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son\Desktop\dsif4-master\dat-sg-19-workarea\project4-capstone\"/>
    </mc:Choice>
  </mc:AlternateContent>
  <bookViews>
    <workbookView xWindow="0" yWindow="0" windowWidth="37920" windowHeight="15870"/>
  </bookViews>
  <sheets>
    <sheet name="Results" sheetId="1" r:id="rId1"/>
    <sheet name="onemotoring" sheetId="2" r:id="rId2"/>
    <sheet name="mytransport" sheetId="3" r:id="rId3"/>
    <sheet name="Bid Distribution" sheetId="4" r:id="rId4"/>
    <sheet name="Bid Distribution 2" sheetId="5" r:id="rId5"/>
  </sheets>
  <definedNames>
    <definedName name="_xlnm._FilterDatabase" localSheetId="0" hidden="1">Results!$A$1:$L$1</definedName>
  </definedName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" i="1"/>
  <c r="L271" i="5" l="1"/>
  <c r="L270" i="5"/>
  <c r="J270" i="5"/>
  <c r="L269" i="5"/>
  <c r="J269" i="5"/>
  <c r="L268" i="5"/>
  <c r="J268" i="5"/>
  <c r="L267" i="5"/>
  <c r="J267" i="5"/>
  <c r="L266" i="5"/>
  <c r="J266" i="5"/>
  <c r="L265" i="5"/>
  <c r="J265" i="5"/>
  <c r="L264" i="5"/>
  <c r="J264" i="5"/>
  <c r="L263" i="5"/>
  <c r="J263" i="5"/>
  <c r="L262" i="5"/>
  <c r="L261" i="5"/>
  <c r="J261" i="5"/>
  <c r="L260" i="5"/>
  <c r="J260" i="5"/>
  <c r="L259" i="5"/>
  <c r="J259" i="5"/>
  <c r="L258" i="5"/>
  <c r="J258" i="5"/>
  <c r="L257" i="5"/>
  <c r="J257" i="5"/>
  <c r="L256" i="5"/>
  <c r="J256" i="5"/>
  <c r="L255" i="5"/>
  <c r="J255" i="5"/>
  <c r="L254" i="5"/>
  <c r="J254" i="5"/>
  <c r="L253" i="5"/>
  <c r="L252" i="5"/>
  <c r="J252" i="5"/>
  <c r="L251" i="5"/>
  <c r="J251" i="5"/>
  <c r="L250" i="5"/>
  <c r="J250" i="5"/>
  <c r="L249" i="5"/>
  <c r="J249" i="5"/>
  <c r="L248" i="5"/>
  <c r="J248" i="5"/>
  <c r="L247" i="5"/>
  <c r="J247" i="5"/>
  <c r="L246" i="5"/>
  <c r="J246" i="5"/>
  <c r="L245" i="5"/>
  <c r="J245" i="5"/>
  <c r="L244" i="5"/>
  <c r="L243" i="5"/>
  <c r="J243" i="5"/>
  <c r="L242" i="5"/>
  <c r="J242" i="5"/>
  <c r="L241" i="5"/>
  <c r="J241" i="5"/>
  <c r="L240" i="5"/>
  <c r="J240" i="5"/>
  <c r="L239" i="5"/>
  <c r="J239" i="5"/>
  <c r="L238" i="5"/>
  <c r="J238" i="5"/>
  <c r="L237" i="5"/>
  <c r="J237" i="5"/>
  <c r="L236" i="5"/>
  <c r="J236" i="5"/>
  <c r="L235" i="5"/>
  <c r="L234" i="5"/>
  <c r="J234" i="5"/>
  <c r="L233" i="5"/>
  <c r="J233" i="5"/>
  <c r="L232" i="5"/>
  <c r="J232" i="5"/>
  <c r="L231" i="5"/>
  <c r="J231" i="5"/>
  <c r="L230" i="5"/>
  <c r="J230" i="5"/>
  <c r="L229" i="5"/>
  <c r="J229" i="5"/>
  <c r="L228" i="5"/>
  <c r="J228" i="5"/>
  <c r="L227" i="5"/>
  <c r="J227" i="5"/>
  <c r="L226" i="5"/>
  <c r="L225" i="5"/>
  <c r="J225" i="5"/>
  <c r="L224" i="5"/>
  <c r="J224" i="5"/>
  <c r="L223" i="5"/>
  <c r="J223" i="5"/>
  <c r="L222" i="5"/>
  <c r="J222" i="5"/>
  <c r="L221" i="5"/>
  <c r="J221" i="5"/>
  <c r="L220" i="5"/>
  <c r="J220" i="5"/>
  <c r="L219" i="5"/>
  <c r="J219" i="5"/>
  <c r="L218" i="5"/>
  <c r="J218" i="5"/>
  <c r="L217" i="5"/>
  <c r="L216" i="5"/>
  <c r="J216" i="5"/>
  <c r="L215" i="5"/>
  <c r="J215" i="5"/>
  <c r="L214" i="5"/>
  <c r="J214" i="5"/>
  <c r="L213" i="5"/>
  <c r="J213" i="5"/>
  <c r="L212" i="5"/>
  <c r="J212" i="5"/>
  <c r="L211" i="5"/>
  <c r="J211" i="5"/>
  <c r="L210" i="5"/>
  <c r="J210" i="5"/>
  <c r="L209" i="5"/>
  <c r="J209" i="5"/>
  <c r="L208" i="5"/>
  <c r="L207" i="5"/>
  <c r="J207" i="5"/>
  <c r="L206" i="5"/>
  <c r="J206" i="5"/>
  <c r="L205" i="5"/>
  <c r="J205" i="5"/>
  <c r="L204" i="5"/>
  <c r="J204" i="5"/>
  <c r="L203" i="5"/>
  <c r="J203" i="5"/>
  <c r="L202" i="5"/>
  <c r="J202" i="5"/>
  <c r="L201" i="5"/>
  <c r="J201" i="5"/>
  <c r="L200" i="5"/>
  <c r="J200" i="5"/>
  <c r="L199" i="5"/>
  <c r="L198" i="5"/>
  <c r="J198" i="5"/>
  <c r="L197" i="5"/>
  <c r="J197" i="5"/>
  <c r="L196" i="5"/>
  <c r="J196" i="5"/>
  <c r="L195" i="5"/>
  <c r="J195" i="5"/>
  <c r="L194" i="5"/>
  <c r="J194" i="5"/>
  <c r="L193" i="5"/>
  <c r="J193" i="5"/>
  <c r="L192" i="5"/>
  <c r="J192" i="5"/>
  <c r="L191" i="5"/>
  <c r="J191" i="5"/>
  <c r="L190" i="5"/>
  <c r="L189" i="5"/>
  <c r="J189" i="5"/>
  <c r="L188" i="5"/>
  <c r="J188" i="5"/>
  <c r="L187" i="5"/>
  <c r="J187" i="5"/>
  <c r="L186" i="5"/>
  <c r="J186" i="5"/>
  <c r="L185" i="5"/>
  <c r="J185" i="5"/>
  <c r="L184" i="5"/>
  <c r="J184" i="5"/>
  <c r="L183" i="5"/>
  <c r="J183" i="5"/>
  <c r="L182" i="5"/>
  <c r="J182" i="5"/>
  <c r="L181" i="5"/>
  <c r="L180" i="5"/>
  <c r="J180" i="5"/>
  <c r="L179" i="5"/>
  <c r="J179" i="5"/>
  <c r="L178" i="5"/>
  <c r="J178" i="5"/>
  <c r="L177" i="5"/>
  <c r="J177" i="5"/>
  <c r="L176" i="5"/>
  <c r="J176" i="5"/>
  <c r="L175" i="5"/>
  <c r="J175" i="5"/>
  <c r="L174" i="5"/>
  <c r="J174" i="5"/>
  <c r="L173" i="5"/>
  <c r="J173" i="5"/>
  <c r="L172" i="5"/>
  <c r="L171" i="5"/>
  <c r="J171" i="5"/>
  <c r="L170" i="5"/>
  <c r="J170" i="5"/>
  <c r="L169" i="5"/>
  <c r="J169" i="5"/>
  <c r="L168" i="5"/>
  <c r="J168" i="5"/>
  <c r="L167" i="5"/>
  <c r="J167" i="5"/>
  <c r="L166" i="5"/>
  <c r="J166" i="5"/>
  <c r="L165" i="5"/>
  <c r="J165" i="5"/>
  <c r="L164" i="5"/>
  <c r="J164" i="5"/>
  <c r="L163" i="5"/>
  <c r="L162" i="5"/>
  <c r="J162" i="5"/>
  <c r="L161" i="5"/>
  <c r="J161" i="5"/>
  <c r="L160" i="5"/>
  <c r="J160" i="5"/>
  <c r="L159" i="5"/>
  <c r="J159" i="5"/>
  <c r="L158" i="5"/>
  <c r="J158" i="5"/>
  <c r="L157" i="5"/>
  <c r="J157" i="5"/>
  <c r="L156" i="5"/>
  <c r="J156" i="5"/>
  <c r="L155" i="5"/>
  <c r="J155" i="5"/>
  <c r="L154" i="5"/>
  <c r="L153" i="5"/>
  <c r="J153" i="5"/>
  <c r="L152" i="5"/>
  <c r="J152" i="5"/>
  <c r="L151" i="5"/>
  <c r="J151" i="5"/>
  <c r="L150" i="5"/>
  <c r="J150" i="5"/>
  <c r="L149" i="5"/>
  <c r="J149" i="5"/>
  <c r="L148" i="5"/>
  <c r="J148" i="5"/>
  <c r="L147" i="5"/>
  <c r="J147" i="5"/>
  <c r="L146" i="5"/>
  <c r="J146" i="5"/>
  <c r="L145" i="5"/>
  <c r="L144" i="5"/>
  <c r="J144" i="5"/>
  <c r="L143" i="5"/>
  <c r="J143" i="5"/>
  <c r="L142" i="5"/>
  <c r="J142" i="5"/>
  <c r="L141" i="5"/>
  <c r="J141" i="5"/>
  <c r="L140" i="5"/>
  <c r="J140" i="5"/>
  <c r="L139" i="5"/>
  <c r="J139" i="5"/>
  <c r="L138" i="5"/>
  <c r="J138" i="5"/>
  <c r="L137" i="5"/>
  <c r="J137" i="5"/>
  <c r="L136" i="5"/>
  <c r="L135" i="5"/>
  <c r="J135" i="5"/>
  <c r="L134" i="5"/>
  <c r="J134" i="5"/>
  <c r="L133" i="5"/>
  <c r="J133" i="5"/>
  <c r="L132" i="5"/>
  <c r="J132" i="5"/>
  <c r="L131" i="5"/>
  <c r="J131" i="5"/>
  <c r="L130" i="5"/>
  <c r="J130" i="5"/>
  <c r="L129" i="5"/>
  <c r="J129" i="5"/>
  <c r="L128" i="5"/>
  <c r="J128" i="5"/>
  <c r="L127" i="5"/>
  <c r="L126" i="5"/>
  <c r="J126" i="5"/>
  <c r="L125" i="5"/>
  <c r="J125" i="5"/>
  <c r="L124" i="5"/>
  <c r="J124" i="5"/>
  <c r="L123" i="5"/>
  <c r="J123" i="5"/>
  <c r="L122" i="5"/>
  <c r="J122" i="5"/>
  <c r="L121" i="5"/>
  <c r="J121" i="5"/>
  <c r="L120" i="5"/>
  <c r="J120" i="5"/>
  <c r="L119" i="5"/>
  <c r="J119" i="5"/>
  <c r="L118" i="5"/>
  <c r="L117" i="5"/>
  <c r="J117" i="5"/>
  <c r="L116" i="5"/>
  <c r="J116" i="5"/>
  <c r="L115" i="5"/>
  <c r="J115" i="5"/>
  <c r="L114" i="5"/>
  <c r="J114" i="5"/>
  <c r="L113" i="5"/>
  <c r="J113" i="5"/>
  <c r="L112" i="5"/>
  <c r="J112" i="5"/>
  <c r="L111" i="5"/>
  <c r="J111" i="5"/>
  <c r="L110" i="5"/>
  <c r="J110" i="5"/>
  <c r="L109" i="5"/>
  <c r="L108" i="5"/>
  <c r="J108" i="5"/>
  <c r="L107" i="5"/>
  <c r="J107" i="5"/>
  <c r="L106" i="5"/>
  <c r="J106" i="5"/>
  <c r="L105" i="5"/>
  <c r="J105" i="5"/>
  <c r="L104" i="5"/>
  <c r="J104" i="5"/>
  <c r="L103" i="5"/>
  <c r="J103" i="5"/>
  <c r="L102" i="5"/>
  <c r="J102" i="5"/>
  <c r="L101" i="5"/>
  <c r="J101" i="5"/>
  <c r="L100" i="5"/>
  <c r="L99" i="5"/>
  <c r="J99" i="5"/>
  <c r="L98" i="5"/>
  <c r="J98" i="5"/>
  <c r="L97" i="5"/>
  <c r="J97" i="5"/>
  <c r="L96" i="5"/>
  <c r="J96" i="5"/>
  <c r="L95" i="5"/>
  <c r="J95" i="5"/>
  <c r="L94" i="5"/>
  <c r="J94" i="5"/>
  <c r="L93" i="5"/>
  <c r="J93" i="5"/>
  <c r="L92" i="5"/>
  <c r="J92" i="5"/>
  <c r="L91" i="5"/>
  <c r="L90" i="5"/>
  <c r="J90" i="5"/>
  <c r="L89" i="5"/>
  <c r="J89" i="5"/>
  <c r="L88" i="5"/>
  <c r="J88" i="5"/>
  <c r="L87" i="5"/>
  <c r="J87" i="5"/>
  <c r="L86" i="5"/>
  <c r="J86" i="5"/>
  <c r="L85" i="5"/>
  <c r="J85" i="5"/>
  <c r="L84" i="5"/>
  <c r="J84" i="5"/>
  <c r="L83" i="5"/>
  <c r="J83" i="5"/>
  <c r="L82" i="5"/>
  <c r="L81" i="5"/>
  <c r="J81" i="5"/>
  <c r="L80" i="5"/>
  <c r="J80" i="5"/>
  <c r="L79" i="5"/>
  <c r="J79" i="5"/>
  <c r="L78" i="5"/>
  <c r="J78" i="5"/>
  <c r="L77" i="5"/>
  <c r="J77" i="5"/>
  <c r="L76" i="5"/>
  <c r="J76" i="5"/>
  <c r="L75" i="5"/>
  <c r="J75" i="5"/>
  <c r="L74" i="5"/>
  <c r="J74" i="5"/>
  <c r="L73" i="5"/>
  <c r="L72" i="5"/>
  <c r="J72" i="5"/>
  <c r="L71" i="5"/>
  <c r="J71" i="5"/>
  <c r="L70" i="5"/>
  <c r="J70" i="5"/>
  <c r="L69" i="5"/>
  <c r="J69" i="5"/>
  <c r="L68" i="5"/>
  <c r="J68" i="5"/>
  <c r="L67" i="5"/>
  <c r="J67" i="5"/>
  <c r="L66" i="5"/>
  <c r="J66" i="5"/>
  <c r="L65" i="5"/>
  <c r="J65" i="5"/>
  <c r="L64" i="5"/>
  <c r="L63" i="5"/>
  <c r="J63" i="5"/>
  <c r="L62" i="5"/>
  <c r="J62" i="5"/>
  <c r="L61" i="5"/>
  <c r="J61" i="5"/>
  <c r="L60" i="5"/>
  <c r="J60" i="5"/>
  <c r="L59" i="5"/>
  <c r="J59" i="5"/>
  <c r="L58" i="5"/>
  <c r="J58" i="5"/>
  <c r="L57" i="5"/>
  <c r="J57" i="5"/>
  <c r="L56" i="5"/>
  <c r="J56" i="5"/>
  <c r="L55" i="5"/>
  <c r="L54" i="5"/>
  <c r="J54" i="5"/>
  <c r="L53" i="5"/>
  <c r="J53" i="5"/>
  <c r="L52" i="5"/>
  <c r="J52" i="5"/>
  <c r="L51" i="5"/>
  <c r="J51" i="5"/>
  <c r="L50" i="5"/>
  <c r="J50" i="5"/>
  <c r="L49" i="5"/>
  <c r="J49" i="5"/>
  <c r="L48" i="5"/>
  <c r="J48" i="5"/>
  <c r="L47" i="5"/>
  <c r="J47" i="5"/>
  <c r="L46" i="5"/>
  <c r="L45" i="5"/>
  <c r="J45" i="5"/>
  <c r="L44" i="5"/>
  <c r="J44" i="5"/>
  <c r="L43" i="5"/>
  <c r="J43" i="5"/>
  <c r="L42" i="5"/>
  <c r="J42" i="5"/>
  <c r="L41" i="5"/>
  <c r="J41" i="5"/>
  <c r="L40" i="5"/>
  <c r="J40" i="5"/>
  <c r="L39" i="5"/>
  <c r="J39" i="5"/>
  <c r="L38" i="5"/>
  <c r="J38" i="5"/>
  <c r="L37" i="5"/>
  <c r="L36" i="5"/>
  <c r="J36" i="5"/>
  <c r="L35" i="5"/>
  <c r="J35" i="5"/>
  <c r="L34" i="5"/>
  <c r="J34" i="5"/>
  <c r="L33" i="5"/>
  <c r="J33" i="5"/>
  <c r="L32" i="5"/>
  <c r="J32" i="5"/>
  <c r="L31" i="5"/>
  <c r="J31" i="5"/>
  <c r="L30" i="5"/>
  <c r="J30" i="5"/>
  <c r="L29" i="5"/>
  <c r="J29" i="5"/>
  <c r="L28" i="5"/>
  <c r="L27" i="5"/>
  <c r="J27" i="5"/>
  <c r="L26" i="5"/>
  <c r="J26" i="5"/>
  <c r="L25" i="5"/>
  <c r="J25" i="5"/>
  <c r="L24" i="5"/>
  <c r="J24" i="5"/>
  <c r="L23" i="5"/>
  <c r="J23" i="5"/>
  <c r="L22" i="5"/>
  <c r="J22" i="5"/>
  <c r="L21" i="5"/>
  <c r="J21" i="5"/>
  <c r="L20" i="5"/>
  <c r="J20" i="5"/>
  <c r="L19" i="5"/>
  <c r="L18" i="5"/>
  <c r="J18" i="5"/>
  <c r="L17" i="5"/>
  <c r="J17" i="5"/>
  <c r="L16" i="5"/>
  <c r="J16" i="5"/>
  <c r="L15" i="5"/>
  <c r="J15" i="5"/>
  <c r="L14" i="5"/>
  <c r="J14" i="5"/>
  <c r="L13" i="5"/>
  <c r="J13" i="5"/>
  <c r="L12" i="5"/>
  <c r="J12" i="5"/>
  <c r="L11" i="5"/>
  <c r="J11" i="5"/>
  <c r="L10" i="5"/>
  <c r="L9" i="5"/>
  <c r="J9" i="5"/>
  <c r="L8" i="5"/>
  <c r="J8" i="5"/>
  <c r="L7" i="5"/>
  <c r="J7" i="5"/>
  <c r="L6" i="5"/>
  <c r="J6" i="5"/>
  <c r="L5" i="5"/>
  <c r="J5" i="5"/>
  <c r="L4" i="5"/>
  <c r="J4" i="5"/>
  <c r="L3" i="5"/>
  <c r="J3" i="5"/>
  <c r="L2" i="5"/>
  <c r="J2" i="5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A11" i="3"/>
  <c r="A4" i="2"/>
  <c r="C14" i="2"/>
  <c r="A13" i="2"/>
  <c r="B7" i="2"/>
  <c r="A12" i="2"/>
  <c r="A6" i="2"/>
  <c r="B3" i="2"/>
  <c r="D13" i="2"/>
  <c r="A2" i="3"/>
  <c r="D12" i="2"/>
  <c r="F13" i="2"/>
  <c r="D4" i="2"/>
  <c r="C11" i="2"/>
  <c r="C10" i="2"/>
  <c r="C6" i="2"/>
  <c r="B15" i="2"/>
  <c r="E11" i="2"/>
  <c r="C3" i="2"/>
  <c r="B4" i="2"/>
  <c r="E5" i="2"/>
  <c r="A3" i="2"/>
  <c r="C13" i="2"/>
  <c r="A11" i="2"/>
  <c r="E4" i="2"/>
  <c r="E7" i="2"/>
  <c r="D3" i="2"/>
  <c r="D2" i="2"/>
  <c r="F10" i="2"/>
  <c r="F14" i="2"/>
  <c r="E2" i="2"/>
  <c r="A15" i="2"/>
  <c r="A2" i="2"/>
  <c r="E6" i="2"/>
  <c r="A14" i="2"/>
  <c r="C5" i="2"/>
  <c r="C15" i="2"/>
  <c r="B14" i="2"/>
  <c r="E10" i="2"/>
  <c r="B13" i="2"/>
  <c r="C7" i="2"/>
  <c r="D11" i="2"/>
  <c r="E14" i="2"/>
  <c r="C2" i="2"/>
  <c r="E13" i="2"/>
  <c r="D6" i="2"/>
  <c r="A10" i="2"/>
  <c r="C12" i="2"/>
  <c r="E3" i="2"/>
  <c r="E15" i="2"/>
  <c r="B5" i="2"/>
  <c r="F12" i="2"/>
  <c r="A7" i="2"/>
  <c r="D5" i="2"/>
  <c r="D15" i="2"/>
  <c r="C4" i="2"/>
  <c r="D14" i="2"/>
  <c r="B12" i="2"/>
  <c r="B6" i="2"/>
  <c r="B11" i="2"/>
  <c r="A5" i="2"/>
  <c r="E12" i="2"/>
  <c r="F11" i="2"/>
  <c r="F15" i="2"/>
  <c r="D10" i="2"/>
  <c r="D7" i="2"/>
</calcChain>
</file>

<file path=xl/sharedStrings.xml><?xml version="1.0" encoding="utf-8"?>
<sst xmlns="http://schemas.openxmlformats.org/spreadsheetml/2006/main" count="6142" uniqueCount="555">
  <si>
    <t>Bidding Exercise</t>
  </si>
  <si>
    <t>Announcement Date</t>
  </si>
  <si>
    <t>Year</t>
  </si>
  <si>
    <t>Category</t>
  </si>
  <si>
    <t>Quota</t>
  </si>
  <si>
    <t>Quota Premium</t>
  </si>
  <si>
    <t>Total Bids Received</t>
  </si>
  <si>
    <t>Number of Successful Bids</t>
  </si>
  <si>
    <t>November 2022 First Open Bidding Exercise</t>
  </si>
  <si>
    <t>Cat A (Cars up to 1600cc and 97kW)</t>
  </si>
  <si>
    <t>Cat B (Cars above 1600cc or 97kW)</t>
  </si>
  <si>
    <t>Cat C (Goods vehicles and buses)</t>
  </si>
  <si>
    <t>Cat D (Motorcycles)</t>
  </si>
  <si>
    <t>Cat E (Open)</t>
  </si>
  <si>
    <t>October 2022 Second Open Bidding Exercise</t>
  </si>
  <si>
    <t>October 2022 First Open Bidding Exercise</t>
  </si>
  <si>
    <t>September 2022 Second Open Bidding Exercise</t>
  </si>
  <si>
    <t>September 2022 First Open Bidding Exercise</t>
  </si>
  <si>
    <t>August 2022 Second Open Bidding Exercise</t>
  </si>
  <si>
    <t>August 2022 First Open Bidding Exercise</t>
  </si>
  <si>
    <t>July 2022 Second Open Bidding Exercise</t>
  </si>
  <si>
    <t>July 2022 First Open Bidding Exercise</t>
  </si>
  <si>
    <t>June 2022 Second Open Bidding Exercise</t>
  </si>
  <si>
    <t>June 2022 First Open Bidding Exercise</t>
  </si>
  <si>
    <t>May 2022 Second Open Bidding Exercise</t>
  </si>
  <si>
    <t>May 2022 First Open Bidding Exercise</t>
  </si>
  <si>
    <t>April 2022 Second Open Bidding Exercise</t>
  </si>
  <si>
    <t>April 2022 First Open Bidding Exercise</t>
  </si>
  <si>
    <t>March 2022 Second Open Bidding Exercise</t>
  </si>
  <si>
    <t>March 2022 First Open Bidding Exercise</t>
  </si>
  <si>
    <t>February 2022 Second Open Bidding Exercise</t>
  </si>
  <si>
    <t>February 2022 First Open Bidding Exercise</t>
  </si>
  <si>
    <t>January 2022 Second Open Bidding Exercise</t>
  </si>
  <si>
    <t>January 2022 First Open Bidding Exercise</t>
  </si>
  <si>
    <t>December 2021 Second Open Bidding Exercise</t>
  </si>
  <si>
    <t>December 2021 First Open Bidding Exercise</t>
  </si>
  <si>
    <t>November 2021 Second Open Bidding Exercise</t>
  </si>
  <si>
    <t>November 2021 First Open Bidding Exercise</t>
  </si>
  <si>
    <t>October 2021 Second Open Bidding Exercise</t>
  </si>
  <si>
    <t>October 2021 First Open Bidding Exercise</t>
  </si>
  <si>
    <t>September 2021 Second Open Bidding Exercise</t>
  </si>
  <si>
    <t>September 2021 First Open Bidding Exercise</t>
  </si>
  <si>
    <t>August 2021 Second Open Bidding Exercise</t>
  </si>
  <si>
    <t>August 2021 First Open Bidding Exercise</t>
  </si>
  <si>
    <t>July 2021 Second Open Bidding Exercise</t>
  </si>
  <si>
    <t>July 2021 First Open Bidding Exercise</t>
  </si>
  <si>
    <t>June 2021 Second Open Bidding Exercise</t>
  </si>
  <si>
    <t>June 2021 First Open Bidding Exercise</t>
  </si>
  <si>
    <t>May 2021 Second Open Bidding Exercise</t>
  </si>
  <si>
    <t>May 2021 First Open Bidding Exercise</t>
  </si>
  <si>
    <t>April 2021 Second Open Bidding Exercise</t>
  </si>
  <si>
    <t>April 2021 First Open Bidding Exercise</t>
  </si>
  <si>
    <t>March 2021 Second Open Bidding Exercise</t>
  </si>
  <si>
    <t>March 2021 First Open Bidding Exercise</t>
  </si>
  <si>
    <t>February 2021 Second Open Bidding Exercise</t>
  </si>
  <si>
    <t>February 2021 First Open Bidding Exercise</t>
  </si>
  <si>
    <t>January 2021 Second Open Bidding Exercise</t>
  </si>
  <si>
    <t>January 2021 First Open Bidding Exercise</t>
  </si>
  <si>
    <t>December 2020 Second Open Bidding Exercise</t>
  </si>
  <si>
    <t>December 2020 First Open Bidding Exercise</t>
  </si>
  <si>
    <t>November 2020 Second Open Bidding Exercise</t>
  </si>
  <si>
    <t>November 2020 First Open Bidding Exercise</t>
  </si>
  <si>
    <t>October 2020 Second Open Bidding Exercise</t>
  </si>
  <si>
    <t>October 2020 First Open Bidding Exercise</t>
  </si>
  <si>
    <t>September 2020 Second Open Bidding Exercise</t>
  </si>
  <si>
    <t>September 2020 First Open Bidding Exercise</t>
  </si>
  <si>
    <t>August 2020 Second Open Bidding Exercise</t>
  </si>
  <si>
    <t>August 2020 First Open Bidding Exercise</t>
  </si>
  <si>
    <t>July 2020 Second Open Bidding Exercise</t>
  </si>
  <si>
    <t>July 2020 First Open Bidding Exercise</t>
  </si>
  <si>
    <t>March 2020 Second Open Bidding Exercise</t>
  </si>
  <si>
    <t>March 2020 First Open Bidding Exercise</t>
  </si>
  <si>
    <t>February 2020 Second Open Bidding Exercise</t>
  </si>
  <si>
    <t>February 2020 First Open Bidding Exercise</t>
  </si>
  <si>
    <t>January 2020 Second Open Bidding Exercise</t>
  </si>
  <si>
    <t>January 2020 First Open Bidding Exercise</t>
  </si>
  <si>
    <t>December 2019 Second Open Bidding Exercise</t>
  </si>
  <si>
    <t>December 2019 First Open Bidding Exercise</t>
  </si>
  <si>
    <t>November 2019 Second Open Bidding Exercise</t>
  </si>
  <si>
    <t>November 2019 First Open Bidding Exercise</t>
  </si>
  <si>
    <t>October 2019 Second Open Bidding Exercise</t>
  </si>
  <si>
    <t>October 2019 First Open Bidding Exercise</t>
  </si>
  <si>
    <t>September 2019 Second Open Bidding Exercise</t>
  </si>
  <si>
    <t>September 2019 First Open Bidding Exercise</t>
  </si>
  <si>
    <t>August 2019 Second Open Bidding Exercise</t>
  </si>
  <si>
    <t>August 2019 First Open Bidding Exercise</t>
  </si>
  <si>
    <t>July 2019 Second Open Bidding Exercise</t>
  </si>
  <si>
    <t>July 2019 First Open Bidding Exercise</t>
  </si>
  <si>
    <t>June 2019 Second Open Bidding Exercise</t>
  </si>
  <si>
    <t>June 2019 First Open Bidding Exercise</t>
  </si>
  <si>
    <t>May 2019 Second Open Bidding Exercise</t>
  </si>
  <si>
    <t>May 2019 First Open Bidding Exercise</t>
  </si>
  <si>
    <t>April 2019 Second Open Bidding Exercise</t>
  </si>
  <si>
    <t>April 2019 First Open Bidding Exercise</t>
  </si>
  <si>
    <t>March 2019 Second Open Bidding Exercise</t>
  </si>
  <si>
    <t>March 2019 First Open Bidding Exercise</t>
  </si>
  <si>
    <t>February 2019 Second Open Bidding Exercise</t>
  </si>
  <si>
    <t>February 2019 First Open Bidding Exercise</t>
  </si>
  <si>
    <t>January 2019 Second Open Bidding Exercise</t>
  </si>
  <si>
    <t>January 2019 First Open Bidding Exercise</t>
  </si>
  <si>
    <t>December 2018 Second Open Bidding Exercise</t>
  </si>
  <si>
    <t>December 2018 First Open Bidding Exercise</t>
  </si>
  <si>
    <t>November 2018 Second Open Bidding Exercise</t>
  </si>
  <si>
    <t>November 2018 First Open Bidding Exercise</t>
  </si>
  <si>
    <t>October 2018 Second Open Bidding Exercise</t>
  </si>
  <si>
    <t>October 2018 First Open Bidding Exercise</t>
  </si>
  <si>
    <t>September 2018 Second Open Bidding Exercise</t>
  </si>
  <si>
    <t>September 2018 First Open Bidding Exercise</t>
  </si>
  <si>
    <t>August 2018 Second Open Bidding Exercise</t>
  </si>
  <si>
    <t>August 2018 First Open Bidding Exercise</t>
  </si>
  <si>
    <t>July 2018 Second Open Bidding Exercise</t>
  </si>
  <si>
    <t>July 2018 First Open Bidding Exercise</t>
  </si>
  <si>
    <t>June 2018 Second Open Bidding Exercise</t>
  </si>
  <si>
    <t>June 2018 First Open Bidding Exercise</t>
  </si>
  <si>
    <t>May 2018 Second Open Bidding Exercise</t>
  </si>
  <si>
    <t>May 2018 First Open Bidding Exercise</t>
  </si>
  <si>
    <t>April 2018 Second Open Bidding Exercise</t>
  </si>
  <si>
    <t>April 2018 First Open Bidding Exercise</t>
  </si>
  <si>
    <t>March 2018 Second Open Bidding Exercise</t>
  </si>
  <si>
    <t>March 2018 First Open Bidding Exercise</t>
  </si>
  <si>
    <t>February 2018 Second Open Bidding Exercise</t>
  </si>
  <si>
    <t>February 2018 First Open Bidding Exercise</t>
  </si>
  <si>
    <t>January 2018 Second Open Bidding Exercise</t>
  </si>
  <si>
    <t>January 2018 First Open Bidding Exercise</t>
  </si>
  <si>
    <t>December 2017 Second Open Bidding Exercise</t>
  </si>
  <si>
    <t>December 2017 First Open Bidding Exercise</t>
  </si>
  <si>
    <t>November 2017 Second Open Bidding Exercise</t>
  </si>
  <si>
    <t>November 2017 First Open Bidding Exercise</t>
  </si>
  <si>
    <t>October 2017 Second Open Bidding Exercise</t>
  </si>
  <si>
    <t>October 2017 First Open Bidding Exercise</t>
  </si>
  <si>
    <t>September 2017 Second Open Bidding Exercise</t>
  </si>
  <si>
    <t>September 2017 First Open Bidding Exercise</t>
  </si>
  <si>
    <t>August 2017 Second Open Bidding Exercise</t>
  </si>
  <si>
    <t>August 2017 First Open Bidding Exercise</t>
  </si>
  <si>
    <t>July 2017 Second Open Bidding Exercise</t>
  </si>
  <si>
    <t>July 2017 First Open Bidding Exercise</t>
  </si>
  <si>
    <t>June 2017 Second Open Bidding Exercise</t>
  </si>
  <si>
    <t>June 2017 First Open Bidding Exercise</t>
  </si>
  <si>
    <t>May 2017 Second Open Bidding Exercise</t>
  </si>
  <si>
    <t>May 2017 First Open Bidding Exercise</t>
  </si>
  <si>
    <t>April 2017 Second Open Bidding Exercise</t>
  </si>
  <si>
    <t>April 2017 First Open Bidding Exercise</t>
  </si>
  <si>
    <t>March 2017 Second Open Bidding Exercise</t>
  </si>
  <si>
    <t>March 2017 First Open Bidding Exercise</t>
  </si>
  <si>
    <t>February 2017 Second Open Bidding Exercise</t>
  </si>
  <si>
    <t>February 2017 First Open Bidding Exercise</t>
  </si>
  <si>
    <t>January 2017 Second Open Bidding Exercise</t>
  </si>
  <si>
    <t>January 2017 First Open Bidding Exercise</t>
  </si>
  <si>
    <t>December 2016 Second Open Bidding Exercise</t>
  </si>
  <si>
    <t>December 2016 First Open Bidding Exercise</t>
  </si>
  <si>
    <t>November 2016 Second Open Bidding Exercise</t>
  </si>
  <si>
    <t>November 2016 First Open Bidding Exercise</t>
  </si>
  <si>
    <t>October 2016 Second Open Bidding Exercise</t>
  </si>
  <si>
    <t>October 2016 First Open Bidding Exercise</t>
  </si>
  <si>
    <t>September 2016 Second Open Bidding Exercise</t>
  </si>
  <si>
    <t>September 2016 First Open Bidding Exercise</t>
  </si>
  <si>
    <t>August 2016 Second Open Bidding Exercise</t>
  </si>
  <si>
    <t>August 2016 First Open Bidding Exercise</t>
  </si>
  <si>
    <t>July 2016 Second Open Bidding Exercise</t>
  </si>
  <si>
    <t>July 2016 First Open Bidding Exercise</t>
  </si>
  <si>
    <t>June 2016 Second Open Bidding Exercise</t>
  </si>
  <si>
    <t>June 2016 First Open Bidding Exercise</t>
  </si>
  <si>
    <t>May 2016 Second Open Bidding Exercise</t>
  </si>
  <si>
    <t>May 2016 First Open Bidding Exercise</t>
  </si>
  <si>
    <t>April 2016 Second Open Bidding Exercise</t>
  </si>
  <si>
    <t>April 2016 First Open Bidding Exercise</t>
  </si>
  <si>
    <t>March 2016 Second Open Bidding Exercise</t>
  </si>
  <si>
    <t>March 2016 First Open Bidding Exercise</t>
  </si>
  <si>
    <t>February 2016 Second Open Bidding Exercise</t>
  </si>
  <si>
    <t>February 2016 First Open Bidding Exercise</t>
  </si>
  <si>
    <t>January 2016 Second Open Bidding Exercise</t>
  </si>
  <si>
    <t>January 2016 First Open Bidding Exercise</t>
  </si>
  <si>
    <t>December 2015 Second Open Bidding Exercise</t>
  </si>
  <si>
    <t>December 2015 First Open Bidding Exercise</t>
  </si>
  <si>
    <t>November 2015 Second Open Bidding Exercise</t>
  </si>
  <si>
    <t>November 2015 First Open Bidding Exercise</t>
  </si>
  <si>
    <t>October 2015 Second Open Bidding Exercise</t>
  </si>
  <si>
    <t>October 2015 First Open Bidding Exercise</t>
  </si>
  <si>
    <t>September 2015 Second Open Bidding Exercise</t>
  </si>
  <si>
    <t>September 2015 First Open Bidding Exercise</t>
  </si>
  <si>
    <t>August 2015 Second Open Bidding Exercise</t>
  </si>
  <si>
    <t>August 2015 First Open Bidding Exercise</t>
  </si>
  <si>
    <t>July 2015 Second Open Bidding Exercise</t>
  </si>
  <si>
    <t>July 2015 First Open Bidding Exercise</t>
  </si>
  <si>
    <t>June 2015 Second Open Bidding Exercise</t>
  </si>
  <si>
    <t>June 2015 First Open Bidding Exercise</t>
  </si>
  <si>
    <t>May 2015 Second Open Bidding Exercise</t>
  </si>
  <si>
    <t>May 2015 First Open Bidding Exercise</t>
  </si>
  <si>
    <t>April 2015 Second Open Bidding Exercise</t>
  </si>
  <si>
    <t>April 2015 First Open Bidding Exercise</t>
  </si>
  <si>
    <t>March 2015 Second Open Bidding Exercise</t>
  </si>
  <si>
    <t>March 2015 First Open Bidding Exercise</t>
  </si>
  <si>
    <t>February 2015 Second Open Bidding Exercise</t>
  </si>
  <si>
    <t>February 2015 First Open Bidding Exercise</t>
  </si>
  <si>
    <t>January 2015 Second Open Bidding Exercise</t>
  </si>
  <si>
    <t>January 2015 First Open Bidding Exercise</t>
  </si>
  <si>
    <t>December 2014 Second Open Bidding Exercise</t>
  </si>
  <si>
    <t>December 2014 First Open Bidding Exercise</t>
  </si>
  <si>
    <t>November 2014 Second Open Bidding Exercise</t>
  </si>
  <si>
    <t>November 2014 First Open Bidding Exercise</t>
  </si>
  <si>
    <t>October 2014 Second Open Bidding Exercise</t>
  </si>
  <si>
    <t>October 2014 First Open Bidding Exercise</t>
  </si>
  <si>
    <t>September 2014 Second Open Bidding Exercise</t>
  </si>
  <si>
    <t>September 2014 First Open Bidding Exercise</t>
  </si>
  <si>
    <t>August 2014 Second Open Bidding Exercise</t>
  </si>
  <si>
    <t>August 2014 First Open Bidding Exercise</t>
  </si>
  <si>
    <t>July 2014 Second Open Bidding Exercise</t>
  </si>
  <si>
    <t>July 2014 First Open Bidding Exercise</t>
  </si>
  <si>
    <t>June 2014 Second Open Bidding Exercise</t>
  </si>
  <si>
    <t>June 2014 First Open Bidding Exercise</t>
  </si>
  <si>
    <t>May 2014 Second Open Bidding Exercise</t>
  </si>
  <si>
    <t>May 2014 First Open Bidding Exercise</t>
  </si>
  <si>
    <t>April 2014 Second Open Bidding Exercise</t>
  </si>
  <si>
    <t>April 2014 First Open Bidding Exercise</t>
  </si>
  <si>
    <t>March 2014 Second Open Bidding Exercise</t>
  </si>
  <si>
    <t>March 2014 First Open Bidding Exercise</t>
  </si>
  <si>
    <t>February 2014 Second Open Bidding Exercise</t>
  </si>
  <si>
    <t>February 2014 First Open Bidding Exercise</t>
  </si>
  <si>
    <t>January 2014 Second Open Bidding Exercise</t>
  </si>
  <si>
    <t>January 2014 First Open Bidding Exercise</t>
  </si>
  <si>
    <t>December 2013 Second Open Bidding Exercise</t>
  </si>
  <si>
    <t>December 2013 First Open Bidding Exercise</t>
  </si>
  <si>
    <t>November 2013 Second Open Bidding Exercise</t>
  </si>
  <si>
    <t>November 2013 First Open Bidding Exercise</t>
  </si>
  <si>
    <t>October 2013 Second Open Bidding Exercise</t>
  </si>
  <si>
    <t>October 2013 First Open Bidding Exercise</t>
  </si>
  <si>
    <t>September 2013 Second Open Bidding Exercise</t>
  </si>
  <si>
    <t>September 2013 First Open Bidding Exercise</t>
  </si>
  <si>
    <t>August 2013 Second Open Bidding Exercise</t>
  </si>
  <si>
    <t>August 2013 First Open Bidding Exercise</t>
  </si>
  <si>
    <t>July 2013 Second Open Bidding Exercise</t>
  </si>
  <si>
    <t>July 2013 First Open Bidding Exercise</t>
  </si>
  <si>
    <t>June 2013 Second Open Bidding Exercise</t>
  </si>
  <si>
    <t>June 2013 First Open Bidding Exercise</t>
  </si>
  <si>
    <t>May 2013 Second Open Bidding Exercise</t>
  </si>
  <si>
    <t>May 2013 First Open Bidding Exercise</t>
  </si>
  <si>
    <t>April 2013 Second Open Bidding Exercise</t>
  </si>
  <si>
    <t>April 2013 First Open Bidding Exercise</t>
  </si>
  <si>
    <t>March 2013 Second Open Bidding Exercise</t>
  </si>
  <si>
    <t>March 2013 First Open Bidding Exercise</t>
  </si>
  <si>
    <t>February 2013 Second Open Bidding Exercise</t>
  </si>
  <si>
    <t>February 2013 First Open Bidding Exercise</t>
  </si>
  <si>
    <t>January 2013 Second Open Bidding Exercise</t>
  </si>
  <si>
    <t>January 2013 First Open Bidding Exercise</t>
  </si>
  <si>
    <t>December 2012 Second Open Bidding Exercise</t>
  </si>
  <si>
    <t>December 2012 First Open Bidding Exercise</t>
  </si>
  <si>
    <t>November 2012 Second Open Bidding Exercise</t>
  </si>
  <si>
    <t>November 2012 First Open Bidding Exercise</t>
  </si>
  <si>
    <t>October 2012 Second Open Bidding Exercise</t>
  </si>
  <si>
    <t>October 2012 First Open Bidding Exercise</t>
  </si>
  <si>
    <t>September 2012 Second Open Bidding Exercise</t>
  </si>
  <si>
    <t>September 2012 First Open Bidding Exercise</t>
  </si>
  <si>
    <t>August 2012 Second Open Bidding Exercise</t>
  </si>
  <si>
    <t>August 2012 First Open Bidding Exercise</t>
  </si>
  <si>
    <t>July 2012 Second Open Bidding Exercise</t>
  </si>
  <si>
    <t>July 2012 First Open Bidding Exercise</t>
  </si>
  <si>
    <t>June 2012 Second Open Bidding Exercise</t>
  </si>
  <si>
    <t>June 2012 First Open Bidding Exercise</t>
  </si>
  <si>
    <t>May 2012 Second Open Bidding Exercise</t>
  </si>
  <si>
    <t>May 2012 First Open Bidding Exercise</t>
  </si>
  <si>
    <t>April 2012 Second Open Bidding Exercise</t>
  </si>
  <si>
    <t>April 2012 First Open Bidding Exercise</t>
  </si>
  <si>
    <t>March 2012 Second Open Bidding Exercise</t>
  </si>
  <si>
    <t>March 2012 First Open Bidding Exercise</t>
  </si>
  <si>
    <t>February 2012 Second Open Bidding Exercise</t>
  </si>
  <si>
    <t>February 2012 First Open Bidding Exercise</t>
  </si>
  <si>
    <t>January 2012 Second Open Bidding Exercise</t>
  </si>
  <si>
    <t>January 2012 First Open Bidding Exercise</t>
  </si>
  <si>
    <t>December 2011 Second Open Bidding Exercise</t>
  </si>
  <si>
    <t>December 2011 First Open Bidding Exercise</t>
  </si>
  <si>
    <t>November 2011 Second Open Bidding Exercise</t>
  </si>
  <si>
    <t>November 2011 First Open Bidding Exercise</t>
  </si>
  <si>
    <t>October 2011 Second Open Bidding Exercise</t>
  </si>
  <si>
    <t>October 2011 First Open Bidding Exercise</t>
  </si>
  <si>
    <t>September 2011 Second Open Bidding Exercise</t>
  </si>
  <si>
    <t>September 2011 First Open Bidding Exercise</t>
  </si>
  <si>
    <t>August 2011 Second Open Bidding Exercise</t>
  </si>
  <si>
    <t>August 2011 First Open Bidding Exercise</t>
  </si>
  <si>
    <t>July 2011 Second Open Bidding Exercise</t>
  </si>
  <si>
    <t>July 2011 First Open Bidding Exercise</t>
  </si>
  <si>
    <t>June 2011 Second Open Bidding Exercise</t>
  </si>
  <si>
    <t>June 2011 First Open Bidding Exercise</t>
  </si>
  <si>
    <t>May 2011 Second Open Bidding Exercise</t>
  </si>
  <si>
    <t>May 2011 First Open Bidding Exercise</t>
  </si>
  <si>
    <t>April 2011 Second Open Bidding Exercise</t>
  </si>
  <si>
    <t>April 2011 First Open Bidding Exercise</t>
  </si>
  <si>
    <t>March 2011 Second Open Bidding Exercise</t>
  </si>
  <si>
    <t>March 2011 First Open Bidding Exercise</t>
  </si>
  <si>
    <t>February 2011 Second Open Bidding Exercise</t>
  </si>
  <si>
    <t>February 2011 First Open Bidding Exercise</t>
  </si>
  <si>
    <t>January 2011 Second Open Bidding Exercise</t>
  </si>
  <si>
    <t>January 2011 First Open Bidding Exercise</t>
  </si>
  <si>
    <t>December 2010 Second Open Bidding Exercise</t>
  </si>
  <si>
    <t>December 2010 First Open Bidding Exercise</t>
  </si>
  <si>
    <t>November 2010 Second Open Bidding Exercise</t>
  </si>
  <si>
    <t>November 2010 First Open Bidding Exercise</t>
  </si>
  <si>
    <t>October 2010 Second Open Bidding Exercise</t>
  </si>
  <si>
    <t>October 2010 First Open Bidding Exercise</t>
  </si>
  <si>
    <t>September 2010 Second Open Bidding Exercise</t>
  </si>
  <si>
    <t>September 2010 First Open Bidding Exercise</t>
  </si>
  <si>
    <t>August 2010 Second Open Bidding Exercise</t>
  </si>
  <si>
    <t>August 2010 First Open Bidding Exercise</t>
  </si>
  <si>
    <t>July 2010 Second Open Bidding Exercise</t>
  </si>
  <si>
    <t>July 2010 First Open Bidding Exercise</t>
  </si>
  <si>
    <t>June 2010 Second Open Bidding Exercise</t>
  </si>
  <si>
    <t>June 2010 First Open Bidding Exercise</t>
  </si>
  <si>
    <t>May 2010 Second Open Bidding Exercise</t>
  </si>
  <si>
    <t>May 2010 First Open Bidding Exercise</t>
  </si>
  <si>
    <t>April 2010 Second Open Bidding Exercise</t>
  </si>
  <si>
    <t>April 2010 First Open Bidding Exercise</t>
  </si>
  <si>
    <t>March 2010 Second Open Bidding Exercise</t>
  </si>
  <si>
    <t>March 2010 First Open Bidding Exercise</t>
  </si>
  <si>
    <t>February 2010 Second Open Bidding Exercise</t>
  </si>
  <si>
    <t>February 2010 First Open Bidding Exercise</t>
  </si>
  <si>
    <t>January 2010 Second Open Bidding Exercise</t>
  </si>
  <si>
    <t>January 2010 First Open Bidding Exercise</t>
  </si>
  <si>
    <t>December 2009 Second Open Bidding Exercise</t>
  </si>
  <si>
    <t>December 2009 First Open Bidding Exercise</t>
  </si>
  <si>
    <t>November 2009 Second Open Bidding Exercise</t>
  </si>
  <si>
    <t>November 2009 First Open Bidding Exercise</t>
  </si>
  <si>
    <t>October 2009 Second Open Bidding Exercise</t>
  </si>
  <si>
    <t>October 2009 First Open Bidding Exercise</t>
  </si>
  <si>
    <t>September 2009 Second Open Bidding Exercise</t>
  </si>
  <si>
    <t>September 2009 First Open Bidding Exercise</t>
  </si>
  <si>
    <t>August 2009 Second Open Bidding Exercise</t>
  </si>
  <si>
    <t>August 2009 First Open Bidding Exercise</t>
  </si>
  <si>
    <t>July 2009 Second Open Bidding Exercise</t>
  </si>
  <si>
    <t>July 2009 First Open Bidding Exercise</t>
  </si>
  <si>
    <t>June 2009 Second Open Bidding Exercise</t>
  </si>
  <si>
    <t>June 2009 First Open Bidding Exercise</t>
  </si>
  <si>
    <t>May 2009 Second Open Bidding Exercise</t>
  </si>
  <si>
    <t>May 2009 First Open Bidding Exercise</t>
  </si>
  <si>
    <t>April 2009 Second Open Bidding Exercise</t>
  </si>
  <si>
    <t>April 2009 First Open Bidding Exercise</t>
  </si>
  <si>
    <t>March 2009 Second Open Bidding Exercise</t>
  </si>
  <si>
    <t>March 2009 First Open Bidding Exercise</t>
  </si>
  <si>
    <t>February 2009 Second Open Bidding Exercise</t>
  </si>
  <si>
    <t>February 2009 First Open Bidding Exercise</t>
  </si>
  <si>
    <t>January 2009 Second Open Bidding Exercise</t>
  </si>
  <si>
    <t>January 2009 First Open Bidding Exercise</t>
  </si>
  <si>
    <t>December 2008 Second Open Bidding Exercise</t>
  </si>
  <si>
    <t>December 2008 First Open Bidding Exercise</t>
  </si>
  <si>
    <t>November 2008 Second Open Bidding Exercise</t>
  </si>
  <si>
    <t>November 2008 First Open Bidding Exercise</t>
  </si>
  <si>
    <t>October 2008 Second Open Bidding Exercise</t>
  </si>
  <si>
    <t>October 2008 First Open Bidding Exercise</t>
  </si>
  <si>
    <t>September 2008 Second Open Bidding Exercise</t>
  </si>
  <si>
    <t>September 2008 First Open Bidding Exercise</t>
  </si>
  <si>
    <t>August 2008 Second Open Bidding Exercise</t>
  </si>
  <si>
    <t>August 2008 First Open Bidding Exercise</t>
  </si>
  <si>
    <t>July 2008 Second Open Bidding Exercise</t>
  </si>
  <si>
    <t>July 2008 First Open Bidding Exercise</t>
  </si>
  <si>
    <t>June 2008 Second Open Bidding Exercise</t>
  </si>
  <si>
    <t>June 2008 First Open Bidding Exercise</t>
  </si>
  <si>
    <t>May 2008 Second Open Bidding Exercise</t>
  </si>
  <si>
    <t>May 2008 First Open Bidding Exercise</t>
  </si>
  <si>
    <t>April 2008 Second Open Bidding Exercise</t>
  </si>
  <si>
    <t>April 2008 First Open Bidding Exercise</t>
  </si>
  <si>
    <t>March 2008 Second Open Bidding Exercise</t>
  </si>
  <si>
    <t>March 2008 First Open Bidding Exercise</t>
  </si>
  <si>
    <t>February 2008 Second Open Bidding Exercise</t>
  </si>
  <si>
    <t>February 2008 First Open Bidding Exercise</t>
  </si>
  <si>
    <t>January 2008 Second Open Bidding Exercise</t>
  </si>
  <si>
    <t>January 2008 First Open Bidding Exercise</t>
  </si>
  <si>
    <t>January 2007 First Open Bidding Exercise</t>
  </si>
  <si>
    <t>January 2007 Second Open Bidding Exercise</t>
  </si>
  <si>
    <t>February 2007 First Open Bidding Exercise</t>
  </si>
  <si>
    <t>February 2007 Second Open Bidding Exercise</t>
  </si>
  <si>
    <t>March 2007 First Open Bidding Exercise</t>
  </si>
  <si>
    <t>March 2007 Second Open Bidding Exercise</t>
  </si>
  <si>
    <t>April 2007 First Open Bidding Exercise</t>
  </si>
  <si>
    <t>April 2007 Second Open Bidding Exercise</t>
  </si>
  <si>
    <t>May 2007 First Open Bidding Exercise</t>
  </si>
  <si>
    <t>May 2007 Second Open Bidding Exercise</t>
  </si>
  <si>
    <t>June 2007 First Open Bidding Exercise</t>
  </si>
  <si>
    <t>June 2007 Second Open Bidding Exercise</t>
  </si>
  <si>
    <t>July 2007 First Open Bidding Exercise</t>
  </si>
  <si>
    <t>July 2007 Second Open Bidding Exercise</t>
  </si>
  <si>
    <t>August 2007 First Open Bidding Exercise</t>
  </si>
  <si>
    <t>August 2007 Second Open Bidding Exercise</t>
  </si>
  <si>
    <t>September 2007 First Open Bidding Exercise</t>
  </si>
  <si>
    <t>September 2007 Second Open Bidding Exercise</t>
  </si>
  <si>
    <t>October 2007 First Open Bidding Exercise</t>
  </si>
  <si>
    <t>October 2007 Second Open Bidding Exercise</t>
  </si>
  <si>
    <t>November 2007 First Open Bidding Exercise</t>
  </si>
  <si>
    <t>November 2007 Second Open Bidding Exercise</t>
  </si>
  <si>
    <t>December 2007 First Open Bidding Exercise</t>
  </si>
  <si>
    <t>December 2007 Second Open Bidding Exercise</t>
  </si>
  <si>
    <t>January 2006 First Open Bidding Exercise</t>
  </si>
  <si>
    <t>January 2006 Second Open Bidding Exercise</t>
  </si>
  <si>
    <t>February 2006 First Open Bidding Exercise</t>
  </si>
  <si>
    <t>February 2006 Second Open Bidding Exercise</t>
  </si>
  <si>
    <t>March 2006 First Open Bidding Exercise</t>
  </si>
  <si>
    <t>March 2006 Second Open Bidding Exercise</t>
  </si>
  <si>
    <t>April 2006 First Open Bidding Exercise</t>
  </si>
  <si>
    <t>April 2006 Second Open Bidding Exercise</t>
  </si>
  <si>
    <t>May 2006 First Open Bidding Exercise</t>
  </si>
  <si>
    <t>May 2006 Second Open Bidding Exercise</t>
  </si>
  <si>
    <t>June 2006 First Open Bidding Exercise</t>
  </si>
  <si>
    <t>June 2006 Second Open Bidding Exercise</t>
  </si>
  <si>
    <t>July 2006 First Open Bidding Exercise</t>
  </si>
  <si>
    <t>July 2006 Second Open Bidding Exercise</t>
  </si>
  <si>
    <t>August 2006 First Open Bidding Exercise</t>
  </si>
  <si>
    <t>August 2006 Second Open Bidding Exercise</t>
  </si>
  <si>
    <t>September 2006 First Open Bidding Exercise</t>
  </si>
  <si>
    <t>September 2006 Second Open Bidding Exercise</t>
  </si>
  <si>
    <t>October 2006 First Open Bidding Exercise</t>
  </si>
  <si>
    <t>October 2006 Second Open Bidding Exercise</t>
  </si>
  <si>
    <t>November 2006 First Open Bidding Exercise</t>
  </si>
  <si>
    <t>November 2006 Second Open Bidding Exercise</t>
  </si>
  <si>
    <t>December 2006 First Open Bidding Exercise</t>
  </si>
  <si>
    <t>December 2006 Second Open Bidding Exercise</t>
  </si>
  <si>
    <t>January 2005 First Open Bidding Exercise</t>
  </si>
  <si>
    <t>January 2005 Second Open Bidding Exercise</t>
  </si>
  <si>
    <t>February 2005 First Open Bidding Exercise</t>
  </si>
  <si>
    <t>February 2005 Second Open Bidding Exercise</t>
  </si>
  <si>
    <t>March 2005 First Open Bidding Exercise</t>
  </si>
  <si>
    <t>March 2005 Second Open Bidding Exercise</t>
  </si>
  <si>
    <t>April 2005 First Open Bidding Exercise</t>
  </si>
  <si>
    <t>April 2005 Second Open Bidding Exercise</t>
  </si>
  <si>
    <t>May 2005 First Open Bidding Exercise</t>
  </si>
  <si>
    <t>May 2005 Second Open Bidding Exercise</t>
  </si>
  <si>
    <t>June 2005 First Open Bidding Exercise</t>
  </si>
  <si>
    <t>June 2005 Second Open Bidding Exercise</t>
  </si>
  <si>
    <t>July 2005 First Open Bidding Exercise</t>
  </si>
  <si>
    <t>July 2005 Second Open Bidding Exercise</t>
  </si>
  <si>
    <t>August 2005 First Open Bidding Exercise</t>
  </si>
  <si>
    <t>August 2005 Second Open Bidding Exercise</t>
  </si>
  <si>
    <t>September 2005 First Open Bidding Exercise</t>
  </si>
  <si>
    <t>September 2005 Second Open Bidding Exercise</t>
  </si>
  <si>
    <t>October 2005 First Open Bidding Exercise</t>
  </si>
  <si>
    <t>October 2005 Second Open Bidding Exercise</t>
  </si>
  <si>
    <t>November 2005 First Open Bidding Exercise</t>
  </si>
  <si>
    <t>November 2005 Second Open Bidding Exercise</t>
  </si>
  <si>
    <t>December 2005 First Open Bidding Exercise</t>
  </si>
  <si>
    <t>December 2005 Second Open Bidding Exercise</t>
  </si>
  <si>
    <t>January 2004 First Open Bidding Exercise</t>
  </si>
  <si>
    <t>January 2004 Second Open Bidding Exercise</t>
  </si>
  <si>
    <t>February 2004 First Open Bidding Exercise</t>
  </si>
  <si>
    <t>February 2004 Second Open Bidding Exercise</t>
  </si>
  <si>
    <t>March 2004 First Open Bidding Exercise</t>
  </si>
  <si>
    <t>March 2004 Second Open Bidding Exercise</t>
  </si>
  <si>
    <t>April 2004 First Open Bidding Exercise</t>
  </si>
  <si>
    <t>April 2004 Second Open Bidding Exercise</t>
  </si>
  <si>
    <t>May 2004 First Open Bidding Exercise</t>
  </si>
  <si>
    <t>May 2004 Second Open Bidding Exercise</t>
  </si>
  <si>
    <t>June 2004 First Open Bidding Exercise</t>
  </si>
  <si>
    <t>June 2004 Second Open Bidding Exercise</t>
  </si>
  <si>
    <t>July 2004 First Open Bidding Exercise</t>
  </si>
  <si>
    <t>July 2004 Second Open Bidding Exercise</t>
  </si>
  <si>
    <t>August 2004 First Open Bidding Exercise</t>
  </si>
  <si>
    <t>August 2004 Second Open Bidding Exercise</t>
  </si>
  <si>
    <t>September 2004 First Open Bidding Exercise</t>
  </si>
  <si>
    <t>September 2004 Second Open Bidding Exercise</t>
  </si>
  <si>
    <t>October 2004 First Open Bidding Exercise</t>
  </si>
  <si>
    <t>October 2004 Second Open Bidding Exercise</t>
  </si>
  <si>
    <t>November 2004 First Open Bidding Exercise</t>
  </si>
  <si>
    <t>November 2004 Second Open Bidding Exercise</t>
  </si>
  <si>
    <t>December 2004 First Open Bidding Exercise</t>
  </si>
  <si>
    <t>December 2004 Second Open Bidding Exercise</t>
  </si>
  <si>
    <t>January 2003 First Open Bidding Exercise</t>
  </si>
  <si>
    <t>January 2003 Second Open Bidding Exercise</t>
  </si>
  <si>
    <t>February 2003 First Open Bidding Exercise</t>
  </si>
  <si>
    <t>February 2003 Second Open Bidding Exercise</t>
  </si>
  <si>
    <t>March 2003 First Open Bidding Exercise</t>
  </si>
  <si>
    <t>March 2003 Second Open Bidding Exercise</t>
  </si>
  <si>
    <t>April 2003 First Open Bidding Exercise</t>
  </si>
  <si>
    <t>April 2003 Second Open Bidding Exercise</t>
  </si>
  <si>
    <t>May 2003 First Open Bidding Exercise</t>
  </si>
  <si>
    <t>May 2003 Second Open Bidding Exercise</t>
  </si>
  <si>
    <t>June 2003 First Open Bidding Exercise</t>
  </si>
  <si>
    <t>June 2003 Second Open Bidding Exercise</t>
  </si>
  <si>
    <t>July 2003 First Open Bidding Exercise</t>
  </si>
  <si>
    <t>July 2003 Second Open Bidding Exercise</t>
  </si>
  <si>
    <t>August 2003 First Open Bidding Exercise</t>
  </si>
  <si>
    <t>August 2003 Second Open Bidding Exercise</t>
  </si>
  <si>
    <t>September 2003 First Open Bidding Exercise</t>
  </si>
  <si>
    <t>September 2003 Second Open Bidding Exercise</t>
  </si>
  <si>
    <t>October 2003 First Open Bidding Exercise</t>
  </si>
  <si>
    <t>October 2003 Second Open Bidding Exercise</t>
  </si>
  <si>
    <t>November 2003 First Open Bidding Exercise</t>
  </si>
  <si>
    <t>November 2003 Second Open Bidding Exercise</t>
  </si>
  <si>
    <t>December 2003 First Open Bidding Exercise</t>
  </si>
  <si>
    <t>December 2003 Second Open Bidding Exercise</t>
  </si>
  <si>
    <t>April 2002 First Open Bidding Exercise</t>
  </si>
  <si>
    <t>April 2002 Second Open Bidding Exercise</t>
  </si>
  <si>
    <t>May 2002 First Open Bidding Exercise</t>
  </si>
  <si>
    <t>May 2002 Second Open Bidding Exercise</t>
  </si>
  <si>
    <t>June 2002 First Open Bidding Exercise</t>
  </si>
  <si>
    <t>June 2002 Second Open Bidding Exercise</t>
  </si>
  <si>
    <t>July 2002 First Open Bidding Exercise</t>
  </si>
  <si>
    <t>July 2002 Second Open Bidding Exercise</t>
  </si>
  <si>
    <t>August 2002 First Open Bidding Exercise</t>
  </si>
  <si>
    <t>August 2002 Second Open Bidding Exercise</t>
  </si>
  <si>
    <t>September 2002 First Open Bidding Exercise</t>
  </si>
  <si>
    <t>September 2002 Second Open Bidding Exercise</t>
  </si>
  <si>
    <t>October 2002 First Open Bidding Exercise</t>
  </si>
  <si>
    <t>October 2002 Second Open Bidding Exercise</t>
  </si>
  <si>
    <t>November 2002 First Open Bidding Exercise</t>
  </si>
  <si>
    <t>November 2002 Second Open Bidding Exercise</t>
  </si>
  <si>
    <t>December 2002 First Open Bidding Exercise</t>
  </si>
  <si>
    <t>December 2002 Second Open Bidding Exercise</t>
  </si>
  <si>
    <t>https://onemotoring.lta.gov.sg/content/onemotoring/home/buying/coe-open-bidding.html</t>
  </si>
  <si>
    <t>https://www.mytransport.sg/oneMotoring/coeDetails.html</t>
  </si>
  <si>
    <t>A</t>
  </si>
  <si>
    <t>CAR UP TO 1600CC &amp; 97KW</t>
  </si>
  <si>
    <t>B</t>
  </si>
  <si>
    <t>CAR ABOVE 1600CC OR 97KW</t>
  </si>
  <si>
    <t>C</t>
  </si>
  <si>
    <t>GOODS VEHICLE &amp; BUS</t>
  </si>
  <si>
    <t>D</t>
  </si>
  <si>
    <t>MOTORCYCLE</t>
  </si>
  <si>
    <t>E</t>
  </si>
  <si>
    <t>OPEN-ALL EXCEPT MOTORCYCLE</t>
  </si>
  <si>
    <t>Percentage of Successful Bids at &lt;5% Above QP</t>
  </si>
  <si>
    <t>Percentage of Successful Bids at 5-10% Above QP</t>
  </si>
  <si>
    <t>Percentage of Successful Bids at 10-15% Above QP</t>
  </si>
  <si>
    <t>Percentage of Successful Bids at 15-20% Above QP</t>
  </si>
  <si>
    <t>Percentage of Successful Bids at 20-25% Above QP</t>
  </si>
  <si>
    <t>Percentage of Successful Bids at 25-30% Above QP</t>
  </si>
  <si>
    <t>Percentage of Successful Bids at 30-40% Above QP</t>
  </si>
  <si>
    <t>Percentage of Successful Bids at &gt;40% Above QP</t>
  </si>
  <si>
    <t>Category A (Cars 1600cc and below)</t>
  </si>
  <si>
    <t>Category B (Cars 1601cc and above)</t>
  </si>
  <si>
    <t>Category D (Motorcycles)</t>
  </si>
  <si>
    <t>Category C (Goods vehicles and buses)</t>
  </si>
  <si>
    <t>Category E (Open)</t>
  </si>
  <si>
    <t>Bid Range</t>
  </si>
  <si>
    <t>Factor</t>
  </si>
  <si>
    <t>Upper Limit of Bid Range</t>
  </si>
  <si>
    <t>Percentage Of Bids Within Each Range</t>
  </si>
  <si>
    <t>Estimated Number Of Bids Within Each Range</t>
  </si>
  <si>
    <t>Overbid Bucket</t>
  </si>
  <si>
    <t>Quota Premium (QP) / Total Number Of Successful Bids</t>
  </si>
  <si>
    <t>Total number of successful bids</t>
  </si>
  <si>
    <t>&lt;5% Above QP</t>
  </si>
  <si>
    <t>Bids exceeding QP by less than 10%</t>
  </si>
  <si>
    <t>5-10% Above QP</t>
  </si>
  <si>
    <t>10-15% Above QP</t>
  </si>
  <si>
    <t>Bids exceeding QP by 10% or more</t>
  </si>
  <si>
    <t>15-20% Above QP</t>
  </si>
  <si>
    <t>20-25% Above QP</t>
  </si>
  <si>
    <t>25-30% Above QP</t>
  </si>
  <si>
    <t>30-40% Above QP</t>
  </si>
  <si>
    <t>&gt;40% Above QP</t>
  </si>
  <si>
    <t>-</t>
  </si>
  <si>
    <t>Bidding_Exercise</t>
  </si>
  <si>
    <t>Announcement_Date</t>
  </si>
  <si>
    <t>Quota_Premium</t>
  </si>
  <si>
    <t>Total_Bids_Received</t>
  </si>
  <si>
    <t>Number_Successful_Bids</t>
  </si>
  <si>
    <t>Quota_Bid_Difference</t>
  </si>
  <si>
    <t>Bidding_Exercise_Type</t>
  </si>
  <si>
    <t>Ratio_Successful_Total</t>
  </si>
  <si>
    <t>Ratio_Successful_Quota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</si>
</sst>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"/>
    <numFmt numFmtId="165" formatCode="\$#,##0"/>
    <numFmt numFmtId="166" formatCode="dd/mm/yyyy"/>
    <numFmt numFmtId="167" formatCode="#,##0.0000"/>
  </numFmts>
  <fonts count="5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Inconsolata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166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5" fontId="4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65" fontId="3" fillId="3" borderId="0" xfId="0" applyNumberFormat="1" applyFont="1" applyFill="1" applyAlignment="1">
      <alignment wrapText="1"/>
    </xf>
    <xf numFmtId="165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3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nemotoring.lta.gov.sg/content/onemotoring/home/buying/coe-open-bidd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ytransport.sg/oneMotoring/coeDetai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446"/>
  <sheetViews>
    <sheetView tabSelected="1" workbookViewId="0">
      <pane ySplit="1" topLeftCell="A2" activePane="bottomLeft" state="frozen"/>
      <selection pane="bottomLeft" activeCell="L1" sqref="L1"/>
    </sheetView>
  </sheetViews>
  <sheetFormatPr defaultColWidth="12.5703125" defaultRowHeight="12.75" customHeight="1"/>
  <cols>
    <col min="1" max="1" width="46" customWidth="1"/>
    <col min="2" max="2" width="15.140625" customWidth="1"/>
    <col min="3" max="3" width="6.28515625" customWidth="1"/>
    <col min="4" max="4" width="31.140625" customWidth="1"/>
    <col min="5" max="5" width="15" customWidth="1"/>
    <col min="6" max="6" width="19.140625" bestFit="1" customWidth="1"/>
    <col min="7" max="7" width="19.7109375" bestFit="1" customWidth="1"/>
    <col min="8" max="8" width="19.42578125" bestFit="1" customWidth="1"/>
    <col min="9" max="9" width="21.7109375" customWidth="1"/>
    <col min="10" max="19" width="15.140625" customWidth="1"/>
  </cols>
  <sheetData>
    <row r="1" spans="1:19" ht="25.5">
      <c r="A1" s="1" t="s">
        <v>546</v>
      </c>
      <c r="B1" s="2" t="s">
        <v>547</v>
      </c>
      <c r="C1" s="1" t="s">
        <v>2</v>
      </c>
      <c r="D1" s="1" t="s">
        <v>3</v>
      </c>
      <c r="E1" s="3" t="s">
        <v>4</v>
      </c>
      <c r="F1" s="4" t="s">
        <v>548</v>
      </c>
      <c r="G1" s="3" t="s">
        <v>549</v>
      </c>
      <c r="H1" s="3" t="s">
        <v>550</v>
      </c>
      <c r="I1" s="5" t="s">
        <v>551</v>
      </c>
      <c r="J1" s="5" t="s">
        <v>553</v>
      </c>
      <c r="K1" s="5" t="s">
        <v>554</v>
      </c>
      <c r="L1" s="5" t="s">
        <v>552</v>
      </c>
      <c r="M1" s="5"/>
      <c r="N1" s="5"/>
      <c r="O1" s="5"/>
      <c r="P1" s="5"/>
      <c r="Q1" s="5"/>
      <c r="R1" s="5"/>
      <c r="S1" s="5"/>
    </row>
    <row r="2" spans="1:19" ht="14.25" customHeight="1">
      <c r="A2" s="6" t="s">
        <v>8</v>
      </c>
      <c r="B2" s="7">
        <v>44874</v>
      </c>
      <c r="C2" s="8">
        <v>2022</v>
      </c>
      <c r="D2" s="9" t="s">
        <v>9</v>
      </c>
      <c r="E2" s="10">
        <v>460</v>
      </c>
      <c r="F2" s="11">
        <v>87235</v>
      </c>
      <c r="G2" s="10">
        <v>687</v>
      </c>
      <c r="H2" s="10">
        <v>460</v>
      </c>
      <c r="I2" s="28">
        <f>E2-G2</f>
        <v>-227</v>
      </c>
      <c r="J2">
        <f>H2/G2</f>
        <v>0.66957787481804953</v>
      </c>
      <c r="K2">
        <f>H2/E2</f>
        <v>1</v>
      </c>
      <c r="L2" t="str">
        <f>IF(COUNTIF(A2,"*First*"), "1","2")</f>
        <v>1</v>
      </c>
    </row>
    <row r="3" spans="1:19" ht="14.25" customHeight="1">
      <c r="A3" s="6" t="s">
        <v>8</v>
      </c>
      <c r="B3" s="7">
        <v>44874</v>
      </c>
      <c r="C3" s="8">
        <v>2022</v>
      </c>
      <c r="D3" s="9" t="s">
        <v>10</v>
      </c>
      <c r="E3" s="10">
        <v>411</v>
      </c>
      <c r="F3" s="11">
        <v>115388</v>
      </c>
      <c r="G3" s="10">
        <v>640</v>
      </c>
      <c r="H3" s="10">
        <v>393</v>
      </c>
      <c r="I3" s="28">
        <f t="shared" ref="I3:I66" si="0">E3-G3</f>
        <v>-229</v>
      </c>
      <c r="J3">
        <f t="shared" ref="J3:J66" si="1">H3/G3</f>
        <v>0.61406249999999996</v>
      </c>
      <c r="K3">
        <f t="shared" ref="K3:K66" si="2">H3/E3</f>
        <v>0.95620437956204385</v>
      </c>
      <c r="L3" t="str">
        <f t="shared" ref="L3:L66" si="3">IF(COUNTIF(A3,"*First*"), "1","2")</f>
        <v>1</v>
      </c>
    </row>
    <row r="4" spans="1:19" ht="14.25" customHeight="1">
      <c r="A4" s="6" t="s">
        <v>8</v>
      </c>
      <c r="B4" s="7">
        <v>44874</v>
      </c>
      <c r="C4" s="8">
        <v>2022</v>
      </c>
      <c r="D4" s="9" t="s">
        <v>11</v>
      </c>
      <c r="E4" s="10">
        <v>70</v>
      </c>
      <c r="F4" s="11">
        <v>76302</v>
      </c>
      <c r="G4" s="10">
        <v>147</v>
      </c>
      <c r="H4" s="10">
        <v>69</v>
      </c>
      <c r="I4" s="28">
        <f t="shared" si="0"/>
        <v>-77</v>
      </c>
      <c r="J4">
        <f t="shared" si="1"/>
        <v>0.46938775510204084</v>
      </c>
      <c r="K4">
        <f t="shared" si="2"/>
        <v>0.98571428571428577</v>
      </c>
      <c r="L4" t="str">
        <f t="shared" si="3"/>
        <v>1</v>
      </c>
    </row>
    <row r="5" spans="1:19" ht="14.25" customHeight="1">
      <c r="A5" s="6" t="s">
        <v>8</v>
      </c>
      <c r="B5" s="7">
        <v>44874</v>
      </c>
      <c r="C5" s="8">
        <v>2022</v>
      </c>
      <c r="D5" s="9" t="s">
        <v>12</v>
      </c>
      <c r="E5" s="10">
        <v>441</v>
      </c>
      <c r="F5" s="11">
        <v>13189</v>
      </c>
      <c r="G5" s="10">
        <v>537</v>
      </c>
      <c r="H5" s="10">
        <v>440</v>
      </c>
      <c r="I5" s="28">
        <f t="shared" si="0"/>
        <v>-96</v>
      </c>
      <c r="J5">
        <f t="shared" si="1"/>
        <v>0.81936685288640598</v>
      </c>
      <c r="K5">
        <f t="shared" si="2"/>
        <v>0.99773242630385484</v>
      </c>
      <c r="L5" t="str">
        <f t="shared" si="3"/>
        <v>1</v>
      </c>
    </row>
    <row r="6" spans="1:19" ht="14.25" customHeight="1">
      <c r="A6" s="6" t="s">
        <v>8</v>
      </c>
      <c r="B6" s="7">
        <v>44874</v>
      </c>
      <c r="C6" s="8">
        <v>2022</v>
      </c>
      <c r="D6" s="9" t="s">
        <v>13</v>
      </c>
      <c r="E6" s="10">
        <v>146</v>
      </c>
      <c r="F6" s="11">
        <v>116577</v>
      </c>
      <c r="G6" s="10">
        <v>283</v>
      </c>
      <c r="H6" s="10">
        <v>143</v>
      </c>
      <c r="I6" s="28">
        <f t="shared" si="0"/>
        <v>-137</v>
      </c>
      <c r="J6">
        <f t="shared" si="1"/>
        <v>0.5053003533568905</v>
      </c>
      <c r="K6">
        <f t="shared" si="2"/>
        <v>0.97945205479452058</v>
      </c>
      <c r="L6" t="str">
        <f t="shared" si="3"/>
        <v>1</v>
      </c>
    </row>
    <row r="7" spans="1:19" ht="14.25" customHeight="1">
      <c r="A7" s="6" t="s">
        <v>14</v>
      </c>
      <c r="B7" s="7">
        <v>44853</v>
      </c>
      <c r="C7" s="8">
        <v>2022</v>
      </c>
      <c r="D7" s="9" t="s">
        <v>9</v>
      </c>
      <c r="E7" s="10">
        <v>559</v>
      </c>
      <c r="F7" s="11">
        <v>81089</v>
      </c>
      <c r="G7" s="10">
        <v>714</v>
      </c>
      <c r="H7" s="10">
        <v>558</v>
      </c>
      <c r="I7" s="28">
        <f t="shared" si="0"/>
        <v>-155</v>
      </c>
      <c r="J7">
        <f t="shared" si="1"/>
        <v>0.78151260504201681</v>
      </c>
      <c r="K7">
        <f t="shared" si="2"/>
        <v>0.99821109123434704</v>
      </c>
      <c r="L7" t="str">
        <f t="shared" si="3"/>
        <v>2</v>
      </c>
    </row>
    <row r="8" spans="1:19" ht="14.25" customHeight="1">
      <c r="A8" s="6" t="s">
        <v>14</v>
      </c>
      <c r="B8" s="7">
        <v>44853</v>
      </c>
      <c r="C8" s="8">
        <v>2022</v>
      </c>
      <c r="D8" s="9" t="s">
        <v>10</v>
      </c>
      <c r="E8" s="10">
        <v>470</v>
      </c>
      <c r="F8" s="11">
        <v>110000</v>
      </c>
      <c r="G8" s="10">
        <v>848</v>
      </c>
      <c r="H8" s="10">
        <v>463</v>
      </c>
      <c r="I8" s="28">
        <f t="shared" si="0"/>
        <v>-378</v>
      </c>
      <c r="J8">
        <f t="shared" si="1"/>
        <v>0.54599056603773588</v>
      </c>
      <c r="K8">
        <f t="shared" si="2"/>
        <v>0.98510638297872344</v>
      </c>
      <c r="L8" t="str">
        <f t="shared" si="3"/>
        <v>2</v>
      </c>
    </row>
    <row r="9" spans="1:19" ht="14.25" customHeight="1">
      <c r="A9" s="6" t="s">
        <v>14</v>
      </c>
      <c r="B9" s="7">
        <v>44853</v>
      </c>
      <c r="C9" s="8">
        <v>2022</v>
      </c>
      <c r="D9" s="9" t="s">
        <v>11</v>
      </c>
      <c r="E9" s="10">
        <v>91</v>
      </c>
      <c r="F9" s="11">
        <v>70201</v>
      </c>
      <c r="G9" s="10">
        <v>297</v>
      </c>
      <c r="H9" s="10">
        <v>86</v>
      </c>
      <c r="I9" s="28">
        <f t="shared" si="0"/>
        <v>-206</v>
      </c>
      <c r="J9">
        <f t="shared" si="1"/>
        <v>0.28956228956228958</v>
      </c>
      <c r="K9">
        <f t="shared" si="2"/>
        <v>0.94505494505494503</v>
      </c>
      <c r="L9" t="str">
        <f t="shared" si="3"/>
        <v>2</v>
      </c>
    </row>
    <row r="10" spans="1:19" ht="14.25" customHeight="1">
      <c r="A10" s="6" t="s">
        <v>14</v>
      </c>
      <c r="B10" s="7">
        <v>44853</v>
      </c>
      <c r="C10" s="8">
        <v>2022</v>
      </c>
      <c r="D10" s="9" t="s">
        <v>12</v>
      </c>
      <c r="E10" s="10">
        <v>516</v>
      </c>
      <c r="F10" s="11">
        <v>12801</v>
      </c>
      <c r="G10" s="10">
        <v>632</v>
      </c>
      <c r="H10" s="10">
        <v>511</v>
      </c>
      <c r="I10" s="28">
        <f t="shared" si="0"/>
        <v>-116</v>
      </c>
      <c r="J10">
        <f t="shared" si="1"/>
        <v>0.80854430379746833</v>
      </c>
      <c r="K10">
        <f t="shared" si="2"/>
        <v>0.99031007751937983</v>
      </c>
      <c r="L10" t="str">
        <f t="shared" si="3"/>
        <v>2</v>
      </c>
    </row>
    <row r="11" spans="1:19" ht="14.25" customHeight="1">
      <c r="A11" s="6" t="s">
        <v>14</v>
      </c>
      <c r="B11" s="7">
        <v>44853</v>
      </c>
      <c r="C11" s="8">
        <v>2022</v>
      </c>
      <c r="D11" s="9" t="s">
        <v>13</v>
      </c>
      <c r="E11" s="10">
        <v>164</v>
      </c>
      <c r="F11" s="11">
        <v>108003</v>
      </c>
      <c r="G11" s="10">
        <v>285</v>
      </c>
      <c r="H11" s="10">
        <v>160</v>
      </c>
      <c r="I11" s="28">
        <f t="shared" si="0"/>
        <v>-121</v>
      </c>
      <c r="J11">
        <f t="shared" si="1"/>
        <v>0.56140350877192979</v>
      </c>
      <c r="K11">
        <f t="shared" si="2"/>
        <v>0.97560975609756095</v>
      </c>
      <c r="L11" t="str">
        <f t="shared" si="3"/>
        <v>2</v>
      </c>
    </row>
    <row r="12" spans="1:19" ht="14.25" customHeight="1">
      <c r="A12" s="6" t="s">
        <v>15</v>
      </c>
      <c r="B12" s="7">
        <v>44839</v>
      </c>
      <c r="C12" s="8">
        <v>2022</v>
      </c>
      <c r="D12" s="9" t="s">
        <v>9</v>
      </c>
      <c r="E12" s="10">
        <v>564</v>
      </c>
      <c r="F12" s="11">
        <v>80501</v>
      </c>
      <c r="G12" s="10">
        <v>724</v>
      </c>
      <c r="H12" s="10">
        <v>561</v>
      </c>
      <c r="I12" s="28">
        <f t="shared" si="0"/>
        <v>-160</v>
      </c>
      <c r="J12">
        <f t="shared" si="1"/>
        <v>0.77486187845303867</v>
      </c>
      <c r="K12">
        <f t="shared" si="2"/>
        <v>0.99468085106382975</v>
      </c>
      <c r="L12" t="str">
        <f t="shared" si="3"/>
        <v>1</v>
      </c>
    </row>
    <row r="13" spans="1:19" ht="14.25" customHeight="1">
      <c r="A13" s="6" t="s">
        <v>15</v>
      </c>
      <c r="B13" s="7">
        <v>44839</v>
      </c>
      <c r="C13" s="8">
        <v>2022</v>
      </c>
      <c r="D13" s="9" t="s">
        <v>10</v>
      </c>
      <c r="E13" s="10">
        <v>474</v>
      </c>
      <c r="F13" s="11">
        <v>95856</v>
      </c>
      <c r="G13" s="10">
        <v>635</v>
      </c>
      <c r="H13" s="10">
        <v>472</v>
      </c>
      <c r="I13" s="28">
        <f t="shared" si="0"/>
        <v>-161</v>
      </c>
      <c r="J13">
        <f t="shared" si="1"/>
        <v>0.74330708661417322</v>
      </c>
      <c r="K13">
        <f t="shared" si="2"/>
        <v>0.99578059071729963</v>
      </c>
      <c r="L13" t="str">
        <f t="shared" si="3"/>
        <v>1</v>
      </c>
    </row>
    <row r="14" spans="1:19" ht="14.25" customHeight="1">
      <c r="A14" s="6" t="s">
        <v>15</v>
      </c>
      <c r="B14" s="7">
        <v>44839</v>
      </c>
      <c r="C14" s="8">
        <v>2022</v>
      </c>
      <c r="D14" s="9" t="s">
        <v>11</v>
      </c>
      <c r="E14" s="10">
        <v>84</v>
      </c>
      <c r="F14" s="11">
        <v>65991</v>
      </c>
      <c r="G14" s="10">
        <v>148</v>
      </c>
      <c r="H14" s="10">
        <v>83</v>
      </c>
      <c r="I14" s="28">
        <f t="shared" si="0"/>
        <v>-64</v>
      </c>
      <c r="J14">
        <f t="shared" si="1"/>
        <v>0.56081081081081086</v>
      </c>
      <c r="K14">
        <f t="shared" si="2"/>
        <v>0.98809523809523814</v>
      </c>
      <c r="L14" t="str">
        <f t="shared" si="3"/>
        <v>1</v>
      </c>
    </row>
    <row r="15" spans="1:19" ht="14.25" customHeight="1">
      <c r="A15" s="6" t="s">
        <v>15</v>
      </c>
      <c r="B15" s="7">
        <v>44839</v>
      </c>
      <c r="C15" s="8">
        <v>2022</v>
      </c>
      <c r="D15" s="9" t="s">
        <v>12</v>
      </c>
      <c r="E15" s="10">
        <v>505</v>
      </c>
      <c r="F15" s="11">
        <v>11751</v>
      </c>
      <c r="G15" s="10">
        <v>624</v>
      </c>
      <c r="H15" s="10">
        <v>504</v>
      </c>
      <c r="I15" s="28">
        <f t="shared" si="0"/>
        <v>-119</v>
      </c>
      <c r="J15">
        <f t="shared" si="1"/>
        <v>0.80769230769230771</v>
      </c>
      <c r="K15">
        <f t="shared" si="2"/>
        <v>0.99801980198019802</v>
      </c>
      <c r="L15" t="str">
        <f t="shared" si="3"/>
        <v>1</v>
      </c>
    </row>
    <row r="16" spans="1:19" ht="14.25" customHeight="1">
      <c r="A16" s="6" t="s">
        <v>15</v>
      </c>
      <c r="B16" s="7">
        <v>44839</v>
      </c>
      <c r="C16" s="8">
        <v>2022</v>
      </c>
      <c r="D16" s="9" t="s">
        <v>13</v>
      </c>
      <c r="E16" s="10">
        <v>179</v>
      </c>
      <c r="F16" s="11">
        <v>105001</v>
      </c>
      <c r="G16" s="10">
        <v>232</v>
      </c>
      <c r="H16" s="10">
        <v>179</v>
      </c>
      <c r="I16" s="28">
        <f t="shared" si="0"/>
        <v>-53</v>
      </c>
      <c r="J16">
        <f t="shared" si="1"/>
        <v>0.77155172413793105</v>
      </c>
      <c r="K16">
        <f t="shared" si="2"/>
        <v>1</v>
      </c>
      <c r="L16" t="str">
        <f t="shared" si="3"/>
        <v>1</v>
      </c>
    </row>
    <row r="17" spans="1:12" ht="14.25" customHeight="1">
      <c r="A17" s="6" t="s">
        <v>16</v>
      </c>
      <c r="B17" s="7">
        <v>44825</v>
      </c>
      <c r="C17" s="8">
        <v>2022</v>
      </c>
      <c r="D17" s="9" t="s">
        <v>9</v>
      </c>
      <c r="E17" s="10">
        <v>543</v>
      </c>
      <c r="F17" s="11">
        <v>84000</v>
      </c>
      <c r="G17" s="10">
        <v>759</v>
      </c>
      <c r="H17" s="10">
        <v>527</v>
      </c>
      <c r="I17" s="28">
        <f t="shared" si="0"/>
        <v>-216</v>
      </c>
      <c r="J17">
        <f t="shared" si="1"/>
        <v>0.69433465085639001</v>
      </c>
      <c r="K17">
        <f t="shared" si="2"/>
        <v>0.97053406998158376</v>
      </c>
      <c r="L17" t="str">
        <f t="shared" si="3"/>
        <v>2</v>
      </c>
    </row>
    <row r="18" spans="1:12" ht="14.25" customHeight="1">
      <c r="A18" s="6" t="s">
        <v>16</v>
      </c>
      <c r="B18" s="7">
        <v>44825</v>
      </c>
      <c r="C18" s="8">
        <v>2022</v>
      </c>
      <c r="D18" s="9" t="s">
        <v>10</v>
      </c>
      <c r="E18" s="10">
        <v>471</v>
      </c>
      <c r="F18" s="11">
        <v>108051</v>
      </c>
      <c r="G18" s="10">
        <v>553</v>
      </c>
      <c r="H18" s="10">
        <v>471</v>
      </c>
      <c r="I18" s="28">
        <f t="shared" si="0"/>
        <v>-82</v>
      </c>
      <c r="J18">
        <f t="shared" si="1"/>
        <v>0.85171790235081379</v>
      </c>
      <c r="K18">
        <f t="shared" si="2"/>
        <v>1</v>
      </c>
      <c r="L18" t="str">
        <f t="shared" si="3"/>
        <v>2</v>
      </c>
    </row>
    <row r="19" spans="1:12" ht="14.25" customHeight="1">
      <c r="A19" s="6" t="s">
        <v>16</v>
      </c>
      <c r="B19" s="7">
        <v>44825</v>
      </c>
      <c r="C19" s="8">
        <v>2022</v>
      </c>
      <c r="D19" s="9" t="s">
        <v>11</v>
      </c>
      <c r="E19" s="10">
        <v>83</v>
      </c>
      <c r="F19" s="11">
        <v>67001</v>
      </c>
      <c r="G19" s="10">
        <v>157</v>
      </c>
      <c r="H19" s="10">
        <v>75</v>
      </c>
      <c r="I19" s="28">
        <f t="shared" si="0"/>
        <v>-74</v>
      </c>
      <c r="J19">
        <f t="shared" si="1"/>
        <v>0.47770700636942676</v>
      </c>
      <c r="K19">
        <f t="shared" si="2"/>
        <v>0.90361445783132532</v>
      </c>
      <c r="L19" t="str">
        <f t="shared" si="3"/>
        <v>2</v>
      </c>
    </row>
    <row r="20" spans="1:12" ht="14.25" customHeight="1">
      <c r="A20" s="6" t="s">
        <v>16</v>
      </c>
      <c r="B20" s="7">
        <v>44825</v>
      </c>
      <c r="C20" s="8">
        <v>2022</v>
      </c>
      <c r="D20" s="9" t="s">
        <v>12</v>
      </c>
      <c r="E20" s="10">
        <v>512</v>
      </c>
      <c r="F20" s="11">
        <v>11589</v>
      </c>
      <c r="G20" s="10">
        <v>658</v>
      </c>
      <c r="H20" s="10">
        <v>500</v>
      </c>
      <c r="I20" s="28">
        <f t="shared" si="0"/>
        <v>-146</v>
      </c>
      <c r="J20">
        <f t="shared" si="1"/>
        <v>0.75987841945288759</v>
      </c>
      <c r="K20">
        <f t="shared" si="2"/>
        <v>0.9765625</v>
      </c>
      <c r="L20" t="str">
        <f t="shared" si="3"/>
        <v>2</v>
      </c>
    </row>
    <row r="21" spans="1:12" ht="14.25" customHeight="1">
      <c r="A21" s="6" t="s">
        <v>16</v>
      </c>
      <c r="B21" s="7">
        <v>44825</v>
      </c>
      <c r="C21" s="8">
        <v>2022</v>
      </c>
      <c r="D21" s="9" t="s">
        <v>13</v>
      </c>
      <c r="E21" s="10">
        <v>176</v>
      </c>
      <c r="F21" s="11">
        <v>107201</v>
      </c>
      <c r="G21" s="10">
        <v>297</v>
      </c>
      <c r="H21" s="10">
        <v>176</v>
      </c>
      <c r="I21" s="28">
        <f t="shared" si="0"/>
        <v>-121</v>
      </c>
      <c r="J21">
        <f t="shared" si="1"/>
        <v>0.59259259259259256</v>
      </c>
      <c r="K21">
        <f t="shared" si="2"/>
        <v>1</v>
      </c>
      <c r="L21" t="str">
        <f t="shared" si="3"/>
        <v>2</v>
      </c>
    </row>
    <row r="22" spans="1:12" ht="14.25" customHeight="1">
      <c r="A22" s="6" t="s">
        <v>17</v>
      </c>
      <c r="B22" s="7">
        <v>44811</v>
      </c>
      <c r="C22" s="8">
        <v>2022</v>
      </c>
      <c r="D22" s="9" t="s">
        <v>9</v>
      </c>
      <c r="E22" s="10">
        <v>556</v>
      </c>
      <c r="F22" s="11">
        <v>86000</v>
      </c>
      <c r="G22" s="10">
        <v>723</v>
      </c>
      <c r="H22" s="10">
        <v>535</v>
      </c>
      <c r="I22" s="28">
        <f t="shared" si="0"/>
        <v>-167</v>
      </c>
      <c r="J22">
        <f t="shared" si="1"/>
        <v>0.73997233748271096</v>
      </c>
      <c r="K22">
        <f t="shared" si="2"/>
        <v>0.96223021582733814</v>
      </c>
      <c r="L22" t="str">
        <f t="shared" si="3"/>
        <v>1</v>
      </c>
    </row>
    <row r="23" spans="1:12" ht="14.25" customHeight="1">
      <c r="A23" s="6" t="s">
        <v>17</v>
      </c>
      <c r="B23" s="7">
        <v>44811</v>
      </c>
      <c r="C23" s="8">
        <v>2022</v>
      </c>
      <c r="D23" s="9" t="s">
        <v>10</v>
      </c>
      <c r="E23" s="10">
        <v>470</v>
      </c>
      <c r="F23" s="11">
        <v>113000</v>
      </c>
      <c r="G23" s="10">
        <v>627</v>
      </c>
      <c r="H23" s="10">
        <v>466</v>
      </c>
      <c r="I23" s="28">
        <f t="shared" si="0"/>
        <v>-157</v>
      </c>
      <c r="J23">
        <f t="shared" si="1"/>
        <v>0.74322169059011167</v>
      </c>
      <c r="K23">
        <f t="shared" si="2"/>
        <v>0.99148936170212765</v>
      </c>
      <c r="L23" t="str">
        <f t="shared" si="3"/>
        <v>1</v>
      </c>
    </row>
    <row r="24" spans="1:12" ht="14.25" customHeight="1">
      <c r="A24" s="6" t="s">
        <v>17</v>
      </c>
      <c r="B24" s="7">
        <v>44811</v>
      </c>
      <c r="C24" s="8">
        <v>2022</v>
      </c>
      <c r="D24" s="9" t="s">
        <v>11</v>
      </c>
      <c r="E24" s="10">
        <v>85</v>
      </c>
      <c r="F24" s="11">
        <v>64989</v>
      </c>
      <c r="G24" s="10">
        <v>179</v>
      </c>
      <c r="H24" s="10">
        <v>84</v>
      </c>
      <c r="I24" s="28">
        <f t="shared" si="0"/>
        <v>-94</v>
      </c>
      <c r="J24">
        <f t="shared" si="1"/>
        <v>0.46927374301675978</v>
      </c>
      <c r="K24">
        <f t="shared" si="2"/>
        <v>0.9882352941176471</v>
      </c>
      <c r="L24" t="str">
        <f t="shared" si="3"/>
        <v>1</v>
      </c>
    </row>
    <row r="25" spans="1:12" ht="14.25" customHeight="1">
      <c r="A25" s="6" t="s">
        <v>17</v>
      </c>
      <c r="B25" s="7">
        <v>44811</v>
      </c>
      <c r="C25" s="8">
        <v>2022</v>
      </c>
      <c r="D25" s="9" t="s">
        <v>12</v>
      </c>
      <c r="E25" s="10">
        <v>515</v>
      </c>
      <c r="F25" s="11">
        <v>11301</v>
      </c>
      <c r="G25" s="10">
        <v>588</v>
      </c>
      <c r="H25" s="10">
        <v>514</v>
      </c>
      <c r="I25" s="28">
        <f t="shared" si="0"/>
        <v>-73</v>
      </c>
      <c r="J25">
        <f t="shared" si="1"/>
        <v>0.87414965986394555</v>
      </c>
      <c r="K25">
        <f t="shared" si="2"/>
        <v>0.99805825242718449</v>
      </c>
      <c r="L25" t="str">
        <f t="shared" si="3"/>
        <v>1</v>
      </c>
    </row>
    <row r="26" spans="1:12" ht="14.25" customHeight="1">
      <c r="A26" s="6" t="s">
        <v>17</v>
      </c>
      <c r="B26" s="7">
        <v>44811</v>
      </c>
      <c r="C26" s="8">
        <v>2022</v>
      </c>
      <c r="D26" s="9" t="s">
        <v>13</v>
      </c>
      <c r="E26" s="10">
        <v>165</v>
      </c>
      <c r="F26" s="11">
        <v>113299</v>
      </c>
      <c r="G26" s="10">
        <v>260</v>
      </c>
      <c r="H26" s="10">
        <v>150</v>
      </c>
      <c r="I26" s="28">
        <f t="shared" si="0"/>
        <v>-95</v>
      </c>
      <c r="J26">
        <f t="shared" si="1"/>
        <v>0.57692307692307687</v>
      </c>
      <c r="K26">
        <f t="shared" si="2"/>
        <v>0.90909090909090906</v>
      </c>
      <c r="L26" t="str">
        <f t="shared" si="3"/>
        <v>1</v>
      </c>
    </row>
    <row r="27" spans="1:12" ht="14.25" customHeight="1">
      <c r="A27" s="6" t="s">
        <v>18</v>
      </c>
      <c r="B27" s="7">
        <v>44790</v>
      </c>
      <c r="C27" s="8">
        <v>2022</v>
      </c>
      <c r="D27" s="9" t="s">
        <v>9</v>
      </c>
      <c r="E27" s="10">
        <v>551</v>
      </c>
      <c r="F27" s="11">
        <v>87889</v>
      </c>
      <c r="G27" s="10">
        <v>835</v>
      </c>
      <c r="H27" s="10">
        <v>551</v>
      </c>
      <c r="I27" s="28">
        <f t="shared" si="0"/>
        <v>-284</v>
      </c>
      <c r="J27">
        <f t="shared" si="1"/>
        <v>0.65988023952095809</v>
      </c>
      <c r="K27">
        <f t="shared" si="2"/>
        <v>1</v>
      </c>
      <c r="L27" t="str">
        <f t="shared" si="3"/>
        <v>2</v>
      </c>
    </row>
    <row r="28" spans="1:12" ht="14.25" customHeight="1">
      <c r="A28" s="6" t="s">
        <v>18</v>
      </c>
      <c r="B28" s="7">
        <v>44790</v>
      </c>
      <c r="C28" s="8">
        <v>2022</v>
      </c>
      <c r="D28" s="9" t="s">
        <v>10</v>
      </c>
      <c r="E28" s="10">
        <v>471</v>
      </c>
      <c r="F28" s="11">
        <v>112001</v>
      </c>
      <c r="G28" s="10">
        <v>665</v>
      </c>
      <c r="H28" s="10">
        <v>470</v>
      </c>
      <c r="I28" s="28">
        <f t="shared" si="0"/>
        <v>-194</v>
      </c>
      <c r="J28">
        <f t="shared" si="1"/>
        <v>0.70676691729323304</v>
      </c>
      <c r="K28">
        <f t="shared" si="2"/>
        <v>0.99787685774946921</v>
      </c>
      <c r="L28" t="str">
        <f t="shared" si="3"/>
        <v>2</v>
      </c>
    </row>
    <row r="29" spans="1:12" ht="14.25" customHeight="1">
      <c r="A29" s="6" t="s">
        <v>18</v>
      </c>
      <c r="B29" s="7">
        <v>44790</v>
      </c>
      <c r="C29" s="8">
        <v>2022</v>
      </c>
      <c r="D29" s="9" t="s">
        <v>11</v>
      </c>
      <c r="E29" s="10">
        <v>87</v>
      </c>
      <c r="F29" s="11">
        <v>59090</v>
      </c>
      <c r="G29" s="10">
        <v>196</v>
      </c>
      <c r="H29" s="10">
        <v>87</v>
      </c>
      <c r="I29" s="28">
        <f t="shared" si="0"/>
        <v>-109</v>
      </c>
      <c r="J29">
        <f t="shared" si="1"/>
        <v>0.44387755102040816</v>
      </c>
      <c r="K29">
        <f t="shared" si="2"/>
        <v>1</v>
      </c>
      <c r="L29" t="str">
        <f t="shared" si="3"/>
        <v>2</v>
      </c>
    </row>
    <row r="30" spans="1:12" ht="14.25" customHeight="1">
      <c r="A30" s="6" t="s">
        <v>18</v>
      </c>
      <c r="B30" s="7">
        <v>44790</v>
      </c>
      <c r="C30" s="8">
        <v>2022</v>
      </c>
      <c r="D30" s="9" t="s">
        <v>12</v>
      </c>
      <c r="E30" s="10">
        <v>510</v>
      </c>
      <c r="F30" s="11">
        <v>11101</v>
      </c>
      <c r="G30" s="10">
        <v>673</v>
      </c>
      <c r="H30" s="10">
        <v>502</v>
      </c>
      <c r="I30" s="28">
        <f t="shared" si="0"/>
        <v>-163</v>
      </c>
      <c r="J30">
        <f t="shared" si="1"/>
        <v>0.74591381872213969</v>
      </c>
      <c r="K30">
        <f t="shared" si="2"/>
        <v>0.98431372549019602</v>
      </c>
      <c r="L30" t="str">
        <f t="shared" si="3"/>
        <v>2</v>
      </c>
    </row>
    <row r="31" spans="1:12" ht="14.25" customHeight="1">
      <c r="A31" s="6" t="s">
        <v>18</v>
      </c>
      <c r="B31" s="7">
        <v>44790</v>
      </c>
      <c r="C31" s="8">
        <v>2022</v>
      </c>
      <c r="D31" s="9" t="s">
        <v>13</v>
      </c>
      <c r="E31" s="10">
        <v>163</v>
      </c>
      <c r="F31" s="11">
        <v>112001</v>
      </c>
      <c r="G31" s="10">
        <v>273</v>
      </c>
      <c r="H31" s="10">
        <v>151</v>
      </c>
      <c r="I31" s="28">
        <f t="shared" si="0"/>
        <v>-110</v>
      </c>
      <c r="J31">
        <f t="shared" si="1"/>
        <v>0.55311355311355315</v>
      </c>
      <c r="K31">
        <f t="shared" si="2"/>
        <v>0.92638036809815949</v>
      </c>
      <c r="L31" t="str">
        <f t="shared" si="3"/>
        <v>2</v>
      </c>
    </row>
    <row r="32" spans="1:12" ht="14.25" customHeight="1">
      <c r="A32" s="6" t="s">
        <v>19</v>
      </c>
      <c r="B32" s="7">
        <v>44776</v>
      </c>
      <c r="C32" s="8">
        <v>2022</v>
      </c>
      <c r="D32" s="9" t="s">
        <v>9</v>
      </c>
      <c r="E32" s="10">
        <v>554</v>
      </c>
      <c r="F32" s="11">
        <v>80000</v>
      </c>
      <c r="G32" s="10">
        <v>689</v>
      </c>
      <c r="H32" s="10">
        <v>541</v>
      </c>
      <c r="I32" s="28">
        <f t="shared" si="0"/>
        <v>-135</v>
      </c>
      <c r="J32">
        <f t="shared" si="1"/>
        <v>0.78519593613933236</v>
      </c>
      <c r="K32">
        <f t="shared" si="2"/>
        <v>0.97653429602888087</v>
      </c>
      <c r="L32" t="str">
        <f t="shared" si="3"/>
        <v>1</v>
      </c>
    </row>
    <row r="33" spans="1:12" ht="14.25" customHeight="1">
      <c r="A33" s="6" t="s">
        <v>19</v>
      </c>
      <c r="B33" s="7">
        <v>44776</v>
      </c>
      <c r="C33" s="8">
        <v>2022</v>
      </c>
      <c r="D33" s="9" t="s">
        <v>10</v>
      </c>
      <c r="E33" s="10">
        <v>474</v>
      </c>
      <c r="F33" s="11">
        <v>107001</v>
      </c>
      <c r="G33" s="10">
        <v>612</v>
      </c>
      <c r="H33" s="10">
        <v>474</v>
      </c>
      <c r="I33" s="28">
        <f t="shared" si="0"/>
        <v>-138</v>
      </c>
      <c r="J33">
        <f t="shared" si="1"/>
        <v>0.77450980392156865</v>
      </c>
      <c r="K33">
        <f t="shared" si="2"/>
        <v>1</v>
      </c>
      <c r="L33" t="str">
        <f t="shared" si="3"/>
        <v>1</v>
      </c>
    </row>
    <row r="34" spans="1:12" ht="14.25" customHeight="1">
      <c r="A34" s="6" t="s">
        <v>19</v>
      </c>
      <c r="B34" s="7">
        <v>44776</v>
      </c>
      <c r="C34" s="8">
        <v>2022</v>
      </c>
      <c r="D34" s="9" t="s">
        <v>11</v>
      </c>
      <c r="E34" s="10">
        <v>95</v>
      </c>
      <c r="F34" s="11">
        <v>56089</v>
      </c>
      <c r="G34" s="10">
        <v>168</v>
      </c>
      <c r="H34" s="10">
        <v>93</v>
      </c>
      <c r="I34" s="28">
        <f t="shared" si="0"/>
        <v>-73</v>
      </c>
      <c r="J34">
        <f t="shared" si="1"/>
        <v>0.5535714285714286</v>
      </c>
      <c r="K34">
        <f t="shared" si="2"/>
        <v>0.97894736842105268</v>
      </c>
      <c r="L34" t="str">
        <f t="shared" si="3"/>
        <v>1</v>
      </c>
    </row>
    <row r="35" spans="1:12" ht="14.25" customHeight="1">
      <c r="A35" s="6" t="s">
        <v>19</v>
      </c>
      <c r="B35" s="7">
        <v>44776</v>
      </c>
      <c r="C35" s="8">
        <v>2022</v>
      </c>
      <c r="D35" s="9" t="s">
        <v>12</v>
      </c>
      <c r="E35" s="10">
        <v>573</v>
      </c>
      <c r="F35" s="11">
        <v>11000</v>
      </c>
      <c r="G35" s="10">
        <v>696</v>
      </c>
      <c r="H35" s="10">
        <v>562</v>
      </c>
      <c r="I35" s="28">
        <f t="shared" si="0"/>
        <v>-123</v>
      </c>
      <c r="J35">
        <f t="shared" si="1"/>
        <v>0.80747126436781613</v>
      </c>
      <c r="K35">
        <f t="shared" si="2"/>
        <v>0.98080279232111689</v>
      </c>
      <c r="L35" t="str">
        <f t="shared" si="3"/>
        <v>1</v>
      </c>
    </row>
    <row r="36" spans="1:12" ht="14.25" customHeight="1">
      <c r="A36" s="6" t="s">
        <v>19</v>
      </c>
      <c r="B36" s="7">
        <v>44776</v>
      </c>
      <c r="C36" s="8">
        <v>2022</v>
      </c>
      <c r="D36" s="9" t="s">
        <v>13</v>
      </c>
      <c r="E36" s="10">
        <v>167</v>
      </c>
      <c r="F36" s="11">
        <v>113000</v>
      </c>
      <c r="G36" s="10">
        <v>293</v>
      </c>
      <c r="H36" s="10">
        <v>165</v>
      </c>
      <c r="I36" s="28">
        <f t="shared" si="0"/>
        <v>-126</v>
      </c>
      <c r="J36">
        <f t="shared" si="1"/>
        <v>0.56313993174061439</v>
      </c>
      <c r="K36">
        <f t="shared" si="2"/>
        <v>0.9880239520958084</v>
      </c>
      <c r="L36" t="str">
        <f t="shared" si="3"/>
        <v>1</v>
      </c>
    </row>
    <row r="37" spans="1:12" ht="14.25" customHeight="1">
      <c r="A37" s="6" t="s">
        <v>20</v>
      </c>
      <c r="B37" s="7">
        <v>44762</v>
      </c>
      <c r="C37" s="8">
        <v>2022</v>
      </c>
      <c r="D37" s="9" t="s">
        <v>9</v>
      </c>
      <c r="E37" s="10">
        <v>628</v>
      </c>
      <c r="F37" s="11">
        <v>78899</v>
      </c>
      <c r="G37" s="10">
        <v>834</v>
      </c>
      <c r="H37" s="10">
        <v>620</v>
      </c>
      <c r="I37" s="28">
        <f t="shared" si="0"/>
        <v>-206</v>
      </c>
      <c r="J37">
        <f t="shared" si="1"/>
        <v>0.74340527577937654</v>
      </c>
      <c r="K37">
        <f t="shared" si="2"/>
        <v>0.98726114649681529</v>
      </c>
      <c r="L37" t="str">
        <f t="shared" si="3"/>
        <v>2</v>
      </c>
    </row>
    <row r="38" spans="1:12" ht="14.25" customHeight="1">
      <c r="A38" s="6" t="s">
        <v>20</v>
      </c>
      <c r="B38" s="7">
        <v>44762</v>
      </c>
      <c r="C38" s="8">
        <v>2022</v>
      </c>
      <c r="D38" s="9" t="s">
        <v>10</v>
      </c>
      <c r="E38" s="10">
        <v>527</v>
      </c>
      <c r="F38" s="11">
        <v>110003</v>
      </c>
      <c r="G38" s="10">
        <v>702</v>
      </c>
      <c r="H38" s="10">
        <v>526</v>
      </c>
      <c r="I38" s="28">
        <f t="shared" si="0"/>
        <v>-175</v>
      </c>
      <c r="J38">
        <f t="shared" si="1"/>
        <v>0.74928774928774933</v>
      </c>
      <c r="K38">
        <f t="shared" si="2"/>
        <v>0.99810246679316883</v>
      </c>
      <c r="L38" t="str">
        <f t="shared" si="3"/>
        <v>2</v>
      </c>
    </row>
    <row r="39" spans="1:12" ht="14.25" customHeight="1">
      <c r="A39" s="6" t="s">
        <v>20</v>
      </c>
      <c r="B39" s="7">
        <v>44762</v>
      </c>
      <c r="C39" s="8">
        <v>2022</v>
      </c>
      <c r="D39" s="9" t="s">
        <v>11</v>
      </c>
      <c r="E39" s="10">
        <v>102</v>
      </c>
      <c r="F39" s="11">
        <v>54889</v>
      </c>
      <c r="G39" s="10">
        <v>174</v>
      </c>
      <c r="H39" s="10">
        <v>98</v>
      </c>
      <c r="I39" s="28">
        <f t="shared" si="0"/>
        <v>-72</v>
      </c>
      <c r="J39">
        <f t="shared" si="1"/>
        <v>0.56321839080459768</v>
      </c>
      <c r="K39">
        <f t="shared" si="2"/>
        <v>0.96078431372549022</v>
      </c>
      <c r="L39" t="str">
        <f t="shared" si="3"/>
        <v>2</v>
      </c>
    </row>
    <row r="40" spans="1:12" ht="14.25" customHeight="1">
      <c r="A40" s="6" t="s">
        <v>20</v>
      </c>
      <c r="B40" s="7">
        <v>44762</v>
      </c>
      <c r="C40" s="8">
        <v>2022</v>
      </c>
      <c r="D40" s="9" t="s">
        <v>12</v>
      </c>
      <c r="E40" s="10">
        <v>561</v>
      </c>
      <c r="F40" s="11">
        <v>10910</v>
      </c>
      <c r="G40" s="10">
        <v>723</v>
      </c>
      <c r="H40" s="10">
        <v>555</v>
      </c>
      <c r="I40" s="28">
        <f t="shared" si="0"/>
        <v>-162</v>
      </c>
      <c r="J40">
        <f t="shared" si="1"/>
        <v>0.76763485477178428</v>
      </c>
      <c r="K40">
        <f t="shared" si="2"/>
        <v>0.98930481283422456</v>
      </c>
      <c r="L40" t="str">
        <f t="shared" si="3"/>
        <v>2</v>
      </c>
    </row>
    <row r="41" spans="1:12" ht="14.25" customHeight="1">
      <c r="A41" s="6" t="s">
        <v>20</v>
      </c>
      <c r="B41" s="7">
        <v>44762</v>
      </c>
      <c r="C41" s="8">
        <v>2022</v>
      </c>
      <c r="D41" s="9" t="s">
        <v>13</v>
      </c>
      <c r="E41" s="10">
        <v>194</v>
      </c>
      <c r="F41" s="11">
        <v>114001</v>
      </c>
      <c r="G41" s="10">
        <v>317</v>
      </c>
      <c r="H41" s="10">
        <v>194</v>
      </c>
      <c r="I41" s="28">
        <f t="shared" si="0"/>
        <v>-123</v>
      </c>
      <c r="J41">
        <f t="shared" si="1"/>
        <v>0.61198738170347</v>
      </c>
      <c r="K41">
        <f t="shared" si="2"/>
        <v>1</v>
      </c>
      <c r="L41" t="str">
        <f t="shared" si="3"/>
        <v>2</v>
      </c>
    </row>
    <row r="42" spans="1:12" ht="14.25" customHeight="1">
      <c r="A42" s="6" t="s">
        <v>21</v>
      </c>
      <c r="B42" s="7">
        <v>44748</v>
      </c>
      <c r="C42" s="8">
        <v>2022</v>
      </c>
      <c r="D42" s="9" t="s">
        <v>9</v>
      </c>
      <c r="E42" s="10">
        <v>617</v>
      </c>
      <c r="F42" s="11">
        <v>78001</v>
      </c>
      <c r="G42" s="10">
        <v>900</v>
      </c>
      <c r="H42" s="10">
        <v>606</v>
      </c>
      <c r="I42" s="28">
        <f t="shared" si="0"/>
        <v>-283</v>
      </c>
      <c r="J42">
        <f t="shared" si="1"/>
        <v>0.67333333333333334</v>
      </c>
      <c r="K42">
        <f t="shared" si="2"/>
        <v>0.98217179902755269</v>
      </c>
      <c r="L42" t="str">
        <f t="shared" si="3"/>
        <v>1</v>
      </c>
    </row>
    <row r="43" spans="1:12" ht="14.25" customHeight="1">
      <c r="A43" s="6" t="s">
        <v>21</v>
      </c>
      <c r="B43" s="7">
        <v>44748</v>
      </c>
      <c r="C43" s="8">
        <v>2022</v>
      </c>
      <c r="D43" s="9" t="s">
        <v>10</v>
      </c>
      <c r="E43" s="10">
        <v>527</v>
      </c>
      <c r="F43" s="11">
        <v>107800</v>
      </c>
      <c r="G43" s="10">
        <v>695</v>
      </c>
      <c r="H43" s="10">
        <v>522</v>
      </c>
      <c r="I43" s="28">
        <f t="shared" si="0"/>
        <v>-168</v>
      </c>
      <c r="J43">
        <f t="shared" si="1"/>
        <v>0.75107913669064752</v>
      </c>
      <c r="K43">
        <f t="shared" si="2"/>
        <v>0.99051233396584437</v>
      </c>
      <c r="L43" t="str">
        <f t="shared" si="3"/>
        <v>1</v>
      </c>
    </row>
    <row r="44" spans="1:12" ht="14.25" customHeight="1">
      <c r="A44" s="6" t="s">
        <v>21</v>
      </c>
      <c r="B44" s="7">
        <v>44748</v>
      </c>
      <c r="C44" s="8">
        <v>2022</v>
      </c>
      <c r="D44" s="9" t="s">
        <v>11</v>
      </c>
      <c r="E44" s="10">
        <v>102</v>
      </c>
      <c r="F44" s="11">
        <v>54001</v>
      </c>
      <c r="G44" s="10">
        <v>160</v>
      </c>
      <c r="H44" s="10">
        <v>91</v>
      </c>
      <c r="I44" s="28">
        <f t="shared" si="0"/>
        <v>-58</v>
      </c>
      <c r="J44">
        <f t="shared" si="1"/>
        <v>0.56874999999999998</v>
      </c>
      <c r="K44">
        <f t="shared" si="2"/>
        <v>0.89215686274509809</v>
      </c>
      <c r="L44" t="str">
        <f t="shared" si="3"/>
        <v>1</v>
      </c>
    </row>
    <row r="45" spans="1:12" ht="14.25" customHeight="1">
      <c r="A45" s="6" t="s">
        <v>21</v>
      </c>
      <c r="B45" s="7">
        <v>44748</v>
      </c>
      <c r="C45" s="8">
        <v>2022</v>
      </c>
      <c r="D45" s="9" t="s">
        <v>12</v>
      </c>
      <c r="E45" s="10">
        <v>582</v>
      </c>
      <c r="F45" s="11">
        <v>10889</v>
      </c>
      <c r="G45" s="10">
        <v>768</v>
      </c>
      <c r="H45" s="10">
        <v>513</v>
      </c>
      <c r="I45" s="28">
        <f t="shared" si="0"/>
        <v>-186</v>
      </c>
      <c r="J45">
        <f t="shared" si="1"/>
        <v>0.66796875</v>
      </c>
      <c r="K45">
        <f t="shared" si="2"/>
        <v>0.88144329896907214</v>
      </c>
      <c r="L45" t="str">
        <f t="shared" si="3"/>
        <v>1</v>
      </c>
    </row>
    <row r="46" spans="1:12" ht="14.25" customHeight="1">
      <c r="A46" s="6" t="s">
        <v>21</v>
      </c>
      <c r="B46" s="7">
        <v>44748</v>
      </c>
      <c r="C46" s="8">
        <v>2022</v>
      </c>
      <c r="D46" s="9" t="s">
        <v>13</v>
      </c>
      <c r="E46" s="10">
        <v>195</v>
      </c>
      <c r="F46" s="11">
        <v>110524</v>
      </c>
      <c r="G46" s="10">
        <v>340</v>
      </c>
      <c r="H46" s="10">
        <v>191</v>
      </c>
      <c r="I46" s="28">
        <f t="shared" si="0"/>
        <v>-145</v>
      </c>
      <c r="J46">
        <f t="shared" si="1"/>
        <v>0.56176470588235294</v>
      </c>
      <c r="K46">
        <f t="shared" si="2"/>
        <v>0.97948717948717945</v>
      </c>
      <c r="L46" t="str">
        <f t="shared" si="3"/>
        <v>1</v>
      </c>
    </row>
    <row r="47" spans="1:12" ht="14.25" customHeight="1">
      <c r="A47" s="6" t="s">
        <v>22</v>
      </c>
      <c r="B47" s="7">
        <v>44734</v>
      </c>
      <c r="C47" s="8">
        <v>2022</v>
      </c>
      <c r="D47" s="9" t="s">
        <v>9</v>
      </c>
      <c r="E47" s="10">
        <v>614</v>
      </c>
      <c r="F47" s="11">
        <v>74989</v>
      </c>
      <c r="G47" s="10">
        <v>850</v>
      </c>
      <c r="H47" s="10">
        <v>598</v>
      </c>
      <c r="I47" s="28">
        <f t="shared" si="0"/>
        <v>-236</v>
      </c>
      <c r="J47">
        <f t="shared" si="1"/>
        <v>0.70352941176470585</v>
      </c>
      <c r="K47">
        <f t="shared" si="2"/>
        <v>0.97394136807817588</v>
      </c>
      <c r="L47" t="str">
        <f t="shared" si="3"/>
        <v>2</v>
      </c>
    </row>
    <row r="48" spans="1:12" ht="14.25" customHeight="1">
      <c r="A48" s="6" t="s">
        <v>22</v>
      </c>
      <c r="B48" s="7">
        <v>44734</v>
      </c>
      <c r="C48" s="8">
        <v>2022</v>
      </c>
      <c r="D48" s="9" t="s">
        <v>10</v>
      </c>
      <c r="E48" s="10">
        <v>531</v>
      </c>
      <c r="F48" s="11">
        <v>106001</v>
      </c>
      <c r="G48" s="10">
        <v>822</v>
      </c>
      <c r="H48" s="10">
        <v>531</v>
      </c>
      <c r="I48" s="28">
        <f t="shared" si="0"/>
        <v>-291</v>
      </c>
      <c r="J48">
        <f t="shared" si="1"/>
        <v>0.64598540145985406</v>
      </c>
      <c r="K48">
        <f t="shared" si="2"/>
        <v>1</v>
      </c>
      <c r="L48" t="str">
        <f t="shared" si="3"/>
        <v>2</v>
      </c>
    </row>
    <row r="49" spans="1:12" ht="14.25" customHeight="1">
      <c r="A49" s="6" t="s">
        <v>22</v>
      </c>
      <c r="B49" s="7">
        <v>44734</v>
      </c>
      <c r="C49" s="8">
        <v>2022</v>
      </c>
      <c r="D49" s="9" t="s">
        <v>11</v>
      </c>
      <c r="E49" s="10">
        <v>103</v>
      </c>
      <c r="F49" s="11">
        <v>53011</v>
      </c>
      <c r="G49" s="10">
        <v>224</v>
      </c>
      <c r="H49" s="10">
        <v>103</v>
      </c>
      <c r="I49" s="28">
        <f t="shared" si="0"/>
        <v>-121</v>
      </c>
      <c r="J49">
        <f t="shared" si="1"/>
        <v>0.45982142857142855</v>
      </c>
      <c r="K49">
        <f t="shared" si="2"/>
        <v>1</v>
      </c>
      <c r="L49" t="str">
        <f t="shared" si="3"/>
        <v>2</v>
      </c>
    </row>
    <row r="50" spans="1:12" ht="14.25" customHeight="1">
      <c r="A50" s="6" t="s">
        <v>22</v>
      </c>
      <c r="B50" s="7">
        <v>44734</v>
      </c>
      <c r="C50" s="8">
        <v>2022</v>
      </c>
      <c r="D50" s="9" t="s">
        <v>12</v>
      </c>
      <c r="E50" s="10">
        <v>570</v>
      </c>
      <c r="F50" s="11">
        <v>10302</v>
      </c>
      <c r="G50" s="10">
        <v>717</v>
      </c>
      <c r="H50" s="10">
        <v>570</v>
      </c>
      <c r="I50" s="28">
        <f t="shared" si="0"/>
        <v>-147</v>
      </c>
      <c r="J50">
        <f t="shared" si="1"/>
        <v>0.79497907949790791</v>
      </c>
      <c r="K50">
        <f t="shared" si="2"/>
        <v>1</v>
      </c>
      <c r="L50" t="str">
        <f t="shared" si="3"/>
        <v>2</v>
      </c>
    </row>
    <row r="51" spans="1:12" ht="14.25" customHeight="1">
      <c r="A51" s="6" t="s">
        <v>22</v>
      </c>
      <c r="B51" s="7">
        <v>44734</v>
      </c>
      <c r="C51" s="8">
        <v>2022</v>
      </c>
      <c r="D51" s="9" t="s">
        <v>13</v>
      </c>
      <c r="E51" s="10">
        <v>194</v>
      </c>
      <c r="F51" s="11">
        <v>104400</v>
      </c>
      <c r="G51" s="10">
        <v>276</v>
      </c>
      <c r="H51" s="10">
        <v>190</v>
      </c>
      <c r="I51" s="28">
        <f t="shared" si="0"/>
        <v>-82</v>
      </c>
      <c r="J51">
        <f t="shared" si="1"/>
        <v>0.68840579710144922</v>
      </c>
      <c r="K51">
        <f t="shared" si="2"/>
        <v>0.97938144329896903</v>
      </c>
      <c r="L51" t="str">
        <f t="shared" si="3"/>
        <v>2</v>
      </c>
    </row>
    <row r="52" spans="1:12" ht="14.25" customHeight="1">
      <c r="A52" s="6" t="s">
        <v>23</v>
      </c>
      <c r="B52" s="7">
        <v>44720</v>
      </c>
      <c r="C52" s="8">
        <v>2022</v>
      </c>
      <c r="D52" s="9" t="s">
        <v>9</v>
      </c>
      <c r="E52" s="10">
        <v>612</v>
      </c>
      <c r="F52" s="11">
        <v>73801</v>
      </c>
      <c r="G52" s="10">
        <v>874</v>
      </c>
      <c r="H52" s="10">
        <v>607</v>
      </c>
      <c r="I52" s="28">
        <f t="shared" si="0"/>
        <v>-262</v>
      </c>
      <c r="J52">
        <f t="shared" si="1"/>
        <v>0.69450800915331812</v>
      </c>
      <c r="K52">
        <f t="shared" si="2"/>
        <v>0.99183006535947715</v>
      </c>
      <c r="L52" t="str">
        <f t="shared" si="3"/>
        <v>1</v>
      </c>
    </row>
    <row r="53" spans="1:12" ht="14.25" customHeight="1">
      <c r="A53" s="6" t="s">
        <v>23</v>
      </c>
      <c r="B53" s="7">
        <v>44720</v>
      </c>
      <c r="C53" s="8">
        <v>2022</v>
      </c>
      <c r="D53" s="9" t="s">
        <v>10</v>
      </c>
      <c r="E53" s="10">
        <v>528</v>
      </c>
      <c r="F53" s="11">
        <v>100684</v>
      </c>
      <c r="G53" s="10">
        <v>851</v>
      </c>
      <c r="H53" s="10">
        <v>528</v>
      </c>
      <c r="I53" s="28">
        <f t="shared" si="0"/>
        <v>-323</v>
      </c>
      <c r="J53">
        <f t="shared" si="1"/>
        <v>0.62044653349001178</v>
      </c>
      <c r="K53">
        <f t="shared" si="2"/>
        <v>1</v>
      </c>
      <c r="L53" t="str">
        <f t="shared" si="3"/>
        <v>1</v>
      </c>
    </row>
    <row r="54" spans="1:12" ht="14.25" customHeight="1">
      <c r="A54" s="6" t="s">
        <v>23</v>
      </c>
      <c r="B54" s="7">
        <v>44720</v>
      </c>
      <c r="C54" s="8">
        <v>2022</v>
      </c>
      <c r="D54" s="9" t="s">
        <v>11</v>
      </c>
      <c r="E54" s="10">
        <v>107</v>
      </c>
      <c r="F54" s="11">
        <v>53002</v>
      </c>
      <c r="G54" s="10">
        <v>203</v>
      </c>
      <c r="H54" s="10">
        <v>107</v>
      </c>
      <c r="I54" s="28">
        <f t="shared" si="0"/>
        <v>-96</v>
      </c>
      <c r="J54">
        <f t="shared" si="1"/>
        <v>0.52709359605911332</v>
      </c>
      <c r="K54">
        <f t="shared" si="2"/>
        <v>1</v>
      </c>
      <c r="L54" t="str">
        <f t="shared" si="3"/>
        <v>1</v>
      </c>
    </row>
    <row r="55" spans="1:12" ht="14.25" customHeight="1">
      <c r="A55" s="6" t="s">
        <v>23</v>
      </c>
      <c r="B55" s="7">
        <v>44720</v>
      </c>
      <c r="C55" s="8">
        <v>2022</v>
      </c>
      <c r="D55" s="9" t="s">
        <v>12</v>
      </c>
      <c r="E55" s="10">
        <v>563</v>
      </c>
      <c r="F55" s="11">
        <v>10000</v>
      </c>
      <c r="G55" s="10">
        <v>859</v>
      </c>
      <c r="H55" s="10">
        <v>542</v>
      </c>
      <c r="I55" s="28">
        <f t="shared" si="0"/>
        <v>-296</v>
      </c>
      <c r="J55">
        <f t="shared" si="1"/>
        <v>0.6309662398137369</v>
      </c>
      <c r="K55">
        <f t="shared" si="2"/>
        <v>0.96269982238010654</v>
      </c>
      <c r="L55" t="str">
        <f t="shared" si="3"/>
        <v>1</v>
      </c>
    </row>
    <row r="56" spans="1:12" ht="14.25" customHeight="1">
      <c r="A56" s="6" t="s">
        <v>23</v>
      </c>
      <c r="B56" s="7">
        <v>44720</v>
      </c>
      <c r="C56" s="8">
        <v>2022</v>
      </c>
      <c r="D56" s="9" t="s">
        <v>13</v>
      </c>
      <c r="E56" s="10">
        <v>190</v>
      </c>
      <c r="F56" s="11">
        <v>100697</v>
      </c>
      <c r="G56" s="10">
        <v>316</v>
      </c>
      <c r="H56" s="10">
        <v>185</v>
      </c>
      <c r="I56" s="28">
        <f t="shared" si="0"/>
        <v>-126</v>
      </c>
      <c r="J56">
        <f t="shared" si="1"/>
        <v>0.58544303797468356</v>
      </c>
      <c r="K56">
        <f t="shared" si="2"/>
        <v>0.97368421052631582</v>
      </c>
      <c r="L56" t="str">
        <f t="shared" si="3"/>
        <v>1</v>
      </c>
    </row>
    <row r="57" spans="1:12" ht="14.25" customHeight="1">
      <c r="A57" s="6" t="s">
        <v>24</v>
      </c>
      <c r="B57" s="7">
        <v>44700</v>
      </c>
      <c r="C57" s="8">
        <v>2022</v>
      </c>
      <c r="D57" s="9" t="s">
        <v>9</v>
      </c>
      <c r="E57" s="10">
        <v>625</v>
      </c>
      <c r="F57" s="11">
        <v>68001</v>
      </c>
      <c r="G57" s="10">
        <v>819</v>
      </c>
      <c r="H57" s="10">
        <v>623</v>
      </c>
      <c r="I57" s="28">
        <f t="shared" si="0"/>
        <v>-194</v>
      </c>
      <c r="J57">
        <f t="shared" si="1"/>
        <v>0.76068376068376065</v>
      </c>
      <c r="K57">
        <f t="shared" si="2"/>
        <v>0.99680000000000002</v>
      </c>
      <c r="L57" t="str">
        <f t="shared" si="3"/>
        <v>2</v>
      </c>
    </row>
    <row r="58" spans="1:12" ht="14.25" customHeight="1">
      <c r="A58" s="6" t="s">
        <v>24</v>
      </c>
      <c r="B58" s="7">
        <v>44700</v>
      </c>
      <c r="C58" s="8">
        <v>2022</v>
      </c>
      <c r="D58" s="9" t="s">
        <v>10</v>
      </c>
      <c r="E58" s="10">
        <v>528</v>
      </c>
      <c r="F58" s="11">
        <v>95889</v>
      </c>
      <c r="G58" s="10">
        <v>709</v>
      </c>
      <c r="H58" s="10">
        <v>523</v>
      </c>
      <c r="I58" s="28">
        <f t="shared" si="0"/>
        <v>-181</v>
      </c>
      <c r="J58">
        <f t="shared" si="1"/>
        <v>0.73765867418899855</v>
      </c>
      <c r="K58">
        <f t="shared" si="2"/>
        <v>0.99053030303030298</v>
      </c>
      <c r="L58" t="str">
        <f t="shared" si="3"/>
        <v>2</v>
      </c>
    </row>
    <row r="59" spans="1:12" ht="14.25" customHeight="1">
      <c r="A59" s="6" t="s">
        <v>24</v>
      </c>
      <c r="B59" s="7">
        <v>44700</v>
      </c>
      <c r="C59" s="8">
        <v>2022</v>
      </c>
      <c r="D59" s="9" t="s">
        <v>11</v>
      </c>
      <c r="E59" s="10">
        <v>103</v>
      </c>
      <c r="F59" s="11">
        <v>51501</v>
      </c>
      <c r="G59" s="10">
        <v>220</v>
      </c>
      <c r="H59" s="10">
        <v>103</v>
      </c>
      <c r="I59" s="28">
        <f t="shared" si="0"/>
        <v>-117</v>
      </c>
      <c r="J59">
        <f t="shared" si="1"/>
        <v>0.4681818181818182</v>
      </c>
      <c r="K59">
        <f t="shared" si="2"/>
        <v>1</v>
      </c>
      <c r="L59" t="str">
        <f t="shared" si="3"/>
        <v>2</v>
      </c>
    </row>
    <row r="60" spans="1:12" ht="14.25" customHeight="1">
      <c r="A60" s="6" t="s">
        <v>24</v>
      </c>
      <c r="B60" s="7">
        <v>44700</v>
      </c>
      <c r="C60" s="8">
        <v>2022</v>
      </c>
      <c r="D60" s="9" t="s">
        <v>12</v>
      </c>
      <c r="E60" s="10">
        <v>609</v>
      </c>
      <c r="F60" s="11">
        <v>9490</v>
      </c>
      <c r="G60" s="10">
        <v>899</v>
      </c>
      <c r="H60" s="10">
        <v>600</v>
      </c>
      <c r="I60" s="28">
        <f t="shared" si="0"/>
        <v>-290</v>
      </c>
      <c r="J60">
        <f t="shared" si="1"/>
        <v>0.66740823136818683</v>
      </c>
      <c r="K60">
        <f t="shared" si="2"/>
        <v>0.98522167487684731</v>
      </c>
      <c r="L60" t="str">
        <f t="shared" si="3"/>
        <v>2</v>
      </c>
    </row>
    <row r="61" spans="1:12" ht="14.25" customHeight="1">
      <c r="A61" s="6" t="s">
        <v>24</v>
      </c>
      <c r="B61" s="7">
        <v>44700</v>
      </c>
      <c r="C61" s="8">
        <v>2022</v>
      </c>
      <c r="D61" s="9" t="s">
        <v>13</v>
      </c>
      <c r="E61" s="10">
        <v>191</v>
      </c>
      <c r="F61" s="11">
        <v>95901</v>
      </c>
      <c r="G61" s="10">
        <v>309</v>
      </c>
      <c r="H61" s="10">
        <v>187</v>
      </c>
      <c r="I61" s="28">
        <f t="shared" si="0"/>
        <v>-118</v>
      </c>
      <c r="J61">
        <f t="shared" si="1"/>
        <v>0.60517799352750812</v>
      </c>
      <c r="K61">
        <f t="shared" si="2"/>
        <v>0.97905759162303663</v>
      </c>
      <c r="L61" t="str">
        <f t="shared" si="3"/>
        <v>2</v>
      </c>
    </row>
    <row r="62" spans="1:12" ht="14.25" customHeight="1">
      <c r="A62" s="6" t="s">
        <v>25</v>
      </c>
      <c r="B62" s="7">
        <v>44687</v>
      </c>
      <c r="C62" s="8">
        <v>2022</v>
      </c>
      <c r="D62" s="9" t="s">
        <v>9</v>
      </c>
      <c r="E62" s="10">
        <v>612</v>
      </c>
      <c r="F62" s="11">
        <v>70901</v>
      </c>
      <c r="G62" s="10">
        <v>804</v>
      </c>
      <c r="H62" s="10">
        <v>612</v>
      </c>
      <c r="I62" s="28">
        <f t="shared" si="0"/>
        <v>-192</v>
      </c>
      <c r="J62">
        <f t="shared" si="1"/>
        <v>0.76119402985074625</v>
      </c>
      <c r="K62">
        <f t="shared" si="2"/>
        <v>1</v>
      </c>
      <c r="L62" t="str">
        <f t="shared" si="3"/>
        <v>1</v>
      </c>
    </row>
    <row r="63" spans="1:12" ht="14.25" customHeight="1">
      <c r="A63" s="6" t="s">
        <v>25</v>
      </c>
      <c r="B63" s="7">
        <v>44687</v>
      </c>
      <c r="C63" s="8">
        <v>2022</v>
      </c>
      <c r="D63" s="9" t="s">
        <v>10</v>
      </c>
      <c r="E63" s="10">
        <v>527</v>
      </c>
      <c r="F63" s="11">
        <v>92090</v>
      </c>
      <c r="G63" s="10">
        <v>699</v>
      </c>
      <c r="H63" s="10">
        <v>526</v>
      </c>
      <c r="I63" s="28">
        <f t="shared" si="0"/>
        <v>-172</v>
      </c>
      <c r="J63">
        <f t="shared" si="1"/>
        <v>0.75250357653791133</v>
      </c>
      <c r="K63">
        <f t="shared" si="2"/>
        <v>0.99810246679316883</v>
      </c>
      <c r="L63" t="str">
        <f t="shared" si="3"/>
        <v>1</v>
      </c>
    </row>
    <row r="64" spans="1:12" ht="14.25" customHeight="1">
      <c r="A64" s="6" t="s">
        <v>25</v>
      </c>
      <c r="B64" s="7">
        <v>44687</v>
      </c>
      <c r="C64" s="8">
        <v>2022</v>
      </c>
      <c r="D64" s="9" t="s">
        <v>11</v>
      </c>
      <c r="E64" s="10">
        <v>104</v>
      </c>
      <c r="F64" s="11">
        <v>50890</v>
      </c>
      <c r="G64" s="10">
        <v>184</v>
      </c>
      <c r="H64" s="10">
        <v>100</v>
      </c>
      <c r="I64" s="28">
        <f t="shared" si="0"/>
        <v>-80</v>
      </c>
      <c r="J64">
        <f t="shared" si="1"/>
        <v>0.54347826086956519</v>
      </c>
      <c r="K64">
        <f t="shared" si="2"/>
        <v>0.96153846153846156</v>
      </c>
      <c r="L64" t="str">
        <f t="shared" si="3"/>
        <v>1</v>
      </c>
    </row>
    <row r="65" spans="1:12" ht="14.25" customHeight="1">
      <c r="A65" s="6" t="s">
        <v>25</v>
      </c>
      <c r="B65" s="7">
        <v>44687</v>
      </c>
      <c r="C65" s="8">
        <v>2022</v>
      </c>
      <c r="D65" s="9" t="s">
        <v>12</v>
      </c>
      <c r="E65" s="10">
        <v>563</v>
      </c>
      <c r="F65" s="11">
        <v>9489</v>
      </c>
      <c r="G65" s="10">
        <v>773</v>
      </c>
      <c r="H65" s="10">
        <v>560</v>
      </c>
      <c r="I65" s="28">
        <f t="shared" si="0"/>
        <v>-210</v>
      </c>
      <c r="J65">
        <f t="shared" si="1"/>
        <v>0.72445019404915911</v>
      </c>
      <c r="K65">
        <f t="shared" si="2"/>
        <v>0.99467140319715808</v>
      </c>
      <c r="L65" t="str">
        <f t="shared" si="3"/>
        <v>1</v>
      </c>
    </row>
    <row r="66" spans="1:12" ht="14.25" customHeight="1">
      <c r="A66" s="6" t="s">
        <v>25</v>
      </c>
      <c r="B66" s="7">
        <v>44687</v>
      </c>
      <c r="C66" s="8">
        <v>2022</v>
      </c>
      <c r="D66" s="9" t="s">
        <v>13</v>
      </c>
      <c r="E66" s="10">
        <v>195</v>
      </c>
      <c r="F66" s="11">
        <v>91112</v>
      </c>
      <c r="G66" s="10">
        <v>283</v>
      </c>
      <c r="H66" s="10">
        <v>195</v>
      </c>
      <c r="I66" s="28">
        <f t="shared" si="0"/>
        <v>-88</v>
      </c>
      <c r="J66">
        <f t="shared" si="1"/>
        <v>0.68904593639575973</v>
      </c>
      <c r="K66">
        <f t="shared" si="2"/>
        <v>1</v>
      </c>
      <c r="L66" t="str">
        <f t="shared" si="3"/>
        <v>1</v>
      </c>
    </row>
    <row r="67" spans="1:12" ht="14.25" customHeight="1">
      <c r="A67" s="6" t="s">
        <v>26</v>
      </c>
      <c r="B67" s="7">
        <v>44671</v>
      </c>
      <c r="C67" s="8">
        <v>2022</v>
      </c>
      <c r="D67" s="9" t="s">
        <v>9</v>
      </c>
      <c r="E67" s="10">
        <v>532</v>
      </c>
      <c r="F67" s="11">
        <v>68699</v>
      </c>
      <c r="G67" s="10">
        <v>744</v>
      </c>
      <c r="H67" s="10">
        <v>519</v>
      </c>
      <c r="I67" s="28">
        <f t="shared" ref="I67:I130" si="4">E67-G67</f>
        <v>-212</v>
      </c>
      <c r="J67">
        <f t="shared" ref="J67:J130" si="5">H67/G67</f>
        <v>0.69758064516129037</v>
      </c>
      <c r="K67">
        <f t="shared" ref="K67:K130" si="6">H67/E67</f>
        <v>0.97556390977443608</v>
      </c>
      <c r="L67" t="str">
        <f t="shared" ref="L67:L130" si="7">IF(COUNTIF(A67,"*First*"), "1","2")</f>
        <v>2</v>
      </c>
    </row>
    <row r="68" spans="1:12" ht="14.25" customHeight="1">
      <c r="A68" s="6" t="s">
        <v>26</v>
      </c>
      <c r="B68" s="7">
        <v>44671</v>
      </c>
      <c r="C68" s="8">
        <v>2022</v>
      </c>
      <c r="D68" s="9" t="s">
        <v>10</v>
      </c>
      <c r="E68" s="10">
        <v>560</v>
      </c>
      <c r="F68" s="11">
        <v>90002</v>
      </c>
      <c r="G68" s="10">
        <v>687</v>
      </c>
      <c r="H68" s="10">
        <v>559</v>
      </c>
      <c r="I68" s="28">
        <f t="shared" si="4"/>
        <v>-127</v>
      </c>
      <c r="J68">
        <f t="shared" si="5"/>
        <v>0.81368267831149932</v>
      </c>
      <c r="K68">
        <f t="shared" si="6"/>
        <v>0.99821428571428572</v>
      </c>
      <c r="L68" t="str">
        <f t="shared" si="7"/>
        <v>2</v>
      </c>
    </row>
    <row r="69" spans="1:12" ht="14.25" customHeight="1">
      <c r="A69" s="6" t="s">
        <v>26</v>
      </c>
      <c r="B69" s="7">
        <v>44671</v>
      </c>
      <c r="C69" s="8">
        <v>2022</v>
      </c>
      <c r="D69" s="9" t="s">
        <v>11</v>
      </c>
      <c r="E69" s="10">
        <v>76</v>
      </c>
      <c r="F69" s="11">
        <v>52002</v>
      </c>
      <c r="G69" s="10">
        <v>181</v>
      </c>
      <c r="H69" s="10">
        <v>76</v>
      </c>
      <c r="I69" s="28">
        <f t="shared" si="4"/>
        <v>-105</v>
      </c>
      <c r="J69">
        <f t="shared" si="5"/>
        <v>0.41988950276243092</v>
      </c>
      <c r="K69">
        <f t="shared" si="6"/>
        <v>1</v>
      </c>
      <c r="L69" t="str">
        <f t="shared" si="7"/>
        <v>2</v>
      </c>
    </row>
    <row r="70" spans="1:12" ht="14.25" customHeight="1">
      <c r="A70" s="6" t="s">
        <v>26</v>
      </c>
      <c r="B70" s="7">
        <v>44671</v>
      </c>
      <c r="C70" s="8">
        <v>2022</v>
      </c>
      <c r="D70" s="9" t="s">
        <v>12</v>
      </c>
      <c r="E70" s="10">
        <v>404</v>
      </c>
      <c r="F70" s="11">
        <v>9801</v>
      </c>
      <c r="G70" s="10">
        <v>539</v>
      </c>
      <c r="H70" s="10">
        <v>355</v>
      </c>
      <c r="I70" s="28">
        <f t="shared" si="4"/>
        <v>-135</v>
      </c>
      <c r="J70">
        <f t="shared" si="5"/>
        <v>0.65862708719851581</v>
      </c>
      <c r="K70">
        <f t="shared" si="6"/>
        <v>0.87871287128712872</v>
      </c>
      <c r="L70" t="str">
        <f t="shared" si="7"/>
        <v>2</v>
      </c>
    </row>
    <row r="71" spans="1:12" ht="14.25" customHeight="1">
      <c r="A71" s="6" t="s">
        <v>26</v>
      </c>
      <c r="B71" s="7">
        <v>44671</v>
      </c>
      <c r="C71" s="8">
        <v>2022</v>
      </c>
      <c r="D71" s="9" t="s">
        <v>13</v>
      </c>
      <c r="E71" s="10">
        <v>184</v>
      </c>
      <c r="F71" s="11">
        <v>95801</v>
      </c>
      <c r="G71" s="10">
        <v>295</v>
      </c>
      <c r="H71" s="10">
        <v>182</v>
      </c>
      <c r="I71" s="28">
        <f t="shared" si="4"/>
        <v>-111</v>
      </c>
      <c r="J71">
        <f t="shared" si="5"/>
        <v>0.61694915254237293</v>
      </c>
      <c r="K71">
        <f t="shared" si="6"/>
        <v>0.98913043478260865</v>
      </c>
      <c r="L71" t="str">
        <f t="shared" si="7"/>
        <v>2</v>
      </c>
    </row>
    <row r="72" spans="1:12" ht="14.25" customHeight="1">
      <c r="A72" s="6" t="s">
        <v>27</v>
      </c>
      <c r="B72" s="7">
        <v>44657</v>
      </c>
      <c r="C72" s="8">
        <v>2022</v>
      </c>
      <c r="D72" s="9" t="s">
        <v>9</v>
      </c>
      <c r="E72" s="10">
        <v>536</v>
      </c>
      <c r="F72" s="11">
        <v>72996</v>
      </c>
      <c r="G72" s="10">
        <v>723</v>
      </c>
      <c r="H72" s="10">
        <v>536</v>
      </c>
      <c r="I72" s="28">
        <f t="shared" si="4"/>
        <v>-187</v>
      </c>
      <c r="J72">
        <f t="shared" si="5"/>
        <v>0.74135546334716462</v>
      </c>
      <c r="K72">
        <f t="shared" si="6"/>
        <v>1</v>
      </c>
      <c r="L72" t="str">
        <f t="shared" si="7"/>
        <v>1</v>
      </c>
    </row>
    <row r="73" spans="1:12" ht="14.25" customHeight="1">
      <c r="A73" s="6" t="s">
        <v>27</v>
      </c>
      <c r="B73" s="7">
        <v>44657</v>
      </c>
      <c r="C73" s="8">
        <v>2022</v>
      </c>
      <c r="D73" s="9" t="s">
        <v>10</v>
      </c>
      <c r="E73" s="10">
        <v>550</v>
      </c>
      <c r="F73" s="11">
        <v>98389</v>
      </c>
      <c r="G73" s="10">
        <v>708</v>
      </c>
      <c r="H73" s="10">
        <v>550</v>
      </c>
      <c r="I73" s="28">
        <f t="shared" si="4"/>
        <v>-158</v>
      </c>
      <c r="J73">
        <f t="shared" si="5"/>
        <v>0.7768361581920904</v>
      </c>
      <c r="K73">
        <f t="shared" si="6"/>
        <v>1</v>
      </c>
      <c r="L73" t="str">
        <f t="shared" si="7"/>
        <v>1</v>
      </c>
    </row>
    <row r="74" spans="1:12" ht="14.25" customHeight="1">
      <c r="A74" s="6" t="s">
        <v>27</v>
      </c>
      <c r="B74" s="7">
        <v>44657</v>
      </c>
      <c r="C74" s="8">
        <v>2022</v>
      </c>
      <c r="D74" s="9" t="s">
        <v>11</v>
      </c>
      <c r="E74" s="10">
        <v>85</v>
      </c>
      <c r="F74" s="11">
        <v>54901</v>
      </c>
      <c r="G74" s="10">
        <v>210</v>
      </c>
      <c r="H74" s="10">
        <v>84</v>
      </c>
      <c r="I74" s="28">
        <f t="shared" si="4"/>
        <v>-125</v>
      </c>
      <c r="J74">
        <f t="shared" si="5"/>
        <v>0.4</v>
      </c>
      <c r="K74">
        <f t="shared" si="6"/>
        <v>0.9882352941176471</v>
      </c>
      <c r="L74" t="str">
        <f t="shared" si="7"/>
        <v>1</v>
      </c>
    </row>
    <row r="75" spans="1:12" ht="14.25" customHeight="1">
      <c r="A75" s="6" t="s">
        <v>27</v>
      </c>
      <c r="B75" s="7">
        <v>44657</v>
      </c>
      <c r="C75" s="8">
        <v>2022</v>
      </c>
      <c r="D75" s="9" t="s">
        <v>12</v>
      </c>
      <c r="E75" s="10">
        <v>407</v>
      </c>
      <c r="F75" s="11">
        <v>10503</v>
      </c>
      <c r="G75" s="10">
        <v>561</v>
      </c>
      <c r="H75" s="10">
        <v>405</v>
      </c>
      <c r="I75" s="28">
        <f t="shared" si="4"/>
        <v>-154</v>
      </c>
      <c r="J75">
        <f t="shared" si="5"/>
        <v>0.72192513368983957</v>
      </c>
      <c r="K75">
        <f t="shared" si="6"/>
        <v>0.99508599508599505</v>
      </c>
      <c r="L75" t="str">
        <f t="shared" si="7"/>
        <v>1</v>
      </c>
    </row>
    <row r="76" spans="1:12" ht="14.25" customHeight="1">
      <c r="A76" s="6" t="s">
        <v>27</v>
      </c>
      <c r="B76" s="7">
        <v>44657</v>
      </c>
      <c r="C76" s="8">
        <v>2022</v>
      </c>
      <c r="D76" s="9" t="s">
        <v>13</v>
      </c>
      <c r="E76" s="10">
        <v>180</v>
      </c>
      <c r="F76" s="11">
        <v>99999</v>
      </c>
      <c r="G76" s="10">
        <v>290</v>
      </c>
      <c r="H76" s="10">
        <v>174</v>
      </c>
      <c r="I76" s="28">
        <f t="shared" si="4"/>
        <v>-110</v>
      </c>
      <c r="J76">
        <f t="shared" si="5"/>
        <v>0.6</v>
      </c>
      <c r="K76">
        <f t="shared" si="6"/>
        <v>0.96666666666666667</v>
      </c>
      <c r="L76" t="str">
        <f t="shared" si="7"/>
        <v>1</v>
      </c>
    </row>
    <row r="77" spans="1:12" ht="14.25" customHeight="1">
      <c r="A77" s="6" t="s">
        <v>28</v>
      </c>
      <c r="B77" s="7">
        <v>44643</v>
      </c>
      <c r="C77" s="8">
        <v>2022</v>
      </c>
      <c r="D77" s="9" t="s">
        <v>9</v>
      </c>
      <c r="E77" s="10">
        <v>543</v>
      </c>
      <c r="F77" s="11">
        <v>71556</v>
      </c>
      <c r="G77" s="10">
        <v>849</v>
      </c>
      <c r="H77" s="10">
        <v>542</v>
      </c>
      <c r="I77" s="28">
        <f t="shared" si="4"/>
        <v>-306</v>
      </c>
      <c r="J77">
        <f t="shared" si="5"/>
        <v>0.63839811542991753</v>
      </c>
      <c r="K77">
        <f t="shared" si="6"/>
        <v>0.99815837937384899</v>
      </c>
      <c r="L77" t="str">
        <f t="shared" si="7"/>
        <v>2</v>
      </c>
    </row>
    <row r="78" spans="1:12" ht="14.25" customHeight="1">
      <c r="A78" s="6" t="s">
        <v>28</v>
      </c>
      <c r="B78" s="7">
        <v>44643</v>
      </c>
      <c r="C78" s="8">
        <v>2022</v>
      </c>
      <c r="D78" s="9" t="s">
        <v>10</v>
      </c>
      <c r="E78" s="10">
        <v>555</v>
      </c>
      <c r="F78" s="11">
        <v>98889</v>
      </c>
      <c r="G78" s="10">
        <v>824</v>
      </c>
      <c r="H78" s="10">
        <v>545</v>
      </c>
      <c r="I78" s="28">
        <f t="shared" si="4"/>
        <v>-269</v>
      </c>
      <c r="J78">
        <f t="shared" si="5"/>
        <v>0.66140776699029125</v>
      </c>
      <c r="K78">
        <f t="shared" si="6"/>
        <v>0.98198198198198194</v>
      </c>
      <c r="L78" t="str">
        <f t="shared" si="7"/>
        <v>2</v>
      </c>
    </row>
    <row r="79" spans="1:12" ht="14.25" customHeight="1">
      <c r="A79" s="6" t="s">
        <v>28</v>
      </c>
      <c r="B79" s="7">
        <v>44643</v>
      </c>
      <c r="C79" s="8">
        <v>2022</v>
      </c>
      <c r="D79" s="9" t="s">
        <v>11</v>
      </c>
      <c r="E79" s="10">
        <v>91</v>
      </c>
      <c r="F79" s="11">
        <v>51504</v>
      </c>
      <c r="G79" s="10">
        <v>166</v>
      </c>
      <c r="H79" s="10">
        <v>91</v>
      </c>
      <c r="I79" s="28">
        <f t="shared" si="4"/>
        <v>-75</v>
      </c>
      <c r="J79">
        <f t="shared" si="5"/>
        <v>0.54819277108433739</v>
      </c>
      <c r="K79">
        <f t="shared" si="6"/>
        <v>1</v>
      </c>
      <c r="L79" t="str">
        <f t="shared" si="7"/>
        <v>2</v>
      </c>
    </row>
    <row r="80" spans="1:12" ht="14.25" customHeight="1">
      <c r="A80" s="6" t="s">
        <v>28</v>
      </c>
      <c r="B80" s="7">
        <v>44643</v>
      </c>
      <c r="C80" s="8">
        <v>2022</v>
      </c>
      <c r="D80" s="9" t="s">
        <v>12</v>
      </c>
      <c r="E80" s="10">
        <v>409</v>
      </c>
      <c r="F80" s="11">
        <v>10501</v>
      </c>
      <c r="G80" s="10">
        <v>575</v>
      </c>
      <c r="H80" s="10">
        <v>409</v>
      </c>
      <c r="I80" s="28">
        <f t="shared" si="4"/>
        <v>-166</v>
      </c>
      <c r="J80">
        <f t="shared" si="5"/>
        <v>0.71130434782608698</v>
      </c>
      <c r="K80">
        <f t="shared" si="6"/>
        <v>1</v>
      </c>
      <c r="L80" t="str">
        <f t="shared" si="7"/>
        <v>2</v>
      </c>
    </row>
    <row r="81" spans="1:12" ht="14.25" customHeight="1">
      <c r="A81" s="6" t="s">
        <v>28</v>
      </c>
      <c r="B81" s="7">
        <v>44643</v>
      </c>
      <c r="C81" s="8">
        <v>2022</v>
      </c>
      <c r="D81" s="9" t="s">
        <v>13</v>
      </c>
      <c r="E81" s="10">
        <v>180</v>
      </c>
      <c r="F81" s="11">
        <v>99010</v>
      </c>
      <c r="G81" s="10">
        <v>344</v>
      </c>
      <c r="H81" s="10">
        <v>177</v>
      </c>
      <c r="I81" s="28">
        <f t="shared" si="4"/>
        <v>-164</v>
      </c>
      <c r="J81">
        <f t="shared" si="5"/>
        <v>0.51453488372093026</v>
      </c>
      <c r="K81">
        <f t="shared" si="6"/>
        <v>0.98333333333333328</v>
      </c>
      <c r="L81" t="str">
        <f t="shared" si="7"/>
        <v>2</v>
      </c>
    </row>
    <row r="82" spans="1:12" ht="14.25" customHeight="1">
      <c r="A82" s="6" t="s">
        <v>29</v>
      </c>
      <c r="B82" s="7">
        <v>44629</v>
      </c>
      <c r="C82" s="8">
        <v>2022</v>
      </c>
      <c r="D82" s="9" t="s">
        <v>9</v>
      </c>
      <c r="E82" s="10">
        <v>531</v>
      </c>
      <c r="F82" s="11">
        <v>68501</v>
      </c>
      <c r="G82" s="10">
        <v>962</v>
      </c>
      <c r="H82" s="10">
        <v>526</v>
      </c>
      <c r="I82" s="28">
        <f t="shared" si="4"/>
        <v>-431</v>
      </c>
      <c r="J82">
        <f t="shared" si="5"/>
        <v>0.54677754677754675</v>
      </c>
      <c r="K82">
        <f t="shared" si="6"/>
        <v>0.99058380414312619</v>
      </c>
      <c r="L82" t="str">
        <f t="shared" si="7"/>
        <v>1</v>
      </c>
    </row>
    <row r="83" spans="1:12" ht="14.25" customHeight="1">
      <c r="A83" s="6" t="s">
        <v>29</v>
      </c>
      <c r="B83" s="7">
        <v>44629</v>
      </c>
      <c r="C83" s="8">
        <v>2022</v>
      </c>
      <c r="D83" s="9" t="s">
        <v>10</v>
      </c>
      <c r="E83" s="10">
        <v>551</v>
      </c>
      <c r="F83" s="11">
        <v>94889</v>
      </c>
      <c r="G83" s="10">
        <v>860</v>
      </c>
      <c r="H83" s="10">
        <v>551</v>
      </c>
      <c r="I83" s="28">
        <f t="shared" si="4"/>
        <v>-309</v>
      </c>
      <c r="J83">
        <f t="shared" si="5"/>
        <v>0.6406976744186047</v>
      </c>
      <c r="K83">
        <f t="shared" si="6"/>
        <v>1</v>
      </c>
      <c r="L83" t="str">
        <f t="shared" si="7"/>
        <v>1</v>
      </c>
    </row>
    <row r="84" spans="1:12" ht="14.25" customHeight="1">
      <c r="A84" s="6" t="s">
        <v>29</v>
      </c>
      <c r="B84" s="7">
        <v>44629</v>
      </c>
      <c r="C84" s="8">
        <v>2022</v>
      </c>
      <c r="D84" s="9" t="s">
        <v>11</v>
      </c>
      <c r="E84" s="10">
        <v>76</v>
      </c>
      <c r="F84" s="11">
        <v>48889</v>
      </c>
      <c r="G84" s="10">
        <v>199</v>
      </c>
      <c r="H84" s="10">
        <v>67</v>
      </c>
      <c r="I84" s="28">
        <f t="shared" si="4"/>
        <v>-123</v>
      </c>
      <c r="J84">
        <f t="shared" si="5"/>
        <v>0.33668341708542715</v>
      </c>
      <c r="K84">
        <f t="shared" si="6"/>
        <v>0.88157894736842102</v>
      </c>
      <c r="L84" t="str">
        <f t="shared" si="7"/>
        <v>1</v>
      </c>
    </row>
    <row r="85" spans="1:12" ht="14.25" customHeight="1">
      <c r="A85" s="6" t="s">
        <v>29</v>
      </c>
      <c r="B85" s="7">
        <v>44629</v>
      </c>
      <c r="C85" s="8">
        <v>2022</v>
      </c>
      <c r="D85" s="9" t="s">
        <v>12</v>
      </c>
      <c r="E85" s="10">
        <v>405</v>
      </c>
      <c r="F85" s="11">
        <v>11400</v>
      </c>
      <c r="G85" s="10">
        <v>602</v>
      </c>
      <c r="H85" s="10">
        <v>403</v>
      </c>
      <c r="I85" s="28">
        <f t="shared" si="4"/>
        <v>-197</v>
      </c>
      <c r="J85">
        <f t="shared" si="5"/>
        <v>0.66943521594684385</v>
      </c>
      <c r="K85">
        <f t="shared" si="6"/>
        <v>0.99506172839506168</v>
      </c>
      <c r="L85" t="str">
        <f t="shared" si="7"/>
        <v>1</v>
      </c>
    </row>
    <row r="86" spans="1:12" ht="14.25" customHeight="1">
      <c r="A86" s="6" t="s">
        <v>29</v>
      </c>
      <c r="B86" s="7">
        <v>44629</v>
      </c>
      <c r="C86" s="8">
        <v>2022</v>
      </c>
      <c r="D86" s="9" t="s">
        <v>13</v>
      </c>
      <c r="E86" s="10">
        <v>190</v>
      </c>
      <c r="F86" s="11">
        <v>98890</v>
      </c>
      <c r="G86" s="10">
        <v>318</v>
      </c>
      <c r="H86" s="10">
        <v>190</v>
      </c>
      <c r="I86" s="28">
        <f t="shared" si="4"/>
        <v>-128</v>
      </c>
      <c r="J86">
        <f t="shared" si="5"/>
        <v>0.59748427672955973</v>
      </c>
      <c r="K86">
        <f t="shared" si="6"/>
        <v>1</v>
      </c>
      <c r="L86" t="str">
        <f t="shared" si="7"/>
        <v>1</v>
      </c>
    </row>
    <row r="87" spans="1:12" ht="14.25" customHeight="1">
      <c r="A87" s="6" t="s">
        <v>30</v>
      </c>
      <c r="B87" s="7">
        <v>44615</v>
      </c>
      <c r="C87" s="8">
        <v>2022</v>
      </c>
      <c r="D87" s="9" t="s">
        <v>9</v>
      </c>
      <c r="E87" s="10">
        <v>536</v>
      </c>
      <c r="F87" s="11">
        <v>63000</v>
      </c>
      <c r="G87" s="10">
        <v>876</v>
      </c>
      <c r="H87" s="10">
        <v>524</v>
      </c>
      <c r="I87" s="28">
        <f t="shared" si="4"/>
        <v>-340</v>
      </c>
      <c r="J87">
        <f t="shared" si="5"/>
        <v>0.59817351598173518</v>
      </c>
      <c r="K87">
        <f t="shared" si="6"/>
        <v>0.97761194029850751</v>
      </c>
      <c r="L87" t="str">
        <f t="shared" si="7"/>
        <v>2</v>
      </c>
    </row>
    <row r="88" spans="1:12" ht="14.25" customHeight="1">
      <c r="A88" s="6" t="s">
        <v>30</v>
      </c>
      <c r="B88" s="7">
        <v>44615</v>
      </c>
      <c r="C88" s="8">
        <v>2022</v>
      </c>
      <c r="D88" s="9" t="s">
        <v>10</v>
      </c>
      <c r="E88" s="10">
        <v>559</v>
      </c>
      <c r="F88" s="11">
        <v>93590</v>
      </c>
      <c r="G88" s="10">
        <v>939</v>
      </c>
      <c r="H88" s="10">
        <v>554</v>
      </c>
      <c r="I88" s="28">
        <f t="shared" si="4"/>
        <v>-380</v>
      </c>
      <c r="J88">
        <f t="shared" si="5"/>
        <v>0.58998935037273692</v>
      </c>
      <c r="K88">
        <f t="shared" si="6"/>
        <v>0.99105545617173529</v>
      </c>
      <c r="L88" t="str">
        <f t="shared" si="7"/>
        <v>2</v>
      </c>
    </row>
    <row r="89" spans="1:12" ht="14.25" customHeight="1">
      <c r="A89" s="6" t="s">
        <v>30</v>
      </c>
      <c r="B89" s="7">
        <v>44615</v>
      </c>
      <c r="C89" s="8">
        <v>2022</v>
      </c>
      <c r="D89" s="9" t="s">
        <v>11</v>
      </c>
      <c r="E89" s="10">
        <v>76</v>
      </c>
      <c r="F89" s="11">
        <v>46501</v>
      </c>
      <c r="G89" s="10">
        <v>194</v>
      </c>
      <c r="H89" s="10">
        <v>61</v>
      </c>
      <c r="I89" s="28">
        <f t="shared" si="4"/>
        <v>-118</v>
      </c>
      <c r="J89">
        <f t="shared" si="5"/>
        <v>0.31443298969072164</v>
      </c>
      <c r="K89">
        <f t="shared" si="6"/>
        <v>0.80263157894736847</v>
      </c>
      <c r="L89" t="str">
        <f t="shared" si="7"/>
        <v>2</v>
      </c>
    </row>
    <row r="90" spans="1:12" ht="14.25" customHeight="1">
      <c r="A90" s="6" t="s">
        <v>30</v>
      </c>
      <c r="B90" s="7">
        <v>44615</v>
      </c>
      <c r="C90" s="8">
        <v>2022</v>
      </c>
      <c r="D90" s="9" t="s">
        <v>12</v>
      </c>
      <c r="E90" s="10">
        <v>420</v>
      </c>
      <c r="F90" s="11">
        <v>10589</v>
      </c>
      <c r="G90" s="10">
        <v>521</v>
      </c>
      <c r="H90" s="10">
        <v>416</v>
      </c>
      <c r="I90" s="28">
        <f t="shared" si="4"/>
        <v>-101</v>
      </c>
      <c r="J90">
        <f t="shared" si="5"/>
        <v>0.79846449136276387</v>
      </c>
      <c r="K90">
        <f t="shared" si="6"/>
        <v>0.99047619047619051</v>
      </c>
      <c r="L90" t="str">
        <f t="shared" si="7"/>
        <v>2</v>
      </c>
    </row>
    <row r="91" spans="1:12" ht="14.25" customHeight="1">
      <c r="A91" s="6" t="s">
        <v>30</v>
      </c>
      <c r="B91" s="7">
        <v>44615</v>
      </c>
      <c r="C91" s="8">
        <v>2022</v>
      </c>
      <c r="D91" s="9" t="s">
        <v>13</v>
      </c>
      <c r="E91" s="10">
        <v>180</v>
      </c>
      <c r="F91" s="11">
        <v>93102</v>
      </c>
      <c r="G91" s="10">
        <v>300</v>
      </c>
      <c r="H91" s="10">
        <v>180</v>
      </c>
      <c r="I91" s="28">
        <f t="shared" si="4"/>
        <v>-120</v>
      </c>
      <c r="J91">
        <f t="shared" si="5"/>
        <v>0.6</v>
      </c>
      <c r="K91">
        <f t="shared" si="6"/>
        <v>1</v>
      </c>
      <c r="L91" t="str">
        <f t="shared" si="7"/>
        <v>2</v>
      </c>
    </row>
    <row r="92" spans="1:12" ht="14.25" customHeight="1">
      <c r="A92" s="6" t="s">
        <v>31</v>
      </c>
      <c r="B92" s="7">
        <v>44601</v>
      </c>
      <c r="C92" s="8">
        <v>2022</v>
      </c>
      <c r="D92" s="9" t="s">
        <v>9</v>
      </c>
      <c r="E92" s="10">
        <v>542</v>
      </c>
      <c r="F92" s="11">
        <v>60761</v>
      </c>
      <c r="G92" s="10">
        <v>819</v>
      </c>
      <c r="H92" s="10">
        <v>542</v>
      </c>
      <c r="I92" s="28">
        <f t="shared" si="4"/>
        <v>-277</v>
      </c>
      <c r="J92">
        <f t="shared" si="5"/>
        <v>0.66178266178266176</v>
      </c>
      <c r="K92">
        <f t="shared" si="6"/>
        <v>1</v>
      </c>
      <c r="L92" t="str">
        <f t="shared" si="7"/>
        <v>1</v>
      </c>
    </row>
    <row r="93" spans="1:12" ht="14.25" customHeight="1">
      <c r="A93" s="6" t="s">
        <v>31</v>
      </c>
      <c r="B93" s="7">
        <v>44601</v>
      </c>
      <c r="C93" s="8">
        <v>2022</v>
      </c>
      <c r="D93" s="9" t="s">
        <v>10</v>
      </c>
      <c r="E93" s="10">
        <v>550</v>
      </c>
      <c r="F93" s="11">
        <v>86102</v>
      </c>
      <c r="G93" s="10">
        <v>865</v>
      </c>
      <c r="H93" s="10">
        <v>549</v>
      </c>
      <c r="I93" s="28">
        <f t="shared" si="4"/>
        <v>-315</v>
      </c>
      <c r="J93">
        <f t="shared" si="5"/>
        <v>0.63468208092485545</v>
      </c>
      <c r="K93">
        <f t="shared" si="6"/>
        <v>0.99818181818181817</v>
      </c>
      <c r="L93" t="str">
        <f t="shared" si="7"/>
        <v>1</v>
      </c>
    </row>
    <row r="94" spans="1:12" ht="14.25" customHeight="1">
      <c r="A94" s="6" t="s">
        <v>31</v>
      </c>
      <c r="B94" s="7">
        <v>44601</v>
      </c>
      <c r="C94" s="8">
        <v>2022</v>
      </c>
      <c r="D94" s="9" t="s">
        <v>11</v>
      </c>
      <c r="E94" s="10">
        <v>80</v>
      </c>
      <c r="F94" s="11">
        <v>44001</v>
      </c>
      <c r="G94" s="10">
        <v>149</v>
      </c>
      <c r="H94" s="10">
        <v>80</v>
      </c>
      <c r="I94" s="28">
        <f t="shared" si="4"/>
        <v>-69</v>
      </c>
      <c r="J94">
        <f t="shared" si="5"/>
        <v>0.53691275167785235</v>
      </c>
      <c r="K94">
        <f t="shared" si="6"/>
        <v>1</v>
      </c>
      <c r="L94" t="str">
        <f t="shared" si="7"/>
        <v>1</v>
      </c>
    </row>
    <row r="95" spans="1:12" ht="14.25" customHeight="1">
      <c r="A95" s="6" t="s">
        <v>31</v>
      </c>
      <c r="B95" s="7">
        <v>44601</v>
      </c>
      <c r="C95" s="8">
        <v>2022</v>
      </c>
      <c r="D95" s="9" t="s">
        <v>12</v>
      </c>
      <c r="E95" s="10">
        <v>406</v>
      </c>
      <c r="F95" s="11">
        <v>10010</v>
      </c>
      <c r="G95" s="10">
        <v>555</v>
      </c>
      <c r="H95" s="10">
        <v>405</v>
      </c>
      <c r="I95" s="28">
        <f t="shared" si="4"/>
        <v>-149</v>
      </c>
      <c r="J95">
        <f t="shared" si="5"/>
        <v>0.72972972972972971</v>
      </c>
      <c r="K95">
        <f t="shared" si="6"/>
        <v>0.99753694581280783</v>
      </c>
      <c r="L95" t="str">
        <f t="shared" si="7"/>
        <v>1</v>
      </c>
    </row>
    <row r="96" spans="1:12" ht="14.25" customHeight="1">
      <c r="A96" s="6" t="s">
        <v>31</v>
      </c>
      <c r="B96" s="7">
        <v>44601</v>
      </c>
      <c r="C96" s="8">
        <v>2022</v>
      </c>
      <c r="D96" s="9" t="s">
        <v>13</v>
      </c>
      <c r="E96" s="10">
        <v>180</v>
      </c>
      <c r="F96" s="11">
        <v>87000</v>
      </c>
      <c r="G96" s="10">
        <v>269</v>
      </c>
      <c r="H96" s="10">
        <v>171</v>
      </c>
      <c r="I96" s="28">
        <f t="shared" si="4"/>
        <v>-89</v>
      </c>
      <c r="J96">
        <f t="shared" si="5"/>
        <v>0.63568773234200748</v>
      </c>
      <c r="K96">
        <f t="shared" si="6"/>
        <v>0.95</v>
      </c>
      <c r="L96" t="str">
        <f t="shared" si="7"/>
        <v>1</v>
      </c>
    </row>
    <row r="97" spans="1:12" ht="14.25" customHeight="1">
      <c r="A97" s="6" t="s">
        <v>32</v>
      </c>
      <c r="B97" s="7">
        <v>44580</v>
      </c>
      <c r="C97" s="8">
        <v>2022</v>
      </c>
      <c r="D97" s="9" t="s">
        <v>9</v>
      </c>
      <c r="E97" s="10">
        <v>531</v>
      </c>
      <c r="F97" s="11">
        <v>57898</v>
      </c>
      <c r="G97" s="10">
        <v>711</v>
      </c>
      <c r="H97" s="10">
        <v>526</v>
      </c>
      <c r="I97" s="28">
        <f t="shared" si="4"/>
        <v>-180</v>
      </c>
      <c r="J97">
        <f t="shared" si="5"/>
        <v>0.73980309423347401</v>
      </c>
      <c r="K97">
        <f t="shared" si="6"/>
        <v>0.99058380414312619</v>
      </c>
      <c r="L97" t="str">
        <f t="shared" si="7"/>
        <v>2</v>
      </c>
    </row>
    <row r="98" spans="1:12" ht="14.25" customHeight="1">
      <c r="A98" s="6" t="s">
        <v>32</v>
      </c>
      <c r="B98" s="7">
        <v>44580</v>
      </c>
      <c r="C98" s="8">
        <v>2022</v>
      </c>
      <c r="D98" s="9" t="s">
        <v>10</v>
      </c>
      <c r="E98" s="10">
        <v>592</v>
      </c>
      <c r="F98" s="11">
        <v>82001</v>
      </c>
      <c r="G98" s="10">
        <v>907</v>
      </c>
      <c r="H98" s="10">
        <v>583</v>
      </c>
      <c r="I98" s="28">
        <f t="shared" si="4"/>
        <v>-315</v>
      </c>
      <c r="J98">
        <f t="shared" si="5"/>
        <v>0.64277839029768469</v>
      </c>
      <c r="K98">
        <f t="shared" si="6"/>
        <v>0.98479729729729726</v>
      </c>
      <c r="L98" t="str">
        <f t="shared" si="7"/>
        <v>2</v>
      </c>
    </row>
    <row r="99" spans="1:12" ht="14.25" customHeight="1">
      <c r="A99" s="6" t="s">
        <v>32</v>
      </c>
      <c r="B99" s="7">
        <v>44580</v>
      </c>
      <c r="C99" s="8">
        <v>2022</v>
      </c>
      <c r="D99" s="9" t="s">
        <v>11</v>
      </c>
      <c r="E99" s="10">
        <v>91</v>
      </c>
      <c r="F99" s="11">
        <v>43001</v>
      </c>
      <c r="G99" s="10">
        <v>149</v>
      </c>
      <c r="H99" s="10">
        <v>91</v>
      </c>
      <c r="I99" s="28">
        <f t="shared" si="4"/>
        <v>-58</v>
      </c>
      <c r="J99">
        <f t="shared" si="5"/>
        <v>0.61073825503355705</v>
      </c>
      <c r="K99">
        <f t="shared" si="6"/>
        <v>1</v>
      </c>
      <c r="L99" t="str">
        <f t="shared" si="7"/>
        <v>2</v>
      </c>
    </row>
    <row r="100" spans="1:12" ht="14.25" customHeight="1">
      <c r="A100" s="6" t="s">
        <v>32</v>
      </c>
      <c r="B100" s="7">
        <v>44580</v>
      </c>
      <c r="C100" s="8">
        <v>2022</v>
      </c>
      <c r="D100" s="9" t="s">
        <v>12</v>
      </c>
      <c r="E100" s="10">
        <v>416</v>
      </c>
      <c r="F100" s="11">
        <v>10000</v>
      </c>
      <c r="G100" s="10">
        <v>520</v>
      </c>
      <c r="H100" s="10">
        <v>401</v>
      </c>
      <c r="I100" s="28">
        <f t="shared" si="4"/>
        <v>-104</v>
      </c>
      <c r="J100">
        <f t="shared" si="5"/>
        <v>0.77115384615384619</v>
      </c>
      <c r="K100">
        <f t="shared" si="6"/>
        <v>0.96394230769230771</v>
      </c>
      <c r="L100" t="str">
        <f t="shared" si="7"/>
        <v>2</v>
      </c>
    </row>
    <row r="101" spans="1:12" ht="14.25" customHeight="1">
      <c r="A101" s="6" t="s">
        <v>32</v>
      </c>
      <c r="B101" s="7">
        <v>44580</v>
      </c>
      <c r="C101" s="8">
        <v>2022</v>
      </c>
      <c r="D101" s="9" t="s">
        <v>13</v>
      </c>
      <c r="E101" s="10">
        <v>145</v>
      </c>
      <c r="F101" s="11">
        <v>83911</v>
      </c>
      <c r="G101" s="10">
        <v>226</v>
      </c>
      <c r="H101" s="10">
        <v>145</v>
      </c>
      <c r="I101" s="28">
        <f t="shared" si="4"/>
        <v>-81</v>
      </c>
      <c r="J101">
        <f t="shared" si="5"/>
        <v>0.6415929203539823</v>
      </c>
      <c r="K101">
        <f t="shared" si="6"/>
        <v>1</v>
      </c>
      <c r="L101" t="str">
        <f t="shared" si="7"/>
        <v>2</v>
      </c>
    </row>
    <row r="102" spans="1:12" ht="14.25" customHeight="1">
      <c r="A102" s="6" t="s">
        <v>33</v>
      </c>
      <c r="B102" s="7">
        <v>44566</v>
      </c>
      <c r="C102" s="8">
        <v>2022</v>
      </c>
      <c r="D102" s="9" t="s">
        <v>9</v>
      </c>
      <c r="E102" s="10">
        <v>543</v>
      </c>
      <c r="F102" s="11">
        <v>57599</v>
      </c>
      <c r="G102" s="10">
        <v>760</v>
      </c>
      <c r="H102" s="10">
        <v>533</v>
      </c>
      <c r="I102" s="28">
        <f t="shared" si="4"/>
        <v>-217</v>
      </c>
      <c r="J102">
        <f t="shared" si="5"/>
        <v>0.70131578947368423</v>
      </c>
      <c r="K102">
        <f t="shared" si="6"/>
        <v>0.98158379373848992</v>
      </c>
      <c r="L102" t="str">
        <f t="shared" si="7"/>
        <v>1</v>
      </c>
    </row>
    <row r="103" spans="1:12" ht="14.25" customHeight="1">
      <c r="A103" s="6" t="s">
        <v>33</v>
      </c>
      <c r="B103" s="7">
        <v>44566</v>
      </c>
      <c r="C103" s="8">
        <v>2022</v>
      </c>
      <c r="D103" s="9" t="s">
        <v>10</v>
      </c>
      <c r="E103" s="10">
        <v>587</v>
      </c>
      <c r="F103" s="11">
        <v>77700</v>
      </c>
      <c r="G103" s="10">
        <v>712</v>
      </c>
      <c r="H103" s="10">
        <v>586</v>
      </c>
      <c r="I103" s="28">
        <f t="shared" si="4"/>
        <v>-125</v>
      </c>
      <c r="J103">
        <f t="shared" si="5"/>
        <v>0.8230337078651685</v>
      </c>
      <c r="K103">
        <f t="shared" si="6"/>
        <v>0.99829642248722317</v>
      </c>
      <c r="L103" t="str">
        <f t="shared" si="7"/>
        <v>1</v>
      </c>
    </row>
    <row r="104" spans="1:12" ht="14.25" customHeight="1">
      <c r="A104" s="6" t="s">
        <v>33</v>
      </c>
      <c r="B104" s="7">
        <v>44566</v>
      </c>
      <c r="C104" s="8">
        <v>2022</v>
      </c>
      <c r="D104" s="9" t="s">
        <v>11</v>
      </c>
      <c r="E104" s="10">
        <v>90</v>
      </c>
      <c r="F104" s="11">
        <v>42200</v>
      </c>
      <c r="G104" s="10">
        <v>198</v>
      </c>
      <c r="H104" s="10">
        <v>87</v>
      </c>
      <c r="I104" s="28">
        <f t="shared" si="4"/>
        <v>-108</v>
      </c>
      <c r="J104">
        <f t="shared" si="5"/>
        <v>0.43939393939393939</v>
      </c>
      <c r="K104">
        <f t="shared" si="6"/>
        <v>0.96666666666666667</v>
      </c>
      <c r="L104" t="str">
        <f t="shared" si="7"/>
        <v>1</v>
      </c>
    </row>
    <row r="105" spans="1:12" ht="14.25" customHeight="1">
      <c r="A105" s="6" t="s">
        <v>33</v>
      </c>
      <c r="B105" s="7">
        <v>44566</v>
      </c>
      <c r="C105" s="8">
        <v>2022</v>
      </c>
      <c r="D105" s="9" t="s">
        <v>12</v>
      </c>
      <c r="E105" s="10">
        <v>431</v>
      </c>
      <c r="F105" s="11">
        <v>9689</v>
      </c>
      <c r="G105" s="10">
        <v>573</v>
      </c>
      <c r="H105" s="10">
        <v>429</v>
      </c>
      <c r="I105" s="28">
        <f t="shared" si="4"/>
        <v>-142</v>
      </c>
      <c r="J105">
        <f t="shared" si="5"/>
        <v>0.74869109947643975</v>
      </c>
      <c r="K105">
        <f t="shared" si="6"/>
        <v>0.9953596287703016</v>
      </c>
      <c r="L105" t="str">
        <f t="shared" si="7"/>
        <v>1</v>
      </c>
    </row>
    <row r="106" spans="1:12" ht="14.25" customHeight="1">
      <c r="A106" s="6" t="s">
        <v>33</v>
      </c>
      <c r="B106" s="7">
        <v>44566</v>
      </c>
      <c r="C106" s="8">
        <v>2022</v>
      </c>
      <c r="D106" s="9" t="s">
        <v>13</v>
      </c>
      <c r="E106" s="10">
        <v>149</v>
      </c>
      <c r="F106" s="11">
        <v>82501</v>
      </c>
      <c r="G106" s="10">
        <v>193</v>
      </c>
      <c r="H106" s="10">
        <v>149</v>
      </c>
      <c r="I106" s="28">
        <f t="shared" si="4"/>
        <v>-44</v>
      </c>
      <c r="J106">
        <f t="shared" si="5"/>
        <v>0.772020725388601</v>
      </c>
      <c r="K106">
        <f t="shared" si="6"/>
        <v>1</v>
      </c>
      <c r="L106" t="str">
        <f t="shared" si="7"/>
        <v>1</v>
      </c>
    </row>
    <row r="107" spans="1:12" ht="14.25" customHeight="1">
      <c r="A107" s="6" t="s">
        <v>34</v>
      </c>
      <c r="B107" s="7">
        <v>44552</v>
      </c>
      <c r="C107" s="8">
        <v>2021</v>
      </c>
      <c r="D107" s="9" t="s">
        <v>9</v>
      </c>
      <c r="E107" s="10">
        <v>534</v>
      </c>
      <c r="F107" s="11">
        <v>58801</v>
      </c>
      <c r="G107" s="10">
        <v>740</v>
      </c>
      <c r="H107" s="10">
        <v>534</v>
      </c>
      <c r="I107" s="28">
        <f t="shared" si="4"/>
        <v>-206</v>
      </c>
      <c r="J107">
        <f t="shared" si="5"/>
        <v>0.72162162162162158</v>
      </c>
      <c r="K107">
        <f t="shared" si="6"/>
        <v>1</v>
      </c>
      <c r="L107" t="str">
        <f t="shared" si="7"/>
        <v>2</v>
      </c>
    </row>
    <row r="108" spans="1:12" ht="14.25" customHeight="1">
      <c r="A108" s="6" t="s">
        <v>34</v>
      </c>
      <c r="B108" s="7">
        <v>44552</v>
      </c>
      <c r="C108" s="8">
        <v>2021</v>
      </c>
      <c r="D108" s="9" t="s">
        <v>10</v>
      </c>
      <c r="E108" s="10">
        <v>595</v>
      </c>
      <c r="F108" s="11">
        <v>80989</v>
      </c>
      <c r="G108" s="10">
        <v>829</v>
      </c>
      <c r="H108" s="10">
        <v>590</v>
      </c>
      <c r="I108" s="28">
        <f t="shared" si="4"/>
        <v>-234</v>
      </c>
      <c r="J108">
        <f t="shared" si="5"/>
        <v>0.71170084439083237</v>
      </c>
      <c r="K108">
        <f t="shared" si="6"/>
        <v>0.99159663865546221</v>
      </c>
      <c r="L108" t="str">
        <f t="shared" si="7"/>
        <v>2</v>
      </c>
    </row>
    <row r="109" spans="1:12" ht="14.25" customHeight="1">
      <c r="A109" s="6" t="s">
        <v>34</v>
      </c>
      <c r="B109" s="7">
        <v>44552</v>
      </c>
      <c r="C109" s="8">
        <v>2021</v>
      </c>
      <c r="D109" s="9" t="s">
        <v>11</v>
      </c>
      <c r="E109" s="10">
        <v>90</v>
      </c>
      <c r="F109" s="11">
        <v>44000</v>
      </c>
      <c r="G109" s="10">
        <v>150</v>
      </c>
      <c r="H109" s="10">
        <v>89</v>
      </c>
      <c r="I109" s="28">
        <f t="shared" si="4"/>
        <v>-60</v>
      </c>
      <c r="J109">
        <f t="shared" si="5"/>
        <v>0.59333333333333338</v>
      </c>
      <c r="K109">
        <f t="shared" si="6"/>
        <v>0.98888888888888893</v>
      </c>
      <c r="L109" t="str">
        <f t="shared" si="7"/>
        <v>2</v>
      </c>
    </row>
    <row r="110" spans="1:12" ht="14.25" customHeight="1">
      <c r="A110" s="6" t="s">
        <v>34</v>
      </c>
      <c r="B110" s="7">
        <v>44552</v>
      </c>
      <c r="C110" s="8">
        <v>2021</v>
      </c>
      <c r="D110" s="9" t="s">
        <v>12</v>
      </c>
      <c r="E110" s="10">
        <v>426</v>
      </c>
      <c r="F110" s="11">
        <v>9601</v>
      </c>
      <c r="G110" s="10">
        <v>562</v>
      </c>
      <c r="H110" s="10">
        <v>422</v>
      </c>
      <c r="I110" s="28">
        <f t="shared" si="4"/>
        <v>-136</v>
      </c>
      <c r="J110">
        <f t="shared" si="5"/>
        <v>0.75088967971530252</v>
      </c>
      <c r="K110">
        <f t="shared" si="6"/>
        <v>0.99061032863849763</v>
      </c>
      <c r="L110" t="str">
        <f t="shared" si="7"/>
        <v>2</v>
      </c>
    </row>
    <row r="111" spans="1:12" ht="14.25" customHeight="1">
      <c r="A111" s="6" t="s">
        <v>34</v>
      </c>
      <c r="B111" s="7">
        <v>44552</v>
      </c>
      <c r="C111" s="8">
        <v>2021</v>
      </c>
      <c r="D111" s="9" t="s">
        <v>13</v>
      </c>
      <c r="E111" s="10">
        <v>177</v>
      </c>
      <c r="F111" s="11">
        <v>83889</v>
      </c>
      <c r="G111" s="10">
        <v>241</v>
      </c>
      <c r="H111" s="10">
        <v>177</v>
      </c>
      <c r="I111" s="28">
        <f t="shared" si="4"/>
        <v>-64</v>
      </c>
      <c r="J111">
        <f t="shared" si="5"/>
        <v>0.73443983402489632</v>
      </c>
      <c r="K111">
        <f t="shared" si="6"/>
        <v>1</v>
      </c>
      <c r="L111" t="str">
        <f t="shared" si="7"/>
        <v>2</v>
      </c>
    </row>
    <row r="112" spans="1:12" ht="14.25" customHeight="1">
      <c r="A112" s="6" t="s">
        <v>35</v>
      </c>
      <c r="B112" s="7">
        <v>44538</v>
      </c>
      <c r="C112" s="8">
        <v>2021</v>
      </c>
      <c r="D112" s="9" t="s">
        <v>9</v>
      </c>
      <c r="E112" s="10">
        <v>536</v>
      </c>
      <c r="F112" s="11">
        <v>57010</v>
      </c>
      <c r="G112" s="10">
        <v>771</v>
      </c>
      <c r="H112" s="10">
        <v>525</v>
      </c>
      <c r="I112" s="28">
        <f t="shared" si="4"/>
        <v>-235</v>
      </c>
      <c r="J112">
        <f t="shared" si="5"/>
        <v>0.68093385214007784</v>
      </c>
      <c r="K112">
        <f t="shared" si="6"/>
        <v>0.97947761194029848</v>
      </c>
      <c r="L112" t="str">
        <f t="shared" si="7"/>
        <v>1</v>
      </c>
    </row>
    <row r="113" spans="1:12" ht="14.25" customHeight="1">
      <c r="A113" s="6" t="s">
        <v>35</v>
      </c>
      <c r="B113" s="7">
        <v>44538</v>
      </c>
      <c r="C113" s="8">
        <v>2021</v>
      </c>
      <c r="D113" s="9" t="s">
        <v>10</v>
      </c>
      <c r="E113" s="10">
        <v>593</v>
      </c>
      <c r="F113" s="11">
        <v>80401</v>
      </c>
      <c r="G113" s="10">
        <v>822</v>
      </c>
      <c r="H113" s="10">
        <v>593</v>
      </c>
      <c r="I113" s="28">
        <f t="shared" si="4"/>
        <v>-229</v>
      </c>
      <c r="J113">
        <f t="shared" si="5"/>
        <v>0.72141119221411187</v>
      </c>
      <c r="K113">
        <f t="shared" si="6"/>
        <v>1</v>
      </c>
      <c r="L113" t="str">
        <f t="shared" si="7"/>
        <v>1</v>
      </c>
    </row>
    <row r="114" spans="1:12" ht="14.25" customHeight="1">
      <c r="A114" s="6" t="s">
        <v>35</v>
      </c>
      <c r="B114" s="7">
        <v>44538</v>
      </c>
      <c r="C114" s="8">
        <v>2021</v>
      </c>
      <c r="D114" s="9" t="s">
        <v>11</v>
      </c>
      <c r="E114" s="10">
        <v>93</v>
      </c>
      <c r="F114" s="11">
        <v>45000</v>
      </c>
      <c r="G114" s="10">
        <v>147</v>
      </c>
      <c r="H114" s="10">
        <v>93</v>
      </c>
      <c r="I114" s="28">
        <f t="shared" si="4"/>
        <v>-54</v>
      </c>
      <c r="J114">
        <f t="shared" si="5"/>
        <v>0.63265306122448983</v>
      </c>
      <c r="K114">
        <f t="shared" si="6"/>
        <v>1</v>
      </c>
      <c r="L114" t="str">
        <f t="shared" si="7"/>
        <v>1</v>
      </c>
    </row>
    <row r="115" spans="1:12" ht="14.25" customHeight="1">
      <c r="A115" s="6" t="s">
        <v>35</v>
      </c>
      <c r="B115" s="7">
        <v>44538</v>
      </c>
      <c r="C115" s="8">
        <v>2021</v>
      </c>
      <c r="D115" s="9" t="s">
        <v>12</v>
      </c>
      <c r="E115" s="10">
        <v>420</v>
      </c>
      <c r="F115" s="11">
        <v>9401</v>
      </c>
      <c r="G115" s="10">
        <v>584</v>
      </c>
      <c r="H115" s="10">
        <v>400</v>
      </c>
      <c r="I115" s="28">
        <f t="shared" si="4"/>
        <v>-164</v>
      </c>
      <c r="J115">
        <f t="shared" si="5"/>
        <v>0.68493150684931503</v>
      </c>
      <c r="K115">
        <f t="shared" si="6"/>
        <v>0.95238095238095233</v>
      </c>
      <c r="L115" t="str">
        <f t="shared" si="7"/>
        <v>1</v>
      </c>
    </row>
    <row r="116" spans="1:12" ht="14.25" customHeight="1">
      <c r="A116" s="6" t="s">
        <v>35</v>
      </c>
      <c r="B116" s="7">
        <v>44538</v>
      </c>
      <c r="C116" s="8">
        <v>2021</v>
      </c>
      <c r="D116" s="9" t="s">
        <v>13</v>
      </c>
      <c r="E116" s="10">
        <v>149</v>
      </c>
      <c r="F116" s="11">
        <v>85000</v>
      </c>
      <c r="G116" s="10">
        <v>245</v>
      </c>
      <c r="H116" s="10">
        <v>145</v>
      </c>
      <c r="I116" s="28">
        <f t="shared" si="4"/>
        <v>-96</v>
      </c>
      <c r="J116">
        <f t="shared" si="5"/>
        <v>0.59183673469387754</v>
      </c>
      <c r="K116">
        <f t="shared" si="6"/>
        <v>0.97315436241610742</v>
      </c>
      <c r="L116" t="str">
        <f t="shared" si="7"/>
        <v>1</v>
      </c>
    </row>
    <row r="117" spans="1:12" ht="14.25" customHeight="1">
      <c r="A117" s="6" t="s">
        <v>36</v>
      </c>
      <c r="B117" s="7">
        <v>44517</v>
      </c>
      <c r="C117" s="8">
        <v>2021</v>
      </c>
      <c r="D117" s="9" t="s">
        <v>9</v>
      </c>
      <c r="E117" s="10">
        <v>537</v>
      </c>
      <c r="F117" s="11">
        <v>55001</v>
      </c>
      <c r="G117" s="10">
        <v>706</v>
      </c>
      <c r="H117" s="10">
        <v>535</v>
      </c>
      <c r="I117" s="28">
        <f t="shared" si="4"/>
        <v>-169</v>
      </c>
      <c r="J117">
        <f t="shared" si="5"/>
        <v>0.75779036827195467</v>
      </c>
      <c r="K117">
        <f t="shared" si="6"/>
        <v>0.9962756052141527</v>
      </c>
      <c r="L117" t="str">
        <f t="shared" si="7"/>
        <v>2</v>
      </c>
    </row>
    <row r="118" spans="1:12" ht="14.25" customHeight="1">
      <c r="A118" s="6" t="s">
        <v>36</v>
      </c>
      <c r="B118" s="7">
        <v>44517</v>
      </c>
      <c r="C118" s="8">
        <v>2021</v>
      </c>
      <c r="D118" s="9" t="s">
        <v>10</v>
      </c>
      <c r="E118" s="10">
        <v>594</v>
      </c>
      <c r="F118" s="11">
        <v>79601</v>
      </c>
      <c r="G118" s="10">
        <v>797</v>
      </c>
      <c r="H118" s="10">
        <v>585</v>
      </c>
      <c r="I118" s="28">
        <f t="shared" si="4"/>
        <v>-203</v>
      </c>
      <c r="J118">
        <f t="shared" si="5"/>
        <v>0.73400250941028855</v>
      </c>
      <c r="K118">
        <f t="shared" si="6"/>
        <v>0.98484848484848486</v>
      </c>
      <c r="L118" t="str">
        <f t="shared" si="7"/>
        <v>2</v>
      </c>
    </row>
    <row r="119" spans="1:12" ht="14.25" customHeight="1">
      <c r="A119" s="6" t="s">
        <v>36</v>
      </c>
      <c r="B119" s="7">
        <v>44517</v>
      </c>
      <c r="C119" s="8">
        <v>2021</v>
      </c>
      <c r="D119" s="9" t="s">
        <v>11</v>
      </c>
      <c r="E119" s="10">
        <v>91</v>
      </c>
      <c r="F119" s="11">
        <v>43502</v>
      </c>
      <c r="G119" s="10">
        <v>164</v>
      </c>
      <c r="H119" s="10">
        <v>91</v>
      </c>
      <c r="I119" s="28">
        <f t="shared" si="4"/>
        <v>-73</v>
      </c>
      <c r="J119">
        <f t="shared" si="5"/>
        <v>0.55487804878048785</v>
      </c>
      <c r="K119">
        <f t="shared" si="6"/>
        <v>1</v>
      </c>
      <c r="L119" t="str">
        <f t="shared" si="7"/>
        <v>2</v>
      </c>
    </row>
    <row r="120" spans="1:12" ht="14.25" customHeight="1">
      <c r="A120" s="6" t="s">
        <v>36</v>
      </c>
      <c r="B120" s="7">
        <v>44517</v>
      </c>
      <c r="C120" s="8">
        <v>2021</v>
      </c>
      <c r="D120" s="9" t="s">
        <v>12</v>
      </c>
      <c r="E120" s="10">
        <v>412</v>
      </c>
      <c r="F120" s="11">
        <v>9381</v>
      </c>
      <c r="G120" s="10">
        <v>557</v>
      </c>
      <c r="H120" s="10">
        <v>397</v>
      </c>
      <c r="I120" s="28">
        <f t="shared" si="4"/>
        <v>-145</v>
      </c>
      <c r="J120">
        <f t="shared" si="5"/>
        <v>0.71274685816876127</v>
      </c>
      <c r="K120">
        <f t="shared" si="6"/>
        <v>0.96359223300970875</v>
      </c>
      <c r="L120" t="str">
        <f t="shared" si="7"/>
        <v>2</v>
      </c>
    </row>
    <row r="121" spans="1:12" ht="14.25" customHeight="1">
      <c r="A121" s="6" t="s">
        <v>36</v>
      </c>
      <c r="B121" s="7">
        <v>44517</v>
      </c>
      <c r="C121" s="8">
        <v>2021</v>
      </c>
      <c r="D121" s="9" t="s">
        <v>13</v>
      </c>
      <c r="E121" s="10">
        <v>164</v>
      </c>
      <c r="F121" s="11">
        <v>86001</v>
      </c>
      <c r="G121" s="10">
        <v>253</v>
      </c>
      <c r="H121" s="10">
        <v>133</v>
      </c>
      <c r="I121" s="28">
        <f t="shared" si="4"/>
        <v>-89</v>
      </c>
      <c r="J121">
        <f t="shared" si="5"/>
        <v>0.52569169960474305</v>
      </c>
      <c r="K121">
        <f t="shared" si="6"/>
        <v>0.81097560975609762</v>
      </c>
      <c r="L121" t="str">
        <f t="shared" si="7"/>
        <v>2</v>
      </c>
    </row>
    <row r="122" spans="1:12" ht="14.25" customHeight="1">
      <c r="A122" s="6" t="s">
        <v>37</v>
      </c>
      <c r="B122" s="7">
        <v>44503</v>
      </c>
      <c r="C122" s="8">
        <v>2021</v>
      </c>
      <c r="D122" s="9" t="s">
        <v>9</v>
      </c>
      <c r="E122" s="10">
        <v>536</v>
      </c>
      <c r="F122" s="11">
        <v>53709</v>
      </c>
      <c r="G122" s="10">
        <v>834</v>
      </c>
      <c r="H122" s="10">
        <v>531</v>
      </c>
      <c r="I122" s="28">
        <f t="shared" si="4"/>
        <v>-298</v>
      </c>
      <c r="J122">
        <f t="shared" si="5"/>
        <v>0.63669064748201443</v>
      </c>
      <c r="K122">
        <f t="shared" si="6"/>
        <v>0.99067164179104472</v>
      </c>
      <c r="L122" t="str">
        <f t="shared" si="7"/>
        <v>1</v>
      </c>
    </row>
    <row r="123" spans="1:12" ht="14.25" customHeight="1">
      <c r="A123" s="6" t="s">
        <v>37</v>
      </c>
      <c r="B123" s="7">
        <v>44503</v>
      </c>
      <c r="C123" s="8">
        <v>2021</v>
      </c>
      <c r="D123" s="9" t="s">
        <v>10</v>
      </c>
      <c r="E123" s="10">
        <v>587</v>
      </c>
      <c r="F123" s="11">
        <v>82801</v>
      </c>
      <c r="G123" s="10">
        <v>839</v>
      </c>
      <c r="H123" s="10">
        <v>581</v>
      </c>
      <c r="I123" s="28">
        <f t="shared" si="4"/>
        <v>-252</v>
      </c>
      <c r="J123">
        <f t="shared" si="5"/>
        <v>0.69249106078665079</v>
      </c>
      <c r="K123">
        <f t="shared" si="6"/>
        <v>0.989778534923339</v>
      </c>
      <c r="L123" t="str">
        <f t="shared" si="7"/>
        <v>1</v>
      </c>
    </row>
    <row r="124" spans="1:12" ht="14.25" customHeight="1">
      <c r="A124" s="6" t="s">
        <v>37</v>
      </c>
      <c r="B124" s="7">
        <v>44503</v>
      </c>
      <c r="C124" s="8">
        <v>2021</v>
      </c>
      <c r="D124" s="9" t="s">
        <v>11</v>
      </c>
      <c r="E124" s="10">
        <v>92</v>
      </c>
      <c r="F124" s="11">
        <v>42001</v>
      </c>
      <c r="G124" s="10">
        <v>173</v>
      </c>
      <c r="H124" s="10">
        <v>89</v>
      </c>
      <c r="I124" s="28">
        <f t="shared" si="4"/>
        <v>-81</v>
      </c>
      <c r="J124">
        <f t="shared" si="5"/>
        <v>0.51445086705202314</v>
      </c>
      <c r="K124">
        <f t="shared" si="6"/>
        <v>0.96739130434782605</v>
      </c>
      <c r="L124" t="str">
        <f t="shared" si="7"/>
        <v>1</v>
      </c>
    </row>
    <row r="125" spans="1:12" ht="14.25" customHeight="1">
      <c r="A125" s="6" t="s">
        <v>37</v>
      </c>
      <c r="B125" s="7">
        <v>44503</v>
      </c>
      <c r="C125" s="8">
        <v>2021</v>
      </c>
      <c r="D125" s="9" t="s">
        <v>12</v>
      </c>
      <c r="E125" s="10">
        <v>417</v>
      </c>
      <c r="F125" s="11">
        <v>9381</v>
      </c>
      <c r="G125" s="10">
        <v>543</v>
      </c>
      <c r="H125" s="10">
        <v>409</v>
      </c>
      <c r="I125" s="28">
        <f t="shared" si="4"/>
        <v>-126</v>
      </c>
      <c r="J125">
        <f t="shared" si="5"/>
        <v>0.75322283609576424</v>
      </c>
      <c r="K125">
        <f t="shared" si="6"/>
        <v>0.98081534772182255</v>
      </c>
      <c r="L125" t="str">
        <f t="shared" si="7"/>
        <v>1</v>
      </c>
    </row>
    <row r="126" spans="1:12" ht="14.25" customHeight="1">
      <c r="A126" s="6" t="s">
        <v>37</v>
      </c>
      <c r="B126" s="7">
        <v>44503</v>
      </c>
      <c r="C126" s="8">
        <v>2021</v>
      </c>
      <c r="D126" s="9" t="s">
        <v>13</v>
      </c>
      <c r="E126" s="10">
        <v>159</v>
      </c>
      <c r="F126" s="11">
        <v>88000</v>
      </c>
      <c r="G126" s="10">
        <v>257</v>
      </c>
      <c r="H126" s="10">
        <v>155</v>
      </c>
      <c r="I126" s="28">
        <f t="shared" si="4"/>
        <v>-98</v>
      </c>
      <c r="J126">
        <f t="shared" si="5"/>
        <v>0.60311284046692604</v>
      </c>
      <c r="K126">
        <f t="shared" si="6"/>
        <v>0.97484276729559749</v>
      </c>
      <c r="L126" t="str">
        <f t="shared" si="7"/>
        <v>1</v>
      </c>
    </row>
    <row r="127" spans="1:12" ht="14.25" customHeight="1">
      <c r="A127" s="6" t="s">
        <v>38</v>
      </c>
      <c r="B127" s="7">
        <v>44489</v>
      </c>
      <c r="C127" s="8">
        <v>2021</v>
      </c>
      <c r="D127" s="9" t="s">
        <v>9</v>
      </c>
      <c r="E127" s="10">
        <v>811</v>
      </c>
      <c r="F127" s="11">
        <v>52709</v>
      </c>
      <c r="G127" s="10">
        <v>1304</v>
      </c>
      <c r="H127" s="10">
        <v>806</v>
      </c>
      <c r="I127" s="28">
        <f t="shared" si="4"/>
        <v>-493</v>
      </c>
      <c r="J127">
        <f t="shared" si="5"/>
        <v>0.61809815950920244</v>
      </c>
      <c r="K127">
        <f t="shared" si="6"/>
        <v>0.99383477188655978</v>
      </c>
      <c r="L127" t="str">
        <f t="shared" si="7"/>
        <v>2</v>
      </c>
    </row>
    <row r="128" spans="1:12" ht="14.25" customHeight="1">
      <c r="A128" s="6" t="s">
        <v>38</v>
      </c>
      <c r="B128" s="7">
        <v>44489</v>
      </c>
      <c r="C128" s="8">
        <v>2021</v>
      </c>
      <c r="D128" s="9" t="s">
        <v>10</v>
      </c>
      <c r="E128" s="10">
        <v>774</v>
      </c>
      <c r="F128" s="11">
        <v>80210</v>
      </c>
      <c r="G128" s="10">
        <v>1240</v>
      </c>
      <c r="H128" s="10">
        <v>767</v>
      </c>
      <c r="I128" s="28">
        <f t="shared" si="4"/>
        <v>-466</v>
      </c>
      <c r="J128">
        <f t="shared" si="5"/>
        <v>0.61854838709677418</v>
      </c>
      <c r="K128">
        <f t="shared" si="6"/>
        <v>0.99095607235142114</v>
      </c>
      <c r="L128" t="str">
        <f t="shared" si="7"/>
        <v>2</v>
      </c>
    </row>
    <row r="129" spans="1:12" ht="14.25" customHeight="1">
      <c r="A129" s="6" t="s">
        <v>38</v>
      </c>
      <c r="B129" s="7">
        <v>44489</v>
      </c>
      <c r="C129" s="8">
        <v>2021</v>
      </c>
      <c r="D129" s="9" t="s">
        <v>11</v>
      </c>
      <c r="E129" s="10">
        <v>126</v>
      </c>
      <c r="F129" s="11">
        <v>40501</v>
      </c>
      <c r="G129" s="10">
        <v>252</v>
      </c>
      <c r="H129" s="10">
        <v>125</v>
      </c>
      <c r="I129" s="28">
        <f t="shared" si="4"/>
        <v>-126</v>
      </c>
      <c r="J129">
        <f t="shared" si="5"/>
        <v>0.49603174603174605</v>
      </c>
      <c r="K129">
        <f t="shared" si="6"/>
        <v>0.99206349206349209</v>
      </c>
      <c r="L129" t="str">
        <f t="shared" si="7"/>
        <v>2</v>
      </c>
    </row>
    <row r="130" spans="1:12" ht="14.25" customHeight="1">
      <c r="A130" s="6" t="s">
        <v>38</v>
      </c>
      <c r="B130" s="7">
        <v>44489</v>
      </c>
      <c r="C130" s="8">
        <v>2021</v>
      </c>
      <c r="D130" s="9" t="s">
        <v>12</v>
      </c>
      <c r="E130" s="10">
        <v>450</v>
      </c>
      <c r="F130" s="11">
        <v>9310</v>
      </c>
      <c r="G130" s="10">
        <v>597</v>
      </c>
      <c r="H130" s="10">
        <v>449</v>
      </c>
      <c r="I130" s="28">
        <f t="shared" si="4"/>
        <v>-147</v>
      </c>
      <c r="J130">
        <f t="shared" si="5"/>
        <v>0.75209380234505863</v>
      </c>
      <c r="K130">
        <f t="shared" si="6"/>
        <v>0.99777777777777776</v>
      </c>
      <c r="L130" t="str">
        <f t="shared" si="7"/>
        <v>2</v>
      </c>
    </row>
    <row r="131" spans="1:12" ht="14.25" customHeight="1">
      <c r="A131" s="6" t="s">
        <v>38</v>
      </c>
      <c r="B131" s="7">
        <v>44489</v>
      </c>
      <c r="C131" s="8">
        <v>2021</v>
      </c>
      <c r="D131" s="9" t="s">
        <v>13</v>
      </c>
      <c r="E131" s="10">
        <v>210</v>
      </c>
      <c r="F131" s="11">
        <v>85000</v>
      </c>
      <c r="G131" s="10">
        <v>391</v>
      </c>
      <c r="H131" s="10">
        <v>191</v>
      </c>
      <c r="I131" s="28">
        <f t="shared" ref="I131:I194" si="8">E131-G131</f>
        <v>-181</v>
      </c>
      <c r="J131">
        <f t="shared" ref="J131:J194" si="9">H131/G131</f>
        <v>0.48849104859335041</v>
      </c>
      <c r="K131">
        <f t="shared" ref="K131:K194" si="10">H131/E131</f>
        <v>0.90952380952380951</v>
      </c>
      <c r="L131" t="str">
        <f t="shared" ref="L131:L194" si="11">IF(COUNTIF(A131,"*First*"), "1","2")</f>
        <v>2</v>
      </c>
    </row>
    <row r="132" spans="1:12" ht="14.25" customHeight="1">
      <c r="A132" s="6" t="s">
        <v>39</v>
      </c>
      <c r="B132" s="7">
        <v>44475</v>
      </c>
      <c r="C132" s="8">
        <v>2021</v>
      </c>
      <c r="D132" s="9" t="s">
        <v>9</v>
      </c>
      <c r="E132" s="10">
        <v>816</v>
      </c>
      <c r="F132" s="11">
        <v>47001</v>
      </c>
      <c r="G132" s="10">
        <v>1077</v>
      </c>
      <c r="H132" s="10">
        <v>812</v>
      </c>
      <c r="I132" s="28">
        <f t="shared" si="8"/>
        <v>-261</v>
      </c>
      <c r="J132">
        <f t="shared" si="9"/>
        <v>0.75394614670380689</v>
      </c>
      <c r="K132">
        <f t="shared" si="10"/>
        <v>0.99509803921568629</v>
      </c>
      <c r="L132" t="str">
        <f t="shared" si="11"/>
        <v>1</v>
      </c>
    </row>
    <row r="133" spans="1:12" ht="14.25" customHeight="1">
      <c r="A133" s="6" t="s">
        <v>39</v>
      </c>
      <c r="B133" s="7">
        <v>44475</v>
      </c>
      <c r="C133" s="8">
        <v>2021</v>
      </c>
      <c r="D133" s="9" t="s">
        <v>10</v>
      </c>
      <c r="E133" s="10">
        <v>774</v>
      </c>
      <c r="F133" s="11">
        <v>70200</v>
      </c>
      <c r="G133" s="10">
        <v>1130</v>
      </c>
      <c r="H133" s="10">
        <v>774</v>
      </c>
      <c r="I133" s="28">
        <f t="shared" si="8"/>
        <v>-356</v>
      </c>
      <c r="J133">
        <f t="shared" si="9"/>
        <v>0.68495575221238936</v>
      </c>
      <c r="K133">
        <f t="shared" si="10"/>
        <v>1</v>
      </c>
      <c r="L133" t="str">
        <f t="shared" si="11"/>
        <v>1</v>
      </c>
    </row>
    <row r="134" spans="1:12" ht="14.25" customHeight="1">
      <c r="A134" s="6" t="s">
        <v>39</v>
      </c>
      <c r="B134" s="7">
        <v>44475</v>
      </c>
      <c r="C134" s="8">
        <v>2021</v>
      </c>
      <c r="D134" s="9" t="s">
        <v>11</v>
      </c>
      <c r="E134" s="10">
        <v>125</v>
      </c>
      <c r="F134" s="11">
        <v>38890</v>
      </c>
      <c r="G134" s="10">
        <v>233</v>
      </c>
      <c r="H134" s="10">
        <v>123</v>
      </c>
      <c r="I134" s="28">
        <f t="shared" si="8"/>
        <v>-108</v>
      </c>
      <c r="J134">
        <f t="shared" si="9"/>
        <v>0.52789699570815452</v>
      </c>
      <c r="K134">
        <f t="shared" si="10"/>
        <v>0.98399999999999999</v>
      </c>
      <c r="L134" t="str">
        <f t="shared" si="11"/>
        <v>1</v>
      </c>
    </row>
    <row r="135" spans="1:12" ht="14.25" customHeight="1">
      <c r="A135" s="6" t="s">
        <v>39</v>
      </c>
      <c r="B135" s="7">
        <v>44475</v>
      </c>
      <c r="C135" s="8">
        <v>2021</v>
      </c>
      <c r="D135" s="9" t="s">
        <v>12</v>
      </c>
      <c r="E135" s="10">
        <v>444</v>
      </c>
      <c r="F135" s="11">
        <v>9052</v>
      </c>
      <c r="G135" s="10">
        <v>633</v>
      </c>
      <c r="H135" s="10">
        <v>438</v>
      </c>
      <c r="I135" s="28">
        <f t="shared" si="8"/>
        <v>-189</v>
      </c>
      <c r="J135">
        <f t="shared" si="9"/>
        <v>0.69194312796208535</v>
      </c>
      <c r="K135">
        <f t="shared" si="10"/>
        <v>0.98648648648648651</v>
      </c>
      <c r="L135" t="str">
        <f t="shared" si="11"/>
        <v>1</v>
      </c>
    </row>
    <row r="136" spans="1:12" ht="14.25" customHeight="1">
      <c r="A136" s="6" t="s">
        <v>39</v>
      </c>
      <c r="B136" s="7">
        <v>44475</v>
      </c>
      <c r="C136" s="8">
        <v>2021</v>
      </c>
      <c r="D136" s="9" t="s">
        <v>13</v>
      </c>
      <c r="E136" s="10">
        <v>214</v>
      </c>
      <c r="F136" s="11">
        <v>72756</v>
      </c>
      <c r="G136" s="10">
        <v>442</v>
      </c>
      <c r="H136" s="10">
        <v>200</v>
      </c>
      <c r="I136" s="28">
        <f t="shared" si="8"/>
        <v>-228</v>
      </c>
      <c r="J136">
        <f t="shared" si="9"/>
        <v>0.45248868778280543</v>
      </c>
      <c r="K136">
        <f t="shared" si="10"/>
        <v>0.93457943925233644</v>
      </c>
      <c r="L136" t="str">
        <f t="shared" si="11"/>
        <v>1</v>
      </c>
    </row>
    <row r="137" spans="1:12" ht="14.25" customHeight="1">
      <c r="A137" s="6" t="s">
        <v>40</v>
      </c>
      <c r="B137" s="7">
        <v>44461</v>
      </c>
      <c r="C137" s="8">
        <v>2021</v>
      </c>
      <c r="D137" s="9" t="s">
        <v>9</v>
      </c>
      <c r="E137" s="10">
        <v>803</v>
      </c>
      <c r="F137" s="11">
        <v>48000</v>
      </c>
      <c r="G137" s="10">
        <v>1040</v>
      </c>
      <c r="H137" s="10">
        <v>795</v>
      </c>
      <c r="I137" s="28">
        <f t="shared" si="8"/>
        <v>-237</v>
      </c>
      <c r="J137">
        <f t="shared" si="9"/>
        <v>0.76442307692307687</v>
      </c>
      <c r="K137">
        <f t="shared" si="10"/>
        <v>0.99003735990037356</v>
      </c>
      <c r="L137" t="str">
        <f t="shared" si="11"/>
        <v>2</v>
      </c>
    </row>
    <row r="138" spans="1:12" ht="14.25" customHeight="1">
      <c r="A138" s="6" t="s">
        <v>40</v>
      </c>
      <c r="B138" s="7">
        <v>44461</v>
      </c>
      <c r="C138" s="8">
        <v>2021</v>
      </c>
      <c r="D138" s="9" t="s">
        <v>10</v>
      </c>
      <c r="E138" s="10">
        <v>772</v>
      </c>
      <c r="F138" s="11">
        <v>68310</v>
      </c>
      <c r="G138" s="10">
        <v>1189</v>
      </c>
      <c r="H138" s="10">
        <v>768</v>
      </c>
      <c r="I138" s="28">
        <f t="shared" si="8"/>
        <v>-417</v>
      </c>
      <c r="J138">
        <f t="shared" si="9"/>
        <v>0.6459209419680404</v>
      </c>
      <c r="K138">
        <f t="shared" si="10"/>
        <v>0.99481865284974091</v>
      </c>
      <c r="L138" t="str">
        <f t="shared" si="11"/>
        <v>2</v>
      </c>
    </row>
    <row r="139" spans="1:12" ht="14.25" customHeight="1">
      <c r="A139" s="6" t="s">
        <v>40</v>
      </c>
      <c r="B139" s="7">
        <v>44461</v>
      </c>
      <c r="C139" s="8">
        <v>2021</v>
      </c>
      <c r="D139" s="9" t="s">
        <v>11</v>
      </c>
      <c r="E139" s="10">
        <v>120</v>
      </c>
      <c r="F139" s="11">
        <v>39000</v>
      </c>
      <c r="G139" s="10">
        <v>203</v>
      </c>
      <c r="H139" s="10">
        <v>110</v>
      </c>
      <c r="I139" s="28">
        <f t="shared" si="8"/>
        <v>-83</v>
      </c>
      <c r="J139">
        <f t="shared" si="9"/>
        <v>0.54187192118226601</v>
      </c>
      <c r="K139">
        <f t="shared" si="10"/>
        <v>0.91666666666666663</v>
      </c>
      <c r="L139" t="str">
        <f t="shared" si="11"/>
        <v>2</v>
      </c>
    </row>
    <row r="140" spans="1:12" ht="14.25" customHeight="1">
      <c r="A140" s="6" t="s">
        <v>40</v>
      </c>
      <c r="B140" s="7">
        <v>44461</v>
      </c>
      <c r="C140" s="8">
        <v>2021</v>
      </c>
      <c r="D140" s="9" t="s">
        <v>12</v>
      </c>
      <c r="E140" s="10">
        <v>449</v>
      </c>
      <c r="F140" s="11">
        <v>9089</v>
      </c>
      <c r="G140" s="10">
        <v>658</v>
      </c>
      <c r="H140" s="10">
        <v>443</v>
      </c>
      <c r="I140" s="28">
        <f t="shared" si="8"/>
        <v>-209</v>
      </c>
      <c r="J140">
        <f t="shared" si="9"/>
        <v>0.67325227963525835</v>
      </c>
      <c r="K140">
        <f t="shared" si="10"/>
        <v>0.98663697104677062</v>
      </c>
      <c r="L140" t="str">
        <f t="shared" si="11"/>
        <v>2</v>
      </c>
    </row>
    <row r="141" spans="1:12" ht="14.25" customHeight="1">
      <c r="A141" s="6" t="s">
        <v>40</v>
      </c>
      <c r="B141" s="7">
        <v>44461</v>
      </c>
      <c r="C141" s="8">
        <v>2021</v>
      </c>
      <c r="D141" s="9" t="s">
        <v>13</v>
      </c>
      <c r="E141" s="10">
        <v>198</v>
      </c>
      <c r="F141" s="11">
        <v>70002</v>
      </c>
      <c r="G141" s="10">
        <v>400</v>
      </c>
      <c r="H141" s="10">
        <v>186</v>
      </c>
      <c r="I141" s="28">
        <f t="shared" si="8"/>
        <v>-202</v>
      </c>
      <c r="J141">
        <f t="shared" si="9"/>
        <v>0.46500000000000002</v>
      </c>
      <c r="K141">
        <f t="shared" si="10"/>
        <v>0.93939393939393945</v>
      </c>
      <c r="L141" t="str">
        <f t="shared" si="11"/>
        <v>2</v>
      </c>
    </row>
    <row r="142" spans="1:12" ht="14.25" customHeight="1">
      <c r="A142" s="6" t="s">
        <v>41</v>
      </c>
      <c r="B142" s="7">
        <v>44447</v>
      </c>
      <c r="C142" s="8">
        <v>2021</v>
      </c>
      <c r="D142" s="9" t="s">
        <v>9</v>
      </c>
      <c r="E142" s="10">
        <v>804</v>
      </c>
      <c r="F142" s="11">
        <v>47000</v>
      </c>
      <c r="G142" s="10">
        <v>1124</v>
      </c>
      <c r="H142" s="10">
        <v>790</v>
      </c>
      <c r="I142" s="28">
        <f t="shared" si="8"/>
        <v>-320</v>
      </c>
      <c r="J142">
        <f t="shared" si="9"/>
        <v>0.70284697508896798</v>
      </c>
      <c r="K142">
        <f t="shared" si="10"/>
        <v>0.98258706467661694</v>
      </c>
      <c r="L142" t="str">
        <f t="shared" si="11"/>
        <v>1</v>
      </c>
    </row>
    <row r="143" spans="1:12" ht="14.25" customHeight="1">
      <c r="A143" s="6" t="s">
        <v>41</v>
      </c>
      <c r="B143" s="7">
        <v>44447</v>
      </c>
      <c r="C143" s="8">
        <v>2021</v>
      </c>
      <c r="D143" s="9" t="s">
        <v>10</v>
      </c>
      <c r="E143" s="10">
        <v>791</v>
      </c>
      <c r="F143" s="11">
        <v>62600</v>
      </c>
      <c r="G143" s="10">
        <v>1080</v>
      </c>
      <c r="H143" s="10">
        <v>788</v>
      </c>
      <c r="I143" s="28">
        <f t="shared" si="8"/>
        <v>-289</v>
      </c>
      <c r="J143">
        <f t="shared" si="9"/>
        <v>0.72962962962962963</v>
      </c>
      <c r="K143">
        <f t="shared" si="10"/>
        <v>0.99620733249051829</v>
      </c>
      <c r="L143" t="str">
        <f t="shared" si="11"/>
        <v>1</v>
      </c>
    </row>
    <row r="144" spans="1:12" ht="14.25" customHeight="1">
      <c r="A144" s="6" t="s">
        <v>41</v>
      </c>
      <c r="B144" s="7">
        <v>44447</v>
      </c>
      <c r="C144" s="8">
        <v>2021</v>
      </c>
      <c r="D144" s="9" t="s">
        <v>11</v>
      </c>
      <c r="E144" s="10">
        <v>122</v>
      </c>
      <c r="F144" s="11">
        <v>40001</v>
      </c>
      <c r="G144" s="10">
        <v>211</v>
      </c>
      <c r="H144" s="10">
        <v>113</v>
      </c>
      <c r="I144" s="28">
        <f t="shared" si="8"/>
        <v>-89</v>
      </c>
      <c r="J144">
        <f t="shared" si="9"/>
        <v>0.53554502369668244</v>
      </c>
      <c r="K144">
        <f t="shared" si="10"/>
        <v>0.92622950819672134</v>
      </c>
      <c r="L144" t="str">
        <f t="shared" si="11"/>
        <v>1</v>
      </c>
    </row>
    <row r="145" spans="1:12" ht="14.25" customHeight="1">
      <c r="A145" s="6" t="s">
        <v>41</v>
      </c>
      <c r="B145" s="7">
        <v>44447</v>
      </c>
      <c r="C145" s="8">
        <v>2021</v>
      </c>
      <c r="D145" s="9" t="s">
        <v>12</v>
      </c>
      <c r="E145" s="10">
        <v>445</v>
      </c>
      <c r="F145" s="11">
        <v>9689</v>
      </c>
      <c r="G145" s="10">
        <v>562</v>
      </c>
      <c r="H145" s="10">
        <v>445</v>
      </c>
      <c r="I145" s="28">
        <f t="shared" si="8"/>
        <v>-117</v>
      </c>
      <c r="J145">
        <f t="shared" si="9"/>
        <v>0.79181494661921703</v>
      </c>
      <c r="K145">
        <f t="shared" si="10"/>
        <v>1</v>
      </c>
      <c r="L145" t="str">
        <f t="shared" si="11"/>
        <v>1</v>
      </c>
    </row>
    <row r="146" spans="1:12" ht="14.25" customHeight="1">
      <c r="A146" s="6" t="s">
        <v>41</v>
      </c>
      <c r="B146" s="7">
        <v>44447</v>
      </c>
      <c r="C146" s="8">
        <v>2021</v>
      </c>
      <c r="D146" s="9" t="s">
        <v>13</v>
      </c>
      <c r="E146" s="10">
        <v>206</v>
      </c>
      <c r="F146" s="11">
        <v>64700</v>
      </c>
      <c r="G146" s="10">
        <v>319</v>
      </c>
      <c r="H146" s="10">
        <v>190</v>
      </c>
      <c r="I146" s="28">
        <f t="shared" si="8"/>
        <v>-113</v>
      </c>
      <c r="J146">
        <f t="shared" si="9"/>
        <v>0.59561128526645768</v>
      </c>
      <c r="K146">
        <f t="shared" si="10"/>
        <v>0.92233009708737868</v>
      </c>
      <c r="L146" t="str">
        <f t="shared" si="11"/>
        <v>1</v>
      </c>
    </row>
    <row r="147" spans="1:12" ht="14.25" customHeight="1">
      <c r="A147" s="6" t="s">
        <v>42</v>
      </c>
      <c r="B147" s="7">
        <v>44426</v>
      </c>
      <c r="C147" s="8">
        <v>2021</v>
      </c>
      <c r="D147" s="9" t="s">
        <v>9</v>
      </c>
      <c r="E147" s="10">
        <v>806</v>
      </c>
      <c r="F147" s="11">
        <v>46689</v>
      </c>
      <c r="G147" s="10">
        <v>1127</v>
      </c>
      <c r="H147" s="10">
        <v>806</v>
      </c>
      <c r="I147" s="28">
        <f t="shared" si="8"/>
        <v>-321</v>
      </c>
      <c r="J147">
        <f t="shared" si="9"/>
        <v>0.7151730257320319</v>
      </c>
      <c r="K147">
        <f t="shared" si="10"/>
        <v>1</v>
      </c>
      <c r="L147" t="str">
        <f t="shared" si="11"/>
        <v>2</v>
      </c>
    </row>
    <row r="148" spans="1:12" ht="14.25" customHeight="1">
      <c r="A148" s="6" t="s">
        <v>42</v>
      </c>
      <c r="B148" s="7">
        <v>44426</v>
      </c>
      <c r="C148" s="8">
        <v>2021</v>
      </c>
      <c r="D148" s="9" t="s">
        <v>10</v>
      </c>
      <c r="E148" s="10">
        <v>794</v>
      </c>
      <c r="F148" s="11">
        <v>61001</v>
      </c>
      <c r="G148" s="10">
        <v>1065</v>
      </c>
      <c r="H148" s="10">
        <v>793</v>
      </c>
      <c r="I148" s="28">
        <f t="shared" si="8"/>
        <v>-271</v>
      </c>
      <c r="J148">
        <f t="shared" si="9"/>
        <v>0.74460093896713619</v>
      </c>
      <c r="K148">
        <f t="shared" si="10"/>
        <v>0.99874055415617125</v>
      </c>
      <c r="L148" t="str">
        <f t="shared" si="11"/>
        <v>2</v>
      </c>
    </row>
    <row r="149" spans="1:12" ht="14.25" customHeight="1">
      <c r="A149" s="6" t="s">
        <v>42</v>
      </c>
      <c r="B149" s="7">
        <v>44426</v>
      </c>
      <c r="C149" s="8">
        <v>2021</v>
      </c>
      <c r="D149" s="9" t="s">
        <v>11</v>
      </c>
      <c r="E149" s="10">
        <v>118</v>
      </c>
      <c r="F149" s="11">
        <v>40010</v>
      </c>
      <c r="G149" s="10">
        <v>220</v>
      </c>
      <c r="H149" s="10">
        <v>113</v>
      </c>
      <c r="I149" s="28">
        <f t="shared" si="8"/>
        <v>-102</v>
      </c>
      <c r="J149">
        <f t="shared" si="9"/>
        <v>0.51363636363636367</v>
      </c>
      <c r="K149">
        <f t="shared" si="10"/>
        <v>0.9576271186440678</v>
      </c>
      <c r="L149" t="str">
        <f t="shared" si="11"/>
        <v>2</v>
      </c>
    </row>
    <row r="150" spans="1:12" ht="14.25" customHeight="1">
      <c r="A150" s="6" t="s">
        <v>42</v>
      </c>
      <c r="B150" s="7">
        <v>44426</v>
      </c>
      <c r="C150" s="8">
        <v>2021</v>
      </c>
      <c r="D150" s="9" t="s">
        <v>12</v>
      </c>
      <c r="E150" s="10">
        <v>451</v>
      </c>
      <c r="F150" s="11">
        <v>9500</v>
      </c>
      <c r="G150" s="10">
        <v>635</v>
      </c>
      <c r="H150" s="10">
        <v>447</v>
      </c>
      <c r="I150" s="28">
        <f t="shared" si="8"/>
        <v>-184</v>
      </c>
      <c r="J150">
        <f t="shared" si="9"/>
        <v>0.7039370078740157</v>
      </c>
      <c r="K150">
        <f t="shared" si="10"/>
        <v>0.99113082039911304</v>
      </c>
      <c r="L150" t="str">
        <f t="shared" si="11"/>
        <v>2</v>
      </c>
    </row>
    <row r="151" spans="1:12" ht="14.25" customHeight="1">
      <c r="A151" s="6" t="s">
        <v>42</v>
      </c>
      <c r="B151" s="7">
        <v>44426</v>
      </c>
      <c r="C151" s="8">
        <v>2021</v>
      </c>
      <c r="D151" s="9" t="s">
        <v>13</v>
      </c>
      <c r="E151" s="10">
        <v>198</v>
      </c>
      <c r="F151" s="11">
        <v>64901</v>
      </c>
      <c r="G151" s="10">
        <v>408</v>
      </c>
      <c r="H151" s="10">
        <v>197</v>
      </c>
      <c r="I151" s="28">
        <f t="shared" si="8"/>
        <v>-210</v>
      </c>
      <c r="J151">
        <f t="shared" si="9"/>
        <v>0.48284313725490197</v>
      </c>
      <c r="K151">
        <f t="shared" si="10"/>
        <v>0.99494949494949492</v>
      </c>
      <c r="L151" t="str">
        <f t="shared" si="11"/>
        <v>2</v>
      </c>
    </row>
    <row r="152" spans="1:12" ht="14.25" customHeight="1">
      <c r="A152" s="6" t="s">
        <v>43</v>
      </c>
      <c r="B152" s="7">
        <v>44412</v>
      </c>
      <c r="C152" s="8">
        <v>2021</v>
      </c>
      <c r="D152" s="9" t="s">
        <v>9</v>
      </c>
      <c r="E152" s="10">
        <v>805</v>
      </c>
      <c r="F152" s="11">
        <v>45189</v>
      </c>
      <c r="G152" s="10">
        <v>1021</v>
      </c>
      <c r="H152" s="10">
        <v>804</v>
      </c>
      <c r="I152" s="28">
        <f t="shared" si="8"/>
        <v>-216</v>
      </c>
      <c r="J152">
        <f t="shared" si="9"/>
        <v>0.78746327130264449</v>
      </c>
      <c r="K152">
        <f t="shared" si="10"/>
        <v>0.99875776397515525</v>
      </c>
      <c r="L152" t="str">
        <f t="shared" si="11"/>
        <v>1</v>
      </c>
    </row>
    <row r="153" spans="1:12" ht="14.25" customHeight="1">
      <c r="A153" s="6" t="s">
        <v>43</v>
      </c>
      <c r="B153" s="7">
        <v>44412</v>
      </c>
      <c r="C153" s="8">
        <v>2021</v>
      </c>
      <c r="D153" s="9" t="s">
        <v>10</v>
      </c>
      <c r="E153" s="10">
        <v>771</v>
      </c>
      <c r="F153" s="11">
        <v>56001</v>
      </c>
      <c r="G153" s="10">
        <v>980</v>
      </c>
      <c r="H153" s="10">
        <v>751</v>
      </c>
      <c r="I153" s="28">
        <f t="shared" si="8"/>
        <v>-209</v>
      </c>
      <c r="J153">
        <f t="shared" si="9"/>
        <v>0.76632653061224487</v>
      </c>
      <c r="K153">
        <f t="shared" si="10"/>
        <v>0.97405966277561606</v>
      </c>
      <c r="L153" t="str">
        <f t="shared" si="11"/>
        <v>1</v>
      </c>
    </row>
    <row r="154" spans="1:12" ht="14.25" customHeight="1">
      <c r="A154" s="6" t="s">
        <v>43</v>
      </c>
      <c r="B154" s="7">
        <v>44412</v>
      </c>
      <c r="C154" s="8">
        <v>2021</v>
      </c>
      <c r="D154" s="9" t="s">
        <v>11</v>
      </c>
      <c r="E154" s="10">
        <v>118</v>
      </c>
      <c r="F154" s="11">
        <v>42589</v>
      </c>
      <c r="G154" s="10">
        <v>233</v>
      </c>
      <c r="H154" s="10">
        <v>111</v>
      </c>
      <c r="I154" s="28">
        <f t="shared" si="8"/>
        <v>-115</v>
      </c>
      <c r="J154">
        <f t="shared" si="9"/>
        <v>0.47639484978540775</v>
      </c>
      <c r="K154">
        <f t="shared" si="10"/>
        <v>0.94067796610169496</v>
      </c>
      <c r="L154" t="str">
        <f t="shared" si="11"/>
        <v>1</v>
      </c>
    </row>
    <row r="155" spans="1:12" ht="14.25" customHeight="1">
      <c r="A155" s="6" t="s">
        <v>43</v>
      </c>
      <c r="B155" s="7">
        <v>44412</v>
      </c>
      <c r="C155" s="8">
        <v>2021</v>
      </c>
      <c r="D155" s="9" t="s">
        <v>12</v>
      </c>
      <c r="E155" s="10">
        <v>449</v>
      </c>
      <c r="F155" s="11">
        <v>8899</v>
      </c>
      <c r="G155" s="10">
        <v>667</v>
      </c>
      <c r="H155" s="10">
        <v>449</v>
      </c>
      <c r="I155" s="28">
        <f t="shared" si="8"/>
        <v>-218</v>
      </c>
      <c r="J155">
        <f t="shared" si="9"/>
        <v>0.67316341829085458</v>
      </c>
      <c r="K155">
        <f t="shared" si="10"/>
        <v>1</v>
      </c>
      <c r="L155" t="str">
        <f t="shared" si="11"/>
        <v>1</v>
      </c>
    </row>
    <row r="156" spans="1:12" ht="14.25" customHeight="1">
      <c r="A156" s="6" t="s">
        <v>43</v>
      </c>
      <c r="B156" s="7">
        <v>44412</v>
      </c>
      <c r="C156" s="8">
        <v>2021</v>
      </c>
      <c r="D156" s="9" t="s">
        <v>13</v>
      </c>
      <c r="E156" s="10">
        <v>199</v>
      </c>
      <c r="F156" s="11">
        <v>59599</v>
      </c>
      <c r="G156" s="10">
        <v>288</v>
      </c>
      <c r="H156" s="10">
        <v>190</v>
      </c>
      <c r="I156" s="28">
        <f t="shared" si="8"/>
        <v>-89</v>
      </c>
      <c r="J156">
        <f t="shared" si="9"/>
        <v>0.65972222222222221</v>
      </c>
      <c r="K156">
        <f t="shared" si="10"/>
        <v>0.95477386934673369</v>
      </c>
      <c r="L156" t="str">
        <f t="shared" si="11"/>
        <v>1</v>
      </c>
    </row>
    <row r="157" spans="1:12" ht="14.25" customHeight="1">
      <c r="A157" s="6" t="s">
        <v>44</v>
      </c>
      <c r="B157" s="7">
        <v>44399</v>
      </c>
      <c r="C157" s="8">
        <v>2021</v>
      </c>
      <c r="D157" s="9" t="s">
        <v>9</v>
      </c>
      <c r="E157" s="10">
        <v>836</v>
      </c>
      <c r="F157" s="11">
        <v>47010</v>
      </c>
      <c r="G157" s="10">
        <v>1240</v>
      </c>
      <c r="H157" s="10">
        <v>832</v>
      </c>
      <c r="I157" s="28">
        <f t="shared" si="8"/>
        <v>-404</v>
      </c>
      <c r="J157">
        <f t="shared" si="9"/>
        <v>0.67096774193548392</v>
      </c>
      <c r="K157">
        <f t="shared" si="10"/>
        <v>0.99521531100478466</v>
      </c>
      <c r="L157" t="str">
        <f t="shared" si="11"/>
        <v>2</v>
      </c>
    </row>
    <row r="158" spans="1:12" ht="14.25" customHeight="1">
      <c r="A158" s="6" t="s">
        <v>44</v>
      </c>
      <c r="B158" s="7">
        <v>44399</v>
      </c>
      <c r="C158" s="8">
        <v>2021</v>
      </c>
      <c r="D158" s="9" t="s">
        <v>10</v>
      </c>
      <c r="E158" s="10">
        <v>819</v>
      </c>
      <c r="F158" s="11">
        <v>59501</v>
      </c>
      <c r="G158" s="10">
        <v>1107</v>
      </c>
      <c r="H158" s="10">
        <v>796</v>
      </c>
      <c r="I158" s="28">
        <f t="shared" si="8"/>
        <v>-288</v>
      </c>
      <c r="J158">
        <f t="shared" si="9"/>
        <v>0.71906052393857267</v>
      </c>
      <c r="K158">
        <f t="shared" si="10"/>
        <v>0.97191697191697191</v>
      </c>
      <c r="L158" t="str">
        <f t="shared" si="11"/>
        <v>2</v>
      </c>
    </row>
    <row r="159" spans="1:12" ht="14.25" customHeight="1">
      <c r="A159" s="6" t="s">
        <v>44</v>
      </c>
      <c r="B159" s="7">
        <v>44399</v>
      </c>
      <c r="C159" s="8">
        <v>2021</v>
      </c>
      <c r="D159" s="9" t="s">
        <v>11</v>
      </c>
      <c r="E159" s="10">
        <v>166</v>
      </c>
      <c r="F159" s="11">
        <v>39523</v>
      </c>
      <c r="G159" s="10">
        <v>337</v>
      </c>
      <c r="H159" s="10">
        <v>163</v>
      </c>
      <c r="I159" s="28">
        <f t="shared" si="8"/>
        <v>-171</v>
      </c>
      <c r="J159">
        <f t="shared" si="9"/>
        <v>0.48367952522255192</v>
      </c>
      <c r="K159">
        <f t="shared" si="10"/>
        <v>0.98192771084337349</v>
      </c>
      <c r="L159" t="str">
        <f t="shared" si="11"/>
        <v>2</v>
      </c>
    </row>
    <row r="160" spans="1:12" ht="14.25" customHeight="1">
      <c r="A160" s="6" t="s">
        <v>44</v>
      </c>
      <c r="B160" s="7">
        <v>44399</v>
      </c>
      <c r="C160" s="8">
        <v>2021</v>
      </c>
      <c r="D160" s="9" t="s">
        <v>12</v>
      </c>
      <c r="E160" s="10">
        <v>655</v>
      </c>
      <c r="F160" s="11">
        <v>8689</v>
      </c>
      <c r="G160" s="10">
        <v>863</v>
      </c>
      <c r="H160" s="10">
        <v>649</v>
      </c>
      <c r="I160" s="28">
        <f t="shared" si="8"/>
        <v>-208</v>
      </c>
      <c r="J160">
        <f t="shared" si="9"/>
        <v>0.75202780996523755</v>
      </c>
      <c r="K160">
        <f t="shared" si="10"/>
        <v>0.99083969465648858</v>
      </c>
      <c r="L160" t="str">
        <f t="shared" si="11"/>
        <v>2</v>
      </c>
    </row>
    <row r="161" spans="1:12" ht="14.25" customHeight="1">
      <c r="A161" s="6" t="s">
        <v>44</v>
      </c>
      <c r="B161" s="7">
        <v>44399</v>
      </c>
      <c r="C161" s="8">
        <v>2021</v>
      </c>
      <c r="D161" s="9" t="s">
        <v>13</v>
      </c>
      <c r="E161" s="10">
        <v>267</v>
      </c>
      <c r="F161" s="11">
        <v>60001</v>
      </c>
      <c r="G161" s="10">
        <v>408</v>
      </c>
      <c r="H161" s="10">
        <v>266</v>
      </c>
      <c r="I161" s="28">
        <f t="shared" si="8"/>
        <v>-141</v>
      </c>
      <c r="J161">
        <f t="shared" si="9"/>
        <v>0.65196078431372551</v>
      </c>
      <c r="K161">
        <f t="shared" si="10"/>
        <v>0.99625468164794007</v>
      </c>
      <c r="L161" t="str">
        <f t="shared" si="11"/>
        <v>2</v>
      </c>
    </row>
    <row r="162" spans="1:12" ht="14.25" customHeight="1">
      <c r="A162" s="6" t="s">
        <v>45</v>
      </c>
      <c r="B162" s="7">
        <v>44384</v>
      </c>
      <c r="C162" s="8">
        <v>2021</v>
      </c>
      <c r="D162" s="9" t="s">
        <v>9</v>
      </c>
      <c r="E162" s="10">
        <v>867</v>
      </c>
      <c r="F162" s="11">
        <v>45001</v>
      </c>
      <c r="G162" s="10">
        <v>1149</v>
      </c>
      <c r="H162" s="10">
        <v>864</v>
      </c>
      <c r="I162" s="28">
        <f t="shared" si="8"/>
        <v>-282</v>
      </c>
      <c r="J162">
        <f t="shared" si="9"/>
        <v>0.75195822454308092</v>
      </c>
      <c r="K162">
        <f t="shared" si="10"/>
        <v>0.9965397923875432</v>
      </c>
      <c r="L162" t="str">
        <f t="shared" si="11"/>
        <v>1</v>
      </c>
    </row>
    <row r="163" spans="1:12" ht="14.25" customHeight="1">
      <c r="A163" s="6" t="s">
        <v>45</v>
      </c>
      <c r="B163" s="7">
        <v>44384</v>
      </c>
      <c r="C163" s="8">
        <v>2021</v>
      </c>
      <c r="D163" s="9" t="s">
        <v>10</v>
      </c>
      <c r="E163" s="10">
        <v>840</v>
      </c>
      <c r="F163" s="11">
        <v>56100</v>
      </c>
      <c r="G163" s="10">
        <v>1087</v>
      </c>
      <c r="H163" s="10">
        <v>840</v>
      </c>
      <c r="I163" s="28">
        <f t="shared" si="8"/>
        <v>-247</v>
      </c>
      <c r="J163">
        <f t="shared" si="9"/>
        <v>0.77276908923643051</v>
      </c>
      <c r="K163">
        <f t="shared" si="10"/>
        <v>1</v>
      </c>
      <c r="L163" t="str">
        <f t="shared" si="11"/>
        <v>1</v>
      </c>
    </row>
    <row r="164" spans="1:12" ht="14.25" customHeight="1">
      <c r="A164" s="6" t="s">
        <v>45</v>
      </c>
      <c r="B164" s="7">
        <v>44384</v>
      </c>
      <c r="C164" s="8">
        <v>2021</v>
      </c>
      <c r="D164" s="9" t="s">
        <v>11</v>
      </c>
      <c r="E164" s="10">
        <v>162</v>
      </c>
      <c r="F164" s="11">
        <v>38900</v>
      </c>
      <c r="G164" s="10">
        <v>340</v>
      </c>
      <c r="H164" s="10">
        <v>159</v>
      </c>
      <c r="I164" s="28">
        <f t="shared" si="8"/>
        <v>-178</v>
      </c>
      <c r="J164">
        <f t="shared" si="9"/>
        <v>0.46764705882352942</v>
      </c>
      <c r="K164">
        <f t="shared" si="10"/>
        <v>0.98148148148148151</v>
      </c>
      <c r="L164" t="str">
        <f t="shared" si="11"/>
        <v>1</v>
      </c>
    </row>
    <row r="165" spans="1:12" ht="14.25" customHeight="1">
      <c r="A165" s="6" t="s">
        <v>45</v>
      </c>
      <c r="B165" s="7">
        <v>44384</v>
      </c>
      <c r="C165" s="8">
        <v>2021</v>
      </c>
      <c r="D165" s="9" t="s">
        <v>12</v>
      </c>
      <c r="E165" s="10">
        <v>616</v>
      </c>
      <c r="F165" s="11">
        <v>8502</v>
      </c>
      <c r="G165" s="10">
        <v>760</v>
      </c>
      <c r="H165" s="10">
        <v>612</v>
      </c>
      <c r="I165" s="28">
        <f t="shared" si="8"/>
        <v>-144</v>
      </c>
      <c r="J165">
        <f t="shared" si="9"/>
        <v>0.80526315789473679</v>
      </c>
      <c r="K165">
        <f t="shared" si="10"/>
        <v>0.99350649350649356</v>
      </c>
      <c r="L165" t="str">
        <f t="shared" si="11"/>
        <v>1</v>
      </c>
    </row>
    <row r="166" spans="1:12" ht="14.25" customHeight="1">
      <c r="A166" s="6" t="s">
        <v>45</v>
      </c>
      <c r="B166" s="7">
        <v>44384</v>
      </c>
      <c r="C166" s="8">
        <v>2021</v>
      </c>
      <c r="D166" s="9" t="s">
        <v>13</v>
      </c>
      <c r="E166" s="10">
        <v>259</v>
      </c>
      <c r="F166" s="11">
        <v>57700</v>
      </c>
      <c r="G166" s="10">
        <v>416</v>
      </c>
      <c r="H166" s="10">
        <v>257</v>
      </c>
      <c r="I166" s="28">
        <f t="shared" si="8"/>
        <v>-157</v>
      </c>
      <c r="J166">
        <f t="shared" si="9"/>
        <v>0.61778846153846156</v>
      </c>
      <c r="K166">
        <f t="shared" si="10"/>
        <v>0.99227799227799229</v>
      </c>
      <c r="L166" t="str">
        <f t="shared" si="11"/>
        <v>1</v>
      </c>
    </row>
    <row r="167" spans="1:12" ht="14.25" customHeight="1">
      <c r="A167" s="6" t="s">
        <v>46</v>
      </c>
      <c r="B167" s="7">
        <v>44370</v>
      </c>
      <c r="C167" s="8">
        <v>2021</v>
      </c>
      <c r="D167" s="9" t="s">
        <v>9</v>
      </c>
      <c r="E167" s="10">
        <v>830</v>
      </c>
      <c r="F167" s="11">
        <v>47821</v>
      </c>
      <c r="G167" s="10">
        <v>1178</v>
      </c>
      <c r="H167" s="10">
        <v>823</v>
      </c>
      <c r="I167" s="28">
        <f t="shared" si="8"/>
        <v>-348</v>
      </c>
      <c r="J167">
        <f t="shared" si="9"/>
        <v>0.69864176570458403</v>
      </c>
      <c r="K167">
        <f t="shared" si="10"/>
        <v>0.99156626506024093</v>
      </c>
      <c r="L167" t="str">
        <f t="shared" si="11"/>
        <v>2</v>
      </c>
    </row>
    <row r="168" spans="1:12" ht="14.25" customHeight="1">
      <c r="A168" s="6" t="s">
        <v>46</v>
      </c>
      <c r="B168" s="7">
        <v>44370</v>
      </c>
      <c r="C168" s="8">
        <v>2021</v>
      </c>
      <c r="D168" s="9" t="s">
        <v>10</v>
      </c>
      <c r="E168" s="10">
        <v>809</v>
      </c>
      <c r="F168" s="11">
        <v>56032</v>
      </c>
      <c r="G168" s="10">
        <v>983</v>
      </c>
      <c r="H168" s="10">
        <v>799</v>
      </c>
      <c r="I168" s="28">
        <f t="shared" si="8"/>
        <v>-174</v>
      </c>
      <c r="J168">
        <f t="shared" si="9"/>
        <v>0.81281790437436419</v>
      </c>
      <c r="K168">
        <f t="shared" si="10"/>
        <v>0.98763906056860318</v>
      </c>
      <c r="L168" t="str">
        <f t="shared" si="11"/>
        <v>2</v>
      </c>
    </row>
    <row r="169" spans="1:12" ht="14.25" customHeight="1">
      <c r="A169" s="6" t="s">
        <v>46</v>
      </c>
      <c r="B169" s="7">
        <v>44370</v>
      </c>
      <c r="C169" s="8">
        <v>2021</v>
      </c>
      <c r="D169" s="9" t="s">
        <v>11</v>
      </c>
      <c r="E169" s="10">
        <v>238</v>
      </c>
      <c r="F169" s="11">
        <v>37000</v>
      </c>
      <c r="G169" s="10">
        <v>478</v>
      </c>
      <c r="H169" s="10">
        <v>229</v>
      </c>
      <c r="I169" s="28">
        <f t="shared" si="8"/>
        <v>-240</v>
      </c>
      <c r="J169">
        <f t="shared" si="9"/>
        <v>0.47907949790794979</v>
      </c>
      <c r="K169">
        <f t="shared" si="10"/>
        <v>0.96218487394957986</v>
      </c>
      <c r="L169" t="str">
        <f t="shared" si="11"/>
        <v>2</v>
      </c>
    </row>
    <row r="170" spans="1:12" ht="14.25" customHeight="1">
      <c r="A170" s="6" t="s">
        <v>46</v>
      </c>
      <c r="B170" s="7">
        <v>44370</v>
      </c>
      <c r="C170" s="8">
        <v>2021</v>
      </c>
      <c r="D170" s="9" t="s">
        <v>12</v>
      </c>
      <c r="E170" s="10">
        <v>618</v>
      </c>
      <c r="F170" s="11">
        <v>8501</v>
      </c>
      <c r="G170" s="10">
        <v>864</v>
      </c>
      <c r="H170" s="10">
        <v>577</v>
      </c>
      <c r="I170" s="28">
        <f t="shared" si="8"/>
        <v>-246</v>
      </c>
      <c r="J170">
        <f t="shared" si="9"/>
        <v>0.66782407407407407</v>
      </c>
      <c r="K170">
        <f t="shared" si="10"/>
        <v>0.93365695792880254</v>
      </c>
      <c r="L170" t="str">
        <f t="shared" si="11"/>
        <v>2</v>
      </c>
    </row>
    <row r="171" spans="1:12" ht="14.25" customHeight="1">
      <c r="A171" s="6" t="s">
        <v>46</v>
      </c>
      <c r="B171" s="7">
        <v>44370</v>
      </c>
      <c r="C171" s="8">
        <v>2021</v>
      </c>
      <c r="D171" s="9" t="s">
        <v>13</v>
      </c>
      <c r="E171" s="10">
        <v>265</v>
      </c>
      <c r="F171" s="11">
        <v>58001</v>
      </c>
      <c r="G171" s="10">
        <v>519</v>
      </c>
      <c r="H171" s="10">
        <v>257</v>
      </c>
      <c r="I171" s="28">
        <f t="shared" si="8"/>
        <v>-254</v>
      </c>
      <c r="J171">
        <f t="shared" si="9"/>
        <v>0.4951830443159923</v>
      </c>
      <c r="K171">
        <f t="shared" si="10"/>
        <v>0.96981132075471699</v>
      </c>
      <c r="L171" t="str">
        <f t="shared" si="11"/>
        <v>2</v>
      </c>
    </row>
    <row r="172" spans="1:12" ht="14.25" customHeight="1">
      <c r="A172" s="6" t="s">
        <v>47</v>
      </c>
      <c r="B172" s="7">
        <v>44356</v>
      </c>
      <c r="C172" s="8">
        <v>2021</v>
      </c>
      <c r="D172" s="9" t="s">
        <v>9</v>
      </c>
      <c r="E172" s="10">
        <v>858</v>
      </c>
      <c r="F172" s="11">
        <v>48510</v>
      </c>
      <c r="G172" s="10">
        <v>1439</v>
      </c>
      <c r="H172" s="10">
        <v>820</v>
      </c>
      <c r="I172" s="28">
        <f t="shared" si="8"/>
        <v>-581</v>
      </c>
      <c r="J172">
        <f t="shared" si="9"/>
        <v>0.56984016678248783</v>
      </c>
      <c r="K172">
        <f t="shared" si="10"/>
        <v>0.95571095571095566</v>
      </c>
      <c r="L172" t="str">
        <f t="shared" si="11"/>
        <v>1</v>
      </c>
    </row>
    <row r="173" spans="1:12" ht="14.25" customHeight="1">
      <c r="A173" s="6" t="s">
        <v>47</v>
      </c>
      <c r="B173" s="7">
        <v>44356</v>
      </c>
      <c r="C173" s="8">
        <v>2021</v>
      </c>
      <c r="D173" s="9" t="s">
        <v>10</v>
      </c>
      <c r="E173" s="10">
        <v>815</v>
      </c>
      <c r="F173" s="11">
        <v>60109</v>
      </c>
      <c r="G173" s="10">
        <v>1107</v>
      </c>
      <c r="H173" s="10">
        <v>784</v>
      </c>
      <c r="I173" s="28">
        <f t="shared" si="8"/>
        <v>-292</v>
      </c>
      <c r="J173">
        <f t="shared" si="9"/>
        <v>0.70822041553748871</v>
      </c>
      <c r="K173">
        <f t="shared" si="10"/>
        <v>0.96196319018404908</v>
      </c>
      <c r="L173" t="str">
        <f t="shared" si="11"/>
        <v>1</v>
      </c>
    </row>
    <row r="174" spans="1:12" ht="14.25" customHeight="1">
      <c r="A174" s="6" t="s">
        <v>47</v>
      </c>
      <c r="B174" s="7">
        <v>44356</v>
      </c>
      <c r="C174" s="8">
        <v>2021</v>
      </c>
      <c r="D174" s="9" t="s">
        <v>11</v>
      </c>
      <c r="E174" s="10">
        <v>195</v>
      </c>
      <c r="F174" s="11">
        <v>37002</v>
      </c>
      <c r="G174" s="10">
        <v>413</v>
      </c>
      <c r="H174" s="10">
        <v>190</v>
      </c>
      <c r="I174" s="28">
        <f t="shared" si="8"/>
        <v>-218</v>
      </c>
      <c r="J174">
        <f t="shared" si="9"/>
        <v>0.46004842615012109</v>
      </c>
      <c r="K174">
        <f t="shared" si="10"/>
        <v>0.97435897435897434</v>
      </c>
      <c r="L174" t="str">
        <f t="shared" si="11"/>
        <v>1</v>
      </c>
    </row>
    <row r="175" spans="1:12" ht="14.25" customHeight="1">
      <c r="A175" s="6" t="s">
        <v>47</v>
      </c>
      <c r="B175" s="7">
        <v>44356</v>
      </c>
      <c r="C175" s="8">
        <v>2021</v>
      </c>
      <c r="D175" s="9" t="s">
        <v>12</v>
      </c>
      <c r="E175" s="10">
        <v>626</v>
      </c>
      <c r="F175" s="11">
        <v>8703</v>
      </c>
      <c r="G175" s="10">
        <v>776</v>
      </c>
      <c r="H175" s="10">
        <v>624</v>
      </c>
      <c r="I175" s="28">
        <f t="shared" si="8"/>
        <v>-150</v>
      </c>
      <c r="J175">
        <f t="shared" si="9"/>
        <v>0.80412371134020622</v>
      </c>
      <c r="K175">
        <f t="shared" si="10"/>
        <v>0.99680511182108622</v>
      </c>
      <c r="L175" t="str">
        <f t="shared" si="11"/>
        <v>1</v>
      </c>
    </row>
    <row r="176" spans="1:12" ht="14.25" customHeight="1">
      <c r="A176" s="6" t="s">
        <v>47</v>
      </c>
      <c r="B176" s="7">
        <v>44356</v>
      </c>
      <c r="C176" s="8">
        <v>2021</v>
      </c>
      <c r="D176" s="9" t="s">
        <v>13</v>
      </c>
      <c r="E176" s="10">
        <v>259</v>
      </c>
      <c r="F176" s="11">
        <v>61112</v>
      </c>
      <c r="G176" s="10">
        <v>331</v>
      </c>
      <c r="H176" s="10">
        <v>259</v>
      </c>
      <c r="I176" s="28">
        <f t="shared" si="8"/>
        <v>-72</v>
      </c>
      <c r="J176">
        <f t="shared" si="9"/>
        <v>0.78247734138972813</v>
      </c>
      <c r="K176">
        <f t="shared" si="10"/>
        <v>1</v>
      </c>
      <c r="L176" t="str">
        <f t="shared" si="11"/>
        <v>1</v>
      </c>
    </row>
    <row r="177" spans="1:12" ht="14.25" customHeight="1">
      <c r="A177" s="6" t="s">
        <v>48</v>
      </c>
      <c r="B177" s="7">
        <v>44335</v>
      </c>
      <c r="C177" s="8">
        <v>2021</v>
      </c>
      <c r="D177" s="9" t="s">
        <v>9</v>
      </c>
      <c r="E177" s="10">
        <v>835</v>
      </c>
      <c r="F177" s="11">
        <v>41801</v>
      </c>
      <c r="G177" s="10">
        <v>1209</v>
      </c>
      <c r="H177" s="10">
        <v>834</v>
      </c>
      <c r="I177" s="28">
        <f t="shared" si="8"/>
        <v>-374</v>
      </c>
      <c r="J177">
        <f t="shared" si="9"/>
        <v>0.6898263027295285</v>
      </c>
      <c r="K177">
        <f t="shared" si="10"/>
        <v>0.99880239520958081</v>
      </c>
      <c r="L177" t="str">
        <f t="shared" si="11"/>
        <v>2</v>
      </c>
    </row>
    <row r="178" spans="1:12" ht="14.25" customHeight="1">
      <c r="A178" s="6" t="s">
        <v>48</v>
      </c>
      <c r="B178" s="7">
        <v>44335</v>
      </c>
      <c r="C178" s="8">
        <v>2021</v>
      </c>
      <c r="D178" s="9" t="s">
        <v>10</v>
      </c>
      <c r="E178" s="10">
        <v>817</v>
      </c>
      <c r="F178" s="11">
        <v>58089</v>
      </c>
      <c r="G178" s="10">
        <v>1089</v>
      </c>
      <c r="H178" s="10">
        <v>817</v>
      </c>
      <c r="I178" s="28">
        <f t="shared" si="8"/>
        <v>-272</v>
      </c>
      <c r="J178">
        <f t="shared" si="9"/>
        <v>0.75022956841138655</v>
      </c>
      <c r="K178">
        <f t="shared" si="10"/>
        <v>1</v>
      </c>
      <c r="L178" t="str">
        <f t="shared" si="11"/>
        <v>2</v>
      </c>
    </row>
    <row r="179" spans="1:12" ht="14.25" customHeight="1">
      <c r="A179" s="6" t="s">
        <v>48</v>
      </c>
      <c r="B179" s="7">
        <v>44335</v>
      </c>
      <c r="C179" s="8">
        <v>2021</v>
      </c>
      <c r="D179" s="9" t="s">
        <v>11</v>
      </c>
      <c r="E179" s="10">
        <v>164</v>
      </c>
      <c r="F179" s="11">
        <v>41701</v>
      </c>
      <c r="G179" s="10">
        <v>315</v>
      </c>
      <c r="H179" s="10">
        <v>83</v>
      </c>
      <c r="I179" s="28">
        <f t="shared" si="8"/>
        <v>-151</v>
      </c>
      <c r="J179">
        <f t="shared" si="9"/>
        <v>0.2634920634920635</v>
      </c>
      <c r="K179">
        <f t="shared" si="10"/>
        <v>0.50609756097560976</v>
      </c>
      <c r="L179" t="str">
        <f t="shared" si="11"/>
        <v>2</v>
      </c>
    </row>
    <row r="180" spans="1:12" ht="14.25" customHeight="1">
      <c r="A180" s="6" t="s">
        <v>48</v>
      </c>
      <c r="B180" s="7">
        <v>44335</v>
      </c>
      <c r="C180" s="8">
        <v>2021</v>
      </c>
      <c r="D180" s="9" t="s">
        <v>12</v>
      </c>
      <c r="E180" s="10">
        <v>628</v>
      </c>
      <c r="F180" s="11">
        <v>8701</v>
      </c>
      <c r="G180" s="10">
        <v>904</v>
      </c>
      <c r="H180" s="10">
        <v>625</v>
      </c>
      <c r="I180" s="28">
        <f t="shared" si="8"/>
        <v>-276</v>
      </c>
      <c r="J180">
        <f t="shared" si="9"/>
        <v>0.6913716814159292</v>
      </c>
      <c r="K180">
        <f t="shared" si="10"/>
        <v>0.99522292993630568</v>
      </c>
      <c r="L180" t="str">
        <f t="shared" si="11"/>
        <v>2</v>
      </c>
    </row>
    <row r="181" spans="1:12" ht="14.25" customHeight="1">
      <c r="A181" s="6" t="s">
        <v>48</v>
      </c>
      <c r="B181" s="7">
        <v>44335</v>
      </c>
      <c r="C181" s="8">
        <v>2021</v>
      </c>
      <c r="D181" s="9" t="s">
        <v>13</v>
      </c>
      <c r="E181" s="10">
        <v>266</v>
      </c>
      <c r="F181" s="11">
        <v>62000</v>
      </c>
      <c r="G181" s="10">
        <v>400</v>
      </c>
      <c r="H181" s="10">
        <v>260</v>
      </c>
      <c r="I181" s="28">
        <f t="shared" si="8"/>
        <v>-134</v>
      </c>
      <c r="J181">
        <f t="shared" si="9"/>
        <v>0.65</v>
      </c>
      <c r="K181">
        <f t="shared" si="10"/>
        <v>0.97744360902255634</v>
      </c>
      <c r="L181" t="str">
        <f t="shared" si="11"/>
        <v>2</v>
      </c>
    </row>
    <row r="182" spans="1:12" ht="14.25" customHeight="1">
      <c r="A182" s="6" t="s">
        <v>49</v>
      </c>
      <c r="B182" s="7">
        <v>44321</v>
      </c>
      <c r="C182" s="8">
        <v>2021</v>
      </c>
      <c r="D182" s="9" t="s">
        <v>9</v>
      </c>
      <c r="E182" s="10">
        <v>832</v>
      </c>
      <c r="F182" s="11">
        <v>48002</v>
      </c>
      <c r="G182" s="10">
        <v>1100</v>
      </c>
      <c r="H182" s="10">
        <v>803</v>
      </c>
      <c r="I182" s="28">
        <f t="shared" si="8"/>
        <v>-268</v>
      </c>
      <c r="J182">
        <f t="shared" si="9"/>
        <v>0.73</v>
      </c>
      <c r="K182">
        <f t="shared" si="10"/>
        <v>0.96514423076923073</v>
      </c>
      <c r="L182" t="str">
        <f t="shared" si="11"/>
        <v>1</v>
      </c>
    </row>
    <row r="183" spans="1:12" ht="14.25" customHeight="1">
      <c r="A183" s="6" t="s">
        <v>49</v>
      </c>
      <c r="B183" s="7">
        <v>44321</v>
      </c>
      <c r="C183" s="8">
        <v>2021</v>
      </c>
      <c r="D183" s="9" t="s">
        <v>10</v>
      </c>
      <c r="E183" s="10">
        <v>819</v>
      </c>
      <c r="F183" s="11">
        <v>60001</v>
      </c>
      <c r="G183" s="10">
        <v>1244</v>
      </c>
      <c r="H183" s="10">
        <v>813</v>
      </c>
      <c r="I183" s="28">
        <f t="shared" si="8"/>
        <v>-425</v>
      </c>
      <c r="J183">
        <f t="shared" si="9"/>
        <v>0.65353697749196138</v>
      </c>
      <c r="K183">
        <f t="shared" si="10"/>
        <v>0.9926739926739927</v>
      </c>
      <c r="L183" t="str">
        <f t="shared" si="11"/>
        <v>1</v>
      </c>
    </row>
    <row r="184" spans="1:12" ht="14.25" customHeight="1">
      <c r="A184" s="6" t="s">
        <v>49</v>
      </c>
      <c r="B184" s="7">
        <v>44321</v>
      </c>
      <c r="C184" s="8">
        <v>2021</v>
      </c>
      <c r="D184" s="9" t="s">
        <v>11</v>
      </c>
      <c r="E184" s="10">
        <v>157</v>
      </c>
      <c r="F184" s="11">
        <v>43001</v>
      </c>
      <c r="G184" s="10">
        <v>261</v>
      </c>
      <c r="H184" s="10">
        <v>119</v>
      </c>
      <c r="I184" s="28">
        <f t="shared" si="8"/>
        <v>-104</v>
      </c>
      <c r="J184">
        <f t="shared" si="9"/>
        <v>0.45593869731800768</v>
      </c>
      <c r="K184">
        <f t="shared" si="10"/>
        <v>0.7579617834394905</v>
      </c>
      <c r="L184" t="str">
        <f t="shared" si="11"/>
        <v>1</v>
      </c>
    </row>
    <row r="185" spans="1:12" ht="14.25" customHeight="1">
      <c r="A185" s="6" t="s">
        <v>49</v>
      </c>
      <c r="B185" s="7">
        <v>44321</v>
      </c>
      <c r="C185" s="8">
        <v>2021</v>
      </c>
      <c r="D185" s="9" t="s">
        <v>12</v>
      </c>
      <c r="E185" s="10">
        <v>650</v>
      </c>
      <c r="F185" s="11">
        <v>8011</v>
      </c>
      <c r="G185" s="10">
        <v>901</v>
      </c>
      <c r="H185" s="10">
        <v>639</v>
      </c>
      <c r="I185" s="28">
        <f t="shared" si="8"/>
        <v>-251</v>
      </c>
      <c r="J185">
        <f t="shared" si="9"/>
        <v>0.70921198668146501</v>
      </c>
      <c r="K185">
        <f t="shared" si="10"/>
        <v>0.98307692307692307</v>
      </c>
      <c r="L185" t="str">
        <f t="shared" si="11"/>
        <v>1</v>
      </c>
    </row>
    <row r="186" spans="1:12" ht="14.25" customHeight="1">
      <c r="A186" s="6" t="s">
        <v>49</v>
      </c>
      <c r="B186" s="7">
        <v>44321</v>
      </c>
      <c r="C186" s="8">
        <v>2021</v>
      </c>
      <c r="D186" s="9" t="s">
        <v>13</v>
      </c>
      <c r="E186" s="10">
        <v>268</v>
      </c>
      <c r="F186" s="11">
        <v>63002</v>
      </c>
      <c r="G186" s="10">
        <v>387</v>
      </c>
      <c r="H186" s="10">
        <v>268</v>
      </c>
      <c r="I186" s="28">
        <f t="shared" si="8"/>
        <v>-119</v>
      </c>
      <c r="J186">
        <f t="shared" si="9"/>
        <v>0.69250645994832039</v>
      </c>
      <c r="K186">
        <f t="shared" si="10"/>
        <v>1</v>
      </c>
      <c r="L186" t="str">
        <f t="shared" si="11"/>
        <v>1</v>
      </c>
    </row>
    <row r="187" spans="1:12" ht="14.25" customHeight="1">
      <c r="A187" s="6" t="s">
        <v>50</v>
      </c>
      <c r="B187" s="7">
        <v>44307</v>
      </c>
      <c r="C187" s="8">
        <v>2021</v>
      </c>
      <c r="D187" s="9" t="s">
        <v>9</v>
      </c>
      <c r="E187" s="10">
        <v>890</v>
      </c>
      <c r="F187" s="11">
        <v>49640</v>
      </c>
      <c r="G187" s="10">
        <v>1290</v>
      </c>
      <c r="H187" s="10">
        <v>883</v>
      </c>
      <c r="I187" s="28">
        <f t="shared" si="8"/>
        <v>-400</v>
      </c>
      <c r="J187">
        <f t="shared" si="9"/>
        <v>0.68449612403100779</v>
      </c>
      <c r="K187">
        <f t="shared" si="10"/>
        <v>0.99213483146067416</v>
      </c>
      <c r="L187" t="str">
        <f t="shared" si="11"/>
        <v>2</v>
      </c>
    </row>
    <row r="188" spans="1:12" ht="14.25" customHeight="1">
      <c r="A188" s="6" t="s">
        <v>50</v>
      </c>
      <c r="B188" s="7">
        <v>44307</v>
      </c>
      <c r="C188" s="8">
        <v>2021</v>
      </c>
      <c r="D188" s="9" t="s">
        <v>10</v>
      </c>
      <c r="E188" s="10">
        <v>956</v>
      </c>
      <c r="F188" s="11">
        <v>61190</v>
      </c>
      <c r="G188" s="10">
        <v>1585</v>
      </c>
      <c r="H188" s="10">
        <v>949</v>
      </c>
      <c r="I188" s="28">
        <f t="shared" si="8"/>
        <v>-629</v>
      </c>
      <c r="J188">
        <f t="shared" si="9"/>
        <v>0.59873817034700316</v>
      </c>
      <c r="K188">
        <f t="shared" si="10"/>
        <v>0.99267782426778239</v>
      </c>
      <c r="L188" t="str">
        <f t="shared" si="11"/>
        <v>2</v>
      </c>
    </row>
    <row r="189" spans="1:12" ht="14.25" customHeight="1">
      <c r="A189" s="6" t="s">
        <v>50</v>
      </c>
      <c r="B189" s="7">
        <v>44307</v>
      </c>
      <c r="C189" s="8">
        <v>2021</v>
      </c>
      <c r="D189" s="9" t="s">
        <v>11</v>
      </c>
      <c r="E189" s="10">
        <v>262</v>
      </c>
      <c r="F189" s="11">
        <v>44001</v>
      </c>
      <c r="G189" s="10">
        <v>441</v>
      </c>
      <c r="H189" s="10">
        <v>256</v>
      </c>
      <c r="I189" s="28">
        <f t="shared" si="8"/>
        <v>-179</v>
      </c>
      <c r="J189">
        <f t="shared" si="9"/>
        <v>0.58049886621315194</v>
      </c>
      <c r="K189">
        <f t="shared" si="10"/>
        <v>0.97709923664122134</v>
      </c>
      <c r="L189" t="str">
        <f t="shared" si="11"/>
        <v>2</v>
      </c>
    </row>
    <row r="190" spans="1:12" ht="14.25" customHeight="1">
      <c r="A190" s="6" t="s">
        <v>50</v>
      </c>
      <c r="B190" s="7">
        <v>44307</v>
      </c>
      <c r="C190" s="8">
        <v>2021</v>
      </c>
      <c r="D190" s="9" t="s">
        <v>12</v>
      </c>
      <c r="E190" s="10">
        <v>546</v>
      </c>
      <c r="F190" s="11">
        <v>8000</v>
      </c>
      <c r="G190" s="10">
        <v>734</v>
      </c>
      <c r="H190" s="10">
        <v>532</v>
      </c>
      <c r="I190" s="28">
        <f t="shared" si="8"/>
        <v>-188</v>
      </c>
      <c r="J190">
        <f t="shared" si="9"/>
        <v>0.72479564032697552</v>
      </c>
      <c r="K190">
        <f t="shared" si="10"/>
        <v>0.97435897435897434</v>
      </c>
      <c r="L190" t="str">
        <f t="shared" si="11"/>
        <v>2</v>
      </c>
    </row>
    <row r="191" spans="1:12" ht="14.25" customHeight="1">
      <c r="A191" s="6" t="s">
        <v>50</v>
      </c>
      <c r="B191" s="7">
        <v>44307</v>
      </c>
      <c r="C191" s="8">
        <v>2021</v>
      </c>
      <c r="D191" s="9" t="s">
        <v>13</v>
      </c>
      <c r="E191" s="10">
        <v>303</v>
      </c>
      <c r="F191" s="11">
        <v>62100</v>
      </c>
      <c r="G191" s="10">
        <v>633</v>
      </c>
      <c r="H191" s="10">
        <v>295</v>
      </c>
      <c r="I191" s="28">
        <f t="shared" si="8"/>
        <v>-330</v>
      </c>
      <c r="J191">
        <f t="shared" si="9"/>
        <v>0.46603475513428122</v>
      </c>
      <c r="K191">
        <f t="shared" si="10"/>
        <v>0.97359735973597361</v>
      </c>
      <c r="L191" t="str">
        <f t="shared" si="11"/>
        <v>2</v>
      </c>
    </row>
    <row r="192" spans="1:12" ht="14.25" customHeight="1">
      <c r="A192" s="6" t="s">
        <v>51</v>
      </c>
      <c r="B192" s="7">
        <v>44293</v>
      </c>
      <c r="C192" s="8">
        <v>2021</v>
      </c>
      <c r="D192" s="9" t="s">
        <v>9</v>
      </c>
      <c r="E192" s="10">
        <v>883</v>
      </c>
      <c r="F192" s="11">
        <v>45600</v>
      </c>
      <c r="G192" s="10">
        <v>1212</v>
      </c>
      <c r="H192" s="10">
        <v>880</v>
      </c>
      <c r="I192" s="28">
        <f t="shared" si="8"/>
        <v>-329</v>
      </c>
      <c r="J192">
        <f t="shared" si="9"/>
        <v>0.72607260726072609</v>
      </c>
      <c r="K192">
        <f t="shared" si="10"/>
        <v>0.99660249150622882</v>
      </c>
      <c r="L192" t="str">
        <f t="shared" si="11"/>
        <v>1</v>
      </c>
    </row>
    <row r="193" spans="1:12" ht="14.25" customHeight="1">
      <c r="A193" s="6" t="s">
        <v>51</v>
      </c>
      <c r="B193" s="7">
        <v>44293</v>
      </c>
      <c r="C193" s="8">
        <v>2021</v>
      </c>
      <c r="D193" s="9" t="s">
        <v>10</v>
      </c>
      <c r="E193" s="10">
        <v>958</v>
      </c>
      <c r="F193" s="11">
        <v>52309</v>
      </c>
      <c r="G193" s="10">
        <v>1524</v>
      </c>
      <c r="H193" s="10">
        <v>949</v>
      </c>
      <c r="I193" s="28">
        <f t="shared" si="8"/>
        <v>-566</v>
      </c>
      <c r="J193">
        <f t="shared" si="9"/>
        <v>0.62270341207349078</v>
      </c>
      <c r="K193">
        <f t="shared" si="10"/>
        <v>0.99060542797494777</v>
      </c>
      <c r="L193" t="str">
        <f t="shared" si="11"/>
        <v>1</v>
      </c>
    </row>
    <row r="194" spans="1:12" ht="14.25" customHeight="1">
      <c r="A194" s="6" t="s">
        <v>51</v>
      </c>
      <c r="B194" s="7">
        <v>44293</v>
      </c>
      <c r="C194" s="8">
        <v>2021</v>
      </c>
      <c r="D194" s="9" t="s">
        <v>11</v>
      </c>
      <c r="E194" s="10">
        <v>263</v>
      </c>
      <c r="F194" s="11">
        <v>36134</v>
      </c>
      <c r="G194" s="10">
        <v>488</v>
      </c>
      <c r="H194" s="10">
        <v>263</v>
      </c>
      <c r="I194" s="28">
        <f t="shared" si="8"/>
        <v>-225</v>
      </c>
      <c r="J194">
        <f t="shared" si="9"/>
        <v>0.53893442622950816</v>
      </c>
      <c r="K194">
        <f t="shared" si="10"/>
        <v>1</v>
      </c>
      <c r="L194" t="str">
        <f t="shared" si="11"/>
        <v>1</v>
      </c>
    </row>
    <row r="195" spans="1:12" ht="14.25" customHeight="1">
      <c r="A195" s="6" t="s">
        <v>51</v>
      </c>
      <c r="B195" s="7">
        <v>44293</v>
      </c>
      <c r="C195" s="8">
        <v>2021</v>
      </c>
      <c r="D195" s="9" t="s">
        <v>12</v>
      </c>
      <c r="E195" s="10">
        <v>560</v>
      </c>
      <c r="F195" s="11">
        <v>8000</v>
      </c>
      <c r="G195" s="10">
        <v>735</v>
      </c>
      <c r="H195" s="10">
        <v>524</v>
      </c>
      <c r="I195" s="28">
        <f t="shared" ref="I195:I258" si="12">E195-G195</f>
        <v>-175</v>
      </c>
      <c r="J195">
        <f t="shared" ref="J195:J258" si="13">H195/G195</f>
        <v>0.71292517006802725</v>
      </c>
      <c r="K195">
        <f t="shared" ref="K195:K258" si="14">H195/E195</f>
        <v>0.93571428571428572</v>
      </c>
      <c r="L195" t="str">
        <f t="shared" ref="L195:L258" si="15">IF(COUNTIF(A195,"*First*"), "1","2")</f>
        <v>1</v>
      </c>
    </row>
    <row r="196" spans="1:12" ht="14.25" customHeight="1">
      <c r="A196" s="6" t="s">
        <v>51</v>
      </c>
      <c r="B196" s="7">
        <v>44293</v>
      </c>
      <c r="C196" s="8">
        <v>2021</v>
      </c>
      <c r="D196" s="9" t="s">
        <v>13</v>
      </c>
      <c r="E196" s="10">
        <v>296</v>
      </c>
      <c r="F196" s="11">
        <v>52200</v>
      </c>
      <c r="G196" s="10">
        <v>635</v>
      </c>
      <c r="H196" s="10">
        <v>286</v>
      </c>
      <c r="I196" s="28">
        <f t="shared" si="12"/>
        <v>-339</v>
      </c>
      <c r="J196">
        <f t="shared" si="13"/>
        <v>0.4503937007874016</v>
      </c>
      <c r="K196">
        <f t="shared" si="14"/>
        <v>0.96621621621621623</v>
      </c>
      <c r="L196" t="str">
        <f t="shared" si="15"/>
        <v>1</v>
      </c>
    </row>
    <row r="197" spans="1:12" ht="14.25" customHeight="1">
      <c r="A197" s="6" t="s">
        <v>52</v>
      </c>
      <c r="B197" s="7">
        <v>44272</v>
      </c>
      <c r="C197" s="8">
        <v>2021</v>
      </c>
      <c r="D197" s="9" t="s">
        <v>9</v>
      </c>
      <c r="E197" s="10">
        <v>886</v>
      </c>
      <c r="F197" s="11">
        <v>44589</v>
      </c>
      <c r="G197" s="10">
        <v>1186</v>
      </c>
      <c r="H197" s="10">
        <v>879</v>
      </c>
      <c r="I197" s="28">
        <f t="shared" si="12"/>
        <v>-300</v>
      </c>
      <c r="J197">
        <f t="shared" si="13"/>
        <v>0.74114671163575041</v>
      </c>
      <c r="K197">
        <f t="shared" si="14"/>
        <v>0.99209932279909707</v>
      </c>
      <c r="L197" t="str">
        <f t="shared" si="15"/>
        <v>2</v>
      </c>
    </row>
    <row r="198" spans="1:12" ht="14.25" customHeight="1">
      <c r="A198" s="6" t="s">
        <v>52</v>
      </c>
      <c r="B198" s="7">
        <v>44272</v>
      </c>
      <c r="C198" s="8">
        <v>2021</v>
      </c>
      <c r="D198" s="9" t="s">
        <v>10</v>
      </c>
      <c r="E198" s="10">
        <v>946</v>
      </c>
      <c r="F198" s="11">
        <v>47001</v>
      </c>
      <c r="G198" s="10">
        <v>1222</v>
      </c>
      <c r="H198" s="10">
        <v>932</v>
      </c>
      <c r="I198" s="28">
        <f t="shared" si="12"/>
        <v>-276</v>
      </c>
      <c r="J198">
        <f t="shared" si="13"/>
        <v>0.76268412438625199</v>
      </c>
      <c r="K198">
        <f t="shared" si="14"/>
        <v>0.985200845665962</v>
      </c>
      <c r="L198" t="str">
        <f t="shared" si="15"/>
        <v>2</v>
      </c>
    </row>
    <row r="199" spans="1:12" ht="14.25" customHeight="1">
      <c r="A199" s="6" t="s">
        <v>52</v>
      </c>
      <c r="B199" s="7">
        <v>44272</v>
      </c>
      <c r="C199" s="8">
        <v>2021</v>
      </c>
      <c r="D199" s="9" t="s">
        <v>11</v>
      </c>
      <c r="E199" s="10">
        <v>292</v>
      </c>
      <c r="F199" s="11">
        <v>39589</v>
      </c>
      <c r="G199" s="10">
        <v>507</v>
      </c>
      <c r="H199" s="10">
        <v>286</v>
      </c>
      <c r="I199" s="28">
        <f t="shared" si="12"/>
        <v>-215</v>
      </c>
      <c r="J199">
        <f t="shared" si="13"/>
        <v>0.5641025641025641</v>
      </c>
      <c r="K199">
        <f t="shared" si="14"/>
        <v>0.97945205479452058</v>
      </c>
      <c r="L199" t="str">
        <f t="shared" si="15"/>
        <v>2</v>
      </c>
    </row>
    <row r="200" spans="1:12" ht="14.25" customHeight="1">
      <c r="A200" s="6" t="s">
        <v>52</v>
      </c>
      <c r="B200" s="7">
        <v>44272</v>
      </c>
      <c r="C200" s="8">
        <v>2021</v>
      </c>
      <c r="D200" s="9" t="s">
        <v>12</v>
      </c>
      <c r="E200" s="10">
        <v>542</v>
      </c>
      <c r="F200" s="11">
        <v>7791</v>
      </c>
      <c r="G200" s="10">
        <v>700</v>
      </c>
      <c r="H200" s="10">
        <v>538</v>
      </c>
      <c r="I200" s="28">
        <f t="shared" si="12"/>
        <v>-158</v>
      </c>
      <c r="J200">
        <f t="shared" si="13"/>
        <v>0.76857142857142857</v>
      </c>
      <c r="K200">
        <f t="shared" si="14"/>
        <v>0.99261992619926198</v>
      </c>
      <c r="L200" t="str">
        <f t="shared" si="15"/>
        <v>2</v>
      </c>
    </row>
    <row r="201" spans="1:12" ht="14.25" customHeight="1">
      <c r="A201" s="6" t="s">
        <v>52</v>
      </c>
      <c r="B201" s="7">
        <v>44272</v>
      </c>
      <c r="C201" s="8">
        <v>2021</v>
      </c>
      <c r="D201" s="9" t="s">
        <v>13</v>
      </c>
      <c r="E201" s="10">
        <v>298</v>
      </c>
      <c r="F201" s="11">
        <v>47806</v>
      </c>
      <c r="G201" s="10">
        <v>430</v>
      </c>
      <c r="H201" s="10">
        <v>291</v>
      </c>
      <c r="I201" s="28">
        <f t="shared" si="12"/>
        <v>-132</v>
      </c>
      <c r="J201">
        <f t="shared" si="13"/>
        <v>0.67674418604651165</v>
      </c>
      <c r="K201">
        <f t="shared" si="14"/>
        <v>0.97651006711409394</v>
      </c>
      <c r="L201" t="str">
        <f t="shared" si="15"/>
        <v>2</v>
      </c>
    </row>
    <row r="202" spans="1:12" ht="14.25" customHeight="1">
      <c r="A202" s="6" t="s">
        <v>53</v>
      </c>
      <c r="B202" s="7">
        <v>44258</v>
      </c>
      <c r="C202" s="8">
        <v>2021</v>
      </c>
      <c r="D202" s="9" t="s">
        <v>9</v>
      </c>
      <c r="E202" s="10">
        <v>887</v>
      </c>
      <c r="F202" s="11">
        <v>41996</v>
      </c>
      <c r="G202" s="10">
        <v>1175</v>
      </c>
      <c r="H202" s="10">
        <v>887</v>
      </c>
      <c r="I202" s="28">
        <f t="shared" si="12"/>
        <v>-288</v>
      </c>
      <c r="J202">
        <f t="shared" si="13"/>
        <v>0.75489361702127655</v>
      </c>
      <c r="K202">
        <f t="shared" si="14"/>
        <v>1</v>
      </c>
      <c r="L202" t="str">
        <f t="shared" si="15"/>
        <v>1</v>
      </c>
    </row>
    <row r="203" spans="1:12" ht="14.25" customHeight="1">
      <c r="A203" s="6" t="s">
        <v>53</v>
      </c>
      <c r="B203" s="7">
        <v>44258</v>
      </c>
      <c r="C203" s="8">
        <v>2021</v>
      </c>
      <c r="D203" s="9" t="s">
        <v>10</v>
      </c>
      <c r="E203" s="10">
        <v>942</v>
      </c>
      <c r="F203" s="11">
        <v>45001</v>
      </c>
      <c r="G203" s="10">
        <v>1121</v>
      </c>
      <c r="H203" s="10">
        <v>926</v>
      </c>
      <c r="I203" s="28">
        <f t="shared" si="12"/>
        <v>-179</v>
      </c>
      <c r="J203">
        <f t="shared" si="13"/>
        <v>0.82604817127564678</v>
      </c>
      <c r="K203">
        <f t="shared" si="14"/>
        <v>0.98301486199575372</v>
      </c>
      <c r="L203" t="str">
        <f t="shared" si="15"/>
        <v>1</v>
      </c>
    </row>
    <row r="204" spans="1:12" ht="14.25" customHeight="1">
      <c r="A204" s="6" t="s">
        <v>53</v>
      </c>
      <c r="B204" s="7">
        <v>44258</v>
      </c>
      <c r="C204" s="8">
        <v>2021</v>
      </c>
      <c r="D204" s="9" t="s">
        <v>11</v>
      </c>
      <c r="E204" s="10">
        <v>255</v>
      </c>
      <c r="F204" s="11">
        <v>37513</v>
      </c>
      <c r="G204" s="10">
        <v>480</v>
      </c>
      <c r="H204" s="10">
        <v>248</v>
      </c>
      <c r="I204" s="28">
        <f t="shared" si="12"/>
        <v>-225</v>
      </c>
      <c r="J204">
        <f t="shared" si="13"/>
        <v>0.51666666666666672</v>
      </c>
      <c r="K204">
        <f t="shared" si="14"/>
        <v>0.97254901960784312</v>
      </c>
      <c r="L204" t="str">
        <f t="shared" si="15"/>
        <v>1</v>
      </c>
    </row>
    <row r="205" spans="1:12" ht="14.25" customHeight="1">
      <c r="A205" s="6" t="s">
        <v>53</v>
      </c>
      <c r="B205" s="7">
        <v>44258</v>
      </c>
      <c r="C205" s="8">
        <v>2021</v>
      </c>
      <c r="D205" s="9" t="s">
        <v>12</v>
      </c>
      <c r="E205" s="10">
        <v>542</v>
      </c>
      <c r="F205" s="11">
        <v>7752</v>
      </c>
      <c r="G205" s="10">
        <v>707</v>
      </c>
      <c r="H205" s="10">
        <v>524</v>
      </c>
      <c r="I205" s="28">
        <f t="shared" si="12"/>
        <v>-165</v>
      </c>
      <c r="J205">
        <f t="shared" si="13"/>
        <v>0.7411598302687411</v>
      </c>
      <c r="K205">
        <f t="shared" si="14"/>
        <v>0.96678966789667897</v>
      </c>
      <c r="L205" t="str">
        <f t="shared" si="15"/>
        <v>1</v>
      </c>
    </row>
    <row r="206" spans="1:12" ht="14.25" customHeight="1">
      <c r="A206" s="6" t="s">
        <v>53</v>
      </c>
      <c r="B206" s="7">
        <v>44258</v>
      </c>
      <c r="C206" s="8">
        <v>2021</v>
      </c>
      <c r="D206" s="9" t="s">
        <v>13</v>
      </c>
      <c r="E206" s="10">
        <v>296</v>
      </c>
      <c r="F206" s="11">
        <v>47001</v>
      </c>
      <c r="G206" s="10">
        <v>450</v>
      </c>
      <c r="H206" s="10">
        <v>296</v>
      </c>
      <c r="I206" s="28">
        <f t="shared" si="12"/>
        <v>-154</v>
      </c>
      <c r="J206">
        <f t="shared" si="13"/>
        <v>0.65777777777777779</v>
      </c>
      <c r="K206">
        <f t="shared" si="14"/>
        <v>1</v>
      </c>
      <c r="L206" t="str">
        <f t="shared" si="15"/>
        <v>1</v>
      </c>
    </row>
    <row r="207" spans="1:12" ht="14.25" customHeight="1">
      <c r="A207" s="6" t="s">
        <v>54</v>
      </c>
      <c r="B207" s="7">
        <v>44244</v>
      </c>
      <c r="C207" s="8">
        <v>2021</v>
      </c>
      <c r="D207" s="9" t="s">
        <v>9</v>
      </c>
      <c r="E207" s="10">
        <v>903</v>
      </c>
      <c r="F207" s="11">
        <v>41001</v>
      </c>
      <c r="G207" s="10">
        <v>1226</v>
      </c>
      <c r="H207" s="10">
        <v>900</v>
      </c>
      <c r="I207" s="28">
        <f t="shared" si="12"/>
        <v>-323</v>
      </c>
      <c r="J207">
        <f t="shared" si="13"/>
        <v>0.73409461663947795</v>
      </c>
      <c r="K207">
        <f t="shared" si="14"/>
        <v>0.99667774086378735</v>
      </c>
      <c r="L207" t="str">
        <f t="shared" si="15"/>
        <v>2</v>
      </c>
    </row>
    <row r="208" spans="1:12" ht="14.25" customHeight="1">
      <c r="A208" s="6" t="s">
        <v>54</v>
      </c>
      <c r="B208" s="7">
        <v>44244</v>
      </c>
      <c r="C208" s="8">
        <v>2021</v>
      </c>
      <c r="D208" s="9" t="s">
        <v>10</v>
      </c>
      <c r="E208" s="10">
        <v>942</v>
      </c>
      <c r="F208" s="11">
        <v>46002</v>
      </c>
      <c r="G208" s="10">
        <v>1168</v>
      </c>
      <c r="H208" s="10">
        <v>938</v>
      </c>
      <c r="I208" s="28">
        <f t="shared" si="12"/>
        <v>-226</v>
      </c>
      <c r="J208">
        <f t="shared" si="13"/>
        <v>0.80308219178082196</v>
      </c>
      <c r="K208">
        <f t="shared" si="14"/>
        <v>0.99575371549893843</v>
      </c>
      <c r="L208" t="str">
        <f t="shared" si="15"/>
        <v>2</v>
      </c>
    </row>
    <row r="209" spans="1:12" ht="14.25" customHeight="1">
      <c r="A209" s="6" t="s">
        <v>54</v>
      </c>
      <c r="B209" s="7">
        <v>44244</v>
      </c>
      <c r="C209" s="8">
        <v>2021</v>
      </c>
      <c r="D209" s="9" t="s">
        <v>11</v>
      </c>
      <c r="E209" s="10">
        <v>259</v>
      </c>
      <c r="F209" s="11">
        <v>40890</v>
      </c>
      <c r="G209" s="10">
        <v>424</v>
      </c>
      <c r="H209" s="10">
        <v>223</v>
      </c>
      <c r="I209" s="28">
        <f t="shared" si="12"/>
        <v>-165</v>
      </c>
      <c r="J209">
        <f t="shared" si="13"/>
        <v>0.52594339622641506</v>
      </c>
      <c r="K209">
        <f t="shared" si="14"/>
        <v>0.86100386100386095</v>
      </c>
      <c r="L209" t="str">
        <f t="shared" si="15"/>
        <v>2</v>
      </c>
    </row>
    <row r="210" spans="1:12" ht="14.25" customHeight="1">
      <c r="A210" s="6" t="s">
        <v>54</v>
      </c>
      <c r="B210" s="7">
        <v>44244</v>
      </c>
      <c r="C210" s="8">
        <v>2021</v>
      </c>
      <c r="D210" s="9" t="s">
        <v>12</v>
      </c>
      <c r="E210" s="10">
        <v>554</v>
      </c>
      <c r="F210" s="11">
        <v>7500</v>
      </c>
      <c r="G210" s="10">
        <v>715</v>
      </c>
      <c r="H210" s="10">
        <v>554</v>
      </c>
      <c r="I210" s="28">
        <f t="shared" si="12"/>
        <v>-161</v>
      </c>
      <c r="J210">
        <f t="shared" si="13"/>
        <v>0.77482517482517488</v>
      </c>
      <c r="K210">
        <f t="shared" si="14"/>
        <v>1</v>
      </c>
      <c r="L210" t="str">
        <f t="shared" si="15"/>
        <v>2</v>
      </c>
    </row>
    <row r="211" spans="1:12" ht="14.25" customHeight="1">
      <c r="A211" s="6" t="s">
        <v>54</v>
      </c>
      <c r="B211" s="7">
        <v>44244</v>
      </c>
      <c r="C211" s="8">
        <v>2021</v>
      </c>
      <c r="D211" s="9" t="s">
        <v>13</v>
      </c>
      <c r="E211" s="10">
        <v>304</v>
      </c>
      <c r="F211" s="11">
        <v>47506</v>
      </c>
      <c r="G211" s="10">
        <v>503</v>
      </c>
      <c r="H211" s="10">
        <v>302</v>
      </c>
      <c r="I211" s="28">
        <f t="shared" si="12"/>
        <v>-199</v>
      </c>
      <c r="J211">
        <f t="shared" si="13"/>
        <v>0.60039761431411531</v>
      </c>
      <c r="K211">
        <f t="shared" si="14"/>
        <v>0.99342105263157898</v>
      </c>
      <c r="L211" t="str">
        <f t="shared" si="15"/>
        <v>2</v>
      </c>
    </row>
    <row r="212" spans="1:12" ht="14.25" customHeight="1">
      <c r="A212" s="6" t="s">
        <v>55</v>
      </c>
      <c r="B212" s="7">
        <v>44230</v>
      </c>
      <c r="C212" s="8">
        <v>2021</v>
      </c>
      <c r="D212" s="9" t="s">
        <v>9</v>
      </c>
      <c r="E212" s="10">
        <v>885</v>
      </c>
      <c r="F212" s="11">
        <v>42000</v>
      </c>
      <c r="G212" s="10">
        <v>1098</v>
      </c>
      <c r="H212" s="10">
        <v>881</v>
      </c>
      <c r="I212" s="28">
        <f t="shared" si="12"/>
        <v>-213</v>
      </c>
      <c r="J212">
        <f t="shared" si="13"/>
        <v>0.80236794171220405</v>
      </c>
      <c r="K212">
        <f t="shared" si="14"/>
        <v>0.99548022598870056</v>
      </c>
      <c r="L212" t="str">
        <f t="shared" si="15"/>
        <v>1</v>
      </c>
    </row>
    <row r="213" spans="1:12" ht="14.25" customHeight="1">
      <c r="A213" s="6" t="s">
        <v>55</v>
      </c>
      <c r="B213" s="7">
        <v>44230</v>
      </c>
      <c r="C213" s="8">
        <v>2021</v>
      </c>
      <c r="D213" s="9" t="s">
        <v>10</v>
      </c>
      <c r="E213" s="10">
        <v>943</v>
      </c>
      <c r="F213" s="11">
        <v>46790</v>
      </c>
      <c r="G213" s="10">
        <v>1107</v>
      </c>
      <c r="H213" s="10">
        <v>943</v>
      </c>
      <c r="I213" s="28">
        <f t="shared" si="12"/>
        <v>-164</v>
      </c>
      <c r="J213">
        <f t="shared" si="13"/>
        <v>0.85185185185185186</v>
      </c>
      <c r="K213">
        <f t="shared" si="14"/>
        <v>1</v>
      </c>
      <c r="L213" t="str">
        <f t="shared" si="15"/>
        <v>1</v>
      </c>
    </row>
    <row r="214" spans="1:12" ht="14.25" customHeight="1">
      <c r="A214" s="6" t="s">
        <v>55</v>
      </c>
      <c r="B214" s="7">
        <v>44230</v>
      </c>
      <c r="C214" s="8">
        <v>2021</v>
      </c>
      <c r="D214" s="9" t="s">
        <v>11</v>
      </c>
      <c r="E214" s="10">
        <v>276</v>
      </c>
      <c r="F214" s="11">
        <v>45001</v>
      </c>
      <c r="G214" s="10">
        <v>510</v>
      </c>
      <c r="H214" s="10">
        <v>276</v>
      </c>
      <c r="I214" s="28">
        <f t="shared" si="12"/>
        <v>-234</v>
      </c>
      <c r="J214">
        <f t="shared" si="13"/>
        <v>0.54117647058823526</v>
      </c>
      <c r="K214">
        <f t="shared" si="14"/>
        <v>1</v>
      </c>
      <c r="L214" t="str">
        <f t="shared" si="15"/>
        <v>1</v>
      </c>
    </row>
    <row r="215" spans="1:12" ht="14.25" customHeight="1">
      <c r="A215" s="6" t="s">
        <v>55</v>
      </c>
      <c r="B215" s="7">
        <v>44230</v>
      </c>
      <c r="C215" s="8">
        <v>2021</v>
      </c>
      <c r="D215" s="9" t="s">
        <v>12</v>
      </c>
      <c r="E215" s="10">
        <v>572</v>
      </c>
      <c r="F215" s="11">
        <v>7506</v>
      </c>
      <c r="G215" s="10">
        <v>705</v>
      </c>
      <c r="H215" s="10">
        <v>572</v>
      </c>
      <c r="I215" s="28">
        <f t="shared" si="12"/>
        <v>-133</v>
      </c>
      <c r="J215">
        <f t="shared" si="13"/>
        <v>0.8113475177304964</v>
      </c>
      <c r="K215">
        <f t="shared" si="14"/>
        <v>1</v>
      </c>
      <c r="L215" t="str">
        <f t="shared" si="15"/>
        <v>1</v>
      </c>
    </row>
    <row r="216" spans="1:12" ht="14.25" customHeight="1">
      <c r="A216" s="6" t="s">
        <v>55</v>
      </c>
      <c r="B216" s="7">
        <v>44230</v>
      </c>
      <c r="C216" s="8">
        <v>2021</v>
      </c>
      <c r="D216" s="9" t="s">
        <v>13</v>
      </c>
      <c r="E216" s="10">
        <v>300</v>
      </c>
      <c r="F216" s="11">
        <v>49778</v>
      </c>
      <c r="G216" s="10">
        <v>435</v>
      </c>
      <c r="H216" s="10">
        <v>300</v>
      </c>
      <c r="I216" s="28">
        <f t="shared" si="12"/>
        <v>-135</v>
      </c>
      <c r="J216">
        <f t="shared" si="13"/>
        <v>0.68965517241379315</v>
      </c>
      <c r="K216">
        <f t="shared" si="14"/>
        <v>1</v>
      </c>
      <c r="L216" t="str">
        <f t="shared" si="15"/>
        <v>1</v>
      </c>
    </row>
    <row r="217" spans="1:12" ht="14.25" customHeight="1">
      <c r="A217" s="6" t="s">
        <v>56</v>
      </c>
      <c r="B217" s="7">
        <v>44216</v>
      </c>
      <c r="C217" s="8">
        <v>2021</v>
      </c>
      <c r="D217" s="9" t="s">
        <v>9</v>
      </c>
      <c r="E217" s="10">
        <v>963</v>
      </c>
      <c r="F217" s="11">
        <v>40609</v>
      </c>
      <c r="G217" s="10">
        <v>1280</v>
      </c>
      <c r="H217" s="10">
        <v>962</v>
      </c>
      <c r="I217" s="28">
        <f t="shared" si="12"/>
        <v>-317</v>
      </c>
      <c r="J217">
        <f t="shared" si="13"/>
        <v>0.75156250000000002</v>
      </c>
      <c r="K217">
        <f t="shared" si="14"/>
        <v>0.99896157840083077</v>
      </c>
      <c r="L217" t="str">
        <f t="shared" si="15"/>
        <v>2</v>
      </c>
    </row>
    <row r="218" spans="1:12" ht="14.25" customHeight="1">
      <c r="A218" s="6" t="s">
        <v>56</v>
      </c>
      <c r="B218" s="7">
        <v>44216</v>
      </c>
      <c r="C218" s="8">
        <v>2021</v>
      </c>
      <c r="D218" s="9" t="s">
        <v>10</v>
      </c>
      <c r="E218" s="10">
        <v>1023</v>
      </c>
      <c r="F218" s="11">
        <v>49001</v>
      </c>
      <c r="G218" s="10">
        <v>1396</v>
      </c>
      <c r="H218" s="10">
        <v>1021</v>
      </c>
      <c r="I218" s="28">
        <f t="shared" si="12"/>
        <v>-373</v>
      </c>
      <c r="J218">
        <f t="shared" si="13"/>
        <v>0.73137535816618915</v>
      </c>
      <c r="K218">
        <f t="shared" si="14"/>
        <v>0.99804496578690127</v>
      </c>
      <c r="L218" t="str">
        <f t="shared" si="15"/>
        <v>2</v>
      </c>
    </row>
    <row r="219" spans="1:12" ht="14.25" customHeight="1">
      <c r="A219" s="6" t="s">
        <v>56</v>
      </c>
      <c r="B219" s="7">
        <v>44216</v>
      </c>
      <c r="C219" s="8">
        <v>2021</v>
      </c>
      <c r="D219" s="9" t="s">
        <v>11</v>
      </c>
      <c r="E219" s="10">
        <v>372</v>
      </c>
      <c r="F219" s="11">
        <v>35900</v>
      </c>
      <c r="G219" s="10">
        <v>679</v>
      </c>
      <c r="H219" s="10">
        <v>352</v>
      </c>
      <c r="I219" s="28">
        <f t="shared" si="12"/>
        <v>-307</v>
      </c>
      <c r="J219">
        <f t="shared" si="13"/>
        <v>0.51840942562592052</v>
      </c>
      <c r="K219">
        <f t="shared" si="14"/>
        <v>0.94623655913978499</v>
      </c>
      <c r="L219" t="str">
        <f t="shared" si="15"/>
        <v>2</v>
      </c>
    </row>
    <row r="220" spans="1:12" ht="14.25" customHeight="1">
      <c r="A220" s="6" t="s">
        <v>56</v>
      </c>
      <c r="B220" s="7">
        <v>44216</v>
      </c>
      <c r="C220" s="8">
        <v>2021</v>
      </c>
      <c r="D220" s="9" t="s">
        <v>12</v>
      </c>
      <c r="E220" s="10">
        <v>529</v>
      </c>
      <c r="F220" s="11">
        <v>7501</v>
      </c>
      <c r="G220" s="10">
        <v>692</v>
      </c>
      <c r="H220" s="10">
        <v>498</v>
      </c>
      <c r="I220" s="28">
        <f t="shared" si="12"/>
        <v>-163</v>
      </c>
      <c r="J220">
        <f t="shared" si="13"/>
        <v>0.71965317919075145</v>
      </c>
      <c r="K220">
        <f t="shared" si="14"/>
        <v>0.94139886578449905</v>
      </c>
      <c r="L220" t="str">
        <f t="shared" si="15"/>
        <v>2</v>
      </c>
    </row>
    <row r="221" spans="1:12" ht="14.25" customHeight="1">
      <c r="A221" s="6" t="s">
        <v>56</v>
      </c>
      <c r="B221" s="7">
        <v>44216</v>
      </c>
      <c r="C221" s="8">
        <v>2021</v>
      </c>
      <c r="D221" s="9" t="s">
        <v>13</v>
      </c>
      <c r="E221" s="10">
        <v>467</v>
      </c>
      <c r="F221" s="11">
        <v>49489</v>
      </c>
      <c r="G221" s="10">
        <v>758</v>
      </c>
      <c r="H221" s="10">
        <v>463</v>
      </c>
      <c r="I221" s="28">
        <f t="shared" si="12"/>
        <v>-291</v>
      </c>
      <c r="J221">
        <f t="shared" si="13"/>
        <v>0.6108179419525066</v>
      </c>
      <c r="K221">
        <f t="shared" si="14"/>
        <v>0.99143468950749469</v>
      </c>
      <c r="L221" t="str">
        <f t="shared" si="15"/>
        <v>2</v>
      </c>
    </row>
    <row r="222" spans="1:12" ht="14.25" customHeight="1">
      <c r="A222" s="6" t="s">
        <v>57</v>
      </c>
      <c r="B222" s="7">
        <v>44202</v>
      </c>
      <c r="C222" s="8">
        <v>2021</v>
      </c>
      <c r="D222" s="9" t="s">
        <v>9</v>
      </c>
      <c r="E222" s="10">
        <v>963</v>
      </c>
      <c r="F222" s="11">
        <v>40609</v>
      </c>
      <c r="G222" s="10">
        <v>1280</v>
      </c>
      <c r="H222" s="10">
        <v>962</v>
      </c>
      <c r="I222" s="28">
        <f t="shared" si="12"/>
        <v>-317</v>
      </c>
      <c r="J222">
        <f t="shared" si="13"/>
        <v>0.75156250000000002</v>
      </c>
      <c r="K222">
        <f t="shared" si="14"/>
        <v>0.99896157840083077</v>
      </c>
      <c r="L222" t="str">
        <f t="shared" si="15"/>
        <v>1</v>
      </c>
    </row>
    <row r="223" spans="1:12" ht="14.25" customHeight="1">
      <c r="A223" s="6" t="s">
        <v>57</v>
      </c>
      <c r="B223" s="7">
        <v>44202</v>
      </c>
      <c r="C223" s="8">
        <v>2021</v>
      </c>
      <c r="D223" s="9" t="s">
        <v>10</v>
      </c>
      <c r="E223" s="10">
        <v>1023</v>
      </c>
      <c r="F223" s="11">
        <v>49001</v>
      </c>
      <c r="G223" s="10">
        <v>1396</v>
      </c>
      <c r="H223" s="10">
        <v>1021</v>
      </c>
      <c r="I223" s="28">
        <f t="shared" si="12"/>
        <v>-373</v>
      </c>
      <c r="J223">
        <f t="shared" si="13"/>
        <v>0.73137535816618915</v>
      </c>
      <c r="K223">
        <f t="shared" si="14"/>
        <v>0.99804496578690127</v>
      </c>
      <c r="L223" t="str">
        <f t="shared" si="15"/>
        <v>1</v>
      </c>
    </row>
    <row r="224" spans="1:12" ht="14.25" customHeight="1">
      <c r="A224" s="6" t="s">
        <v>57</v>
      </c>
      <c r="B224" s="7">
        <v>44202</v>
      </c>
      <c r="C224" s="8">
        <v>2021</v>
      </c>
      <c r="D224" s="9" t="s">
        <v>11</v>
      </c>
      <c r="E224" s="10">
        <v>372</v>
      </c>
      <c r="F224" s="11">
        <v>35900</v>
      </c>
      <c r="G224" s="10">
        <v>679</v>
      </c>
      <c r="H224" s="10">
        <v>352</v>
      </c>
      <c r="I224" s="28">
        <f t="shared" si="12"/>
        <v>-307</v>
      </c>
      <c r="J224">
        <f t="shared" si="13"/>
        <v>0.51840942562592052</v>
      </c>
      <c r="K224">
        <f t="shared" si="14"/>
        <v>0.94623655913978499</v>
      </c>
      <c r="L224" t="str">
        <f t="shared" si="15"/>
        <v>1</v>
      </c>
    </row>
    <row r="225" spans="1:12" ht="14.25" customHeight="1">
      <c r="A225" s="6" t="s">
        <v>57</v>
      </c>
      <c r="B225" s="7">
        <v>44202</v>
      </c>
      <c r="C225" s="8">
        <v>2021</v>
      </c>
      <c r="D225" s="9" t="s">
        <v>12</v>
      </c>
      <c r="E225" s="10">
        <v>529</v>
      </c>
      <c r="F225" s="11">
        <v>7501</v>
      </c>
      <c r="G225" s="10">
        <v>692</v>
      </c>
      <c r="H225" s="10">
        <v>498</v>
      </c>
      <c r="I225" s="28">
        <f t="shared" si="12"/>
        <v>-163</v>
      </c>
      <c r="J225">
        <f t="shared" si="13"/>
        <v>0.71965317919075145</v>
      </c>
      <c r="K225">
        <f t="shared" si="14"/>
        <v>0.94139886578449905</v>
      </c>
      <c r="L225" t="str">
        <f t="shared" si="15"/>
        <v>1</v>
      </c>
    </row>
    <row r="226" spans="1:12" ht="14.25" customHeight="1">
      <c r="A226" s="6" t="s">
        <v>57</v>
      </c>
      <c r="B226" s="7">
        <v>44202</v>
      </c>
      <c r="C226" s="8">
        <v>2021</v>
      </c>
      <c r="D226" s="9" t="s">
        <v>13</v>
      </c>
      <c r="E226" s="10">
        <v>467</v>
      </c>
      <c r="F226" s="11">
        <v>49489</v>
      </c>
      <c r="G226" s="10">
        <v>758</v>
      </c>
      <c r="H226" s="10">
        <v>463</v>
      </c>
      <c r="I226" s="28">
        <f t="shared" si="12"/>
        <v>-291</v>
      </c>
      <c r="J226">
        <f t="shared" si="13"/>
        <v>0.6108179419525066</v>
      </c>
      <c r="K226">
        <f t="shared" si="14"/>
        <v>0.99143468950749469</v>
      </c>
      <c r="L226" t="str">
        <f t="shared" si="15"/>
        <v>1</v>
      </c>
    </row>
    <row r="227" spans="1:12" ht="14.25" customHeight="1">
      <c r="A227" s="6" t="s">
        <v>58</v>
      </c>
      <c r="B227" s="7">
        <v>44188</v>
      </c>
      <c r="C227" s="12">
        <f t="shared" ref="C227:C1756" si="16">YEAR(B227)</f>
        <v>2020</v>
      </c>
      <c r="D227" s="9" t="s">
        <v>9</v>
      </c>
      <c r="E227" s="10">
        <v>969</v>
      </c>
      <c r="F227" s="11">
        <v>40556</v>
      </c>
      <c r="G227" s="10">
        <v>1403</v>
      </c>
      <c r="H227" s="10">
        <v>966</v>
      </c>
      <c r="I227" s="28">
        <f t="shared" si="12"/>
        <v>-434</v>
      </c>
      <c r="J227">
        <f t="shared" si="13"/>
        <v>0.68852459016393441</v>
      </c>
      <c r="K227">
        <f t="shared" si="14"/>
        <v>0.99690402476780182</v>
      </c>
      <c r="L227" t="str">
        <f t="shared" si="15"/>
        <v>2</v>
      </c>
    </row>
    <row r="228" spans="1:12" ht="14.25" customHeight="1">
      <c r="A228" s="6" t="s">
        <v>58</v>
      </c>
      <c r="B228" s="7">
        <v>44188</v>
      </c>
      <c r="C228" s="12">
        <f t="shared" si="16"/>
        <v>2020</v>
      </c>
      <c r="D228" s="9" t="s">
        <v>10</v>
      </c>
      <c r="E228" s="10">
        <v>1009</v>
      </c>
      <c r="F228" s="11">
        <v>49300</v>
      </c>
      <c r="G228" s="10">
        <v>1631</v>
      </c>
      <c r="H228" s="10">
        <v>998</v>
      </c>
      <c r="I228" s="28">
        <f t="shared" si="12"/>
        <v>-622</v>
      </c>
      <c r="J228">
        <f t="shared" si="13"/>
        <v>0.61189454322501535</v>
      </c>
      <c r="K228">
        <f t="shared" si="14"/>
        <v>0.98909811694747274</v>
      </c>
      <c r="L228" t="str">
        <f t="shared" si="15"/>
        <v>2</v>
      </c>
    </row>
    <row r="229" spans="1:12" ht="14.25" customHeight="1">
      <c r="A229" s="6" t="s">
        <v>58</v>
      </c>
      <c r="B229" s="7">
        <v>44188</v>
      </c>
      <c r="C229" s="12">
        <f t="shared" si="16"/>
        <v>2020</v>
      </c>
      <c r="D229" s="9" t="s">
        <v>11</v>
      </c>
      <c r="E229" s="10">
        <v>369</v>
      </c>
      <c r="F229" s="11">
        <v>35201</v>
      </c>
      <c r="G229" s="10">
        <v>640</v>
      </c>
      <c r="H229" s="10">
        <v>355</v>
      </c>
      <c r="I229" s="28">
        <f t="shared" si="12"/>
        <v>-271</v>
      </c>
      <c r="J229">
        <f t="shared" si="13"/>
        <v>0.5546875</v>
      </c>
      <c r="K229">
        <f t="shared" si="14"/>
        <v>0.96205962059620598</v>
      </c>
      <c r="L229" t="str">
        <f t="shared" si="15"/>
        <v>2</v>
      </c>
    </row>
    <row r="230" spans="1:12" ht="14.25" customHeight="1">
      <c r="A230" s="6" t="s">
        <v>58</v>
      </c>
      <c r="B230" s="7">
        <v>44188</v>
      </c>
      <c r="C230" s="12">
        <f t="shared" si="16"/>
        <v>2020</v>
      </c>
      <c r="D230" s="9" t="s">
        <v>12</v>
      </c>
      <c r="E230" s="10">
        <v>530</v>
      </c>
      <c r="F230" s="11">
        <v>7689</v>
      </c>
      <c r="G230" s="10">
        <v>710</v>
      </c>
      <c r="H230" s="10">
        <v>507</v>
      </c>
      <c r="I230" s="28">
        <f t="shared" si="12"/>
        <v>-180</v>
      </c>
      <c r="J230">
        <f t="shared" si="13"/>
        <v>0.71408450704225357</v>
      </c>
      <c r="K230">
        <f t="shared" si="14"/>
        <v>0.95660377358490567</v>
      </c>
      <c r="L230" t="str">
        <f t="shared" si="15"/>
        <v>2</v>
      </c>
    </row>
    <row r="231" spans="1:12" ht="14.25" customHeight="1">
      <c r="A231" s="6" t="s">
        <v>58</v>
      </c>
      <c r="B231" s="7">
        <v>44188</v>
      </c>
      <c r="C231" s="12">
        <f t="shared" si="16"/>
        <v>2020</v>
      </c>
      <c r="D231" s="9" t="s">
        <v>13</v>
      </c>
      <c r="E231" s="10">
        <v>471</v>
      </c>
      <c r="F231" s="11">
        <v>49500</v>
      </c>
      <c r="G231" s="10">
        <v>688</v>
      </c>
      <c r="H231" s="10">
        <v>469</v>
      </c>
      <c r="I231" s="28">
        <f t="shared" si="12"/>
        <v>-217</v>
      </c>
      <c r="J231">
        <f t="shared" si="13"/>
        <v>0.6816860465116279</v>
      </c>
      <c r="K231">
        <f t="shared" si="14"/>
        <v>0.99575371549893843</v>
      </c>
      <c r="L231" t="str">
        <f t="shared" si="15"/>
        <v>2</v>
      </c>
    </row>
    <row r="232" spans="1:12" ht="14.25" customHeight="1">
      <c r="A232" s="6" t="s">
        <v>59</v>
      </c>
      <c r="B232" s="7">
        <v>44174</v>
      </c>
      <c r="C232" s="12">
        <f t="shared" si="16"/>
        <v>2020</v>
      </c>
      <c r="D232" s="9" t="s">
        <v>9</v>
      </c>
      <c r="E232" s="10">
        <v>978</v>
      </c>
      <c r="F232" s="11">
        <v>40714</v>
      </c>
      <c r="G232" s="10">
        <v>1620</v>
      </c>
      <c r="H232" s="10">
        <v>978</v>
      </c>
      <c r="I232" s="28">
        <f t="shared" si="12"/>
        <v>-642</v>
      </c>
      <c r="J232">
        <f t="shared" si="13"/>
        <v>0.60370370370370374</v>
      </c>
      <c r="K232">
        <f t="shared" si="14"/>
        <v>1</v>
      </c>
      <c r="L232" t="str">
        <f t="shared" si="15"/>
        <v>1</v>
      </c>
    </row>
    <row r="233" spans="1:12" ht="14.25" customHeight="1">
      <c r="A233" s="6" t="s">
        <v>59</v>
      </c>
      <c r="B233" s="7">
        <v>44174</v>
      </c>
      <c r="C233" s="12">
        <f t="shared" si="16"/>
        <v>2020</v>
      </c>
      <c r="D233" s="9" t="s">
        <v>10</v>
      </c>
      <c r="E233" s="10">
        <v>1035</v>
      </c>
      <c r="F233" s="11">
        <v>45012</v>
      </c>
      <c r="G233" s="10">
        <v>1712</v>
      </c>
      <c r="H233" s="10">
        <v>1019</v>
      </c>
      <c r="I233" s="28">
        <f t="shared" si="12"/>
        <v>-677</v>
      </c>
      <c r="J233">
        <f t="shared" si="13"/>
        <v>0.59521028037383172</v>
      </c>
      <c r="K233">
        <f t="shared" si="14"/>
        <v>0.98454106280193232</v>
      </c>
      <c r="L233" t="str">
        <f t="shared" si="15"/>
        <v>1</v>
      </c>
    </row>
    <row r="234" spans="1:12" ht="14.25" customHeight="1">
      <c r="A234" s="6" t="s">
        <v>59</v>
      </c>
      <c r="B234" s="7">
        <v>44174</v>
      </c>
      <c r="C234" s="12">
        <f t="shared" si="16"/>
        <v>2020</v>
      </c>
      <c r="D234" s="9" t="s">
        <v>11</v>
      </c>
      <c r="E234" s="10">
        <v>368</v>
      </c>
      <c r="F234" s="11">
        <v>32889</v>
      </c>
      <c r="G234" s="10">
        <v>599</v>
      </c>
      <c r="H234" s="10">
        <v>363</v>
      </c>
      <c r="I234" s="28">
        <f t="shared" si="12"/>
        <v>-231</v>
      </c>
      <c r="J234">
        <f t="shared" si="13"/>
        <v>0.60601001669449084</v>
      </c>
      <c r="K234">
        <f t="shared" si="14"/>
        <v>0.98641304347826086</v>
      </c>
      <c r="L234" t="str">
        <f t="shared" si="15"/>
        <v>1</v>
      </c>
    </row>
    <row r="235" spans="1:12" ht="14.25" customHeight="1">
      <c r="A235" s="6" t="s">
        <v>59</v>
      </c>
      <c r="B235" s="7">
        <v>44174</v>
      </c>
      <c r="C235" s="12">
        <f t="shared" si="16"/>
        <v>2020</v>
      </c>
      <c r="D235" s="9" t="s">
        <v>12</v>
      </c>
      <c r="E235" s="10">
        <v>526</v>
      </c>
      <c r="F235" s="11">
        <v>7670</v>
      </c>
      <c r="G235" s="10">
        <v>767</v>
      </c>
      <c r="H235" s="10">
        <v>522</v>
      </c>
      <c r="I235" s="28">
        <f t="shared" si="12"/>
        <v>-241</v>
      </c>
      <c r="J235">
        <f t="shared" si="13"/>
        <v>0.6805736636245111</v>
      </c>
      <c r="K235">
        <f t="shared" si="14"/>
        <v>0.99239543726235746</v>
      </c>
      <c r="L235" t="str">
        <f t="shared" si="15"/>
        <v>1</v>
      </c>
    </row>
    <row r="236" spans="1:12" ht="14.25" customHeight="1">
      <c r="A236" s="6" t="s">
        <v>59</v>
      </c>
      <c r="B236" s="7">
        <v>44174</v>
      </c>
      <c r="C236" s="12">
        <f t="shared" si="16"/>
        <v>2020</v>
      </c>
      <c r="D236" s="9" t="s">
        <v>13</v>
      </c>
      <c r="E236" s="10">
        <v>464</v>
      </c>
      <c r="F236" s="11">
        <v>45510</v>
      </c>
      <c r="G236" s="10">
        <v>722</v>
      </c>
      <c r="H236" s="10">
        <v>461</v>
      </c>
      <c r="I236" s="28">
        <f t="shared" si="12"/>
        <v>-258</v>
      </c>
      <c r="J236">
        <f t="shared" si="13"/>
        <v>0.63850415512465375</v>
      </c>
      <c r="K236">
        <f t="shared" si="14"/>
        <v>0.99353448275862066</v>
      </c>
      <c r="L236" t="str">
        <f t="shared" si="15"/>
        <v>1</v>
      </c>
    </row>
    <row r="237" spans="1:12" ht="14.25" customHeight="1">
      <c r="A237" s="6" t="s">
        <v>60</v>
      </c>
      <c r="B237" s="7">
        <v>44153</v>
      </c>
      <c r="C237" s="12">
        <f t="shared" si="16"/>
        <v>2020</v>
      </c>
      <c r="D237" s="9" t="s">
        <v>9</v>
      </c>
      <c r="E237" s="10">
        <v>972</v>
      </c>
      <c r="F237" s="11">
        <v>37690</v>
      </c>
      <c r="G237" s="13">
        <v>1361</v>
      </c>
      <c r="H237" s="13">
        <v>966</v>
      </c>
      <c r="I237" s="28">
        <f t="shared" si="12"/>
        <v>-389</v>
      </c>
      <c r="J237">
        <f t="shared" si="13"/>
        <v>0.70977222630418813</v>
      </c>
      <c r="K237">
        <f t="shared" si="14"/>
        <v>0.99382716049382713</v>
      </c>
      <c r="L237" t="str">
        <f t="shared" si="15"/>
        <v>2</v>
      </c>
    </row>
    <row r="238" spans="1:12" ht="14.25" customHeight="1">
      <c r="A238" s="6" t="s">
        <v>60</v>
      </c>
      <c r="B238" s="7">
        <v>44153</v>
      </c>
      <c r="C238" s="12">
        <f t="shared" si="16"/>
        <v>2020</v>
      </c>
      <c r="D238" s="9" t="s">
        <v>10</v>
      </c>
      <c r="E238" s="10">
        <v>1007</v>
      </c>
      <c r="F238" s="11">
        <v>41101</v>
      </c>
      <c r="G238" s="13">
        <v>1559</v>
      </c>
      <c r="H238" s="13">
        <v>1006</v>
      </c>
      <c r="I238" s="28">
        <f t="shared" si="12"/>
        <v>-552</v>
      </c>
      <c r="J238">
        <f t="shared" si="13"/>
        <v>0.64528543938422067</v>
      </c>
      <c r="K238">
        <f t="shared" si="14"/>
        <v>0.99900695134061568</v>
      </c>
      <c r="L238" t="str">
        <f t="shared" si="15"/>
        <v>2</v>
      </c>
    </row>
    <row r="239" spans="1:12" ht="14.25" customHeight="1">
      <c r="A239" s="6" t="s">
        <v>60</v>
      </c>
      <c r="B239" s="7">
        <v>44153</v>
      </c>
      <c r="C239" s="12">
        <f t="shared" si="16"/>
        <v>2020</v>
      </c>
      <c r="D239" s="9" t="s">
        <v>11</v>
      </c>
      <c r="E239" s="10">
        <v>369</v>
      </c>
      <c r="F239" s="11">
        <v>30334</v>
      </c>
      <c r="G239" s="13">
        <v>597</v>
      </c>
      <c r="H239" s="13">
        <v>367</v>
      </c>
      <c r="I239" s="28">
        <f t="shared" si="12"/>
        <v>-228</v>
      </c>
      <c r="J239">
        <f t="shared" si="13"/>
        <v>0.61474036850921276</v>
      </c>
      <c r="K239">
        <f t="shared" si="14"/>
        <v>0.99457994579945797</v>
      </c>
      <c r="L239" t="str">
        <f t="shared" si="15"/>
        <v>2</v>
      </c>
    </row>
    <row r="240" spans="1:12" ht="14.25" customHeight="1">
      <c r="A240" s="6" t="s">
        <v>60</v>
      </c>
      <c r="B240" s="7">
        <v>44153</v>
      </c>
      <c r="C240" s="12">
        <f t="shared" si="16"/>
        <v>2020</v>
      </c>
      <c r="D240" s="9" t="s">
        <v>12</v>
      </c>
      <c r="E240" s="10">
        <v>537</v>
      </c>
      <c r="F240" s="11">
        <v>7300</v>
      </c>
      <c r="G240" s="13">
        <v>679</v>
      </c>
      <c r="H240" s="13">
        <v>532</v>
      </c>
      <c r="I240" s="28">
        <f t="shared" si="12"/>
        <v>-142</v>
      </c>
      <c r="J240">
        <f t="shared" si="13"/>
        <v>0.78350515463917525</v>
      </c>
      <c r="K240">
        <f t="shared" si="14"/>
        <v>0.9906890130353817</v>
      </c>
      <c r="L240" t="str">
        <f t="shared" si="15"/>
        <v>2</v>
      </c>
    </row>
    <row r="241" spans="1:12" ht="14.25" customHeight="1">
      <c r="A241" s="6" t="s">
        <v>60</v>
      </c>
      <c r="B241" s="7">
        <v>44153</v>
      </c>
      <c r="C241" s="12">
        <f t="shared" si="16"/>
        <v>2020</v>
      </c>
      <c r="D241" s="9" t="s">
        <v>13</v>
      </c>
      <c r="E241" s="10">
        <v>520</v>
      </c>
      <c r="F241" s="11">
        <v>41503</v>
      </c>
      <c r="G241" s="13">
        <v>803</v>
      </c>
      <c r="H241" s="13">
        <v>512</v>
      </c>
      <c r="I241" s="28">
        <f t="shared" si="12"/>
        <v>-283</v>
      </c>
      <c r="J241">
        <f t="shared" si="13"/>
        <v>0.63760896637608966</v>
      </c>
      <c r="K241">
        <f t="shared" si="14"/>
        <v>0.98461538461538467</v>
      </c>
      <c r="L241" t="str">
        <f t="shared" si="15"/>
        <v>2</v>
      </c>
    </row>
    <row r="242" spans="1:12" ht="14.25" customHeight="1">
      <c r="A242" s="6" t="s">
        <v>61</v>
      </c>
      <c r="B242" s="7">
        <v>44139</v>
      </c>
      <c r="C242" s="12">
        <f t="shared" si="16"/>
        <v>2020</v>
      </c>
      <c r="D242" s="9" t="s">
        <v>9</v>
      </c>
      <c r="E242" s="10">
        <v>967</v>
      </c>
      <c r="F242" s="11">
        <v>35990</v>
      </c>
      <c r="G242" s="10">
        <v>1262</v>
      </c>
      <c r="H242" s="10">
        <v>952</v>
      </c>
      <c r="I242" s="28">
        <f t="shared" si="12"/>
        <v>-295</v>
      </c>
      <c r="J242">
        <f t="shared" si="13"/>
        <v>0.75435816164817748</v>
      </c>
      <c r="K242">
        <f t="shared" si="14"/>
        <v>0.98448810754912097</v>
      </c>
      <c r="L242" t="str">
        <f t="shared" si="15"/>
        <v>1</v>
      </c>
    </row>
    <row r="243" spans="1:12" ht="14.25" customHeight="1">
      <c r="A243" s="6" t="s">
        <v>61</v>
      </c>
      <c r="B243" s="7">
        <v>44139</v>
      </c>
      <c r="C243" s="12">
        <f t="shared" si="16"/>
        <v>2020</v>
      </c>
      <c r="D243" s="9" t="s">
        <v>10</v>
      </c>
      <c r="E243" s="10">
        <v>1013</v>
      </c>
      <c r="F243" s="11">
        <v>39000</v>
      </c>
      <c r="G243" s="10">
        <v>1415</v>
      </c>
      <c r="H243" s="10">
        <v>985</v>
      </c>
      <c r="I243" s="28">
        <f t="shared" si="12"/>
        <v>-402</v>
      </c>
      <c r="J243">
        <f t="shared" si="13"/>
        <v>0.69611307420494695</v>
      </c>
      <c r="K243">
        <f t="shared" si="14"/>
        <v>0.97235932872655484</v>
      </c>
      <c r="L243" t="str">
        <f t="shared" si="15"/>
        <v>1</v>
      </c>
    </row>
    <row r="244" spans="1:12" ht="14.25" customHeight="1">
      <c r="A244" s="6" t="s">
        <v>61</v>
      </c>
      <c r="B244" s="7">
        <v>44139</v>
      </c>
      <c r="C244" s="12">
        <f t="shared" si="16"/>
        <v>2020</v>
      </c>
      <c r="D244" s="9" t="s">
        <v>11</v>
      </c>
      <c r="E244" s="10">
        <v>370</v>
      </c>
      <c r="F244" s="11">
        <v>31502</v>
      </c>
      <c r="G244" s="10">
        <v>558</v>
      </c>
      <c r="H244" s="10">
        <v>370</v>
      </c>
      <c r="I244" s="28">
        <f t="shared" si="12"/>
        <v>-188</v>
      </c>
      <c r="J244">
        <f t="shared" si="13"/>
        <v>0.6630824372759857</v>
      </c>
      <c r="K244">
        <f t="shared" si="14"/>
        <v>1</v>
      </c>
      <c r="L244" t="str">
        <f t="shared" si="15"/>
        <v>1</v>
      </c>
    </row>
    <row r="245" spans="1:12" ht="14.25" customHeight="1">
      <c r="A245" s="6" t="s">
        <v>61</v>
      </c>
      <c r="B245" s="7">
        <v>44139</v>
      </c>
      <c r="C245" s="12">
        <f t="shared" si="16"/>
        <v>2020</v>
      </c>
      <c r="D245" s="9" t="s">
        <v>12</v>
      </c>
      <c r="E245" s="10">
        <v>533</v>
      </c>
      <c r="F245" s="11">
        <v>7251</v>
      </c>
      <c r="G245" s="10">
        <v>727</v>
      </c>
      <c r="H245" s="10">
        <v>532</v>
      </c>
      <c r="I245" s="28">
        <f t="shared" si="12"/>
        <v>-194</v>
      </c>
      <c r="J245">
        <f t="shared" si="13"/>
        <v>0.73177441540577715</v>
      </c>
      <c r="K245">
        <f t="shared" si="14"/>
        <v>0.99812382739212002</v>
      </c>
      <c r="L245" t="str">
        <f t="shared" si="15"/>
        <v>1</v>
      </c>
    </row>
    <row r="246" spans="1:12" ht="14.25" customHeight="1">
      <c r="A246" s="6" t="s">
        <v>61</v>
      </c>
      <c r="B246" s="7">
        <v>44139</v>
      </c>
      <c r="C246" s="12">
        <f t="shared" si="16"/>
        <v>2020</v>
      </c>
      <c r="D246" s="9" t="s">
        <v>13</v>
      </c>
      <c r="E246" s="10">
        <v>464</v>
      </c>
      <c r="F246" s="11">
        <v>39500</v>
      </c>
      <c r="G246" s="10">
        <v>683</v>
      </c>
      <c r="H246" s="10">
        <v>463</v>
      </c>
      <c r="I246" s="28">
        <f t="shared" si="12"/>
        <v>-219</v>
      </c>
      <c r="J246">
        <f t="shared" si="13"/>
        <v>0.67789165446559296</v>
      </c>
      <c r="K246">
        <f t="shared" si="14"/>
        <v>0.99784482758620685</v>
      </c>
      <c r="L246" t="str">
        <f t="shared" si="15"/>
        <v>1</v>
      </c>
    </row>
    <row r="247" spans="1:12" ht="14.25" customHeight="1">
      <c r="A247" s="6" t="s">
        <v>62</v>
      </c>
      <c r="B247" s="7">
        <v>44125</v>
      </c>
      <c r="C247" s="12">
        <f t="shared" si="16"/>
        <v>2020</v>
      </c>
      <c r="D247" s="9" t="s">
        <v>9</v>
      </c>
      <c r="E247" s="10">
        <v>916</v>
      </c>
      <c r="F247" s="11">
        <v>37334</v>
      </c>
      <c r="G247" s="10">
        <v>1323</v>
      </c>
      <c r="H247" s="10">
        <v>907</v>
      </c>
      <c r="I247" s="28">
        <f t="shared" si="12"/>
        <v>-407</v>
      </c>
      <c r="J247">
        <f t="shared" si="13"/>
        <v>0.68556311413454274</v>
      </c>
      <c r="K247">
        <f t="shared" si="14"/>
        <v>0.99017467248908297</v>
      </c>
      <c r="L247" t="str">
        <f t="shared" si="15"/>
        <v>2</v>
      </c>
    </row>
    <row r="248" spans="1:12" ht="14.25" customHeight="1">
      <c r="A248" s="6" t="s">
        <v>62</v>
      </c>
      <c r="B248" s="7">
        <v>44125</v>
      </c>
      <c r="C248" s="12">
        <f t="shared" si="16"/>
        <v>2020</v>
      </c>
      <c r="D248" s="9" t="s">
        <v>10</v>
      </c>
      <c r="E248" s="10">
        <v>793</v>
      </c>
      <c r="F248" s="11">
        <v>40990</v>
      </c>
      <c r="G248" s="10">
        <v>1272</v>
      </c>
      <c r="H248" s="10">
        <v>793</v>
      </c>
      <c r="I248" s="28">
        <f t="shared" si="12"/>
        <v>-479</v>
      </c>
      <c r="J248">
        <f t="shared" si="13"/>
        <v>0.62342767295597479</v>
      </c>
      <c r="K248">
        <f t="shared" si="14"/>
        <v>1</v>
      </c>
      <c r="L248" t="str">
        <f t="shared" si="15"/>
        <v>2</v>
      </c>
    </row>
    <row r="249" spans="1:12" ht="14.25" customHeight="1">
      <c r="A249" s="6" t="s">
        <v>62</v>
      </c>
      <c r="B249" s="7">
        <v>44125</v>
      </c>
      <c r="C249" s="12">
        <f t="shared" si="16"/>
        <v>2020</v>
      </c>
      <c r="D249" s="9" t="s">
        <v>11</v>
      </c>
      <c r="E249" s="10">
        <v>316</v>
      </c>
      <c r="F249" s="11">
        <v>33778</v>
      </c>
      <c r="G249" s="10">
        <v>538</v>
      </c>
      <c r="H249" s="10">
        <v>315</v>
      </c>
      <c r="I249" s="28">
        <f t="shared" si="12"/>
        <v>-222</v>
      </c>
      <c r="J249">
        <f t="shared" si="13"/>
        <v>0.58550185873605953</v>
      </c>
      <c r="K249">
        <f t="shared" si="14"/>
        <v>0.99683544303797467</v>
      </c>
      <c r="L249" t="str">
        <f t="shared" si="15"/>
        <v>2</v>
      </c>
    </row>
    <row r="250" spans="1:12" ht="14.25" customHeight="1">
      <c r="A250" s="6" t="s">
        <v>62</v>
      </c>
      <c r="B250" s="7">
        <v>44125</v>
      </c>
      <c r="C250" s="12">
        <f t="shared" si="16"/>
        <v>2020</v>
      </c>
      <c r="D250" s="9" t="s">
        <v>12</v>
      </c>
      <c r="E250" s="10">
        <v>423</v>
      </c>
      <c r="F250" s="11">
        <v>7300</v>
      </c>
      <c r="G250" s="10">
        <v>560</v>
      </c>
      <c r="H250" s="10">
        <v>410</v>
      </c>
      <c r="I250" s="28">
        <f t="shared" si="12"/>
        <v>-137</v>
      </c>
      <c r="J250">
        <f t="shared" si="13"/>
        <v>0.7321428571428571</v>
      </c>
      <c r="K250">
        <f t="shared" si="14"/>
        <v>0.96926713947990539</v>
      </c>
      <c r="L250" t="str">
        <f t="shared" si="15"/>
        <v>2</v>
      </c>
    </row>
    <row r="251" spans="1:12" ht="14.25" customHeight="1">
      <c r="A251" s="6" t="s">
        <v>62</v>
      </c>
      <c r="B251" s="7">
        <v>44125</v>
      </c>
      <c r="C251" s="12">
        <f t="shared" si="16"/>
        <v>2020</v>
      </c>
      <c r="D251" s="9" t="s">
        <v>13</v>
      </c>
      <c r="E251" s="10">
        <v>430</v>
      </c>
      <c r="F251" s="11">
        <v>39889</v>
      </c>
      <c r="G251" s="10">
        <v>672</v>
      </c>
      <c r="H251" s="10">
        <v>373</v>
      </c>
      <c r="I251" s="28">
        <f t="shared" si="12"/>
        <v>-242</v>
      </c>
      <c r="J251">
        <f t="shared" si="13"/>
        <v>0.55505952380952384</v>
      </c>
      <c r="K251">
        <f t="shared" si="14"/>
        <v>0.86744186046511629</v>
      </c>
      <c r="L251" t="str">
        <f t="shared" si="15"/>
        <v>2</v>
      </c>
    </row>
    <row r="252" spans="1:12" ht="14.25" customHeight="1">
      <c r="A252" s="6" t="s">
        <v>63</v>
      </c>
      <c r="B252" s="7">
        <v>44111</v>
      </c>
      <c r="C252" s="12">
        <f t="shared" si="16"/>
        <v>2020</v>
      </c>
      <c r="D252" s="9" t="s">
        <v>9</v>
      </c>
      <c r="E252" s="10">
        <v>912</v>
      </c>
      <c r="F252" s="11">
        <v>36534</v>
      </c>
      <c r="G252" s="10">
        <v>1272</v>
      </c>
      <c r="H252" s="10">
        <v>907</v>
      </c>
      <c r="I252" s="28">
        <f t="shared" si="12"/>
        <v>-360</v>
      </c>
      <c r="J252">
        <f t="shared" si="13"/>
        <v>0.71305031446540879</v>
      </c>
      <c r="K252">
        <f t="shared" si="14"/>
        <v>0.99451754385964908</v>
      </c>
      <c r="L252" t="str">
        <f t="shared" si="15"/>
        <v>1</v>
      </c>
    </row>
    <row r="253" spans="1:12" ht="14.25" customHeight="1">
      <c r="A253" s="6" t="s">
        <v>63</v>
      </c>
      <c r="B253" s="7">
        <v>44111</v>
      </c>
      <c r="C253" s="12">
        <f t="shared" si="16"/>
        <v>2020</v>
      </c>
      <c r="D253" s="9" t="s">
        <v>10</v>
      </c>
      <c r="E253" s="10">
        <v>805</v>
      </c>
      <c r="F253" s="11">
        <v>40690</v>
      </c>
      <c r="G253" s="10">
        <v>1218</v>
      </c>
      <c r="H253" s="10">
        <v>800</v>
      </c>
      <c r="I253" s="28">
        <f t="shared" si="12"/>
        <v>-413</v>
      </c>
      <c r="J253">
        <f t="shared" si="13"/>
        <v>0.65681444991789817</v>
      </c>
      <c r="K253">
        <f t="shared" si="14"/>
        <v>0.99378881987577639</v>
      </c>
      <c r="L253" t="str">
        <f t="shared" si="15"/>
        <v>1</v>
      </c>
    </row>
    <row r="254" spans="1:12" ht="14.25" customHeight="1">
      <c r="A254" s="6" t="s">
        <v>63</v>
      </c>
      <c r="B254" s="7">
        <v>44111</v>
      </c>
      <c r="C254" s="12">
        <f t="shared" si="16"/>
        <v>2020</v>
      </c>
      <c r="D254" s="9" t="s">
        <v>11</v>
      </c>
      <c r="E254" s="10">
        <v>316</v>
      </c>
      <c r="F254" s="11">
        <v>33089</v>
      </c>
      <c r="G254" s="10">
        <v>587</v>
      </c>
      <c r="H254" s="10">
        <v>314</v>
      </c>
      <c r="I254" s="28">
        <f t="shared" si="12"/>
        <v>-271</v>
      </c>
      <c r="J254">
        <f t="shared" si="13"/>
        <v>0.53492333901192501</v>
      </c>
      <c r="K254">
        <f t="shared" si="14"/>
        <v>0.99367088607594933</v>
      </c>
      <c r="L254" t="str">
        <f t="shared" si="15"/>
        <v>1</v>
      </c>
    </row>
    <row r="255" spans="1:12" ht="14.25" customHeight="1">
      <c r="A255" s="6" t="s">
        <v>63</v>
      </c>
      <c r="B255" s="7">
        <v>44111</v>
      </c>
      <c r="C255" s="12">
        <f t="shared" si="16"/>
        <v>2020</v>
      </c>
      <c r="D255" s="9" t="s">
        <v>12</v>
      </c>
      <c r="E255" s="10">
        <v>429</v>
      </c>
      <c r="F255" s="11">
        <v>7451</v>
      </c>
      <c r="G255" s="10">
        <v>677</v>
      </c>
      <c r="H255" s="10">
        <v>420</v>
      </c>
      <c r="I255" s="28">
        <f t="shared" si="12"/>
        <v>-248</v>
      </c>
      <c r="J255">
        <f t="shared" si="13"/>
        <v>0.62038404726735596</v>
      </c>
      <c r="K255">
        <f t="shared" si="14"/>
        <v>0.97902097902097907</v>
      </c>
      <c r="L255" t="str">
        <f t="shared" si="15"/>
        <v>1</v>
      </c>
    </row>
    <row r="256" spans="1:12" ht="14.25" customHeight="1">
      <c r="A256" s="6" t="s">
        <v>63</v>
      </c>
      <c r="B256" s="7">
        <v>44111</v>
      </c>
      <c r="C256" s="12">
        <f t="shared" si="16"/>
        <v>2020</v>
      </c>
      <c r="D256" s="9" t="s">
        <v>13</v>
      </c>
      <c r="E256" s="10">
        <v>427</v>
      </c>
      <c r="F256" s="11">
        <v>40301</v>
      </c>
      <c r="G256" s="10">
        <v>688</v>
      </c>
      <c r="H256" s="10">
        <v>426</v>
      </c>
      <c r="I256" s="28">
        <f t="shared" si="12"/>
        <v>-261</v>
      </c>
      <c r="J256">
        <f t="shared" si="13"/>
        <v>0.6191860465116279</v>
      </c>
      <c r="K256">
        <f t="shared" si="14"/>
        <v>0.99765807962529274</v>
      </c>
      <c r="L256" t="str">
        <f t="shared" si="15"/>
        <v>1</v>
      </c>
    </row>
    <row r="257" spans="1:12" ht="14.25" customHeight="1">
      <c r="A257" s="6" t="s">
        <v>64</v>
      </c>
      <c r="B257" s="7">
        <v>44097</v>
      </c>
      <c r="C257" s="12">
        <f t="shared" si="16"/>
        <v>2020</v>
      </c>
      <c r="D257" s="9" t="s">
        <v>9</v>
      </c>
      <c r="E257" s="10">
        <v>1034</v>
      </c>
      <c r="F257" s="11">
        <v>38504</v>
      </c>
      <c r="G257" s="10">
        <v>1540</v>
      </c>
      <c r="H257" s="10">
        <v>1031</v>
      </c>
      <c r="I257" s="28">
        <f t="shared" si="12"/>
        <v>-506</v>
      </c>
      <c r="J257">
        <f t="shared" si="13"/>
        <v>0.66948051948051945</v>
      </c>
      <c r="K257">
        <f t="shared" si="14"/>
        <v>0.99709864603481624</v>
      </c>
      <c r="L257" t="str">
        <f t="shared" si="15"/>
        <v>2</v>
      </c>
    </row>
    <row r="258" spans="1:12" ht="14.25" customHeight="1">
      <c r="A258" s="6" t="s">
        <v>64</v>
      </c>
      <c r="B258" s="7">
        <v>44097</v>
      </c>
      <c r="C258" s="12">
        <f t="shared" si="16"/>
        <v>2020</v>
      </c>
      <c r="D258" s="9" t="s">
        <v>10</v>
      </c>
      <c r="E258" s="10">
        <v>912</v>
      </c>
      <c r="F258" s="11">
        <v>40989</v>
      </c>
      <c r="G258" s="10">
        <v>1497</v>
      </c>
      <c r="H258" s="10">
        <v>912</v>
      </c>
      <c r="I258" s="28">
        <f t="shared" si="12"/>
        <v>-585</v>
      </c>
      <c r="J258">
        <f t="shared" si="13"/>
        <v>0.60921843687374755</v>
      </c>
      <c r="K258">
        <f t="shared" si="14"/>
        <v>1</v>
      </c>
      <c r="L258" t="str">
        <f t="shared" si="15"/>
        <v>2</v>
      </c>
    </row>
    <row r="259" spans="1:12" ht="14.25" customHeight="1">
      <c r="A259" s="6" t="s">
        <v>64</v>
      </c>
      <c r="B259" s="7">
        <v>44097</v>
      </c>
      <c r="C259" s="12">
        <f t="shared" si="16"/>
        <v>2020</v>
      </c>
      <c r="D259" s="9" t="s">
        <v>11</v>
      </c>
      <c r="E259" s="10">
        <v>351</v>
      </c>
      <c r="F259" s="11">
        <v>28589</v>
      </c>
      <c r="G259" s="10">
        <v>591</v>
      </c>
      <c r="H259" s="10">
        <v>346</v>
      </c>
      <c r="I259" s="28">
        <f t="shared" ref="I259:I322" si="17">E259-G259</f>
        <v>-240</v>
      </c>
      <c r="J259">
        <f t="shared" ref="J259:J322" si="18">H259/G259</f>
        <v>0.58544839255499159</v>
      </c>
      <c r="K259">
        <f t="shared" ref="K259:K322" si="19">H259/E259</f>
        <v>0.98575498575498577</v>
      </c>
      <c r="L259" t="str">
        <f t="shared" ref="L259:L322" si="20">IF(COUNTIF(A259,"*First*"), "1","2")</f>
        <v>2</v>
      </c>
    </row>
    <row r="260" spans="1:12" ht="14.25" customHeight="1">
      <c r="A260" s="6" t="s">
        <v>64</v>
      </c>
      <c r="B260" s="7">
        <v>44097</v>
      </c>
      <c r="C260" s="12">
        <f t="shared" si="16"/>
        <v>2020</v>
      </c>
      <c r="D260" s="9" t="s">
        <v>12</v>
      </c>
      <c r="E260" s="10">
        <v>494</v>
      </c>
      <c r="F260" s="11">
        <v>7331</v>
      </c>
      <c r="G260" s="10">
        <v>642</v>
      </c>
      <c r="H260" s="10">
        <v>492</v>
      </c>
      <c r="I260" s="28">
        <f t="shared" si="17"/>
        <v>-148</v>
      </c>
      <c r="J260">
        <f t="shared" si="18"/>
        <v>0.76635514018691586</v>
      </c>
      <c r="K260">
        <f t="shared" si="19"/>
        <v>0.99595141700404854</v>
      </c>
      <c r="L260" t="str">
        <f t="shared" si="20"/>
        <v>2</v>
      </c>
    </row>
    <row r="261" spans="1:12" ht="14.25" customHeight="1">
      <c r="A261" s="6" t="s">
        <v>64</v>
      </c>
      <c r="B261" s="7">
        <v>44097</v>
      </c>
      <c r="C261" s="12">
        <f t="shared" si="16"/>
        <v>2020</v>
      </c>
      <c r="D261" s="9" t="s">
        <v>13</v>
      </c>
      <c r="E261" s="10">
        <v>471</v>
      </c>
      <c r="F261" s="11">
        <v>41001</v>
      </c>
      <c r="G261" s="10">
        <v>671</v>
      </c>
      <c r="H261" s="10">
        <v>468</v>
      </c>
      <c r="I261" s="28">
        <f t="shared" si="17"/>
        <v>-200</v>
      </c>
      <c r="J261">
        <f t="shared" si="18"/>
        <v>0.69746646795827127</v>
      </c>
      <c r="K261">
        <f t="shared" si="19"/>
        <v>0.99363057324840764</v>
      </c>
      <c r="L261" t="str">
        <f t="shared" si="20"/>
        <v>2</v>
      </c>
    </row>
    <row r="262" spans="1:12" ht="14.25" customHeight="1">
      <c r="A262" s="6" t="s">
        <v>65</v>
      </c>
      <c r="B262" s="7">
        <v>44083</v>
      </c>
      <c r="C262" s="12">
        <f t="shared" si="16"/>
        <v>2020</v>
      </c>
      <c r="D262" s="9" t="s">
        <v>9</v>
      </c>
      <c r="E262" s="10">
        <v>1035</v>
      </c>
      <c r="F262" s="11">
        <v>37766</v>
      </c>
      <c r="G262" s="10">
        <v>1737</v>
      </c>
      <c r="H262" s="10">
        <v>1035</v>
      </c>
      <c r="I262" s="28">
        <f t="shared" si="17"/>
        <v>-702</v>
      </c>
      <c r="J262">
        <f t="shared" si="18"/>
        <v>0.59585492227979275</v>
      </c>
      <c r="K262">
        <f t="shared" si="19"/>
        <v>1</v>
      </c>
      <c r="L262" t="str">
        <f t="shared" si="20"/>
        <v>1</v>
      </c>
    </row>
    <row r="263" spans="1:12" ht="14.25" customHeight="1">
      <c r="A263" s="6" t="s">
        <v>65</v>
      </c>
      <c r="B263" s="7">
        <v>44083</v>
      </c>
      <c r="C263" s="12">
        <f t="shared" si="16"/>
        <v>2020</v>
      </c>
      <c r="D263" s="9" t="s">
        <v>10</v>
      </c>
      <c r="E263" s="10">
        <v>904</v>
      </c>
      <c r="F263" s="11">
        <v>41510</v>
      </c>
      <c r="G263" s="10">
        <v>1715</v>
      </c>
      <c r="H263" s="10">
        <v>892</v>
      </c>
      <c r="I263" s="28">
        <f t="shared" si="17"/>
        <v>-811</v>
      </c>
      <c r="J263">
        <f t="shared" si="18"/>
        <v>0.52011661807580178</v>
      </c>
      <c r="K263">
        <f t="shared" si="19"/>
        <v>0.98672566371681414</v>
      </c>
      <c r="L263" t="str">
        <f t="shared" si="20"/>
        <v>1</v>
      </c>
    </row>
    <row r="264" spans="1:12" ht="14.25" customHeight="1">
      <c r="A264" s="6" t="s">
        <v>65</v>
      </c>
      <c r="B264" s="7">
        <v>44083</v>
      </c>
      <c r="C264" s="12">
        <f t="shared" si="16"/>
        <v>2020</v>
      </c>
      <c r="D264" s="9" t="s">
        <v>11</v>
      </c>
      <c r="E264" s="10">
        <v>354</v>
      </c>
      <c r="F264" s="11">
        <v>26644</v>
      </c>
      <c r="G264" s="10">
        <v>525</v>
      </c>
      <c r="H264" s="10">
        <v>350</v>
      </c>
      <c r="I264" s="28">
        <f t="shared" si="17"/>
        <v>-171</v>
      </c>
      <c r="J264">
        <f t="shared" si="18"/>
        <v>0.66666666666666663</v>
      </c>
      <c r="K264">
        <f t="shared" si="19"/>
        <v>0.98870056497175141</v>
      </c>
      <c r="L264" t="str">
        <f t="shared" si="20"/>
        <v>1</v>
      </c>
    </row>
    <row r="265" spans="1:12" ht="14.25" customHeight="1">
      <c r="A265" s="6" t="s">
        <v>65</v>
      </c>
      <c r="B265" s="7">
        <v>44083</v>
      </c>
      <c r="C265" s="12">
        <f t="shared" si="16"/>
        <v>2020</v>
      </c>
      <c r="D265" s="9" t="s">
        <v>12</v>
      </c>
      <c r="E265" s="10">
        <v>496</v>
      </c>
      <c r="F265" s="11">
        <v>7399</v>
      </c>
      <c r="G265" s="10">
        <v>691</v>
      </c>
      <c r="H265" s="10">
        <v>488</v>
      </c>
      <c r="I265" s="28">
        <f t="shared" si="17"/>
        <v>-195</v>
      </c>
      <c r="J265">
        <f t="shared" si="18"/>
        <v>0.70622286541244572</v>
      </c>
      <c r="K265">
        <f t="shared" si="19"/>
        <v>0.9838709677419355</v>
      </c>
      <c r="L265" t="str">
        <f t="shared" si="20"/>
        <v>1</v>
      </c>
    </row>
    <row r="266" spans="1:12" ht="14.25" customHeight="1">
      <c r="A266" s="6" t="s">
        <v>65</v>
      </c>
      <c r="B266" s="7">
        <v>44083</v>
      </c>
      <c r="C266" s="12">
        <f t="shared" si="16"/>
        <v>2020</v>
      </c>
      <c r="D266" s="9" t="s">
        <v>13</v>
      </c>
      <c r="E266" s="10">
        <v>470</v>
      </c>
      <c r="F266" s="11">
        <v>40790</v>
      </c>
      <c r="G266" s="10">
        <v>672</v>
      </c>
      <c r="H266" s="10">
        <v>470</v>
      </c>
      <c r="I266" s="28">
        <f t="shared" si="17"/>
        <v>-202</v>
      </c>
      <c r="J266">
        <f t="shared" si="18"/>
        <v>0.69940476190476186</v>
      </c>
      <c r="K266">
        <f t="shared" si="19"/>
        <v>1</v>
      </c>
      <c r="L266" t="str">
        <f t="shared" si="20"/>
        <v>1</v>
      </c>
    </row>
    <row r="267" spans="1:12" ht="14.25" customHeight="1">
      <c r="A267" s="6" t="s">
        <v>66</v>
      </c>
      <c r="B267" s="7">
        <v>44062</v>
      </c>
      <c r="C267" s="12">
        <f t="shared" si="16"/>
        <v>2020</v>
      </c>
      <c r="D267" s="9" t="s">
        <v>9</v>
      </c>
      <c r="E267" s="10">
        <v>1034</v>
      </c>
      <c r="F267" s="11">
        <v>35710</v>
      </c>
      <c r="G267" s="10">
        <v>2099</v>
      </c>
      <c r="H267" s="10">
        <v>1019</v>
      </c>
      <c r="I267" s="28">
        <f t="shared" si="17"/>
        <v>-1065</v>
      </c>
      <c r="J267">
        <f t="shared" si="18"/>
        <v>0.48546927108146737</v>
      </c>
      <c r="K267">
        <f t="shared" si="19"/>
        <v>0.98549323017408119</v>
      </c>
      <c r="L267" t="str">
        <f t="shared" si="20"/>
        <v>2</v>
      </c>
    </row>
    <row r="268" spans="1:12" ht="14.25" customHeight="1">
      <c r="A268" s="6" t="s">
        <v>66</v>
      </c>
      <c r="B268" s="7">
        <v>44062</v>
      </c>
      <c r="C268" s="12">
        <f t="shared" si="16"/>
        <v>2020</v>
      </c>
      <c r="D268" s="9" t="s">
        <v>10</v>
      </c>
      <c r="E268" s="10">
        <v>923</v>
      </c>
      <c r="F268" s="11">
        <v>38802</v>
      </c>
      <c r="G268" s="10">
        <v>1727</v>
      </c>
      <c r="H268" s="10">
        <v>912</v>
      </c>
      <c r="I268" s="28">
        <f t="shared" si="17"/>
        <v>-804</v>
      </c>
      <c r="J268">
        <f t="shared" si="18"/>
        <v>0.52808338158656631</v>
      </c>
      <c r="K268">
        <f t="shared" si="19"/>
        <v>0.98808234019501628</v>
      </c>
      <c r="L268" t="str">
        <f t="shared" si="20"/>
        <v>2</v>
      </c>
    </row>
    <row r="269" spans="1:12" ht="14.25" customHeight="1">
      <c r="A269" s="6" t="s">
        <v>66</v>
      </c>
      <c r="B269" s="7">
        <v>44062</v>
      </c>
      <c r="C269" s="12">
        <f t="shared" si="16"/>
        <v>2020</v>
      </c>
      <c r="D269" s="9" t="s">
        <v>11</v>
      </c>
      <c r="E269" s="10">
        <v>357</v>
      </c>
      <c r="F269" s="11">
        <v>25006</v>
      </c>
      <c r="G269" s="10">
        <v>586</v>
      </c>
      <c r="H269" s="10">
        <v>356</v>
      </c>
      <c r="I269" s="28">
        <f t="shared" si="17"/>
        <v>-229</v>
      </c>
      <c r="J269">
        <f t="shared" si="18"/>
        <v>0.60750853242320824</v>
      </c>
      <c r="K269">
        <f t="shared" si="19"/>
        <v>0.99719887955182074</v>
      </c>
      <c r="L269" t="str">
        <f t="shared" si="20"/>
        <v>2</v>
      </c>
    </row>
    <row r="270" spans="1:12" ht="14.25" customHeight="1">
      <c r="A270" s="6" t="s">
        <v>66</v>
      </c>
      <c r="B270" s="7">
        <v>44062</v>
      </c>
      <c r="C270" s="12">
        <f t="shared" si="16"/>
        <v>2020</v>
      </c>
      <c r="D270" s="9" t="s">
        <v>12</v>
      </c>
      <c r="E270" s="10">
        <v>495</v>
      </c>
      <c r="F270" s="11">
        <v>7432</v>
      </c>
      <c r="G270" s="10">
        <v>797</v>
      </c>
      <c r="H270" s="10">
        <v>491</v>
      </c>
      <c r="I270" s="28">
        <f t="shared" si="17"/>
        <v>-302</v>
      </c>
      <c r="J270">
        <f t="shared" si="18"/>
        <v>0.61606022584692599</v>
      </c>
      <c r="K270">
        <f t="shared" si="19"/>
        <v>0.99191919191919187</v>
      </c>
      <c r="L270" t="str">
        <f t="shared" si="20"/>
        <v>2</v>
      </c>
    </row>
    <row r="271" spans="1:12" ht="14.25" customHeight="1">
      <c r="A271" s="6" t="s">
        <v>66</v>
      </c>
      <c r="B271" s="7">
        <v>44062</v>
      </c>
      <c r="C271" s="12">
        <f t="shared" si="16"/>
        <v>2020</v>
      </c>
      <c r="D271" s="9" t="s">
        <v>13</v>
      </c>
      <c r="E271" s="10">
        <v>474</v>
      </c>
      <c r="F271" s="11">
        <v>38110</v>
      </c>
      <c r="G271" s="10">
        <v>764</v>
      </c>
      <c r="H271" s="10">
        <v>467</v>
      </c>
      <c r="I271" s="28">
        <f t="shared" si="17"/>
        <v>-290</v>
      </c>
      <c r="J271">
        <f t="shared" si="18"/>
        <v>0.61125654450261779</v>
      </c>
      <c r="K271">
        <f t="shared" si="19"/>
        <v>0.98523206751054848</v>
      </c>
      <c r="L271" t="str">
        <f t="shared" si="20"/>
        <v>2</v>
      </c>
    </row>
    <row r="272" spans="1:12" ht="14.25" customHeight="1">
      <c r="A272" s="6" t="s">
        <v>67</v>
      </c>
      <c r="B272" s="7">
        <v>44048</v>
      </c>
      <c r="C272" s="12">
        <f t="shared" si="16"/>
        <v>2020</v>
      </c>
      <c r="D272" s="9" t="s">
        <v>9</v>
      </c>
      <c r="E272" s="10">
        <v>1022</v>
      </c>
      <c r="F272" s="11">
        <v>33000</v>
      </c>
      <c r="G272" s="10">
        <v>2047</v>
      </c>
      <c r="H272" s="10">
        <v>1007</v>
      </c>
      <c r="I272" s="28">
        <f t="shared" si="17"/>
        <v>-1025</v>
      </c>
      <c r="J272">
        <f t="shared" si="18"/>
        <v>0.49193942354665365</v>
      </c>
      <c r="K272">
        <f t="shared" si="19"/>
        <v>0.98532289628180036</v>
      </c>
      <c r="L272" t="str">
        <f t="shared" si="20"/>
        <v>1</v>
      </c>
    </row>
    <row r="273" spans="1:12" ht="14.25" customHeight="1">
      <c r="A273" s="6" t="s">
        <v>67</v>
      </c>
      <c r="B273" s="7">
        <v>44048</v>
      </c>
      <c r="C273" s="12">
        <f t="shared" si="16"/>
        <v>2020</v>
      </c>
      <c r="D273" s="9" t="s">
        <v>10</v>
      </c>
      <c r="E273" s="10">
        <v>932</v>
      </c>
      <c r="F273" s="11">
        <v>37102</v>
      </c>
      <c r="G273" s="10">
        <v>1985</v>
      </c>
      <c r="H273" s="10">
        <v>928</v>
      </c>
      <c r="I273" s="28">
        <f t="shared" si="17"/>
        <v>-1053</v>
      </c>
      <c r="J273">
        <f t="shared" si="18"/>
        <v>0.46750629722921916</v>
      </c>
      <c r="K273">
        <f t="shared" si="19"/>
        <v>0.99570815450643779</v>
      </c>
      <c r="L273" t="str">
        <f t="shared" si="20"/>
        <v>1</v>
      </c>
    </row>
    <row r="274" spans="1:12" ht="14.25" customHeight="1">
      <c r="A274" s="6" t="s">
        <v>67</v>
      </c>
      <c r="B274" s="7">
        <v>44048</v>
      </c>
      <c r="C274" s="12">
        <f t="shared" si="16"/>
        <v>2020</v>
      </c>
      <c r="D274" s="9" t="s">
        <v>11</v>
      </c>
      <c r="E274" s="10">
        <v>358</v>
      </c>
      <c r="F274" s="11">
        <v>24100</v>
      </c>
      <c r="G274" s="10">
        <v>658</v>
      </c>
      <c r="H274" s="10">
        <v>354</v>
      </c>
      <c r="I274" s="28">
        <f t="shared" si="17"/>
        <v>-300</v>
      </c>
      <c r="J274">
        <f t="shared" si="18"/>
        <v>0.53799392097264442</v>
      </c>
      <c r="K274">
        <f t="shared" si="19"/>
        <v>0.98882681564245811</v>
      </c>
      <c r="L274" t="str">
        <f t="shared" si="20"/>
        <v>1</v>
      </c>
    </row>
    <row r="275" spans="1:12" ht="14.25" customHeight="1">
      <c r="A275" s="6" t="s">
        <v>67</v>
      </c>
      <c r="B275" s="7">
        <v>44048</v>
      </c>
      <c r="C275" s="12">
        <f t="shared" si="16"/>
        <v>2020</v>
      </c>
      <c r="D275" s="9" t="s">
        <v>12</v>
      </c>
      <c r="E275" s="10">
        <v>503</v>
      </c>
      <c r="F275" s="11">
        <v>7701</v>
      </c>
      <c r="G275" s="10">
        <v>720</v>
      </c>
      <c r="H275" s="10">
        <v>497</v>
      </c>
      <c r="I275" s="28">
        <f t="shared" si="17"/>
        <v>-217</v>
      </c>
      <c r="J275">
        <f t="shared" si="18"/>
        <v>0.69027777777777777</v>
      </c>
      <c r="K275">
        <f t="shared" si="19"/>
        <v>0.98807157057654071</v>
      </c>
      <c r="L275" t="str">
        <f t="shared" si="20"/>
        <v>1</v>
      </c>
    </row>
    <row r="276" spans="1:12" ht="14.25" customHeight="1">
      <c r="A276" s="6" t="s">
        <v>67</v>
      </c>
      <c r="B276" s="7">
        <v>44048</v>
      </c>
      <c r="C276" s="12">
        <f t="shared" si="16"/>
        <v>2020</v>
      </c>
      <c r="D276" s="9" t="s">
        <v>13</v>
      </c>
      <c r="E276" s="10">
        <v>472</v>
      </c>
      <c r="F276" s="11">
        <v>36502</v>
      </c>
      <c r="G276" s="10">
        <v>784</v>
      </c>
      <c r="H276" s="10">
        <v>466</v>
      </c>
      <c r="I276" s="28">
        <f t="shared" si="17"/>
        <v>-312</v>
      </c>
      <c r="J276">
        <f t="shared" si="18"/>
        <v>0.59438775510204078</v>
      </c>
      <c r="K276">
        <f t="shared" si="19"/>
        <v>0.98728813559322037</v>
      </c>
      <c r="L276" t="str">
        <f t="shared" si="20"/>
        <v>1</v>
      </c>
    </row>
    <row r="277" spans="1:12" ht="14.25" customHeight="1">
      <c r="A277" s="6" t="s">
        <v>68</v>
      </c>
      <c r="B277" s="7">
        <v>44034</v>
      </c>
      <c r="C277" s="12">
        <f t="shared" si="16"/>
        <v>2020</v>
      </c>
      <c r="D277" s="9" t="s">
        <v>9</v>
      </c>
      <c r="E277" s="10">
        <v>1304</v>
      </c>
      <c r="F277" s="11">
        <v>32699</v>
      </c>
      <c r="G277" s="10">
        <v>2485</v>
      </c>
      <c r="H277" s="10">
        <v>1290</v>
      </c>
      <c r="I277" s="28">
        <f t="shared" si="17"/>
        <v>-1181</v>
      </c>
      <c r="J277">
        <f t="shared" si="18"/>
        <v>0.51911468812877259</v>
      </c>
      <c r="K277">
        <f t="shared" si="19"/>
        <v>0.98926380368098155</v>
      </c>
      <c r="L277" t="str">
        <f t="shared" si="20"/>
        <v>2</v>
      </c>
    </row>
    <row r="278" spans="1:12" ht="14.25" customHeight="1">
      <c r="A278" s="6" t="s">
        <v>68</v>
      </c>
      <c r="B278" s="7">
        <v>44034</v>
      </c>
      <c r="C278" s="12">
        <f t="shared" si="16"/>
        <v>2020</v>
      </c>
      <c r="D278" s="9" t="s">
        <v>10</v>
      </c>
      <c r="E278" s="10">
        <v>1339</v>
      </c>
      <c r="F278" s="11">
        <v>35001</v>
      </c>
      <c r="G278" s="10">
        <v>2497</v>
      </c>
      <c r="H278" s="10">
        <v>1316</v>
      </c>
      <c r="I278" s="28">
        <f t="shared" si="17"/>
        <v>-1158</v>
      </c>
      <c r="J278">
        <f t="shared" si="18"/>
        <v>0.52703243892671203</v>
      </c>
      <c r="K278">
        <f t="shared" si="19"/>
        <v>0.98282300224047792</v>
      </c>
      <c r="L278" t="str">
        <f t="shared" si="20"/>
        <v>2</v>
      </c>
    </row>
    <row r="279" spans="1:12" ht="14.25" customHeight="1">
      <c r="A279" s="6" t="s">
        <v>68</v>
      </c>
      <c r="B279" s="7">
        <v>44034</v>
      </c>
      <c r="C279" s="12">
        <f t="shared" si="16"/>
        <v>2020</v>
      </c>
      <c r="D279" s="9" t="s">
        <v>11</v>
      </c>
      <c r="E279" s="10">
        <v>489</v>
      </c>
      <c r="F279" s="11">
        <v>23888</v>
      </c>
      <c r="G279" s="10">
        <v>759</v>
      </c>
      <c r="H279" s="10">
        <v>482</v>
      </c>
      <c r="I279" s="28">
        <f t="shared" si="17"/>
        <v>-270</v>
      </c>
      <c r="J279">
        <f t="shared" si="18"/>
        <v>0.63504611330698291</v>
      </c>
      <c r="K279">
        <f t="shared" si="19"/>
        <v>0.98568507157464214</v>
      </c>
      <c r="L279" t="str">
        <f t="shared" si="20"/>
        <v>2</v>
      </c>
    </row>
    <row r="280" spans="1:12" ht="14.25" customHeight="1">
      <c r="A280" s="6" t="s">
        <v>68</v>
      </c>
      <c r="B280" s="7">
        <v>44034</v>
      </c>
      <c r="C280" s="12">
        <f t="shared" si="16"/>
        <v>2020</v>
      </c>
      <c r="D280" s="9" t="s">
        <v>12</v>
      </c>
      <c r="E280" s="10">
        <v>869</v>
      </c>
      <c r="F280" s="11">
        <v>6510</v>
      </c>
      <c r="G280" s="10">
        <v>1355</v>
      </c>
      <c r="H280" s="10">
        <v>864</v>
      </c>
      <c r="I280" s="28">
        <f t="shared" si="17"/>
        <v>-486</v>
      </c>
      <c r="J280">
        <f t="shared" si="18"/>
        <v>0.63763837638376386</v>
      </c>
      <c r="K280">
        <f t="shared" si="19"/>
        <v>0.99424626006904493</v>
      </c>
      <c r="L280" t="str">
        <f t="shared" si="20"/>
        <v>2</v>
      </c>
    </row>
    <row r="281" spans="1:12" ht="14.25" customHeight="1">
      <c r="A281" s="6" t="s">
        <v>68</v>
      </c>
      <c r="B281" s="7">
        <v>44034</v>
      </c>
      <c r="C281" s="12">
        <f t="shared" si="16"/>
        <v>2020</v>
      </c>
      <c r="D281" s="9" t="s">
        <v>13</v>
      </c>
      <c r="E281" s="10">
        <v>448</v>
      </c>
      <c r="F281" s="11">
        <v>35001</v>
      </c>
      <c r="G281" s="10">
        <v>714</v>
      </c>
      <c r="H281" s="10">
        <v>438</v>
      </c>
      <c r="I281" s="28">
        <f t="shared" si="17"/>
        <v>-266</v>
      </c>
      <c r="J281">
        <f t="shared" si="18"/>
        <v>0.61344537815126055</v>
      </c>
      <c r="K281">
        <f t="shared" si="19"/>
        <v>0.9776785714285714</v>
      </c>
      <c r="L281" t="str">
        <f t="shared" si="20"/>
        <v>2</v>
      </c>
    </row>
    <row r="282" spans="1:12" ht="14.25" customHeight="1">
      <c r="A282" s="6" t="s">
        <v>69</v>
      </c>
      <c r="B282" s="7">
        <v>44020</v>
      </c>
      <c r="C282" s="12">
        <f t="shared" si="16"/>
        <v>2020</v>
      </c>
      <c r="D282" s="9" t="s">
        <v>9</v>
      </c>
      <c r="E282" s="10">
        <v>1289</v>
      </c>
      <c r="F282" s="11">
        <v>33520</v>
      </c>
      <c r="G282" s="10">
        <v>3061</v>
      </c>
      <c r="H282" s="10">
        <v>1286</v>
      </c>
      <c r="I282" s="28">
        <f t="shared" si="17"/>
        <v>-1772</v>
      </c>
      <c r="J282">
        <f t="shared" si="18"/>
        <v>0.42012414243711205</v>
      </c>
      <c r="K282">
        <f t="shared" si="19"/>
        <v>0.99767261442979049</v>
      </c>
      <c r="L282" t="str">
        <f t="shared" si="20"/>
        <v>1</v>
      </c>
    </row>
    <row r="283" spans="1:12" ht="14.25" customHeight="1">
      <c r="A283" s="6" t="s">
        <v>69</v>
      </c>
      <c r="B283" s="7">
        <v>44020</v>
      </c>
      <c r="C283" s="12">
        <f t="shared" si="16"/>
        <v>2020</v>
      </c>
      <c r="D283" s="9" t="s">
        <v>10</v>
      </c>
      <c r="E283" s="10">
        <v>1291</v>
      </c>
      <c r="F283" s="11">
        <v>35889</v>
      </c>
      <c r="G283" s="10">
        <v>3160</v>
      </c>
      <c r="H283" s="10">
        <v>1260</v>
      </c>
      <c r="I283" s="28">
        <f t="shared" si="17"/>
        <v>-1869</v>
      </c>
      <c r="J283">
        <f t="shared" si="18"/>
        <v>0.39873417721518989</v>
      </c>
      <c r="K283">
        <f t="shared" si="19"/>
        <v>0.975987606506584</v>
      </c>
      <c r="L283" t="str">
        <f t="shared" si="20"/>
        <v>1</v>
      </c>
    </row>
    <row r="284" spans="1:12" ht="14.25" customHeight="1">
      <c r="A284" s="6" t="s">
        <v>69</v>
      </c>
      <c r="B284" s="7">
        <v>44020</v>
      </c>
      <c r="C284" s="12">
        <f t="shared" si="16"/>
        <v>2020</v>
      </c>
      <c r="D284" s="9" t="s">
        <v>11</v>
      </c>
      <c r="E284" s="10">
        <v>489</v>
      </c>
      <c r="F284" s="11">
        <v>24502</v>
      </c>
      <c r="G284" s="10">
        <v>866</v>
      </c>
      <c r="H284" s="10">
        <v>481</v>
      </c>
      <c r="I284" s="28">
        <f t="shared" si="17"/>
        <v>-377</v>
      </c>
      <c r="J284">
        <f t="shared" si="18"/>
        <v>0.55542725173210161</v>
      </c>
      <c r="K284">
        <f t="shared" si="19"/>
        <v>0.98364008179959095</v>
      </c>
      <c r="L284" t="str">
        <f t="shared" si="20"/>
        <v>1</v>
      </c>
    </row>
    <row r="285" spans="1:12" ht="14.25" customHeight="1">
      <c r="A285" s="6" t="s">
        <v>69</v>
      </c>
      <c r="B285" s="7">
        <v>44020</v>
      </c>
      <c r="C285" s="12">
        <f t="shared" si="16"/>
        <v>2020</v>
      </c>
      <c r="D285" s="9" t="s">
        <v>12</v>
      </c>
      <c r="E285" s="10">
        <v>869</v>
      </c>
      <c r="F285" s="11">
        <v>7702</v>
      </c>
      <c r="G285" s="10">
        <v>1611</v>
      </c>
      <c r="H285" s="10">
        <v>856</v>
      </c>
      <c r="I285" s="28">
        <f t="shared" si="17"/>
        <v>-742</v>
      </c>
      <c r="J285">
        <f t="shared" si="18"/>
        <v>0.5313469894475481</v>
      </c>
      <c r="K285">
        <f t="shared" si="19"/>
        <v>0.98504027617951673</v>
      </c>
      <c r="L285" t="str">
        <f t="shared" si="20"/>
        <v>1</v>
      </c>
    </row>
    <row r="286" spans="1:12" ht="14.25" customHeight="1">
      <c r="A286" s="6" t="s">
        <v>69</v>
      </c>
      <c r="B286" s="7">
        <v>44020</v>
      </c>
      <c r="C286" s="12">
        <f t="shared" si="16"/>
        <v>2020</v>
      </c>
      <c r="D286" s="9" t="s">
        <v>13</v>
      </c>
      <c r="E286" s="10">
        <v>444</v>
      </c>
      <c r="F286" s="11">
        <v>34989</v>
      </c>
      <c r="G286" s="10">
        <v>937</v>
      </c>
      <c r="H286" s="10">
        <v>436</v>
      </c>
      <c r="I286" s="28">
        <f t="shared" si="17"/>
        <v>-493</v>
      </c>
      <c r="J286">
        <f t="shared" si="18"/>
        <v>0.46531483457844186</v>
      </c>
      <c r="K286">
        <f t="shared" si="19"/>
        <v>0.98198198198198194</v>
      </c>
      <c r="L286" t="str">
        <f t="shared" si="20"/>
        <v>1</v>
      </c>
    </row>
    <row r="287" spans="1:12" ht="14.25" customHeight="1">
      <c r="A287" s="6" t="s">
        <v>70</v>
      </c>
      <c r="B287" s="7">
        <v>43908</v>
      </c>
      <c r="C287" s="12">
        <f t="shared" si="16"/>
        <v>2020</v>
      </c>
      <c r="D287" s="9" t="s">
        <v>9</v>
      </c>
      <c r="E287" s="10">
        <v>982</v>
      </c>
      <c r="F287" s="11">
        <v>31210</v>
      </c>
      <c r="G287" s="10">
        <v>1421</v>
      </c>
      <c r="H287" s="10">
        <v>962</v>
      </c>
      <c r="I287" s="28">
        <f t="shared" si="17"/>
        <v>-439</v>
      </c>
      <c r="J287">
        <f t="shared" si="18"/>
        <v>0.67698803659394791</v>
      </c>
      <c r="K287">
        <f t="shared" si="19"/>
        <v>0.97963340122199594</v>
      </c>
      <c r="L287" t="str">
        <f t="shared" si="20"/>
        <v>2</v>
      </c>
    </row>
    <row r="288" spans="1:12" ht="14.25" customHeight="1">
      <c r="A288" s="6" t="s">
        <v>70</v>
      </c>
      <c r="B288" s="7">
        <v>43908</v>
      </c>
      <c r="C288" s="12">
        <f t="shared" si="16"/>
        <v>2020</v>
      </c>
      <c r="D288" s="9" t="s">
        <v>10</v>
      </c>
      <c r="E288" s="10">
        <v>992</v>
      </c>
      <c r="F288" s="11">
        <v>30012</v>
      </c>
      <c r="G288" s="10">
        <v>1366</v>
      </c>
      <c r="H288" s="10">
        <v>943</v>
      </c>
      <c r="I288" s="28">
        <f t="shared" si="17"/>
        <v>-374</v>
      </c>
      <c r="J288">
        <f t="shared" si="18"/>
        <v>0.69033674963396774</v>
      </c>
      <c r="K288">
        <f t="shared" si="19"/>
        <v>0.95060483870967738</v>
      </c>
      <c r="L288" t="str">
        <f t="shared" si="20"/>
        <v>2</v>
      </c>
    </row>
    <row r="289" spans="1:12" ht="14.25" customHeight="1">
      <c r="A289" s="6" t="s">
        <v>70</v>
      </c>
      <c r="B289" s="7">
        <v>43908</v>
      </c>
      <c r="C289" s="12">
        <f t="shared" si="16"/>
        <v>2020</v>
      </c>
      <c r="D289" s="9" t="s">
        <v>11</v>
      </c>
      <c r="E289" s="10">
        <v>448</v>
      </c>
      <c r="F289" s="11">
        <v>22002</v>
      </c>
      <c r="G289" s="10">
        <v>708</v>
      </c>
      <c r="H289" s="10">
        <v>448</v>
      </c>
      <c r="I289" s="28">
        <f t="shared" si="17"/>
        <v>-260</v>
      </c>
      <c r="J289">
        <f t="shared" si="18"/>
        <v>0.63276836158192096</v>
      </c>
      <c r="K289">
        <f t="shared" si="19"/>
        <v>1</v>
      </c>
      <c r="L289" t="str">
        <f t="shared" si="20"/>
        <v>2</v>
      </c>
    </row>
    <row r="290" spans="1:12" ht="14.25" customHeight="1">
      <c r="A290" s="6" t="s">
        <v>70</v>
      </c>
      <c r="B290" s="7">
        <v>43908</v>
      </c>
      <c r="C290" s="12">
        <f t="shared" si="16"/>
        <v>2020</v>
      </c>
      <c r="D290" s="9" t="s">
        <v>12</v>
      </c>
      <c r="E290" s="10">
        <v>581</v>
      </c>
      <c r="F290" s="11">
        <v>4489</v>
      </c>
      <c r="G290" s="10">
        <v>757</v>
      </c>
      <c r="H290" s="10">
        <v>576</v>
      </c>
      <c r="I290" s="28">
        <f t="shared" si="17"/>
        <v>-176</v>
      </c>
      <c r="J290">
        <f t="shared" si="18"/>
        <v>0.76089828269484805</v>
      </c>
      <c r="K290">
        <f t="shared" si="19"/>
        <v>0.99139414802065406</v>
      </c>
      <c r="L290" t="str">
        <f t="shared" si="20"/>
        <v>2</v>
      </c>
    </row>
    <row r="291" spans="1:12" ht="14.25" customHeight="1">
      <c r="A291" s="6" t="s">
        <v>70</v>
      </c>
      <c r="B291" s="7">
        <v>43908</v>
      </c>
      <c r="C291" s="12">
        <f t="shared" si="16"/>
        <v>2020</v>
      </c>
      <c r="D291" s="9" t="s">
        <v>13</v>
      </c>
      <c r="E291" s="10">
        <v>331</v>
      </c>
      <c r="F291" s="11">
        <v>32500</v>
      </c>
      <c r="G291" s="10">
        <v>503</v>
      </c>
      <c r="H291" s="10">
        <v>324</v>
      </c>
      <c r="I291" s="28">
        <f t="shared" si="17"/>
        <v>-172</v>
      </c>
      <c r="J291">
        <f t="shared" si="18"/>
        <v>0.64413518886679921</v>
      </c>
      <c r="K291">
        <f t="shared" si="19"/>
        <v>0.97885196374622352</v>
      </c>
      <c r="L291" t="str">
        <f t="shared" si="20"/>
        <v>2</v>
      </c>
    </row>
    <row r="292" spans="1:12" ht="14.25" customHeight="1">
      <c r="A292" s="6" t="s">
        <v>71</v>
      </c>
      <c r="B292" s="7">
        <v>43894</v>
      </c>
      <c r="C292" s="12">
        <f t="shared" si="16"/>
        <v>2020</v>
      </c>
      <c r="D292" s="9" t="s">
        <v>9</v>
      </c>
      <c r="E292" s="10">
        <v>978</v>
      </c>
      <c r="F292" s="11">
        <v>32699</v>
      </c>
      <c r="G292" s="10">
        <v>1436</v>
      </c>
      <c r="H292" s="10">
        <v>973</v>
      </c>
      <c r="I292" s="28">
        <f t="shared" si="17"/>
        <v>-458</v>
      </c>
      <c r="J292">
        <f t="shared" si="18"/>
        <v>0.67757660167130918</v>
      </c>
      <c r="K292">
        <f t="shared" si="19"/>
        <v>0.99488752556237214</v>
      </c>
      <c r="L292" t="str">
        <f t="shared" si="20"/>
        <v>1</v>
      </c>
    </row>
    <row r="293" spans="1:12" ht="14.25" customHeight="1">
      <c r="A293" s="6" t="s">
        <v>71</v>
      </c>
      <c r="B293" s="7">
        <v>43894</v>
      </c>
      <c r="C293" s="12">
        <f t="shared" si="16"/>
        <v>2020</v>
      </c>
      <c r="D293" s="9" t="s">
        <v>10</v>
      </c>
      <c r="E293" s="10">
        <v>987</v>
      </c>
      <c r="F293" s="11">
        <v>32801</v>
      </c>
      <c r="G293" s="10">
        <v>1347</v>
      </c>
      <c r="H293" s="10">
        <v>987</v>
      </c>
      <c r="I293" s="28">
        <f t="shared" si="17"/>
        <v>-360</v>
      </c>
      <c r="J293">
        <f t="shared" si="18"/>
        <v>0.732739420935412</v>
      </c>
      <c r="K293">
        <f t="shared" si="19"/>
        <v>1</v>
      </c>
      <c r="L293" t="str">
        <f t="shared" si="20"/>
        <v>1</v>
      </c>
    </row>
    <row r="294" spans="1:12" ht="14.25" customHeight="1">
      <c r="A294" s="6" t="s">
        <v>71</v>
      </c>
      <c r="B294" s="7">
        <v>43894</v>
      </c>
      <c r="C294" s="12">
        <f t="shared" si="16"/>
        <v>2020</v>
      </c>
      <c r="D294" s="9" t="s">
        <v>11</v>
      </c>
      <c r="E294" s="10">
        <v>315</v>
      </c>
      <c r="F294" s="11">
        <v>24202</v>
      </c>
      <c r="G294" s="10">
        <v>504</v>
      </c>
      <c r="H294" s="10">
        <v>315</v>
      </c>
      <c r="I294" s="28">
        <f t="shared" si="17"/>
        <v>-189</v>
      </c>
      <c r="J294">
        <f t="shared" si="18"/>
        <v>0.625</v>
      </c>
      <c r="K294">
        <f t="shared" si="19"/>
        <v>1</v>
      </c>
      <c r="L294" t="str">
        <f t="shared" si="20"/>
        <v>1</v>
      </c>
    </row>
    <row r="295" spans="1:12" ht="14.25" customHeight="1">
      <c r="A295" s="6" t="s">
        <v>71</v>
      </c>
      <c r="B295" s="7">
        <v>43894</v>
      </c>
      <c r="C295" s="12">
        <f t="shared" si="16"/>
        <v>2020</v>
      </c>
      <c r="D295" s="9" t="s">
        <v>12</v>
      </c>
      <c r="E295" s="10">
        <v>593</v>
      </c>
      <c r="F295" s="11">
        <v>4310</v>
      </c>
      <c r="G295" s="10">
        <v>785</v>
      </c>
      <c r="H295" s="10">
        <v>587</v>
      </c>
      <c r="I295" s="28">
        <f t="shared" si="17"/>
        <v>-192</v>
      </c>
      <c r="J295">
        <f t="shared" si="18"/>
        <v>0.74777070063694262</v>
      </c>
      <c r="K295">
        <f t="shared" si="19"/>
        <v>0.98988195615514329</v>
      </c>
      <c r="L295" t="str">
        <f t="shared" si="20"/>
        <v>1</v>
      </c>
    </row>
    <row r="296" spans="1:12" ht="14.25" customHeight="1">
      <c r="A296" s="6" t="s">
        <v>71</v>
      </c>
      <c r="B296" s="7">
        <v>43894</v>
      </c>
      <c r="C296" s="12">
        <f t="shared" si="16"/>
        <v>2020</v>
      </c>
      <c r="D296" s="9" t="s">
        <v>13</v>
      </c>
      <c r="E296" s="10">
        <v>333</v>
      </c>
      <c r="F296" s="11">
        <v>32500</v>
      </c>
      <c r="G296" s="10">
        <v>512</v>
      </c>
      <c r="H296" s="10">
        <v>331</v>
      </c>
      <c r="I296" s="28">
        <f t="shared" si="17"/>
        <v>-179</v>
      </c>
      <c r="J296">
        <f t="shared" si="18"/>
        <v>0.646484375</v>
      </c>
      <c r="K296">
        <f t="shared" si="19"/>
        <v>0.99399399399399402</v>
      </c>
      <c r="L296" t="str">
        <f t="shared" si="20"/>
        <v>1</v>
      </c>
    </row>
    <row r="297" spans="1:12" ht="14.25" customHeight="1">
      <c r="A297" s="6" t="s">
        <v>72</v>
      </c>
      <c r="B297" s="7">
        <v>43880</v>
      </c>
      <c r="C297" s="12">
        <f t="shared" si="16"/>
        <v>2020</v>
      </c>
      <c r="D297" s="9" t="s">
        <v>9</v>
      </c>
      <c r="E297" s="10">
        <v>982</v>
      </c>
      <c r="F297" s="11">
        <v>32999</v>
      </c>
      <c r="G297" s="10">
        <v>1564</v>
      </c>
      <c r="H297" s="10">
        <v>973</v>
      </c>
      <c r="I297" s="28">
        <f t="shared" si="17"/>
        <v>-582</v>
      </c>
      <c r="J297">
        <f t="shared" si="18"/>
        <v>0.62212276214833762</v>
      </c>
      <c r="K297">
        <f t="shared" si="19"/>
        <v>0.99083503054989819</v>
      </c>
      <c r="L297" t="str">
        <f t="shared" si="20"/>
        <v>2</v>
      </c>
    </row>
    <row r="298" spans="1:12" ht="14.25" customHeight="1">
      <c r="A298" s="6" t="s">
        <v>72</v>
      </c>
      <c r="B298" s="7">
        <v>43880</v>
      </c>
      <c r="C298" s="12">
        <f t="shared" si="16"/>
        <v>2020</v>
      </c>
      <c r="D298" s="9" t="s">
        <v>10</v>
      </c>
      <c r="E298" s="10">
        <v>987</v>
      </c>
      <c r="F298" s="11">
        <v>32889</v>
      </c>
      <c r="G298" s="10">
        <v>1459</v>
      </c>
      <c r="H298" s="10">
        <v>978</v>
      </c>
      <c r="I298" s="28">
        <f t="shared" si="17"/>
        <v>-472</v>
      </c>
      <c r="J298">
        <f t="shared" si="18"/>
        <v>0.67032213845099387</v>
      </c>
      <c r="K298">
        <f t="shared" si="19"/>
        <v>0.99088145896656532</v>
      </c>
      <c r="L298" t="str">
        <f t="shared" si="20"/>
        <v>2</v>
      </c>
    </row>
    <row r="299" spans="1:12" ht="14.25" customHeight="1">
      <c r="A299" s="6" t="s">
        <v>72</v>
      </c>
      <c r="B299" s="7">
        <v>43880</v>
      </c>
      <c r="C299" s="12">
        <f t="shared" si="16"/>
        <v>2020</v>
      </c>
      <c r="D299" s="9" t="s">
        <v>11</v>
      </c>
      <c r="E299" s="10">
        <v>352</v>
      </c>
      <c r="F299" s="11">
        <v>25001</v>
      </c>
      <c r="G299" s="10">
        <v>561</v>
      </c>
      <c r="H299" s="10">
        <v>219</v>
      </c>
      <c r="I299" s="28">
        <f t="shared" si="17"/>
        <v>-209</v>
      </c>
      <c r="J299">
        <f t="shared" si="18"/>
        <v>0.39037433155080214</v>
      </c>
      <c r="K299">
        <f t="shared" si="19"/>
        <v>0.62215909090909094</v>
      </c>
      <c r="L299" t="str">
        <f t="shared" si="20"/>
        <v>2</v>
      </c>
    </row>
    <row r="300" spans="1:12" ht="14.25" customHeight="1">
      <c r="A300" s="6" t="s">
        <v>72</v>
      </c>
      <c r="B300" s="7">
        <v>43880</v>
      </c>
      <c r="C300" s="12">
        <f t="shared" si="16"/>
        <v>2020</v>
      </c>
      <c r="D300" s="9" t="s">
        <v>12</v>
      </c>
      <c r="E300" s="10">
        <v>577</v>
      </c>
      <c r="F300" s="11">
        <v>4309</v>
      </c>
      <c r="G300" s="10">
        <v>729</v>
      </c>
      <c r="H300" s="10">
        <v>574</v>
      </c>
      <c r="I300" s="28">
        <f t="shared" si="17"/>
        <v>-152</v>
      </c>
      <c r="J300">
        <f t="shared" si="18"/>
        <v>0.78737997256515779</v>
      </c>
      <c r="K300">
        <f t="shared" si="19"/>
        <v>0.99480069324090126</v>
      </c>
      <c r="L300" t="str">
        <f t="shared" si="20"/>
        <v>2</v>
      </c>
    </row>
    <row r="301" spans="1:12" ht="14.25" customHeight="1">
      <c r="A301" s="6" t="s">
        <v>72</v>
      </c>
      <c r="B301" s="7">
        <v>43880</v>
      </c>
      <c r="C301" s="12">
        <f t="shared" si="16"/>
        <v>2020</v>
      </c>
      <c r="D301" s="9" t="s">
        <v>13</v>
      </c>
      <c r="E301" s="10">
        <v>328</v>
      </c>
      <c r="F301" s="11">
        <v>33301</v>
      </c>
      <c r="G301" s="10">
        <v>550</v>
      </c>
      <c r="H301" s="10">
        <v>324</v>
      </c>
      <c r="I301" s="28">
        <f t="shared" si="17"/>
        <v>-222</v>
      </c>
      <c r="J301">
        <f t="shared" si="18"/>
        <v>0.58909090909090911</v>
      </c>
      <c r="K301">
        <f t="shared" si="19"/>
        <v>0.98780487804878048</v>
      </c>
      <c r="L301" t="str">
        <f t="shared" si="20"/>
        <v>2</v>
      </c>
    </row>
    <row r="302" spans="1:12" ht="14.25" customHeight="1">
      <c r="A302" s="6" t="s">
        <v>73</v>
      </c>
      <c r="B302" s="7">
        <v>43866</v>
      </c>
      <c r="C302" s="12">
        <f t="shared" si="16"/>
        <v>2020</v>
      </c>
      <c r="D302" s="9" t="s">
        <v>9</v>
      </c>
      <c r="E302" s="10">
        <v>982</v>
      </c>
      <c r="F302" s="11">
        <v>30010</v>
      </c>
      <c r="G302" s="10">
        <v>1204</v>
      </c>
      <c r="H302" s="10">
        <v>977</v>
      </c>
      <c r="I302" s="28">
        <f t="shared" si="17"/>
        <v>-222</v>
      </c>
      <c r="J302">
        <f t="shared" si="18"/>
        <v>0.81146179401993357</v>
      </c>
      <c r="K302">
        <f t="shared" si="19"/>
        <v>0.99490835030549896</v>
      </c>
      <c r="L302" t="str">
        <f t="shared" si="20"/>
        <v>1</v>
      </c>
    </row>
    <row r="303" spans="1:12" ht="14.25" customHeight="1">
      <c r="A303" s="6" t="s">
        <v>73</v>
      </c>
      <c r="B303" s="7">
        <v>43866</v>
      </c>
      <c r="C303" s="12">
        <f t="shared" si="16"/>
        <v>2020</v>
      </c>
      <c r="D303" s="9" t="s">
        <v>10</v>
      </c>
      <c r="E303" s="10">
        <v>984</v>
      </c>
      <c r="F303" s="11">
        <v>30890</v>
      </c>
      <c r="G303" s="10">
        <v>1173</v>
      </c>
      <c r="H303" s="10">
        <v>980</v>
      </c>
      <c r="I303" s="28">
        <f t="shared" si="17"/>
        <v>-189</v>
      </c>
      <c r="J303">
        <f t="shared" si="18"/>
        <v>0.83546462063086102</v>
      </c>
      <c r="K303">
        <f t="shared" si="19"/>
        <v>0.99593495934959353</v>
      </c>
      <c r="L303" t="str">
        <f t="shared" si="20"/>
        <v>1</v>
      </c>
    </row>
    <row r="304" spans="1:12" ht="14.25" customHeight="1">
      <c r="A304" s="6" t="s">
        <v>73</v>
      </c>
      <c r="B304" s="7">
        <v>43866</v>
      </c>
      <c r="C304" s="12">
        <f t="shared" si="16"/>
        <v>2020</v>
      </c>
      <c r="D304" s="9" t="s">
        <v>11</v>
      </c>
      <c r="E304" s="10">
        <v>314</v>
      </c>
      <c r="F304" s="11">
        <v>25013</v>
      </c>
      <c r="G304" s="10">
        <v>504</v>
      </c>
      <c r="H304" s="10">
        <v>314</v>
      </c>
      <c r="I304" s="28">
        <f t="shared" si="17"/>
        <v>-190</v>
      </c>
      <c r="J304">
        <f t="shared" si="18"/>
        <v>0.62301587301587302</v>
      </c>
      <c r="K304">
        <f t="shared" si="19"/>
        <v>1</v>
      </c>
      <c r="L304" t="str">
        <f t="shared" si="20"/>
        <v>1</v>
      </c>
    </row>
    <row r="305" spans="1:12" ht="14.25" customHeight="1">
      <c r="A305" s="6" t="s">
        <v>73</v>
      </c>
      <c r="B305" s="7">
        <v>43866</v>
      </c>
      <c r="C305" s="12">
        <f t="shared" si="16"/>
        <v>2020</v>
      </c>
      <c r="D305" s="9" t="s">
        <v>12</v>
      </c>
      <c r="E305" s="10">
        <v>578</v>
      </c>
      <c r="F305" s="11">
        <v>4401</v>
      </c>
      <c r="G305" s="10">
        <v>821</v>
      </c>
      <c r="H305" s="10">
        <v>562</v>
      </c>
      <c r="I305" s="28">
        <f t="shared" si="17"/>
        <v>-243</v>
      </c>
      <c r="J305">
        <f t="shared" si="18"/>
        <v>0.68453105968331307</v>
      </c>
      <c r="K305">
        <f t="shared" si="19"/>
        <v>0.97231833910034604</v>
      </c>
      <c r="L305" t="str">
        <f t="shared" si="20"/>
        <v>1</v>
      </c>
    </row>
    <row r="306" spans="1:12" ht="14.25" customHeight="1">
      <c r="A306" s="6" t="s">
        <v>73</v>
      </c>
      <c r="B306" s="7">
        <v>43866</v>
      </c>
      <c r="C306" s="12">
        <f t="shared" si="16"/>
        <v>2020</v>
      </c>
      <c r="D306" s="9" t="s">
        <v>13</v>
      </c>
      <c r="E306" s="10">
        <v>335</v>
      </c>
      <c r="F306" s="11">
        <v>34900</v>
      </c>
      <c r="G306" s="10">
        <v>525</v>
      </c>
      <c r="H306" s="10">
        <v>330</v>
      </c>
      <c r="I306" s="28">
        <f t="shared" si="17"/>
        <v>-190</v>
      </c>
      <c r="J306">
        <f t="shared" si="18"/>
        <v>0.62857142857142856</v>
      </c>
      <c r="K306">
        <f t="shared" si="19"/>
        <v>0.9850746268656716</v>
      </c>
      <c r="L306" t="str">
        <f t="shared" si="20"/>
        <v>1</v>
      </c>
    </row>
    <row r="307" spans="1:12" ht="14.25" customHeight="1">
      <c r="A307" s="6" t="s">
        <v>74</v>
      </c>
      <c r="B307" s="7">
        <v>43852</v>
      </c>
      <c r="C307" s="12">
        <f t="shared" si="16"/>
        <v>2020</v>
      </c>
      <c r="D307" s="9" t="s">
        <v>9</v>
      </c>
      <c r="E307" s="10">
        <v>1034</v>
      </c>
      <c r="F307" s="11">
        <v>35010</v>
      </c>
      <c r="G307" s="10">
        <v>1390</v>
      </c>
      <c r="H307" s="10">
        <v>1025</v>
      </c>
      <c r="I307" s="28">
        <f t="shared" si="17"/>
        <v>-356</v>
      </c>
      <c r="J307">
        <f t="shared" si="18"/>
        <v>0.73741007194244601</v>
      </c>
      <c r="K307">
        <f t="shared" si="19"/>
        <v>0.99129593810444872</v>
      </c>
      <c r="L307" t="str">
        <f t="shared" si="20"/>
        <v>2</v>
      </c>
    </row>
    <row r="308" spans="1:12" ht="14.25" customHeight="1">
      <c r="A308" s="6" t="s">
        <v>74</v>
      </c>
      <c r="B308" s="7">
        <v>43852</v>
      </c>
      <c r="C308" s="12">
        <f t="shared" si="16"/>
        <v>2020</v>
      </c>
      <c r="D308" s="9" t="s">
        <v>10</v>
      </c>
      <c r="E308" s="10">
        <v>1012</v>
      </c>
      <c r="F308" s="11">
        <v>37705</v>
      </c>
      <c r="G308" s="10">
        <v>1157</v>
      </c>
      <c r="H308" s="10">
        <v>1008</v>
      </c>
      <c r="I308" s="28">
        <f t="shared" si="17"/>
        <v>-145</v>
      </c>
      <c r="J308">
        <f t="shared" si="18"/>
        <v>0.87121866897147793</v>
      </c>
      <c r="K308">
        <f t="shared" si="19"/>
        <v>0.99604743083003955</v>
      </c>
      <c r="L308" t="str">
        <f t="shared" si="20"/>
        <v>2</v>
      </c>
    </row>
    <row r="309" spans="1:12" ht="14.25" customHeight="1">
      <c r="A309" s="6" t="s">
        <v>74</v>
      </c>
      <c r="B309" s="7">
        <v>43852</v>
      </c>
      <c r="C309" s="12">
        <f t="shared" si="16"/>
        <v>2020</v>
      </c>
      <c r="D309" s="9" t="s">
        <v>11</v>
      </c>
      <c r="E309" s="10">
        <v>329</v>
      </c>
      <c r="F309" s="11">
        <v>25001</v>
      </c>
      <c r="G309" s="10">
        <v>504</v>
      </c>
      <c r="H309" s="10">
        <v>292</v>
      </c>
      <c r="I309" s="28">
        <f t="shared" si="17"/>
        <v>-175</v>
      </c>
      <c r="J309">
        <f t="shared" si="18"/>
        <v>0.57936507936507942</v>
      </c>
      <c r="K309">
        <f t="shared" si="19"/>
        <v>0.88753799392097266</v>
      </c>
      <c r="L309" t="str">
        <f t="shared" si="20"/>
        <v>2</v>
      </c>
    </row>
    <row r="310" spans="1:12" ht="14.25" customHeight="1">
      <c r="A310" s="6" t="s">
        <v>74</v>
      </c>
      <c r="B310" s="7">
        <v>43852</v>
      </c>
      <c r="C310" s="12">
        <f t="shared" si="16"/>
        <v>2020</v>
      </c>
      <c r="D310" s="9" t="s">
        <v>12</v>
      </c>
      <c r="E310" s="10">
        <v>693</v>
      </c>
      <c r="F310" s="11">
        <v>4610</v>
      </c>
      <c r="G310" s="10">
        <v>936</v>
      </c>
      <c r="H310" s="10">
        <v>693</v>
      </c>
      <c r="I310" s="28">
        <f t="shared" si="17"/>
        <v>-243</v>
      </c>
      <c r="J310">
        <f t="shared" si="18"/>
        <v>0.74038461538461542</v>
      </c>
      <c r="K310">
        <f t="shared" si="19"/>
        <v>1</v>
      </c>
      <c r="L310" t="str">
        <f t="shared" si="20"/>
        <v>2</v>
      </c>
    </row>
    <row r="311" spans="1:12" ht="14.25" customHeight="1">
      <c r="A311" s="6" t="s">
        <v>74</v>
      </c>
      <c r="B311" s="7">
        <v>43852</v>
      </c>
      <c r="C311" s="12">
        <f t="shared" si="16"/>
        <v>2020</v>
      </c>
      <c r="D311" s="9" t="s">
        <v>13</v>
      </c>
      <c r="E311" s="10">
        <v>388</v>
      </c>
      <c r="F311" s="11">
        <v>37500</v>
      </c>
      <c r="G311" s="10">
        <v>528</v>
      </c>
      <c r="H311" s="10">
        <v>388</v>
      </c>
      <c r="I311" s="28">
        <f t="shared" si="17"/>
        <v>-140</v>
      </c>
      <c r="J311">
        <f t="shared" si="18"/>
        <v>0.73484848484848486</v>
      </c>
      <c r="K311">
        <f t="shared" si="19"/>
        <v>1</v>
      </c>
      <c r="L311" t="str">
        <f t="shared" si="20"/>
        <v>2</v>
      </c>
    </row>
    <row r="312" spans="1:12" ht="14.25" customHeight="1">
      <c r="A312" s="6" t="s">
        <v>75</v>
      </c>
      <c r="B312" s="7">
        <v>43838</v>
      </c>
      <c r="C312" s="12">
        <f t="shared" si="16"/>
        <v>2020</v>
      </c>
      <c r="D312" s="9" t="s">
        <v>9</v>
      </c>
      <c r="E312" s="10">
        <v>1035</v>
      </c>
      <c r="F312" s="11">
        <v>35320</v>
      </c>
      <c r="G312" s="10">
        <v>1450</v>
      </c>
      <c r="H312" s="10">
        <v>1026</v>
      </c>
      <c r="I312" s="28">
        <f t="shared" si="17"/>
        <v>-415</v>
      </c>
      <c r="J312">
        <f t="shared" si="18"/>
        <v>0.70758620689655172</v>
      </c>
      <c r="K312">
        <f t="shared" si="19"/>
        <v>0.99130434782608701</v>
      </c>
      <c r="L312" t="str">
        <f t="shared" si="20"/>
        <v>1</v>
      </c>
    </row>
    <row r="313" spans="1:12" ht="14.25" customHeight="1">
      <c r="A313" s="6" t="s">
        <v>75</v>
      </c>
      <c r="B313" s="7">
        <v>43838</v>
      </c>
      <c r="C313" s="12">
        <f t="shared" si="16"/>
        <v>2020</v>
      </c>
      <c r="D313" s="9" t="s">
        <v>10</v>
      </c>
      <c r="E313" s="10">
        <v>1022</v>
      </c>
      <c r="F313" s="11">
        <v>37109</v>
      </c>
      <c r="G313" s="10">
        <v>1229</v>
      </c>
      <c r="H313" s="10">
        <v>1021</v>
      </c>
      <c r="I313" s="28">
        <f t="shared" si="17"/>
        <v>-207</v>
      </c>
      <c r="J313">
        <f t="shared" si="18"/>
        <v>0.83075671277461349</v>
      </c>
      <c r="K313">
        <f t="shared" si="19"/>
        <v>0.99902152641878672</v>
      </c>
      <c r="L313" t="str">
        <f t="shared" si="20"/>
        <v>1</v>
      </c>
    </row>
    <row r="314" spans="1:12" ht="14.25" customHeight="1">
      <c r="A314" s="6" t="s">
        <v>75</v>
      </c>
      <c r="B314" s="7">
        <v>43838</v>
      </c>
      <c r="C314" s="12">
        <f t="shared" si="16"/>
        <v>2020</v>
      </c>
      <c r="D314" s="9" t="s">
        <v>11</v>
      </c>
      <c r="E314" s="10">
        <v>321</v>
      </c>
      <c r="F314" s="11">
        <v>24402</v>
      </c>
      <c r="G314" s="10">
        <v>457</v>
      </c>
      <c r="H314" s="10">
        <v>321</v>
      </c>
      <c r="I314" s="28">
        <f t="shared" si="17"/>
        <v>-136</v>
      </c>
      <c r="J314">
        <f t="shared" si="18"/>
        <v>0.70240700218818386</v>
      </c>
      <c r="K314">
        <f t="shared" si="19"/>
        <v>1</v>
      </c>
      <c r="L314" t="str">
        <f t="shared" si="20"/>
        <v>1</v>
      </c>
    </row>
    <row r="315" spans="1:12" ht="14.25" customHeight="1">
      <c r="A315" s="6" t="s">
        <v>75</v>
      </c>
      <c r="B315" s="7">
        <v>43838</v>
      </c>
      <c r="C315" s="12">
        <f t="shared" si="16"/>
        <v>2020</v>
      </c>
      <c r="D315" s="9" t="s">
        <v>12</v>
      </c>
      <c r="E315" s="10">
        <v>707</v>
      </c>
      <c r="F315" s="11">
        <v>3989</v>
      </c>
      <c r="G315" s="10">
        <v>1084</v>
      </c>
      <c r="H315" s="10">
        <v>706</v>
      </c>
      <c r="I315" s="28">
        <f t="shared" si="17"/>
        <v>-377</v>
      </c>
      <c r="J315">
        <f t="shared" si="18"/>
        <v>0.6512915129151291</v>
      </c>
      <c r="K315">
        <f t="shared" si="19"/>
        <v>0.99858557284299854</v>
      </c>
      <c r="L315" t="str">
        <f t="shared" si="20"/>
        <v>1</v>
      </c>
    </row>
    <row r="316" spans="1:12" ht="14.25" customHeight="1">
      <c r="A316" s="6" t="s">
        <v>75</v>
      </c>
      <c r="B316" s="7">
        <v>43838</v>
      </c>
      <c r="C316" s="12">
        <f t="shared" si="16"/>
        <v>2020</v>
      </c>
      <c r="D316" s="9" t="s">
        <v>13</v>
      </c>
      <c r="E316" s="10">
        <v>384</v>
      </c>
      <c r="F316" s="11">
        <v>38000</v>
      </c>
      <c r="G316" s="10">
        <v>541</v>
      </c>
      <c r="H316" s="10">
        <v>377</v>
      </c>
      <c r="I316" s="28">
        <f t="shared" si="17"/>
        <v>-157</v>
      </c>
      <c r="J316">
        <f t="shared" si="18"/>
        <v>0.69685767097966733</v>
      </c>
      <c r="K316">
        <f t="shared" si="19"/>
        <v>0.98177083333333337</v>
      </c>
      <c r="L316" t="str">
        <f t="shared" si="20"/>
        <v>1</v>
      </c>
    </row>
    <row r="317" spans="1:12" ht="14.25" customHeight="1">
      <c r="A317" s="6" t="s">
        <v>76</v>
      </c>
      <c r="B317" s="7">
        <v>43817</v>
      </c>
      <c r="C317" s="12">
        <f t="shared" si="16"/>
        <v>2019</v>
      </c>
      <c r="D317" s="9" t="s">
        <v>9</v>
      </c>
      <c r="E317" s="10">
        <v>1029</v>
      </c>
      <c r="F317" s="11">
        <v>32889</v>
      </c>
      <c r="G317" s="10">
        <v>1256</v>
      </c>
      <c r="H317" s="10">
        <v>1013</v>
      </c>
      <c r="I317" s="28">
        <f t="shared" si="17"/>
        <v>-227</v>
      </c>
      <c r="J317">
        <f t="shared" si="18"/>
        <v>0.80652866242038213</v>
      </c>
      <c r="K317">
        <f t="shared" si="19"/>
        <v>0.98445092322643346</v>
      </c>
      <c r="L317" t="str">
        <f t="shared" si="20"/>
        <v>2</v>
      </c>
    </row>
    <row r="318" spans="1:12" ht="14.25" customHeight="1">
      <c r="A318" s="6" t="s">
        <v>76</v>
      </c>
      <c r="B318" s="7">
        <v>43817</v>
      </c>
      <c r="C318" s="12">
        <f t="shared" si="16"/>
        <v>2019</v>
      </c>
      <c r="D318" s="9" t="s">
        <v>10</v>
      </c>
      <c r="E318" s="10">
        <v>1015</v>
      </c>
      <c r="F318" s="11">
        <v>36000</v>
      </c>
      <c r="G318" s="10">
        <v>1251</v>
      </c>
      <c r="H318" s="10">
        <v>1015</v>
      </c>
      <c r="I318" s="28">
        <f t="shared" si="17"/>
        <v>-236</v>
      </c>
      <c r="J318">
        <f t="shared" si="18"/>
        <v>0.81135091926458835</v>
      </c>
      <c r="K318">
        <f t="shared" si="19"/>
        <v>1</v>
      </c>
      <c r="L318" t="str">
        <f t="shared" si="20"/>
        <v>2</v>
      </c>
    </row>
    <row r="319" spans="1:12" ht="14.25" customHeight="1">
      <c r="A319" s="6" t="s">
        <v>76</v>
      </c>
      <c r="B319" s="7">
        <v>43817</v>
      </c>
      <c r="C319" s="12">
        <f t="shared" si="16"/>
        <v>2019</v>
      </c>
      <c r="D319" s="9" t="s">
        <v>11</v>
      </c>
      <c r="E319" s="10">
        <v>318</v>
      </c>
      <c r="F319" s="11">
        <v>23200</v>
      </c>
      <c r="G319" s="10">
        <v>441</v>
      </c>
      <c r="H319" s="10">
        <v>307</v>
      </c>
      <c r="I319" s="28">
        <f t="shared" si="17"/>
        <v>-123</v>
      </c>
      <c r="J319">
        <f t="shared" si="18"/>
        <v>0.69614512471655332</v>
      </c>
      <c r="K319">
        <f t="shared" si="19"/>
        <v>0.96540880503144655</v>
      </c>
      <c r="L319" t="str">
        <f t="shared" si="20"/>
        <v>2</v>
      </c>
    </row>
    <row r="320" spans="1:12" ht="14.25" customHeight="1">
      <c r="A320" s="6" t="s">
        <v>76</v>
      </c>
      <c r="B320" s="7">
        <v>43817</v>
      </c>
      <c r="C320" s="12">
        <f t="shared" si="16"/>
        <v>2019</v>
      </c>
      <c r="D320" s="9" t="s">
        <v>12</v>
      </c>
      <c r="E320" s="10">
        <v>697</v>
      </c>
      <c r="F320" s="11">
        <v>3658</v>
      </c>
      <c r="G320" s="10">
        <v>850</v>
      </c>
      <c r="H320" s="10">
        <v>696</v>
      </c>
      <c r="I320" s="28">
        <f t="shared" si="17"/>
        <v>-153</v>
      </c>
      <c r="J320">
        <f t="shared" si="18"/>
        <v>0.81882352941176473</v>
      </c>
      <c r="K320">
        <f t="shared" si="19"/>
        <v>0.99856527977044474</v>
      </c>
      <c r="L320" t="str">
        <f t="shared" si="20"/>
        <v>2</v>
      </c>
    </row>
    <row r="321" spans="1:12" ht="14.25" customHeight="1">
      <c r="A321" s="6" t="s">
        <v>76</v>
      </c>
      <c r="B321" s="7">
        <v>43817</v>
      </c>
      <c r="C321" s="12">
        <f t="shared" si="16"/>
        <v>2019</v>
      </c>
      <c r="D321" s="9" t="s">
        <v>13</v>
      </c>
      <c r="E321" s="10">
        <v>384</v>
      </c>
      <c r="F321" s="11">
        <v>37989</v>
      </c>
      <c r="G321" s="10">
        <v>496</v>
      </c>
      <c r="H321" s="10">
        <v>373</v>
      </c>
      <c r="I321" s="28">
        <f t="shared" si="17"/>
        <v>-112</v>
      </c>
      <c r="J321">
        <f t="shared" si="18"/>
        <v>0.75201612903225812</v>
      </c>
      <c r="K321">
        <f t="shared" si="19"/>
        <v>0.97135416666666663</v>
      </c>
      <c r="L321" t="str">
        <f t="shared" si="20"/>
        <v>2</v>
      </c>
    </row>
    <row r="322" spans="1:12" ht="14.25" customHeight="1">
      <c r="A322" s="6" t="s">
        <v>77</v>
      </c>
      <c r="B322" s="7">
        <v>43803</v>
      </c>
      <c r="C322" s="12">
        <f t="shared" si="16"/>
        <v>2019</v>
      </c>
      <c r="D322" s="9" t="s">
        <v>9</v>
      </c>
      <c r="E322" s="10">
        <v>1030</v>
      </c>
      <c r="F322" s="11">
        <v>33009</v>
      </c>
      <c r="G322" s="10">
        <v>1386</v>
      </c>
      <c r="H322" s="10">
        <v>1013</v>
      </c>
      <c r="I322" s="28">
        <f t="shared" si="17"/>
        <v>-356</v>
      </c>
      <c r="J322">
        <f t="shared" si="18"/>
        <v>0.73088023088023091</v>
      </c>
      <c r="K322">
        <f t="shared" si="19"/>
        <v>0.98349514563106799</v>
      </c>
      <c r="L322" t="str">
        <f t="shared" si="20"/>
        <v>1</v>
      </c>
    </row>
    <row r="323" spans="1:12" ht="14.25" customHeight="1">
      <c r="A323" s="6" t="s">
        <v>77</v>
      </c>
      <c r="B323" s="7">
        <v>43803</v>
      </c>
      <c r="C323" s="12">
        <f t="shared" si="16"/>
        <v>2019</v>
      </c>
      <c r="D323" s="9" t="s">
        <v>10</v>
      </c>
      <c r="E323" s="10">
        <v>1013</v>
      </c>
      <c r="F323" s="11">
        <v>37900</v>
      </c>
      <c r="G323" s="10">
        <v>1265</v>
      </c>
      <c r="H323" s="10">
        <v>1003</v>
      </c>
      <c r="I323" s="28">
        <f t="shared" ref="I323:I386" si="21">E323-G323</f>
        <v>-252</v>
      </c>
      <c r="J323">
        <f t="shared" ref="J323:J386" si="22">H323/G323</f>
        <v>0.79288537549407112</v>
      </c>
      <c r="K323">
        <f t="shared" ref="K323:K386" si="23">H323/E323</f>
        <v>0.99012833168805525</v>
      </c>
      <c r="L323" t="str">
        <f t="shared" ref="L323:L386" si="24">IF(COUNTIF(A323,"*First*"), "1","2")</f>
        <v>1</v>
      </c>
    </row>
    <row r="324" spans="1:12" ht="14.25" customHeight="1">
      <c r="A324" s="6" t="s">
        <v>77</v>
      </c>
      <c r="B324" s="7">
        <v>43803</v>
      </c>
      <c r="C324" s="12">
        <f t="shared" si="16"/>
        <v>2019</v>
      </c>
      <c r="D324" s="9" t="s">
        <v>11</v>
      </c>
      <c r="E324" s="10">
        <v>318</v>
      </c>
      <c r="F324" s="11">
        <v>23704</v>
      </c>
      <c r="G324" s="10">
        <v>402</v>
      </c>
      <c r="H324" s="10">
        <v>315</v>
      </c>
      <c r="I324" s="28">
        <f t="shared" si="21"/>
        <v>-84</v>
      </c>
      <c r="J324">
        <f t="shared" si="22"/>
        <v>0.78358208955223885</v>
      </c>
      <c r="K324">
        <f t="shared" si="23"/>
        <v>0.99056603773584906</v>
      </c>
      <c r="L324" t="str">
        <f t="shared" si="24"/>
        <v>1</v>
      </c>
    </row>
    <row r="325" spans="1:12" ht="14.25" customHeight="1">
      <c r="A325" s="6" t="s">
        <v>77</v>
      </c>
      <c r="B325" s="7">
        <v>43803</v>
      </c>
      <c r="C325" s="12">
        <f t="shared" si="16"/>
        <v>2019</v>
      </c>
      <c r="D325" s="9" t="s">
        <v>12</v>
      </c>
      <c r="E325" s="10">
        <v>693</v>
      </c>
      <c r="F325" s="11">
        <v>3789</v>
      </c>
      <c r="G325" s="10">
        <v>908</v>
      </c>
      <c r="H325" s="10">
        <v>678</v>
      </c>
      <c r="I325" s="28">
        <f t="shared" si="21"/>
        <v>-215</v>
      </c>
      <c r="J325">
        <f t="shared" si="22"/>
        <v>0.74669603524229078</v>
      </c>
      <c r="K325">
        <f t="shared" si="23"/>
        <v>0.97835497835497831</v>
      </c>
      <c r="L325" t="str">
        <f t="shared" si="24"/>
        <v>1</v>
      </c>
    </row>
    <row r="326" spans="1:12" ht="14.25" customHeight="1">
      <c r="A326" s="6" t="s">
        <v>77</v>
      </c>
      <c r="B326" s="7">
        <v>43803</v>
      </c>
      <c r="C326" s="12">
        <f t="shared" si="16"/>
        <v>2019</v>
      </c>
      <c r="D326" s="9" t="s">
        <v>13</v>
      </c>
      <c r="E326" s="10">
        <v>384</v>
      </c>
      <c r="F326" s="11">
        <v>38889</v>
      </c>
      <c r="G326" s="10">
        <v>518</v>
      </c>
      <c r="H326" s="10">
        <v>377</v>
      </c>
      <c r="I326" s="28">
        <f t="shared" si="21"/>
        <v>-134</v>
      </c>
      <c r="J326">
        <f t="shared" si="22"/>
        <v>0.72779922779922779</v>
      </c>
      <c r="K326">
        <f t="shared" si="23"/>
        <v>0.98177083333333337</v>
      </c>
      <c r="L326" t="str">
        <f t="shared" si="24"/>
        <v>1</v>
      </c>
    </row>
    <row r="327" spans="1:12" ht="14.25" customHeight="1">
      <c r="A327" s="6" t="s">
        <v>78</v>
      </c>
      <c r="B327" s="7">
        <v>43789</v>
      </c>
      <c r="C327" s="12">
        <f t="shared" si="16"/>
        <v>2019</v>
      </c>
      <c r="D327" s="9" t="s">
        <v>9</v>
      </c>
      <c r="E327" s="10">
        <v>1023</v>
      </c>
      <c r="F327" s="11">
        <v>32000</v>
      </c>
      <c r="G327" s="10">
        <v>1468</v>
      </c>
      <c r="H327" s="10">
        <v>1012</v>
      </c>
      <c r="I327" s="28">
        <f t="shared" si="21"/>
        <v>-445</v>
      </c>
      <c r="J327">
        <f t="shared" si="22"/>
        <v>0.68937329700272476</v>
      </c>
      <c r="K327">
        <f t="shared" si="23"/>
        <v>0.989247311827957</v>
      </c>
      <c r="L327" t="str">
        <f t="shared" si="24"/>
        <v>2</v>
      </c>
    </row>
    <row r="328" spans="1:12" ht="14.25" customHeight="1">
      <c r="A328" s="6" t="s">
        <v>78</v>
      </c>
      <c r="B328" s="7">
        <v>43789</v>
      </c>
      <c r="C328" s="12">
        <f t="shared" si="16"/>
        <v>2019</v>
      </c>
      <c r="D328" s="9" t="s">
        <v>10</v>
      </c>
      <c r="E328" s="10">
        <v>1019</v>
      </c>
      <c r="F328" s="11">
        <v>39700</v>
      </c>
      <c r="G328" s="10">
        <v>1331</v>
      </c>
      <c r="H328" s="10">
        <v>1016</v>
      </c>
      <c r="I328" s="28">
        <f t="shared" si="21"/>
        <v>-312</v>
      </c>
      <c r="J328">
        <f t="shared" si="22"/>
        <v>0.763335837716003</v>
      </c>
      <c r="K328">
        <f t="shared" si="23"/>
        <v>0.99705593719332675</v>
      </c>
      <c r="L328" t="str">
        <f t="shared" si="24"/>
        <v>2</v>
      </c>
    </row>
    <row r="329" spans="1:12" ht="14.25" customHeight="1">
      <c r="A329" s="6" t="s">
        <v>78</v>
      </c>
      <c r="B329" s="7">
        <v>43789</v>
      </c>
      <c r="C329" s="12">
        <f t="shared" si="16"/>
        <v>2019</v>
      </c>
      <c r="D329" s="9" t="s">
        <v>11</v>
      </c>
      <c r="E329" s="10">
        <v>322</v>
      </c>
      <c r="F329" s="11">
        <v>24502</v>
      </c>
      <c r="G329" s="10">
        <v>495</v>
      </c>
      <c r="H329" s="10">
        <v>322</v>
      </c>
      <c r="I329" s="28">
        <f t="shared" si="21"/>
        <v>-173</v>
      </c>
      <c r="J329">
        <f t="shared" si="22"/>
        <v>0.65050505050505047</v>
      </c>
      <c r="K329">
        <f t="shared" si="23"/>
        <v>1</v>
      </c>
      <c r="L329" t="str">
        <f t="shared" si="24"/>
        <v>2</v>
      </c>
    </row>
    <row r="330" spans="1:12" ht="14.25" customHeight="1">
      <c r="A330" s="6" t="s">
        <v>78</v>
      </c>
      <c r="B330" s="7">
        <v>43789</v>
      </c>
      <c r="C330" s="12">
        <f t="shared" si="16"/>
        <v>2019</v>
      </c>
      <c r="D330" s="9" t="s">
        <v>12</v>
      </c>
      <c r="E330" s="10">
        <v>698</v>
      </c>
      <c r="F330" s="11">
        <v>3921</v>
      </c>
      <c r="G330" s="10">
        <v>974</v>
      </c>
      <c r="H330" s="10">
        <v>692</v>
      </c>
      <c r="I330" s="28">
        <f t="shared" si="21"/>
        <v>-276</v>
      </c>
      <c r="J330">
        <f t="shared" si="22"/>
        <v>0.71047227926078027</v>
      </c>
      <c r="K330">
        <f t="shared" si="23"/>
        <v>0.99140401146131807</v>
      </c>
      <c r="L330" t="str">
        <f t="shared" si="24"/>
        <v>2</v>
      </c>
    </row>
    <row r="331" spans="1:12" ht="14.25" customHeight="1">
      <c r="A331" s="6" t="s">
        <v>78</v>
      </c>
      <c r="B331" s="7">
        <v>43789</v>
      </c>
      <c r="C331" s="12">
        <f t="shared" si="16"/>
        <v>2019</v>
      </c>
      <c r="D331" s="9" t="s">
        <v>13</v>
      </c>
      <c r="E331" s="10">
        <v>390</v>
      </c>
      <c r="F331" s="11">
        <v>40889</v>
      </c>
      <c r="G331" s="10">
        <v>540</v>
      </c>
      <c r="H331" s="10">
        <v>383</v>
      </c>
      <c r="I331" s="28">
        <f t="shared" si="21"/>
        <v>-150</v>
      </c>
      <c r="J331">
        <f t="shared" si="22"/>
        <v>0.70925925925925926</v>
      </c>
      <c r="K331">
        <f t="shared" si="23"/>
        <v>0.982051282051282</v>
      </c>
      <c r="L331" t="str">
        <f t="shared" si="24"/>
        <v>2</v>
      </c>
    </row>
    <row r="332" spans="1:12" ht="14.25" customHeight="1">
      <c r="A332" s="6" t="s">
        <v>79</v>
      </c>
      <c r="B332" s="7">
        <v>43775</v>
      </c>
      <c r="C332" s="12">
        <f t="shared" si="16"/>
        <v>2019</v>
      </c>
      <c r="D332" s="9" t="s">
        <v>9</v>
      </c>
      <c r="E332" s="10">
        <v>1043</v>
      </c>
      <c r="F332" s="11">
        <v>30000</v>
      </c>
      <c r="G332" s="10">
        <v>1302</v>
      </c>
      <c r="H332" s="10">
        <v>1031</v>
      </c>
      <c r="I332" s="28">
        <f t="shared" si="21"/>
        <v>-259</v>
      </c>
      <c r="J332">
        <f t="shared" si="22"/>
        <v>0.79185867895545314</v>
      </c>
      <c r="K332">
        <f t="shared" si="23"/>
        <v>0.98849472674976036</v>
      </c>
      <c r="L332" t="str">
        <f t="shared" si="24"/>
        <v>1</v>
      </c>
    </row>
    <row r="333" spans="1:12" ht="14.25" customHeight="1">
      <c r="A333" s="6" t="s">
        <v>79</v>
      </c>
      <c r="B333" s="7">
        <v>43775</v>
      </c>
      <c r="C333" s="12">
        <f t="shared" si="16"/>
        <v>2019</v>
      </c>
      <c r="D333" s="9" t="s">
        <v>10</v>
      </c>
      <c r="E333" s="10">
        <v>1017</v>
      </c>
      <c r="F333" s="11">
        <v>40009</v>
      </c>
      <c r="G333" s="10">
        <v>1296</v>
      </c>
      <c r="H333" s="10">
        <v>1016</v>
      </c>
      <c r="I333" s="28">
        <f t="shared" si="21"/>
        <v>-279</v>
      </c>
      <c r="J333">
        <f t="shared" si="22"/>
        <v>0.78395061728395066</v>
      </c>
      <c r="K333">
        <f t="shared" si="23"/>
        <v>0.99901671583087515</v>
      </c>
      <c r="L333" t="str">
        <f t="shared" si="24"/>
        <v>1</v>
      </c>
    </row>
    <row r="334" spans="1:12" ht="14.25" customHeight="1">
      <c r="A334" s="6" t="s">
        <v>79</v>
      </c>
      <c r="B334" s="7">
        <v>43775</v>
      </c>
      <c r="C334" s="12">
        <f t="shared" si="16"/>
        <v>2019</v>
      </c>
      <c r="D334" s="9" t="s">
        <v>11</v>
      </c>
      <c r="E334" s="10">
        <v>318</v>
      </c>
      <c r="F334" s="11">
        <v>25392</v>
      </c>
      <c r="G334" s="10">
        <v>440</v>
      </c>
      <c r="H334" s="10">
        <v>318</v>
      </c>
      <c r="I334" s="28">
        <f t="shared" si="21"/>
        <v>-122</v>
      </c>
      <c r="J334">
        <f t="shared" si="22"/>
        <v>0.72272727272727277</v>
      </c>
      <c r="K334">
        <f t="shared" si="23"/>
        <v>1</v>
      </c>
      <c r="L334" t="str">
        <f t="shared" si="24"/>
        <v>1</v>
      </c>
    </row>
    <row r="335" spans="1:12" ht="14.25" customHeight="1">
      <c r="A335" s="6" t="s">
        <v>79</v>
      </c>
      <c r="B335" s="7">
        <v>43775</v>
      </c>
      <c r="C335" s="12">
        <f t="shared" si="16"/>
        <v>2019</v>
      </c>
      <c r="D335" s="9" t="s">
        <v>12</v>
      </c>
      <c r="E335" s="10">
        <v>693</v>
      </c>
      <c r="F335" s="11">
        <v>4100</v>
      </c>
      <c r="G335" s="10">
        <v>831</v>
      </c>
      <c r="H335" s="10">
        <v>691</v>
      </c>
      <c r="I335" s="28">
        <f t="shared" si="21"/>
        <v>-138</v>
      </c>
      <c r="J335">
        <f t="shared" si="22"/>
        <v>0.8315282791817088</v>
      </c>
      <c r="K335">
        <f t="shared" si="23"/>
        <v>0.99711399711399706</v>
      </c>
      <c r="L335" t="str">
        <f t="shared" si="24"/>
        <v>1</v>
      </c>
    </row>
    <row r="336" spans="1:12" ht="14.25" customHeight="1">
      <c r="A336" s="6" t="s">
        <v>79</v>
      </c>
      <c r="B336" s="7">
        <v>43775</v>
      </c>
      <c r="C336" s="12">
        <f t="shared" si="16"/>
        <v>2019</v>
      </c>
      <c r="D336" s="9" t="s">
        <v>13</v>
      </c>
      <c r="E336" s="10">
        <v>383</v>
      </c>
      <c r="F336" s="11">
        <v>40101</v>
      </c>
      <c r="G336" s="10">
        <v>587</v>
      </c>
      <c r="H336" s="10">
        <v>376</v>
      </c>
      <c r="I336" s="28">
        <f t="shared" si="21"/>
        <v>-204</v>
      </c>
      <c r="J336">
        <f t="shared" si="22"/>
        <v>0.64054514480408864</v>
      </c>
      <c r="K336">
        <f t="shared" si="23"/>
        <v>0.98172323759791125</v>
      </c>
      <c r="L336" t="str">
        <f t="shared" si="24"/>
        <v>1</v>
      </c>
    </row>
    <row r="337" spans="1:12" ht="14.25" customHeight="1">
      <c r="A337" s="6" t="s">
        <v>80</v>
      </c>
      <c r="B337" s="7">
        <v>43761</v>
      </c>
      <c r="C337" s="12">
        <f t="shared" si="16"/>
        <v>2019</v>
      </c>
      <c r="D337" s="9" t="s">
        <v>9</v>
      </c>
      <c r="E337" s="10">
        <v>1060</v>
      </c>
      <c r="F337" s="11">
        <v>32309</v>
      </c>
      <c r="G337" s="10">
        <v>1467</v>
      </c>
      <c r="H337" s="10">
        <v>1056</v>
      </c>
      <c r="I337" s="28">
        <f t="shared" si="21"/>
        <v>-407</v>
      </c>
      <c r="J337">
        <f t="shared" si="22"/>
        <v>0.71983640081799594</v>
      </c>
      <c r="K337">
        <f t="shared" si="23"/>
        <v>0.99622641509433962</v>
      </c>
      <c r="L337" t="str">
        <f t="shared" si="24"/>
        <v>2</v>
      </c>
    </row>
    <row r="338" spans="1:12" ht="14.25" customHeight="1">
      <c r="A338" s="6" t="s">
        <v>80</v>
      </c>
      <c r="B338" s="7">
        <v>43761</v>
      </c>
      <c r="C338" s="12">
        <f t="shared" si="16"/>
        <v>2019</v>
      </c>
      <c r="D338" s="9" t="s">
        <v>10</v>
      </c>
      <c r="E338" s="10">
        <v>1044</v>
      </c>
      <c r="F338" s="11">
        <v>41805</v>
      </c>
      <c r="G338" s="10">
        <v>1503</v>
      </c>
      <c r="H338" s="10">
        <v>1037</v>
      </c>
      <c r="I338" s="28">
        <f t="shared" si="21"/>
        <v>-459</v>
      </c>
      <c r="J338">
        <f t="shared" si="22"/>
        <v>0.68995342648037261</v>
      </c>
      <c r="K338">
        <f t="shared" si="23"/>
        <v>0.99329501915708818</v>
      </c>
      <c r="L338" t="str">
        <f t="shared" si="24"/>
        <v>2</v>
      </c>
    </row>
    <row r="339" spans="1:12" ht="14.25" customHeight="1">
      <c r="A339" s="6" t="s">
        <v>80</v>
      </c>
      <c r="B339" s="7">
        <v>43761</v>
      </c>
      <c r="C339" s="12">
        <f t="shared" si="16"/>
        <v>2019</v>
      </c>
      <c r="D339" s="9" t="s">
        <v>11</v>
      </c>
      <c r="E339" s="10">
        <v>284</v>
      </c>
      <c r="F339" s="11">
        <v>26001</v>
      </c>
      <c r="G339" s="10">
        <v>439</v>
      </c>
      <c r="H339" s="10">
        <v>279</v>
      </c>
      <c r="I339" s="28">
        <f t="shared" si="21"/>
        <v>-155</v>
      </c>
      <c r="J339">
        <f t="shared" si="22"/>
        <v>0.63553530751708431</v>
      </c>
      <c r="K339">
        <f t="shared" si="23"/>
        <v>0.98239436619718312</v>
      </c>
      <c r="L339" t="str">
        <f t="shared" si="24"/>
        <v>2</v>
      </c>
    </row>
    <row r="340" spans="1:12" ht="14.25" customHeight="1">
      <c r="A340" s="6" t="s">
        <v>80</v>
      </c>
      <c r="B340" s="7">
        <v>43761</v>
      </c>
      <c r="C340" s="12">
        <f t="shared" si="16"/>
        <v>2019</v>
      </c>
      <c r="D340" s="9" t="s">
        <v>12</v>
      </c>
      <c r="E340" s="10">
        <v>753</v>
      </c>
      <c r="F340" s="11">
        <v>3889</v>
      </c>
      <c r="G340" s="10">
        <v>989</v>
      </c>
      <c r="H340" s="10">
        <v>746</v>
      </c>
      <c r="I340" s="28">
        <f t="shared" si="21"/>
        <v>-236</v>
      </c>
      <c r="J340">
        <f t="shared" si="22"/>
        <v>0.75429726996966628</v>
      </c>
      <c r="K340">
        <f t="shared" si="23"/>
        <v>0.99070385126162019</v>
      </c>
      <c r="L340" t="str">
        <f t="shared" si="24"/>
        <v>2</v>
      </c>
    </row>
    <row r="341" spans="1:12" ht="14.25" customHeight="1">
      <c r="A341" s="6" t="s">
        <v>80</v>
      </c>
      <c r="B341" s="7">
        <v>43761</v>
      </c>
      <c r="C341" s="12">
        <f t="shared" si="16"/>
        <v>2019</v>
      </c>
      <c r="D341" s="9" t="s">
        <v>13</v>
      </c>
      <c r="E341" s="10">
        <v>369</v>
      </c>
      <c r="F341" s="11">
        <v>42020</v>
      </c>
      <c r="G341" s="10">
        <v>506</v>
      </c>
      <c r="H341" s="10">
        <v>356</v>
      </c>
      <c r="I341" s="28">
        <f t="shared" si="21"/>
        <v>-137</v>
      </c>
      <c r="J341">
        <f t="shared" si="22"/>
        <v>0.70355731225296447</v>
      </c>
      <c r="K341">
        <f t="shared" si="23"/>
        <v>0.964769647696477</v>
      </c>
      <c r="L341" t="str">
        <f t="shared" si="24"/>
        <v>2</v>
      </c>
    </row>
    <row r="342" spans="1:12" ht="14.25" customHeight="1">
      <c r="A342" s="6" t="s">
        <v>81</v>
      </c>
      <c r="B342" s="7">
        <v>43747</v>
      </c>
      <c r="C342" s="12">
        <f t="shared" si="16"/>
        <v>2019</v>
      </c>
      <c r="D342" s="9" t="s">
        <v>9</v>
      </c>
      <c r="E342" s="10">
        <v>1057</v>
      </c>
      <c r="F342" s="11">
        <v>34001</v>
      </c>
      <c r="G342" s="10">
        <v>1659</v>
      </c>
      <c r="H342" s="10">
        <v>1033</v>
      </c>
      <c r="I342" s="28">
        <f t="shared" si="21"/>
        <v>-602</v>
      </c>
      <c r="J342">
        <f t="shared" si="22"/>
        <v>0.62266425557564797</v>
      </c>
      <c r="K342">
        <f t="shared" si="23"/>
        <v>0.97729422894985807</v>
      </c>
      <c r="L342" t="str">
        <f t="shared" si="24"/>
        <v>1</v>
      </c>
    </row>
    <row r="343" spans="1:12" ht="14.25" customHeight="1">
      <c r="A343" s="6" t="s">
        <v>81</v>
      </c>
      <c r="B343" s="7">
        <v>43747</v>
      </c>
      <c r="C343" s="12">
        <f t="shared" si="16"/>
        <v>2019</v>
      </c>
      <c r="D343" s="9" t="s">
        <v>10</v>
      </c>
      <c r="E343" s="10">
        <v>1048</v>
      </c>
      <c r="F343" s="11">
        <v>41361</v>
      </c>
      <c r="G343" s="10">
        <v>1559</v>
      </c>
      <c r="H343" s="10">
        <v>1042</v>
      </c>
      <c r="I343" s="28">
        <f t="shared" si="21"/>
        <v>-511</v>
      </c>
      <c r="J343">
        <f t="shared" si="22"/>
        <v>0.66837716484926235</v>
      </c>
      <c r="K343">
        <f t="shared" si="23"/>
        <v>0.99427480916030531</v>
      </c>
      <c r="L343" t="str">
        <f t="shared" si="24"/>
        <v>1</v>
      </c>
    </row>
    <row r="344" spans="1:12" ht="14.25" customHeight="1">
      <c r="A344" s="6" t="s">
        <v>81</v>
      </c>
      <c r="B344" s="7">
        <v>43747</v>
      </c>
      <c r="C344" s="12">
        <f t="shared" si="16"/>
        <v>2019</v>
      </c>
      <c r="D344" s="9" t="s">
        <v>11</v>
      </c>
      <c r="E344" s="10">
        <v>286</v>
      </c>
      <c r="F344" s="11">
        <v>26509</v>
      </c>
      <c r="G344" s="10">
        <v>522</v>
      </c>
      <c r="H344" s="10">
        <v>286</v>
      </c>
      <c r="I344" s="28">
        <f t="shared" si="21"/>
        <v>-236</v>
      </c>
      <c r="J344">
        <f t="shared" si="22"/>
        <v>0.54789272030651337</v>
      </c>
      <c r="K344">
        <f t="shared" si="23"/>
        <v>1</v>
      </c>
      <c r="L344" t="str">
        <f t="shared" si="24"/>
        <v>1</v>
      </c>
    </row>
    <row r="345" spans="1:12" ht="14.25" customHeight="1">
      <c r="A345" s="6" t="s">
        <v>81</v>
      </c>
      <c r="B345" s="7">
        <v>43747</v>
      </c>
      <c r="C345" s="12">
        <f t="shared" si="16"/>
        <v>2019</v>
      </c>
      <c r="D345" s="9" t="s">
        <v>12</v>
      </c>
      <c r="E345" s="10">
        <v>765</v>
      </c>
      <c r="F345" s="11">
        <v>3800</v>
      </c>
      <c r="G345" s="10">
        <v>1036</v>
      </c>
      <c r="H345" s="10">
        <v>763</v>
      </c>
      <c r="I345" s="28">
        <f t="shared" si="21"/>
        <v>-271</v>
      </c>
      <c r="J345">
        <f t="shared" si="22"/>
        <v>0.73648648648648651</v>
      </c>
      <c r="K345">
        <f t="shared" si="23"/>
        <v>0.99738562091503269</v>
      </c>
      <c r="L345" t="str">
        <f t="shared" si="24"/>
        <v>1</v>
      </c>
    </row>
    <row r="346" spans="1:12" ht="14.25" customHeight="1">
      <c r="A346" s="6" t="s">
        <v>81</v>
      </c>
      <c r="B346" s="7">
        <v>43747</v>
      </c>
      <c r="C346" s="12">
        <f t="shared" si="16"/>
        <v>2019</v>
      </c>
      <c r="D346" s="9" t="s">
        <v>13</v>
      </c>
      <c r="E346" s="10">
        <v>364</v>
      </c>
      <c r="F346" s="11">
        <v>41001</v>
      </c>
      <c r="G346" s="10">
        <v>601</v>
      </c>
      <c r="H346" s="10">
        <v>358</v>
      </c>
      <c r="I346" s="28">
        <f t="shared" si="21"/>
        <v>-237</v>
      </c>
      <c r="J346">
        <f t="shared" si="22"/>
        <v>0.59567387687188023</v>
      </c>
      <c r="K346">
        <f t="shared" si="23"/>
        <v>0.98351648351648346</v>
      </c>
      <c r="L346" t="str">
        <f t="shared" si="24"/>
        <v>1</v>
      </c>
    </row>
    <row r="347" spans="1:12" ht="14.25" customHeight="1">
      <c r="A347" s="6" t="s">
        <v>82</v>
      </c>
      <c r="B347" s="7">
        <v>43726</v>
      </c>
      <c r="C347" s="12">
        <f t="shared" si="16"/>
        <v>2019</v>
      </c>
      <c r="D347" s="9" t="s">
        <v>9</v>
      </c>
      <c r="E347" s="10">
        <v>1056</v>
      </c>
      <c r="F347" s="11">
        <v>31759</v>
      </c>
      <c r="G347" s="10">
        <v>1453</v>
      </c>
      <c r="H347" s="10">
        <v>1053</v>
      </c>
      <c r="I347" s="28">
        <f t="shared" si="21"/>
        <v>-397</v>
      </c>
      <c r="J347">
        <f t="shared" si="22"/>
        <v>0.72470750172057807</v>
      </c>
      <c r="K347">
        <f t="shared" si="23"/>
        <v>0.99715909090909094</v>
      </c>
      <c r="L347" t="str">
        <f t="shared" si="24"/>
        <v>2</v>
      </c>
    </row>
    <row r="348" spans="1:12" ht="14.25" customHeight="1">
      <c r="A348" s="6" t="s">
        <v>82</v>
      </c>
      <c r="B348" s="7">
        <v>43726</v>
      </c>
      <c r="C348" s="12">
        <f t="shared" si="16"/>
        <v>2019</v>
      </c>
      <c r="D348" s="9" t="s">
        <v>10</v>
      </c>
      <c r="E348" s="10">
        <v>1044</v>
      </c>
      <c r="F348" s="11">
        <v>37000</v>
      </c>
      <c r="G348" s="10">
        <v>1418</v>
      </c>
      <c r="H348" s="10">
        <v>1042</v>
      </c>
      <c r="I348" s="28">
        <f t="shared" si="21"/>
        <v>-374</v>
      </c>
      <c r="J348">
        <f t="shared" si="22"/>
        <v>0.73483779971791252</v>
      </c>
      <c r="K348">
        <f t="shared" si="23"/>
        <v>0.99808429118773945</v>
      </c>
      <c r="L348" t="str">
        <f t="shared" si="24"/>
        <v>2</v>
      </c>
    </row>
    <row r="349" spans="1:12" ht="14.25" customHeight="1">
      <c r="A349" s="6" t="s">
        <v>82</v>
      </c>
      <c r="B349" s="7">
        <v>43726</v>
      </c>
      <c r="C349" s="12">
        <f t="shared" si="16"/>
        <v>2019</v>
      </c>
      <c r="D349" s="9" t="s">
        <v>11</v>
      </c>
      <c r="E349" s="10">
        <v>283</v>
      </c>
      <c r="F349" s="11">
        <v>25556</v>
      </c>
      <c r="G349" s="10">
        <v>544</v>
      </c>
      <c r="H349" s="10">
        <v>282</v>
      </c>
      <c r="I349" s="28">
        <f t="shared" si="21"/>
        <v>-261</v>
      </c>
      <c r="J349">
        <f t="shared" si="22"/>
        <v>0.51838235294117652</v>
      </c>
      <c r="K349">
        <f t="shared" si="23"/>
        <v>0.99646643109540634</v>
      </c>
      <c r="L349" t="str">
        <f t="shared" si="24"/>
        <v>2</v>
      </c>
    </row>
    <row r="350" spans="1:12" ht="14.25" customHeight="1">
      <c r="A350" s="6" t="s">
        <v>82</v>
      </c>
      <c r="B350" s="7">
        <v>43726</v>
      </c>
      <c r="C350" s="12">
        <f t="shared" si="16"/>
        <v>2019</v>
      </c>
      <c r="D350" s="9" t="s">
        <v>12</v>
      </c>
      <c r="E350" s="10">
        <v>907</v>
      </c>
      <c r="F350" s="11">
        <v>3601</v>
      </c>
      <c r="G350" s="10">
        <v>1197</v>
      </c>
      <c r="H350" s="10">
        <v>893</v>
      </c>
      <c r="I350" s="28">
        <f t="shared" si="21"/>
        <v>-290</v>
      </c>
      <c r="J350">
        <f t="shared" si="22"/>
        <v>0.74603174603174605</v>
      </c>
      <c r="K350">
        <f t="shared" si="23"/>
        <v>0.9845644983461963</v>
      </c>
      <c r="L350" t="str">
        <f t="shared" si="24"/>
        <v>2</v>
      </c>
    </row>
    <row r="351" spans="1:12" ht="14.25" customHeight="1">
      <c r="A351" s="6" t="s">
        <v>82</v>
      </c>
      <c r="B351" s="7">
        <v>43726</v>
      </c>
      <c r="C351" s="12">
        <f t="shared" si="16"/>
        <v>2019</v>
      </c>
      <c r="D351" s="9" t="s">
        <v>13</v>
      </c>
      <c r="E351" s="10">
        <v>365</v>
      </c>
      <c r="F351" s="11">
        <v>40000</v>
      </c>
      <c r="G351" s="10">
        <v>632</v>
      </c>
      <c r="H351" s="10">
        <v>350</v>
      </c>
      <c r="I351" s="28">
        <f t="shared" si="21"/>
        <v>-267</v>
      </c>
      <c r="J351">
        <f t="shared" si="22"/>
        <v>0.55379746835443033</v>
      </c>
      <c r="K351">
        <f t="shared" si="23"/>
        <v>0.95890410958904104</v>
      </c>
      <c r="L351" t="str">
        <f t="shared" si="24"/>
        <v>2</v>
      </c>
    </row>
    <row r="352" spans="1:12" ht="14.25" customHeight="1">
      <c r="A352" s="6" t="s">
        <v>83</v>
      </c>
      <c r="B352" s="7">
        <v>43712</v>
      </c>
      <c r="C352" s="12">
        <f t="shared" si="16"/>
        <v>2019</v>
      </c>
      <c r="D352" s="9" t="s">
        <v>9</v>
      </c>
      <c r="E352" s="10">
        <v>1056</v>
      </c>
      <c r="F352" s="11">
        <v>31783</v>
      </c>
      <c r="G352" s="10">
        <v>1656</v>
      </c>
      <c r="H352" s="10">
        <v>1056</v>
      </c>
      <c r="I352" s="28">
        <f t="shared" si="21"/>
        <v>-600</v>
      </c>
      <c r="J352">
        <f t="shared" si="22"/>
        <v>0.6376811594202898</v>
      </c>
      <c r="K352">
        <f t="shared" si="23"/>
        <v>1</v>
      </c>
      <c r="L352" t="str">
        <f t="shared" si="24"/>
        <v>1</v>
      </c>
    </row>
    <row r="353" spans="1:12" ht="14.25" customHeight="1">
      <c r="A353" s="6" t="s">
        <v>83</v>
      </c>
      <c r="B353" s="7">
        <v>43712</v>
      </c>
      <c r="C353" s="12">
        <f t="shared" si="16"/>
        <v>2019</v>
      </c>
      <c r="D353" s="9" t="s">
        <v>10</v>
      </c>
      <c r="E353" s="10">
        <v>1046</v>
      </c>
      <c r="F353" s="11">
        <v>36001</v>
      </c>
      <c r="G353" s="10">
        <v>1289</v>
      </c>
      <c r="H353" s="10">
        <v>1040</v>
      </c>
      <c r="I353" s="28">
        <f t="shared" si="21"/>
        <v>-243</v>
      </c>
      <c r="J353">
        <f t="shared" si="22"/>
        <v>0.80682699767261445</v>
      </c>
      <c r="K353">
        <f t="shared" si="23"/>
        <v>0.99426386233269604</v>
      </c>
      <c r="L353" t="str">
        <f t="shared" si="24"/>
        <v>1</v>
      </c>
    </row>
    <row r="354" spans="1:12" ht="14.25" customHeight="1">
      <c r="A354" s="6" t="s">
        <v>83</v>
      </c>
      <c r="B354" s="7">
        <v>43712</v>
      </c>
      <c r="C354" s="12">
        <f t="shared" si="16"/>
        <v>2019</v>
      </c>
      <c r="D354" s="9" t="s">
        <v>11</v>
      </c>
      <c r="E354" s="10">
        <v>302</v>
      </c>
      <c r="F354" s="11">
        <v>25502</v>
      </c>
      <c r="G354" s="10">
        <v>446</v>
      </c>
      <c r="H354" s="10">
        <v>299</v>
      </c>
      <c r="I354" s="28">
        <f t="shared" si="21"/>
        <v>-144</v>
      </c>
      <c r="J354">
        <f t="shared" si="22"/>
        <v>0.67040358744394624</v>
      </c>
      <c r="K354">
        <f t="shared" si="23"/>
        <v>0.99006622516556286</v>
      </c>
      <c r="L354" t="str">
        <f t="shared" si="24"/>
        <v>1</v>
      </c>
    </row>
    <row r="355" spans="1:12" ht="14.25" customHeight="1">
      <c r="A355" s="6" t="s">
        <v>83</v>
      </c>
      <c r="B355" s="7">
        <v>43712</v>
      </c>
      <c r="C355" s="12">
        <f t="shared" si="16"/>
        <v>2019</v>
      </c>
      <c r="D355" s="9" t="s">
        <v>12</v>
      </c>
      <c r="E355" s="10">
        <v>739</v>
      </c>
      <c r="F355" s="11">
        <v>4089</v>
      </c>
      <c r="G355" s="10">
        <v>1086</v>
      </c>
      <c r="H355" s="10">
        <v>712</v>
      </c>
      <c r="I355" s="28">
        <f t="shared" si="21"/>
        <v>-347</v>
      </c>
      <c r="J355">
        <f t="shared" si="22"/>
        <v>0.65561694290976058</v>
      </c>
      <c r="K355">
        <f t="shared" si="23"/>
        <v>0.96346414073071718</v>
      </c>
      <c r="L355" t="str">
        <f t="shared" si="24"/>
        <v>1</v>
      </c>
    </row>
    <row r="356" spans="1:12" ht="14.25" customHeight="1">
      <c r="A356" s="6" t="s">
        <v>83</v>
      </c>
      <c r="B356" s="7">
        <v>43712</v>
      </c>
      <c r="C356" s="12">
        <f t="shared" si="16"/>
        <v>2019</v>
      </c>
      <c r="D356" s="9" t="s">
        <v>13</v>
      </c>
      <c r="E356" s="10">
        <v>359</v>
      </c>
      <c r="F356" s="11">
        <v>37912</v>
      </c>
      <c r="G356" s="10">
        <v>552</v>
      </c>
      <c r="H356" s="10">
        <v>350</v>
      </c>
      <c r="I356" s="28">
        <f t="shared" si="21"/>
        <v>-193</v>
      </c>
      <c r="J356">
        <f t="shared" si="22"/>
        <v>0.63405797101449279</v>
      </c>
      <c r="K356">
        <f t="shared" si="23"/>
        <v>0.97493036211699169</v>
      </c>
      <c r="L356" t="str">
        <f t="shared" si="24"/>
        <v>1</v>
      </c>
    </row>
    <row r="357" spans="1:12" ht="14.25" customHeight="1">
      <c r="A357" s="6" t="s">
        <v>84</v>
      </c>
      <c r="B357" s="7">
        <v>43698</v>
      </c>
      <c r="C357" s="12">
        <f t="shared" si="16"/>
        <v>2019</v>
      </c>
      <c r="D357" s="9" t="s">
        <v>9</v>
      </c>
      <c r="E357" s="10">
        <v>1062</v>
      </c>
      <c r="F357" s="11">
        <v>31917</v>
      </c>
      <c r="G357" s="10">
        <v>1725</v>
      </c>
      <c r="H357" s="10">
        <v>1062</v>
      </c>
      <c r="I357" s="28">
        <f t="shared" si="21"/>
        <v>-663</v>
      </c>
      <c r="J357">
        <f t="shared" si="22"/>
        <v>0.6156521739130435</v>
      </c>
      <c r="K357">
        <f t="shared" si="23"/>
        <v>1</v>
      </c>
      <c r="L357" t="str">
        <f t="shared" si="24"/>
        <v>2</v>
      </c>
    </row>
    <row r="358" spans="1:12" ht="14.25" customHeight="1">
      <c r="A358" s="6" t="s">
        <v>84</v>
      </c>
      <c r="B358" s="7">
        <v>43698</v>
      </c>
      <c r="C358" s="12">
        <f t="shared" si="16"/>
        <v>2019</v>
      </c>
      <c r="D358" s="9" t="s">
        <v>10</v>
      </c>
      <c r="E358" s="10">
        <v>1045</v>
      </c>
      <c r="F358" s="11">
        <v>38602</v>
      </c>
      <c r="G358" s="10">
        <v>1415</v>
      </c>
      <c r="H358" s="10">
        <v>1043</v>
      </c>
      <c r="I358" s="28">
        <f t="shared" si="21"/>
        <v>-370</v>
      </c>
      <c r="J358">
        <f t="shared" si="22"/>
        <v>0.73710247349823321</v>
      </c>
      <c r="K358">
        <f t="shared" si="23"/>
        <v>0.99808612440191391</v>
      </c>
      <c r="L358" t="str">
        <f t="shared" si="24"/>
        <v>2</v>
      </c>
    </row>
    <row r="359" spans="1:12" ht="14.25" customHeight="1">
      <c r="A359" s="6" t="s">
        <v>84</v>
      </c>
      <c r="B359" s="7">
        <v>43698</v>
      </c>
      <c r="C359" s="12">
        <f t="shared" si="16"/>
        <v>2019</v>
      </c>
      <c r="D359" s="9" t="s">
        <v>11</v>
      </c>
      <c r="E359" s="10">
        <v>283</v>
      </c>
      <c r="F359" s="11">
        <v>26501</v>
      </c>
      <c r="G359" s="10">
        <v>446</v>
      </c>
      <c r="H359" s="10">
        <v>283</v>
      </c>
      <c r="I359" s="28">
        <f t="shared" si="21"/>
        <v>-163</v>
      </c>
      <c r="J359">
        <f t="shared" si="22"/>
        <v>0.63452914798206284</v>
      </c>
      <c r="K359">
        <f t="shared" si="23"/>
        <v>1</v>
      </c>
      <c r="L359" t="str">
        <f t="shared" si="24"/>
        <v>2</v>
      </c>
    </row>
    <row r="360" spans="1:12" ht="14.25" customHeight="1">
      <c r="A360" s="6" t="s">
        <v>84</v>
      </c>
      <c r="B360" s="7">
        <v>43698</v>
      </c>
      <c r="C360" s="12">
        <f t="shared" si="16"/>
        <v>2019</v>
      </c>
      <c r="D360" s="9" t="s">
        <v>12</v>
      </c>
      <c r="E360" s="10">
        <v>742</v>
      </c>
      <c r="F360" s="11">
        <v>4301</v>
      </c>
      <c r="G360" s="10">
        <v>1010</v>
      </c>
      <c r="H360" s="10">
        <v>574</v>
      </c>
      <c r="I360" s="28">
        <f t="shared" si="21"/>
        <v>-268</v>
      </c>
      <c r="J360">
        <f t="shared" si="22"/>
        <v>0.56831683168316827</v>
      </c>
      <c r="K360">
        <f t="shared" si="23"/>
        <v>0.77358490566037741</v>
      </c>
      <c r="L360" t="str">
        <f t="shared" si="24"/>
        <v>2</v>
      </c>
    </row>
    <row r="361" spans="1:12" ht="14.25" customHeight="1">
      <c r="A361" s="6" t="s">
        <v>84</v>
      </c>
      <c r="B361" s="7">
        <v>43698</v>
      </c>
      <c r="C361" s="12">
        <f t="shared" si="16"/>
        <v>2019</v>
      </c>
      <c r="D361" s="9" t="s">
        <v>13</v>
      </c>
      <c r="E361" s="10">
        <v>363</v>
      </c>
      <c r="F361" s="11">
        <v>40002</v>
      </c>
      <c r="G361" s="10">
        <v>593</v>
      </c>
      <c r="H361" s="10">
        <v>353</v>
      </c>
      <c r="I361" s="28">
        <f t="shared" si="21"/>
        <v>-230</v>
      </c>
      <c r="J361">
        <f t="shared" si="22"/>
        <v>0.59527824620573355</v>
      </c>
      <c r="K361">
        <f t="shared" si="23"/>
        <v>0.97245179063360887</v>
      </c>
      <c r="L361" t="str">
        <f t="shared" si="24"/>
        <v>2</v>
      </c>
    </row>
    <row r="362" spans="1:12" ht="14.25" customHeight="1">
      <c r="A362" s="6" t="s">
        <v>85</v>
      </c>
      <c r="B362" s="7">
        <v>43684</v>
      </c>
      <c r="C362" s="12">
        <f t="shared" si="16"/>
        <v>2019</v>
      </c>
      <c r="D362" s="9" t="s">
        <v>9</v>
      </c>
      <c r="E362" s="10">
        <v>1059</v>
      </c>
      <c r="F362" s="11">
        <v>32725</v>
      </c>
      <c r="G362" s="10">
        <v>2023</v>
      </c>
      <c r="H362" s="10">
        <v>1059</v>
      </c>
      <c r="I362" s="28">
        <f t="shared" si="21"/>
        <v>-964</v>
      </c>
      <c r="J362">
        <f t="shared" si="22"/>
        <v>0.52347998022738507</v>
      </c>
      <c r="K362">
        <f t="shared" si="23"/>
        <v>1</v>
      </c>
      <c r="L362" t="str">
        <f t="shared" si="24"/>
        <v>1</v>
      </c>
    </row>
    <row r="363" spans="1:12" ht="14.25" customHeight="1">
      <c r="A363" s="6" t="s">
        <v>85</v>
      </c>
      <c r="B363" s="7">
        <v>43684</v>
      </c>
      <c r="C363" s="12">
        <f t="shared" si="16"/>
        <v>2019</v>
      </c>
      <c r="D363" s="9" t="s">
        <v>10</v>
      </c>
      <c r="E363" s="10">
        <v>1047</v>
      </c>
      <c r="F363" s="11">
        <v>40001</v>
      </c>
      <c r="G363" s="10">
        <v>1487</v>
      </c>
      <c r="H363" s="10">
        <v>1043</v>
      </c>
      <c r="I363" s="28">
        <f t="shared" si="21"/>
        <v>-440</v>
      </c>
      <c r="J363">
        <f t="shared" si="22"/>
        <v>0.70141223940820441</v>
      </c>
      <c r="K363">
        <f t="shared" si="23"/>
        <v>0.99617956064947466</v>
      </c>
      <c r="L363" t="str">
        <f t="shared" si="24"/>
        <v>1</v>
      </c>
    </row>
    <row r="364" spans="1:12" ht="14.25" customHeight="1">
      <c r="A364" s="6" t="s">
        <v>85</v>
      </c>
      <c r="B364" s="7">
        <v>43684</v>
      </c>
      <c r="C364" s="12">
        <f t="shared" si="16"/>
        <v>2019</v>
      </c>
      <c r="D364" s="9" t="s">
        <v>11</v>
      </c>
      <c r="E364" s="10">
        <v>292</v>
      </c>
      <c r="F364" s="11">
        <v>27800</v>
      </c>
      <c r="G364" s="10">
        <v>492</v>
      </c>
      <c r="H364" s="10">
        <v>273</v>
      </c>
      <c r="I364" s="28">
        <f t="shared" si="21"/>
        <v>-200</v>
      </c>
      <c r="J364">
        <f t="shared" si="22"/>
        <v>0.55487804878048785</v>
      </c>
      <c r="K364">
        <f t="shared" si="23"/>
        <v>0.93493150684931503</v>
      </c>
      <c r="L364" t="str">
        <f t="shared" si="24"/>
        <v>1</v>
      </c>
    </row>
    <row r="365" spans="1:12" ht="14.25" customHeight="1">
      <c r="A365" s="6" t="s">
        <v>85</v>
      </c>
      <c r="B365" s="7">
        <v>43684</v>
      </c>
      <c r="C365" s="12">
        <f t="shared" si="16"/>
        <v>2019</v>
      </c>
      <c r="D365" s="9" t="s">
        <v>12</v>
      </c>
      <c r="E365" s="10">
        <v>751</v>
      </c>
      <c r="F365" s="11">
        <v>4400</v>
      </c>
      <c r="G365" s="10">
        <v>1040</v>
      </c>
      <c r="H365" s="10">
        <v>751</v>
      </c>
      <c r="I365" s="28">
        <f t="shared" si="21"/>
        <v>-289</v>
      </c>
      <c r="J365">
        <f t="shared" si="22"/>
        <v>0.7221153846153846</v>
      </c>
      <c r="K365">
        <f t="shared" si="23"/>
        <v>1</v>
      </c>
      <c r="L365" t="str">
        <f t="shared" si="24"/>
        <v>1</v>
      </c>
    </row>
    <row r="366" spans="1:12" ht="14.25" customHeight="1">
      <c r="A366" s="6" t="s">
        <v>85</v>
      </c>
      <c r="B366" s="7">
        <v>43684</v>
      </c>
      <c r="C366" s="12">
        <f t="shared" si="16"/>
        <v>2019</v>
      </c>
      <c r="D366" s="9" t="s">
        <v>13</v>
      </c>
      <c r="E366" s="10">
        <v>357</v>
      </c>
      <c r="F366" s="11">
        <v>40512</v>
      </c>
      <c r="G366" s="10">
        <v>589</v>
      </c>
      <c r="H366" s="10">
        <v>353</v>
      </c>
      <c r="I366" s="28">
        <f t="shared" si="21"/>
        <v>-232</v>
      </c>
      <c r="J366">
        <f t="shared" si="22"/>
        <v>0.59932088285229201</v>
      </c>
      <c r="K366">
        <f t="shared" si="23"/>
        <v>0.98879551820728295</v>
      </c>
      <c r="L366" t="str">
        <f t="shared" si="24"/>
        <v>1</v>
      </c>
    </row>
    <row r="367" spans="1:12" ht="14.25" customHeight="1">
      <c r="A367" s="6" t="s">
        <v>86</v>
      </c>
      <c r="B367" s="7">
        <v>43663</v>
      </c>
      <c r="C367" s="12">
        <f t="shared" si="16"/>
        <v>2019</v>
      </c>
      <c r="D367" s="9" t="s">
        <v>9</v>
      </c>
      <c r="E367" s="10">
        <v>1623</v>
      </c>
      <c r="F367" s="11">
        <v>26667</v>
      </c>
      <c r="G367" s="10">
        <v>1902</v>
      </c>
      <c r="H367" s="10">
        <v>1617</v>
      </c>
      <c r="I367" s="28">
        <f t="shared" si="21"/>
        <v>-279</v>
      </c>
      <c r="J367">
        <f t="shared" si="22"/>
        <v>0.85015772870662465</v>
      </c>
      <c r="K367">
        <f t="shared" si="23"/>
        <v>0.99630314232902029</v>
      </c>
      <c r="L367" t="str">
        <f t="shared" si="24"/>
        <v>2</v>
      </c>
    </row>
    <row r="368" spans="1:12" ht="14.25" customHeight="1">
      <c r="A368" s="6" t="s">
        <v>86</v>
      </c>
      <c r="B368" s="7">
        <v>43663</v>
      </c>
      <c r="C368" s="12">
        <f t="shared" si="16"/>
        <v>2019</v>
      </c>
      <c r="D368" s="9" t="s">
        <v>10</v>
      </c>
      <c r="E368" s="10">
        <v>1143</v>
      </c>
      <c r="F368" s="11">
        <v>39406</v>
      </c>
      <c r="G368" s="10">
        <v>1677</v>
      </c>
      <c r="H368" s="10">
        <v>1140</v>
      </c>
      <c r="I368" s="28">
        <f t="shared" si="21"/>
        <v>-534</v>
      </c>
      <c r="J368">
        <f t="shared" si="22"/>
        <v>0.67978533094812166</v>
      </c>
      <c r="K368">
        <f t="shared" si="23"/>
        <v>0.99737532808398954</v>
      </c>
      <c r="L368" t="str">
        <f t="shared" si="24"/>
        <v>2</v>
      </c>
    </row>
    <row r="369" spans="1:12" ht="14.25" customHeight="1">
      <c r="A369" s="6" t="s">
        <v>86</v>
      </c>
      <c r="B369" s="7">
        <v>43663</v>
      </c>
      <c r="C369" s="12">
        <f t="shared" si="16"/>
        <v>2019</v>
      </c>
      <c r="D369" s="9" t="s">
        <v>11</v>
      </c>
      <c r="E369" s="10">
        <v>393</v>
      </c>
      <c r="F369" s="11">
        <v>24599</v>
      </c>
      <c r="G369" s="10">
        <v>657</v>
      </c>
      <c r="H369" s="10">
        <v>393</v>
      </c>
      <c r="I369" s="28">
        <f t="shared" si="21"/>
        <v>-264</v>
      </c>
      <c r="J369">
        <f t="shared" si="22"/>
        <v>0.59817351598173518</v>
      </c>
      <c r="K369">
        <f t="shared" si="23"/>
        <v>1</v>
      </c>
      <c r="L369" t="str">
        <f t="shared" si="24"/>
        <v>2</v>
      </c>
    </row>
    <row r="370" spans="1:12" ht="14.25" customHeight="1">
      <c r="A370" s="6" t="s">
        <v>86</v>
      </c>
      <c r="B370" s="7">
        <v>43663</v>
      </c>
      <c r="C370" s="12">
        <f t="shared" si="16"/>
        <v>2019</v>
      </c>
      <c r="D370" s="9" t="s">
        <v>12</v>
      </c>
      <c r="E370" s="10">
        <v>900</v>
      </c>
      <c r="F370" s="11">
        <v>3554</v>
      </c>
      <c r="G370" s="10">
        <v>1193</v>
      </c>
      <c r="H370" s="10">
        <v>897</v>
      </c>
      <c r="I370" s="28">
        <f t="shared" si="21"/>
        <v>-293</v>
      </c>
      <c r="J370">
        <f t="shared" si="22"/>
        <v>0.75188600167644593</v>
      </c>
      <c r="K370">
        <f t="shared" si="23"/>
        <v>0.9966666666666667</v>
      </c>
      <c r="L370" t="str">
        <f t="shared" si="24"/>
        <v>2</v>
      </c>
    </row>
    <row r="371" spans="1:12" ht="14.25" customHeight="1">
      <c r="A371" s="6" t="s">
        <v>86</v>
      </c>
      <c r="B371" s="7">
        <v>43663</v>
      </c>
      <c r="C371" s="12">
        <f t="shared" si="16"/>
        <v>2019</v>
      </c>
      <c r="D371" s="9" t="s">
        <v>13</v>
      </c>
      <c r="E371" s="10">
        <v>375</v>
      </c>
      <c r="F371" s="11">
        <v>39889</v>
      </c>
      <c r="G371" s="10">
        <v>751</v>
      </c>
      <c r="H371" s="10">
        <v>367</v>
      </c>
      <c r="I371" s="28">
        <f t="shared" si="21"/>
        <v>-376</v>
      </c>
      <c r="J371">
        <f t="shared" si="22"/>
        <v>0.48868175765645805</v>
      </c>
      <c r="K371">
        <f t="shared" si="23"/>
        <v>0.97866666666666668</v>
      </c>
      <c r="L371" t="str">
        <f t="shared" si="24"/>
        <v>2</v>
      </c>
    </row>
    <row r="372" spans="1:12" ht="14.25" customHeight="1">
      <c r="A372" s="6" t="s">
        <v>87</v>
      </c>
      <c r="B372" s="7">
        <v>43649</v>
      </c>
      <c r="C372" s="12">
        <f t="shared" si="16"/>
        <v>2019</v>
      </c>
      <c r="D372" s="9" t="s">
        <v>9</v>
      </c>
      <c r="E372" s="10">
        <v>1431</v>
      </c>
      <c r="F372" s="11">
        <v>28589</v>
      </c>
      <c r="G372" s="10">
        <v>1795</v>
      </c>
      <c r="H372" s="10">
        <v>1428</v>
      </c>
      <c r="I372" s="28">
        <f t="shared" si="21"/>
        <v>-364</v>
      </c>
      <c r="J372">
        <f t="shared" si="22"/>
        <v>0.79554317548746523</v>
      </c>
      <c r="K372">
        <f t="shared" si="23"/>
        <v>0.99790356394129975</v>
      </c>
      <c r="L372" t="str">
        <f t="shared" si="24"/>
        <v>1</v>
      </c>
    </row>
    <row r="373" spans="1:12" ht="14.25" customHeight="1">
      <c r="A373" s="6" t="s">
        <v>87</v>
      </c>
      <c r="B373" s="7">
        <v>43649</v>
      </c>
      <c r="C373" s="12">
        <f t="shared" si="16"/>
        <v>2019</v>
      </c>
      <c r="D373" s="9" t="s">
        <v>10</v>
      </c>
      <c r="E373" s="10">
        <v>1141</v>
      </c>
      <c r="F373" s="11">
        <v>34000</v>
      </c>
      <c r="G373" s="10">
        <v>1390</v>
      </c>
      <c r="H373" s="10">
        <v>1135</v>
      </c>
      <c r="I373" s="28">
        <f t="shared" si="21"/>
        <v>-249</v>
      </c>
      <c r="J373">
        <f t="shared" si="22"/>
        <v>0.81654676258992809</v>
      </c>
      <c r="K373">
        <f t="shared" si="23"/>
        <v>0.99474145486415422</v>
      </c>
      <c r="L373" t="str">
        <f t="shared" si="24"/>
        <v>1</v>
      </c>
    </row>
    <row r="374" spans="1:12" ht="14.25" customHeight="1">
      <c r="A374" s="6" t="s">
        <v>87</v>
      </c>
      <c r="B374" s="7">
        <v>43649</v>
      </c>
      <c r="C374" s="12">
        <f t="shared" si="16"/>
        <v>2019</v>
      </c>
      <c r="D374" s="9" t="s">
        <v>11</v>
      </c>
      <c r="E374" s="10">
        <v>390</v>
      </c>
      <c r="F374" s="11">
        <v>25089</v>
      </c>
      <c r="G374" s="10">
        <v>649</v>
      </c>
      <c r="H374" s="10">
        <v>382</v>
      </c>
      <c r="I374" s="28">
        <f t="shared" si="21"/>
        <v>-259</v>
      </c>
      <c r="J374">
        <f t="shared" si="22"/>
        <v>0.58859784283513095</v>
      </c>
      <c r="K374">
        <f t="shared" si="23"/>
        <v>0.97948717948717945</v>
      </c>
      <c r="L374" t="str">
        <f t="shared" si="24"/>
        <v>1</v>
      </c>
    </row>
    <row r="375" spans="1:12" ht="14.25" customHeight="1">
      <c r="A375" s="6" t="s">
        <v>87</v>
      </c>
      <c r="B375" s="7">
        <v>43649</v>
      </c>
      <c r="C375" s="12">
        <f t="shared" si="16"/>
        <v>2019</v>
      </c>
      <c r="D375" s="9" t="s">
        <v>12</v>
      </c>
      <c r="E375" s="10">
        <v>902</v>
      </c>
      <c r="F375" s="11">
        <v>3081</v>
      </c>
      <c r="G375" s="10">
        <v>1141</v>
      </c>
      <c r="H375" s="10">
        <v>890</v>
      </c>
      <c r="I375" s="28">
        <f t="shared" si="21"/>
        <v>-239</v>
      </c>
      <c r="J375">
        <f t="shared" si="22"/>
        <v>0.78001752848378614</v>
      </c>
      <c r="K375">
        <f t="shared" si="23"/>
        <v>0.98669623059866962</v>
      </c>
      <c r="L375" t="str">
        <f t="shared" si="24"/>
        <v>1</v>
      </c>
    </row>
    <row r="376" spans="1:12" ht="14.25" customHeight="1">
      <c r="A376" s="6" t="s">
        <v>87</v>
      </c>
      <c r="B376" s="7">
        <v>43649</v>
      </c>
      <c r="C376" s="12">
        <f t="shared" si="16"/>
        <v>2019</v>
      </c>
      <c r="D376" s="9" t="s">
        <v>13</v>
      </c>
      <c r="E376" s="10">
        <v>379</v>
      </c>
      <c r="F376" s="11">
        <v>36901</v>
      </c>
      <c r="G376" s="10">
        <v>523</v>
      </c>
      <c r="H376" s="10">
        <v>377</v>
      </c>
      <c r="I376" s="28">
        <f t="shared" si="21"/>
        <v>-144</v>
      </c>
      <c r="J376">
        <f t="shared" si="22"/>
        <v>0.72084130019120463</v>
      </c>
      <c r="K376">
        <f t="shared" si="23"/>
        <v>0.99472295514511877</v>
      </c>
      <c r="L376" t="str">
        <f t="shared" si="24"/>
        <v>1</v>
      </c>
    </row>
    <row r="377" spans="1:12" ht="14.25" customHeight="1">
      <c r="A377" s="6" t="s">
        <v>88</v>
      </c>
      <c r="B377" s="7">
        <v>43635</v>
      </c>
      <c r="C377" s="12">
        <f t="shared" si="16"/>
        <v>2019</v>
      </c>
      <c r="D377" s="9" t="s">
        <v>9</v>
      </c>
      <c r="E377" s="10">
        <v>1424</v>
      </c>
      <c r="F377" s="11">
        <v>26999</v>
      </c>
      <c r="G377" s="10">
        <v>1742</v>
      </c>
      <c r="H377" s="10">
        <v>1225</v>
      </c>
      <c r="I377" s="28">
        <f t="shared" si="21"/>
        <v>-318</v>
      </c>
      <c r="J377">
        <f t="shared" si="22"/>
        <v>0.70321469575200923</v>
      </c>
      <c r="K377">
        <f t="shared" si="23"/>
        <v>0.860252808988764</v>
      </c>
      <c r="L377" t="str">
        <f t="shared" si="24"/>
        <v>2</v>
      </c>
    </row>
    <row r="378" spans="1:12" ht="14.25" customHeight="1">
      <c r="A378" s="6" t="s">
        <v>88</v>
      </c>
      <c r="B378" s="7">
        <v>43635</v>
      </c>
      <c r="C378" s="12">
        <f t="shared" si="16"/>
        <v>2019</v>
      </c>
      <c r="D378" s="9" t="s">
        <v>10</v>
      </c>
      <c r="E378" s="10">
        <v>1141</v>
      </c>
      <c r="F378" s="11">
        <v>35906</v>
      </c>
      <c r="G378" s="10">
        <v>1418</v>
      </c>
      <c r="H378" s="10">
        <v>1137</v>
      </c>
      <c r="I378" s="28">
        <f t="shared" si="21"/>
        <v>-277</v>
      </c>
      <c r="J378">
        <f t="shared" si="22"/>
        <v>0.8018335684062059</v>
      </c>
      <c r="K378">
        <f t="shared" si="23"/>
        <v>0.99649430324276955</v>
      </c>
      <c r="L378" t="str">
        <f t="shared" si="24"/>
        <v>2</v>
      </c>
    </row>
    <row r="379" spans="1:12" ht="14.25" customHeight="1">
      <c r="A379" s="6" t="s">
        <v>88</v>
      </c>
      <c r="B379" s="7">
        <v>43635</v>
      </c>
      <c r="C379" s="12">
        <f t="shared" si="16"/>
        <v>2019</v>
      </c>
      <c r="D379" s="9" t="s">
        <v>11</v>
      </c>
      <c r="E379" s="10">
        <v>393</v>
      </c>
      <c r="F379" s="11">
        <v>25501</v>
      </c>
      <c r="G379" s="10">
        <v>607</v>
      </c>
      <c r="H379" s="10">
        <v>390</v>
      </c>
      <c r="I379" s="28">
        <f t="shared" si="21"/>
        <v>-214</v>
      </c>
      <c r="J379">
        <f t="shared" si="22"/>
        <v>0.64250411861614498</v>
      </c>
      <c r="K379">
        <f t="shared" si="23"/>
        <v>0.99236641221374045</v>
      </c>
      <c r="L379" t="str">
        <f t="shared" si="24"/>
        <v>2</v>
      </c>
    </row>
    <row r="380" spans="1:12" ht="14.25" customHeight="1">
      <c r="A380" s="6" t="s">
        <v>88</v>
      </c>
      <c r="B380" s="7">
        <v>43635</v>
      </c>
      <c r="C380" s="12">
        <f t="shared" si="16"/>
        <v>2019</v>
      </c>
      <c r="D380" s="9" t="s">
        <v>12</v>
      </c>
      <c r="E380" s="10">
        <v>909</v>
      </c>
      <c r="F380" s="11">
        <v>3000</v>
      </c>
      <c r="G380" s="10">
        <v>1187</v>
      </c>
      <c r="H380" s="10">
        <v>906</v>
      </c>
      <c r="I380" s="28">
        <f t="shared" si="21"/>
        <v>-278</v>
      </c>
      <c r="J380">
        <f t="shared" si="22"/>
        <v>0.76326874473462514</v>
      </c>
      <c r="K380">
        <f t="shared" si="23"/>
        <v>0.99669966996699666</v>
      </c>
      <c r="L380" t="str">
        <f t="shared" si="24"/>
        <v>2</v>
      </c>
    </row>
    <row r="381" spans="1:12" ht="14.25" customHeight="1">
      <c r="A381" s="6" t="s">
        <v>88</v>
      </c>
      <c r="B381" s="7">
        <v>43635</v>
      </c>
      <c r="C381" s="12">
        <f t="shared" si="16"/>
        <v>2019</v>
      </c>
      <c r="D381" s="9" t="s">
        <v>13</v>
      </c>
      <c r="E381" s="10">
        <v>381</v>
      </c>
      <c r="F381" s="11">
        <v>39400</v>
      </c>
      <c r="G381" s="10">
        <v>536</v>
      </c>
      <c r="H381" s="10">
        <v>380</v>
      </c>
      <c r="I381" s="28">
        <f t="shared" si="21"/>
        <v>-155</v>
      </c>
      <c r="J381">
        <f t="shared" si="22"/>
        <v>0.70895522388059706</v>
      </c>
      <c r="K381">
        <f t="shared" si="23"/>
        <v>0.99737532808398954</v>
      </c>
      <c r="L381" t="str">
        <f t="shared" si="24"/>
        <v>2</v>
      </c>
    </row>
    <row r="382" spans="1:12" ht="14.25" customHeight="1">
      <c r="A382" s="6" t="s">
        <v>89</v>
      </c>
      <c r="B382" s="7">
        <v>43622</v>
      </c>
      <c r="C382" s="12">
        <f t="shared" si="16"/>
        <v>2019</v>
      </c>
      <c r="D382" s="9" t="s">
        <v>9</v>
      </c>
      <c r="E382" s="10">
        <v>1424</v>
      </c>
      <c r="F382" s="11">
        <v>30009</v>
      </c>
      <c r="G382" s="10">
        <v>1902</v>
      </c>
      <c r="H382" s="10">
        <v>1417</v>
      </c>
      <c r="I382" s="28">
        <f t="shared" si="21"/>
        <v>-478</v>
      </c>
      <c r="J382">
        <f t="shared" si="22"/>
        <v>0.74500525762355418</v>
      </c>
      <c r="K382">
        <f t="shared" si="23"/>
        <v>0.99508426966292129</v>
      </c>
      <c r="L382" t="str">
        <f t="shared" si="24"/>
        <v>1</v>
      </c>
    </row>
    <row r="383" spans="1:12" ht="14.25" customHeight="1">
      <c r="A383" s="6" t="s">
        <v>89</v>
      </c>
      <c r="B383" s="7">
        <v>43622</v>
      </c>
      <c r="C383" s="12">
        <f t="shared" si="16"/>
        <v>2019</v>
      </c>
      <c r="D383" s="9" t="s">
        <v>10</v>
      </c>
      <c r="E383" s="10">
        <v>1139</v>
      </c>
      <c r="F383" s="11">
        <v>39728</v>
      </c>
      <c r="G383" s="10">
        <v>1346</v>
      </c>
      <c r="H383" s="10">
        <v>1137</v>
      </c>
      <c r="I383" s="28">
        <f t="shared" si="21"/>
        <v>-207</v>
      </c>
      <c r="J383">
        <f t="shared" si="22"/>
        <v>0.84472511144130757</v>
      </c>
      <c r="K383">
        <f t="shared" si="23"/>
        <v>0.99824407374890256</v>
      </c>
      <c r="L383" t="str">
        <f t="shared" si="24"/>
        <v>1</v>
      </c>
    </row>
    <row r="384" spans="1:12" ht="14.25" customHeight="1">
      <c r="A384" s="6" t="s">
        <v>89</v>
      </c>
      <c r="B384" s="7">
        <v>43622</v>
      </c>
      <c r="C384" s="12">
        <f t="shared" si="16"/>
        <v>2019</v>
      </c>
      <c r="D384" s="9" t="s">
        <v>11</v>
      </c>
      <c r="E384" s="10">
        <v>389</v>
      </c>
      <c r="F384" s="11">
        <v>25502</v>
      </c>
      <c r="G384" s="10">
        <v>535</v>
      </c>
      <c r="H384" s="10">
        <v>389</v>
      </c>
      <c r="I384" s="28">
        <f t="shared" si="21"/>
        <v>-146</v>
      </c>
      <c r="J384">
        <f t="shared" si="22"/>
        <v>0.7271028037383177</v>
      </c>
      <c r="K384">
        <f t="shared" si="23"/>
        <v>1</v>
      </c>
      <c r="L384" t="str">
        <f t="shared" si="24"/>
        <v>1</v>
      </c>
    </row>
    <row r="385" spans="1:12" ht="14.25" customHeight="1">
      <c r="A385" s="6" t="s">
        <v>89</v>
      </c>
      <c r="B385" s="7">
        <v>43622</v>
      </c>
      <c r="C385" s="12">
        <f t="shared" si="16"/>
        <v>2019</v>
      </c>
      <c r="D385" s="9" t="s">
        <v>12</v>
      </c>
      <c r="E385" s="10">
        <v>925</v>
      </c>
      <c r="F385" s="11">
        <v>3090</v>
      </c>
      <c r="G385" s="10">
        <v>1149</v>
      </c>
      <c r="H385" s="10">
        <v>920</v>
      </c>
      <c r="I385" s="28">
        <f t="shared" si="21"/>
        <v>-224</v>
      </c>
      <c r="J385">
        <f t="shared" si="22"/>
        <v>0.80069625761531771</v>
      </c>
      <c r="K385">
        <f t="shared" si="23"/>
        <v>0.99459459459459465</v>
      </c>
      <c r="L385" t="str">
        <f t="shared" si="24"/>
        <v>1</v>
      </c>
    </row>
    <row r="386" spans="1:12" ht="14.25" customHeight="1">
      <c r="A386" s="6" t="s">
        <v>89</v>
      </c>
      <c r="B386" s="7">
        <v>43622</v>
      </c>
      <c r="C386" s="12">
        <f t="shared" si="16"/>
        <v>2019</v>
      </c>
      <c r="D386" s="9" t="s">
        <v>13</v>
      </c>
      <c r="E386" s="10">
        <v>380</v>
      </c>
      <c r="F386" s="11">
        <v>42002</v>
      </c>
      <c r="G386" s="10">
        <v>724</v>
      </c>
      <c r="H386" s="10">
        <v>375</v>
      </c>
      <c r="I386" s="28">
        <f t="shared" si="21"/>
        <v>-344</v>
      </c>
      <c r="J386">
        <f t="shared" si="22"/>
        <v>0.51795580110497241</v>
      </c>
      <c r="K386">
        <f t="shared" si="23"/>
        <v>0.98684210526315785</v>
      </c>
      <c r="L386" t="str">
        <f t="shared" si="24"/>
        <v>1</v>
      </c>
    </row>
    <row r="387" spans="1:12" ht="14.25" customHeight="1">
      <c r="A387" s="6" t="s">
        <v>90</v>
      </c>
      <c r="B387" s="7">
        <v>43608</v>
      </c>
      <c r="C387" s="12">
        <f t="shared" si="16"/>
        <v>2019</v>
      </c>
      <c r="D387" s="9" t="s">
        <v>9</v>
      </c>
      <c r="E387" s="10">
        <v>1475</v>
      </c>
      <c r="F387" s="11">
        <v>27000</v>
      </c>
      <c r="G387" s="10">
        <v>1799</v>
      </c>
      <c r="H387" s="10">
        <v>1475</v>
      </c>
      <c r="I387" s="28">
        <f t="shared" ref="I387:I450" si="25">E387-G387</f>
        <v>-324</v>
      </c>
      <c r="J387">
        <f t="shared" ref="J387:J450" si="26">H387/G387</f>
        <v>0.81989994441356306</v>
      </c>
      <c r="K387">
        <f t="shared" ref="K387:K450" si="27">H387/E387</f>
        <v>1</v>
      </c>
      <c r="L387" t="str">
        <f t="shared" ref="L387:L450" si="28">IF(COUNTIF(A387,"*First*"), "1","2")</f>
        <v>2</v>
      </c>
    </row>
    <row r="388" spans="1:12" ht="14.25" customHeight="1">
      <c r="A388" s="6" t="s">
        <v>90</v>
      </c>
      <c r="B388" s="7">
        <v>43608</v>
      </c>
      <c r="C388" s="12">
        <f t="shared" si="16"/>
        <v>2019</v>
      </c>
      <c r="D388" s="9" t="s">
        <v>10</v>
      </c>
      <c r="E388" s="10">
        <v>1163</v>
      </c>
      <c r="F388" s="11">
        <v>42564</v>
      </c>
      <c r="G388" s="10">
        <v>1407</v>
      </c>
      <c r="H388" s="10">
        <v>1161</v>
      </c>
      <c r="I388" s="28">
        <f t="shared" si="25"/>
        <v>-244</v>
      </c>
      <c r="J388">
        <f t="shared" si="26"/>
        <v>0.82515991471215355</v>
      </c>
      <c r="K388">
        <f t="shared" si="27"/>
        <v>0.99828030954428204</v>
      </c>
      <c r="L388" t="str">
        <f t="shared" si="28"/>
        <v>2</v>
      </c>
    </row>
    <row r="389" spans="1:12" ht="14.25" customHeight="1">
      <c r="A389" s="6" t="s">
        <v>90</v>
      </c>
      <c r="B389" s="7">
        <v>43608</v>
      </c>
      <c r="C389" s="12">
        <f t="shared" si="16"/>
        <v>2019</v>
      </c>
      <c r="D389" s="9" t="s">
        <v>11</v>
      </c>
      <c r="E389" s="10">
        <v>409</v>
      </c>
      <c r="F389" s="11">
        <v>27400</v>
      </c>
      <c r="G389" s="10">
        <v>600</v>
      </c>
      <c r="H389" s="10">
        <v>406</v>
      </c>
      <c r="I389" s="28">
        <f t="shared" si="25"/>
        <v>-191</v>
      </c>
      <c r="J389">
        <f t="shared" si="26"/>
        <v>0.67666666666666664</v>
      </c>
      <c r="K389">
        <f t="shared" si="27"/>
        <v>0.99266503667481665</v>
      </c>
      <c r="L389" t="str">
        <f t="shared" si="28"/>
        <v>2</v>
      </c>
    </row>
    <row r="390" spans="1:12" ht="14.25" customHeight="1">
      <c r="A390" s="6" t="s">
        <v>90</v>
      </c>
      <c r="B390" s="7">
        <v>43608</v>
      </c>
      <c r="C390" s="12">
        <f t="shared" si="16"/>
        <v>2019</v>
      </c>
      <c r="D390" s="9" t="s">
        <v>12</v>
      </c>
      <c r="E390" s="10">
        <v>898</v>
      </c>
      <c r="F390" s="11">
        <v>3202</v>
      </c>
      <c r="G390" s="10">
        <v>1193</v>
      </c>
      <c r="H390" s="10">
        <v>886</v>
      </c>
      <c r="I390" s="28">
        <f t="shared" si="25"/>
        <v>-295</v>
      </c>
      <c r="J390">
        <f t="shared" si="26"/>
        <v>0.74266554903604354</v>
      </c>
      <c r="K390">
        <f t="shared" si="27"/>
        <v>0.98663697104677062</v>
      </c>
      <c r="L390" t="str">
        <f t="shared" si="28"/>
        <v>2</v>
      </c>
    </row>
    <row r="391" spans="1:12" ht="14.25" customHeight="1">
      <c r="A391" s="6" t="s">
        <v>90</v>
      </c>
      <c r="B391" s="7">
        <v>43608</v>
      </c>
      <c r="C391" s="12">
        <f t="shared" si="16"/>
        <v>2019</v>
      </c>
      <c r="D391" s="9" t="s">
        <v>13</v>
      </c>
      <c r="E391" s="10">
        <v>382</v>
      </c>
      <c r="F391" s="11">
        <v>47000</v>
      </c>
      <c r="G391" s="10">
        <v>626</v>
      </c>
      <c r="H391" s="10">
        <v>375</v>
      </c>
      <c r="I391" s="28">
        <f t="shared" si="25"/>
        <v>-244</v>
      </c>
      <c r="J391">
        <f t="shared" si="26"/>
        <v>0.59904153354632583</v>
      </c>
      <c r="K391">
        <f t="shared" si="27"/>
        <v>0.98167539267015702</v>
      </c>
      <c r="L391" t="str">
        <f t="shared" si="28"/>
        <v>2</v>
      </c>
    </row>
    <row r="392" spans="1:12" ht="14.25" customHeight="1">
      <c r="A392" s="6" t="s">
        <v>91</v>
      </c>
      <c r="B392" s="7">
        <v>43593</v>
      </c>
      <c r="C392" s="12">
        <f t="shared" si="16"/>
        <v>2019</v>
      </c>
      <c r="D392" s="9" t="s">
        <v>9</v>
      </c>
      <c r="E392" s="10">
        <v>1431</v>
      </c>
      <c r="F392" s="11">
        <v>36704</v>
      </c>
      <c r="G392" s="10">
        <v>1988</v>
      </c>
      <c r="H392" s="10">
        <v>1431</v>
      </c>
      <c r="I392" s="28">
        <f t="shared" si="25"/>
        <v>-557</v>
      </c>
      <c r="J392">
        <f t="shared" si="26"/>
        <v>0.71981891348088534</v>
      </c>
      <c r="K392">
        <f t="shared" si="27"/>
        <v>1</v>
      </c>
      <c r="L392" t="str">
        <f t="shared" si="28"/>
        <v>1</v>
      </c>
    </row>
    <row r="393" spans="1:12" ht="14.25" customHeight="1">
      <c r="A393" s="6" t="s">
        <v>91</v>
      </c>
      <c r="B393" s="7">
        <v>43593</v>
      </c>
      <c r="C393" s="12">
        <f t="shared" si="16"/>
        <v>2019</v>
      </c>
      <c r="D393" s="9" t="s">
        <v>10</v>
      </c>
      <c r="E393" s="10">
        <v>1139</v>
      </c>
      <c r="F393" s="11">
        <v>48010</v>
      </c>
      <c r="G393" s="10">
        <v>1360</v>
      </c>
      <c r="H393" s="10">
        <v>1139</v>
      </c>
      <c r="I393" s="28">
        <f t="shared" si="25"/>
        <v>-221</v>
      </c>
      <c r="J393">
        <f t="shared" si="26"/>
        <v>0.83750000000000002</v>
      </c>
      <c r="K393">
        <f t="shared" si="27"/>
        <v>1</v>
      </c>
      <c r="L393" t="str">
        <f t="shared" si="28"/>
        <v>1</v>
      </c>
    </row>
    <row r="394" spans="1:12" ht="14.25" customHeight="1">
      <c r="A394" s="6" t="s">
        <v>91</v>
      </c>
      <c r="B394" s="7">
        <v>43593</v>
      </c>
      <c r="C394" s="12">
        <f t="shared" si="16"/>
        <v>2019</v>
      </c>
      <c r="D394" s="9" t="s">
        <v>11</v>
      </c>
      <c r="E394" s="10">
        <v>394</v>
      </c>
      <c r="F394" s="11">
        <v>28559</v>
      </c>
      <c r="G394" s="10">
        <v>610</v>
      </c>
      <c r="H394" s="10">
        <v>394</v>
      </c>
      <c r="I394" s="28">
        <f t="shared" si="25"/>
        <v>-216</v>
      </c>
      <c r="J394">
        <f t="shared" si="26"/>
        <v>0.64590163934426226</v>
      </c>
      <c r="K394">
        <f t="shared" si="27"/>
        <v>1</v>
      </c>
      <c r="L394" t="str">
        <f t="shared" si="28"/>
        <v>1</v>
      </c>
    </row>
    <row r="395" spans="1:12" ht="14.25" customHeight="1">
      <c r="A395" s="6" t="s">
        <v>91</v>
      </c>
      <c r="B395" s="7">
        <v>43593</v>
      </c>
      <c r="C395" s="12">
        <f t="shared" si="16"/>
        <v>2019</v>
      </c>
      <c r="D395" s="9" t="s">
        <v>12</v>
      </c>
      <c r="E395" s="10">
        <v>923</v>
      </c>
      <c r="F395" s="11">
        <v>3352</v>
      </c>
      <c r="G395" s="10">
        <v>1154</v>
      </c>
      <c r="H395" s="10">
        <v>896</v>
      </c>
      <c r="I395" s="28">
        <f t="shared" si="25"/>
        <v>-231</v>
      </c>
      <c r="J395">
        <f t="shared" si="26"/>
        <v>0.77642980935875217</v>
      </c>
      <c r="K395">
        <f t="shared" si="27"/>
        <v>0.9707475622968581</v>
      </c>
      <c r="L395" t="str">
        <f t="shared" si="28"/>
        <v>1</v>
      </c>
    </row>
    <row r="396" spans="1:12" ht="14.25" customHeight="1">
      <c r="A396" s="6" t="s">
        <v>91</v>
      </c>
      <c r="B396" s="7">
        <v>43593</v>
      </c>
      <c r="C396" s="12">
        <f t="shared" si="16"/>
        <v>2019</v>
      </c>
      <c r="D396" s="9" t="s">
        <v>13</v>
      </c>
      <c r="E396" s="10">
        <v>384</v>
      </c>
      <c r="F396" s="11">
        <v>52502</v>
      </c>
      <c r="G396" s="10">
        <v>513</v>
      </c>
      <c r="H396" s="10">
        <v>379</v>
      </c>
      <c r="I396" s="28">
        <f t="shared" si="25"/>
        <v>-129</v>
      </c>
      <c r="J396">
        <f t="shared" si="26"/>
        <v>0.73879142300194933</v>
      </c>
      <c r="K396">
        <f t="shared" si="27"/>
        <v>0.98697916666666663</v>
      </c>
      <c r="L396" t="str">
        <f t="shared" si="28"/>
        <v>1</v>
      </c>
    </row>
    <row r="397" spans="1:12" ht="14.25" customHeight="1">
      <c r="A397" s="6" t="s">
        <v>92</v>
      </c>
      <c r="B397" s="7">
        <v>43572</v>
      </c>
      <c r="C397" s="12">
        <f t="shared" si="16"/>
        <v>2019</v>
      </c>
      <c r="D397" s="9" t="s">
        <v>9</v>
      </c>
      <c r="E397" s="10">
        <v>1653</v>
      </c>
      <c r="F397" s="11">
        <v>33199</v>
      </c>
      <c r="G397" s="10">
        <v>2249</v>
      </c>
      <c r="H397" s="10">
        <v>1603</v>
      </c>
      <c r="I397" s="28">
        <f t="shared" si="25"/>
        <v>-596</v>
      </c>
      <c r="J397">
        <f t="shared" si="26"/>
        <v>0.71276122721209423</v>
      </c>
      <c r="K397">
        <f t="shared" si="27"/>
        <v>0.96975196612220205</v>
      </c>
      <c r="L397" t="str">
        <f t="shared" si="28"/>
        <v>2</v>
      </c>
    </row>
    <row r="398" spans="1:12" ht="14.25" customHeight="1">
      <c r="A398" s="6" t="s">
        <v>92</v>
      </c>
      <c r="B398" s="7">
        <v>43572</v>
      </c>
      <c r="C398" s="12">
        <f t="shared" si="16"/>
        <v>2019</v>
      </c>
      <c r="D398" s="9" t="s">
        <v>10</v>
      </c>
      <c r="E398" s="10">
        <v>1205</v>
      </c>
      <c r="F398" s="11">
        <v>48000</v>
      </c>
      <c r="G398" s="10">
        <v>1634</v>
      </c>
      <c r="H398" s="10">
        <v>1181</v>
      </c>
      <c r="I398" s="28">
        <f t="shared" si="25"/>
        <v>-429</v>
      </c>
      <c r="J398">
        <f t="shared" si="26"/>
        <v>0.72276621787025708</v>
      </c>
      <c r="K398">
        <f t="shared" si="27"/>
        <v>0.98008298755186718</v>
      </c>
      <c r="L398" t="str">
        <f t="shared" si="28"/>
        <v>2</v>
      </c>
    </row>
    <row r="399" spans="1:12" ht="14.25" customHeight="1">
      <c r="A399" s="6" t="s">
        <v>92</v>
      </c>
      <c r="B399" s="7">
        <v>43572</v>
      </c>
      <c r="C399" s="12">
        <f t="shared" si="16"/>
        <v>2019</v>
      </c>
      <c r="D399" s="9" t="s">
        <v>11</v>
      </c>
      <c r="E399" s="10">
        <v>304</v>
      </c>
      <c r="F399" s="11">
        <v>32001</v>
      </c>
      <c r="G399" s="10">
        <v>560</v>
      </c>
      <c r="H399" s="10">
        <v>284</v>
      </c>
      <c r="I399" s="28">
        <f t="shared" si="25"/>
        <v>-256</v>
      </c>
      <c r="J399">
        <f t="shared" si="26"/>
        <v>0.50714285714285712</v>
      </c>
      <c r="K399">
        <f t="shared" si="27"/>
        <v>0.93421052631578949</v>
      </c>
      <c r="L399" t="str">
        <f t="shared" si="28"/>
        <v>2</v>
      </c>
    </row>
    <row r="400" spans="1:12" ht="14.25" customHeight="1">
      <c r="A400" s="6" t="s">
        <v>92</v>
      </c>
      <c r="B400" s="7">
        <v>43572</v>
      </c>
      <c r="C400" s="12">
        <f t="shared" si="16"/>
        <v>2019</v>
      </c>
      <c r="D400" s="9" t="s">
        <v>12</v>
      </c>
      <c r="E400" s="10">
        <v>835</v>
      </c>
      <c r="F400" s="11">
        <v>3452</v>
      </c>
      <c r="G400" s="10">
        <v>1129</v>
      </c>
      <c r="H400" s="10">
        <v>834</v>
      </c>
      <c r="I400" s="28">
        <f t="shared" si="25"/>
        <v>-294</v>
      </c>
      <c r="J400">
        <f t="shared" si="26"/>
        <v>0.73870682019486267</v>
      </c>
      <c r="K400">
        <f t="shared" si="27"/>
        <v>0.99880239520958081</v>
      </c>
      <c r="L400" t="str">
        <f t="shared" si="28"/>
        <v>2</v>
      </c>
    </row>
    <row r="401" spans="1:12" ht="14.25" customHeight="1">
      <c r="A401" s="6" t="s">
        <v>92</v>
      </c>
      <c r="B401" s="7">
        <v>43572</v>
      </c>
      <c r="C401" s="12">
        <f t="shared" si="16"/>
        <v>2019</v>
      </c>
      <c r="D401" s="9" t="s">
        <v>13</v>
      </c>
      <c r="E401" s="10">
        <v>398</v>
      </c>
      <c r="F401" s="11">
        <v>52410</v>
      </c>
      <c r="G401" s="10">
        <v>667</v>
      </c>
      <c r="H401" s="10">
        <v>391</v>
      </c>
      <c r="I401" s="28">
        <f t="shared" si="25"/>
        <v>-269</v>
      </c>
      <c r="J401">
        <f t="shared" si="26"/>
        <v>0.58620689655172409</v>
      </c>
      <c r="K401">
        <f t="shared" si="27"/>
        <v>0.98241206030150752</v>
      </c>
      <c r="L401" t="str">
        <f t="shared" si="28"/>
        <v>2</v>
      </c>
    </row>
    <row r="402" spans="1:12" ht="14.25" customHeight="1">
      <c r="A402" s="6" t="s">
        <v>93</v>
      </c>
      <c r="B402" s="7">
        <v>43558</v>
      </c>
      <c r="C402" s="12">
        <f t="shared" si="16"/>
        <v>2019</v>
      </c>
      <c r="D402" s="9" t="s">
        <v>9</v>
      </c>
      <c r="E402" s="10">
        <v>1656</v>
      </c>
      <c r="F402" s="11">
        <v>29159</v>
      </c>
      <c r="G402" s="10">
        <v>2338</v>
      </c>
      <c r="H402" s="10">
        <v>1650</v>
      </c>
      <c r="I402" s="28">
        <f t="shared" si="25"/>
        <v>-682</v>
      </c>
      <c r="J402">
        <f t="shared" si="26"/>
        <v>0.70573139435414889</v>
      </c>
      <c r="K402">
        <f t="shared" si="27"/>
        <v>0.99637681159420288</v>
      </c>
      <c r="L402" t="str">
        <f t="shared" si="28"/>
        <v>1</v>
      </c>
    </row>
    <row r="403" spans="1:12" ht="14.25" customHeight="1">
      <c r="A403" s="6" t="s">
        <v>93</v>
      </c>
      <c r="B403" s="7">
        <v>43558</v>
      </c>
      <c r="C403" s="12">
        <f t="shared" si="16"/>
        <v>2019</v>
      </c>
      <c r="D403" s="9" t="s">
        <v>10</v>
      </c>
      <c r="E403" s="10">
        <v>1202</v>
      </c>
      <c r="F403" s="11">
        <v>43102</v>
      </c>
      <c r="G403" s="10">
        <v>1782</v>
      </c>
      <c r="H403" s="10">
        <v>1202</v>
      </c>
      <c r="I403" s="28">
        <f t="shared" si="25"/>
        <v>-580</v>
      </c>
      <c r="J403">
        <f t="shared" si="26"/>
        <v>0.67452300785634123</v>
      </c>
      <c r="K403">
        <f t="shared" si="27"/>
        <v>1</v>
      </c>
      <c r="L403" t="str">
        <f t="shared" si="28"/>
        <v>1</v>
      </c>
    </row>
    <row r="404" spans="1:12" ht="14.25" customHeight="1">
      <c r="A404" s="6" t="s">
        <v>93</v>
      </c>
      <c r="B404" s="7">
        <v>43558</v>
      </c>
      <c r="C404" s="12">
        <f t="shared" si="16"/>
        <v>2019</v>
      </c>
      <c r="D404" s="9" t="s">
        <v>11</v>
      </c>
      <c r="E404" s="10">
        <v>309</v>
      </c>
      <c r="F404" s="11">
        <v>27589</v>
      </c>
      <c r="G404" s="10">
        <v>431</v>
      </c>
      <c r="H404" s="10">
        <v>304</v>
      </c>
      <c r="I404" s="28">
        <f t="shared" si="25"/>
        <v>-122</v>
      </c>
      <c r="J404">
        <f t="shared" si="26"/>
        <v>0.7053364269141531</v>
      </c>
      <c r="K404">
        <f t="shared" si="27"/>
        <v>0.98381877022653719</v>
      </c>
      <c r="L404" t="str">
        <f t="shared" si="28"/>
        <v>1</v>
      </c>
    </row>
    <row r="405" spans="1:12" ht="14.25" customHeight="1">
      <c r="A405" s="6" t="s">
        <v>93</v>
      </c>
      <c r="B405" s="7">
        <v>43558</v>
      </c>
      <c r="C405" s="12">
        <f t="shared" si="16"/>
        <v>2019</v>
      </c>
      <c r="D405" s="9" t="s">
        <v>12</v>
      </c>
      <c r="E405" s="10">
        <v>829</v>
      </c>
      <c r="F405" s="11">
        <v>3501</v>
      </c>
      <c r="G405" s="10">
        <v>1193</v>
      </c>
      <c r="H405" s="10">
        <v>803</v>
      </c>
      <c r="I405" s="28">
        <f t="shared" si="25"/>
        <v>-364</v>
      </c>
      <c r="J405">
        <f t="shared" si="26"/>
        <v>0.67309304274937132</v>
      </c>
      <c r="K405">
        <f t="shared" si="27"/>
        <v>0.96863691194209889</v>
      </c>
      <c r="L405" t="str">
        <f t="shared" si="28"/>
        <v>1</v>
      </c>
    </row>
    <row r="406" spans="1:12" ht="14.25" customHeight="1">
      <c r="A406" s="6" t="s">
        <v>93</v>
      </c>
      <c r="B406" s="7">
        <v>43558</v>
      </c>
      <c r="C406" s="12">
        <f t="shared" si="16"/>
        <v>2019</v>
      </c>
      <c r="D406" s="9" t="s">
        <v>13</v>
      </c>
      <c r="E406" s="10">
        <v>400</v>
      </c>
      <c r="F406" s="11">
        <v>48209</v>
      </c>
      <c r="G406" s="10">
        <v>648</v>
      </c>
      <c r="H406" s="10">
        <v>391</v>
      </c>
      <c r="I406" s="28">
        <f t="shared" si="25"/>
        <v>-248</v>
      </c>
      <c r="J406">
        <f t="shared" si="26"/>
        <v>0.60339506172839508</v>
      </c>
      <c r="K406">
        <f t="shared" si="27"/>
        <v>0.97750000000000004</v>
      </c>
      <c r="L406" t="str">
        <f t="shared" si="28"/>
        <v>1</v>
      </c>
    </row>
    <row r="407" spans="1:12" ht="14.25" customHeight="1">
      <c r="A407" s="6" t="s">
        <v>94</v>
      </c>
      <c r="B407" s="7">
        <v>43544</v>
      </c>
      <c r="C407" s="12">
        <f t="shared" si="16"/>
        <v>2019</v>
      </c>
      <c r="D407" s="9" t="s">
        <v>9</v>
      </c>
      <c r="E407" s="10">
        <v>1650</v>
      </c>
      <c r="F407" s="11">
        <v>26659</v>
      </c>
      <c r="G407" s="10">
        <v>2204</v>
      </c>
      <c r="H407" s="10">
        <v>1647</v>
      </c>
      <c r="I407" s="28">
        <f t="shared" si="25"/>
        <v>-554</v>
      </c>
      <c r="J407">
        <f t="shared" si="26"/>
        <v>0.74727767695099823</v>
      </c>
      <c r="K407">
        <f t="shared" si="27"/>
        <v>0.99818181818181817</v>
      </c>
      <c r="L407" t="str">
        <f t="shared" si="28"/>
        <v>2</v>
      </c>
    </row>
    <row r="408" spans="1:12" ht="14.25" customHeight="1">
      <c r="A408" s="6" t="s">
        <v>94</v>
      </c>
      <c r="B408" s="7">
        <v>43544</v>
      </c>
      <c r="C408" s="12">
        <f t="shared" si="16"/>
        <v>2019</v>
      </c>
      <c r="D408" s="9" t="s">
        <v>10</v>
      </c>
      <c r="E408" s="10">
        <v>1201</v>
      </c>
      <c r="F408" s="11">
        <v>39401</v>
      </c>
      <c r="G408" s="10">
        <v>1878</v>
      </c>
      <c r="H408" s="10">
        <v>1195</v>
      </c>
      <c r="I408" s="28">
        <f t="shared" si="25"/>
        <v>-677</v>
      </c>
      <c r="J408">
        <f t="shared" si="26"/>
        <v>0.63631522896698611</v>
      </c>
      <c r="K408">
        <f t="shared" si="27"/>
        <v>0.99500416319733553</v>
      </c>
      <c r="L408" t="str">
        <f t="shared" si="28"/>
        <v>2</v>
      </c>
    </row>
    <row r="409" spans="1:12" ht="14.25" customHeight="1">
      <c r="A409" s="6" t="s">
        <v>94</v>
      </c>
      <c r="B409" s="7">
        <v>43544</v>
      </c>
      <c r="C409" s="12">
        <f t="shared" si="16"/>
        <v>2019</v>
      </c>
      <c r="D409" s="9" t="s">
        <v>11</v>
      </c>
      <c r="E409" s="10">
        <v>304</v>
      </c>
      <c r="F409" s="11">
        <v>27021</v>
      </c>
      <c r="G409" s="10">
        <v>411</v>
      </c>
      <c r="H409" s="10">
        <v>304</v>
      </c>
      <c r="I409" s="28">
        <f t="shared" si="25"/>
        <v>-107</v>
      </c>
      <c r="J409">
        <f t="shared" si="26"/>
        <v>0.73965936739659366</v>
      </c>
      <c r="K409">
        <f t="shared" si="27"/>
        <v>1</v>
      </c>
      <c r="L409" t="str">
        <f t="shared" si="28"/>
        <v>2</v>
      </c>
    </row>
    <row r="410" spans="1:12" ht="14.25" customHeight="1">
      <c r="A410" s="6" t="s">
        <v>94</v>
      </c>
      <c r="B410" s="7">
        <v>43544</v>
      </c>
      <c r="C410" s="12">
        <f t="shared" si="16"/>
        <v>2019</v>
      </c>
      <c r="D410" s="9" t="s">
        <v>12</v>
      </c>
      <c r="E410" s="10">
        <v>834</v>
      </c>
      <c r="F410" s="11">
        <v>3469</v>
      </c>
      <c r="G410" s="10">
        <v>1039</v>
      </c>
      <c r="H410" s="10">
        <v>825</v>
      </c>
      <c r="I410" s="28">
        <f t="shared" si="25"/>
        <v>-205</v>
      </c>
      <c r="J410">
        <f t="shared" si="26"/>
        <v>0.7940327237728585</v>
      </c>
      <c r="K410">
        <f t="shared" si="27"/>
        <v>0.98920863309352514</v>
      </c>
      <c r="L410" t="str">
        <f t="shared" si="28"/>
        <v>2</v>
      </c>
    </row>
    <row r="411" spans="1:12" ht="14.25" customHeight="1">
      <c r="A411" s="6" t="s">
        <v>94</v>
      </c>
      <c r="B411" s="7">
        <v>43544</v>
      </c>
      <c r="C411" s="12">
        <f t="shared" si="16"/>
        <v>2019</v>
      </c>
      <c r="D411" s="9" t="s">
        <v>13</v>
      </c>
      <c r="E411" s="10">
        <v>397</v>
      </c>
      <c r="F411" s="11">
        <v>41000</v>
      </c>
      <c r="G411" s="10">
        <v>730</v>
      </c>
      <c r="H411" s="10">
        <v>396</v>
      </c>
      <c r="I411" s="28">
        <f t="shared" si="25"/>
        <v>-333</v>
      </c>
      <c r="J411">
        <f t="shared" si="26"/>
        <v>0.54246575342465753</v>
      </c>
      <c r="K411">
        <f t="shared" si="27"/>
        <v>0.9974811083123426</v>
      </c>
      <c r="L411" t="str">
        <f t="shared" si="28"/>
        <v>2</v>
      </c>
    </row>
    <row r="412" spans="1:12" ht="14.25" customHeight="1">
      <c r="A412" s="6" t="s">
        <v>95</v>
      </c>
      <c r="B412" s="7">
        <v>43530</v>
      </c>
      <c r="C412" s="12">
        <f t="shared" si="16"/>
        <v>2019</v>
      </c>
      <c r="D412" s="9" t="s">
        <v>9</v>
      </c>
      <c r="E412" s="10">
        <v>1659</v>
      </c>
      <c r="F412" s="11">
        <v>26309</v>
      </c>
      <c r="G412" s="10">
        <v>2213</v>
      </c>
      <c r="H412" s="10">
        <v>1653</v>
      </c>
      <c r="I412" s="28">
        <f t="shared" si="25"/>
        <v>-554</v>
      </c>
      <c r="J412">
        <f t="shared" si="26"/>
        <v>0.74694984184365121</v>
      </c>
      <c r="K412">
        <f t="shared" si="27"/>
        <v>0.9963833634719711</v>
      </c>
      <c r="L412" t="str">
        <f t="shared" si="28"/>
        <v>1</v>
      </c>
    </row>
    <row r="413" spans="1:12" ht="14.25" customHeight="1">
      <c r="A413" s="6" t="s">
        <v>95</v>
      </c>
      <c r="B413" s="7">
        <v>43530</v>
      </c>
      <c r="C413" s="12">
        <f t="shared" si="16"/>
        <v>2019</v>
      </c>
      <c r="D413" s="9" t="s">
        <v>10</v>
      </c>
      <c r="E413" s="10">
        <v>1233</v>
      </c>
      <c r="F413" s="11">
        <v>36961</v>
      </c>
      <c r="G413" s="10">
        <v>1903</v>
      </c>
      <c r="H413" s="10">
        <v>1230</v>
      </c>
      <c r="I413" s="28">
        <f t="shared" si="25"/>
        <v>-670</v>
      </c>
      <c r="J413">
        <f t="shared" si="26"/>
        <v>0.64634787178139774</v>
      </c>
      <c r="K413">
        <f t="shared" si="27"/>
        <v>0.9975669099756691</v>
      </c>
      <c r="L413" t="str">
        <f t="shared" si="28"/>
        <v>1</v>
      </c>
    </row>
    <row r="414" spans="1:12" ht="14.25" customHeight="1">
      <c r="A414" s="6" t="s">
        <v>95</v>
      </c>
      <c r="B414" s="7">
        <v>43530</v>
      </c>
      <c r="C414" s="12">
        <f t="shared" si="16"/>
        <v>2019</v>
      </c>
      <c r="D414" s="9" t="s">
        <v>11</v>
      </c>
      <c r="E414" s="10">
        <v>306</v>
      </c>
      <c r="F414" s="11">
        <v>27010</v>
      </c>
      <c r="G414" s="10">
        <v>443</v>
      </c>
      <c r="H414" s="10">
        <v>301</v>
      </c>
      <c r="I414" s="28">
        <f t="shared" si="25"/>
        <v>-137</v>
      </c>
      <c r="J414">
        <f t="shared" si="26"/>
        <v>0.67945823927765236</v>
      </c>
      <c r="K414">
        <f t="shared" si="27"/>
        <v>0.9836601307189542</v>
      </c>
      <c r="L414" t="str">
        <f t="shared" si="28"/>
        <v>1</v>
      </c>
    </row>
    <row r="415" spans="1:12" ht="14.25" customHeight="1">
      <c r="A415" s="6" t="s">
        <v>95</v>
      </c>
      <c r="B415" s="7">
        <v>43530</v>
      </c>
      <c r="C415" s="12">
        <f t="shared" si="16"/>
        <v>2019</v>
      </c>
      <c r="D415" s="9" t="s">
        <v>12</v>
      </c>
      <c r="E415" s="10">
        <v>825</v>
      </c>
      <c r="F415" s="11">
        <v>3602</v>
      </c>
      <c r="G415" s="10">
        <v>1175</v>
      </c>
      <c r="H415" s="10">
        <v>822</v>
      </c>
      <c r="I415" s="28">
        <f t="shared" si="25"/>
        <v>-350</v>
      </c>
      <c r="J415">
        <f t="shared" si="26"/>
        <v>0.69957446808510637</v>
      </c>
      <c r="K415">
        <f t="shared" si="27"/>
        <v>0.99636363636363634</v>
      </c>
      <c r="L415" t="str">
        <f t="shared" si="28"/>
        <v>1</v>
      </c>
    </row>
    <row r="416" spans="1:12" ht="14.25" customHeight="1">
      <c r="A416" s="6" t="s">
        <v>95</v>
      </c>
      <c r="B416" s="7">
        <v>43530</v>
      </c>
      <c r="C416" s="12">
        <f t="shared" si="16"/>
        <v>2019</v>
      </c>
      <c r="D416" s="9" t="s">
        <v>13</v>
      </c>
      <c r="E416" s="10">
        <v>408</v>
      </c>
      <c r="F416" s="11">
        <v>37620</v>
      </c>
      <c r="G416" s="10">
        <v>689</v>
      </c>
      <c r="H416" s="10">
        <v>405</v>
      </c>
      <c r="I416" s="28">
        <f t="shared" si="25"/>
        <v>-281</v>
      </c>
      <c r="J416">
        <f t="shared" si="26"/>
        <v>0.58780841799709727</v>
      </c>
      <c r="K416">
        <f t="shared" si="27"/>
        <v>0.99264705882352944</v>
      </c>
      <c r="L416" t="str">
        <f t="shared" si="28"/>
        <v>1</v>
      </c>
    </row>
    <row r="417" spans="1:12" ht="14.25" customHeight="1">
      <c r="A417" s="6" t="s">
        <v>96</v>
      </c>
      <c r="B417" s="7">
        <v>43516</v>
      </c>
      <c r="C417" s="12">
        <f t="shared" si="16"/>
        <v>2019</v>
      </c>
      <c r="D417" s="9" t="s">
        <v>9</v>
      </c>
      <c r="E417" s="10">
        <v>1650</v>
      </c>
      <c r="F417" s="11">
        <v>26301</v>
      </c>
      <c r="G417" s="10">
        <v>2261</v>
      </c>
      <c r="H417" s="10">
        <v>1650</v>
      </c>
      <c r="I417" s="28">
        <f t="shared" si="25"/>
        <v>-611</v>
      </c>
      <c r="J417">
        <f t="shared" si="26"/>
        <v>0.72976559044670497</v>
      </c>
      <c r="K417">
        <f t="shared" si="27"/>
        <v>1</v>
      </c>
      <c r="L417" t="str">
        <f t="shared" si="28"/>
        <v>2</v>
      </c>
    </row>
    <row r="418" spans="1:12" ht="14.25" customHeight="1">
      <c r="A418" s="6" t="s">
        <v>96</v>
      </c>
      <c r="B418" s="7">
        <v>43516</v>
      </c>
      <c r="C418" s="12">
        <f t="shared" si="16"/>
        <v>2019</v>
      </c>
      <c r="D418" s="9" t="s">
        <v>10</v>
      </c>
      <c r="E418" s="10">
        <v>1214</v>
      </c>
      <c r="F418" s="11">
        <v>35403</v>
      </c>
      <c r="G418" s="10">
        <v>1993</v>
      </c>
      <c r="H418" s="10">
        <v>1213</v>
      </c>
      <c r="I418" s="28">
        <f t="shared" si="25"/>
        <v>-779</v>
      </c>
      <c r="J418">
        <f t="shared" si="26"/>
        <v>0.60863020572002002</v>
      </c>
      <c r="K418">
        <f t="shared" si="27"/>
        <v>0.99917627677100496</v>
      </c>
      <c r="L418" t="str">
        <f t="shared" si="28"/>
        <v>2</v>
      </c>
    </row>
    <row r="419" spans="1:12" ht="14.25" customHeight="1">
      <c r="A419" s="6" t="s">
        <v>96</v>
      </c>
      <c r="B419" s="7">
        <v>43516</v>
      </c>
      <c r="C419" s="12">
        <f t="shared" si="16"/>
        <v>2019</v>
      </c>
      <c r="D419" s="9" t="s">
        <v>11</v>
      </c>
      <c r="E419" s="10">
        <v>306</v>
      </c>
      <c r="F419" s="11">
        <v>26914</v>
      </c>
      <c r="G419" s="10">
        <v>433</v>
      </c>
      <c r="H419" s="10">
        <v>306</v>
      </c>
      <c r="I419" s="28">
        <f t="shared" si="25"/>
        <v>-127</v>
      </c>
      <c r="J419">
        <f t="shared" si="26"/>
        <v>0.70669745958429564</v>
      </c>
      <c r="K419">
        <f t="shared" si="27"/>
        <v>1</v>
      </c>
      <c r="L419" t="str">
        <f t="shared" si="28"/>
        <v>2</v>
      </c>
    </row>
    <row r="420" spans="1:12" ht="14.25" customHeight="1">
      <c r="A420" s="6" t="s">
        <v>96</v>
      </c>
      <c r="B420" s="7">
        <v>43516</v>
      </c>
      <c r="C420" s="12">
        <f t="shared" si="16"/>
        <v>2019</v>
      </c>
      <c r="D420" s="9" t="s">
        <v>12</v>
      </c>
      <c r="E420" s="10">
        <v>826</v>
      </c>
      <c r="F420" s="11">
        <v>3689</v>
      </c>
      <c r="G420" s="10">
        <v>1100</v>
      </c>
      <c r="H420" s="10">
        <v>817</v>
      </c>
      <c r="I420" s="28">
        <f t="shared" si="25"/>
        <v>-274</v>
      </c>
      <c r="J420">
        <f t="shared" si="26"/>
        <v>0.74272727272727268</v>
      </c>
      <c r="K420">
        <f t="shared" si="27"/>
        <v>0.98910411622276029</v>
      </c>
      <c r="L420" t="str">
        <f t="shared" si="28"/>
        <v>2</v>
      </c>
    </row>
    <row r="421" spans="1:12" ht="14.25" customHeight="1">
      <c r="A421" s="6" t="s">
        <v>96</v>
      </c>
      <c r="B421" s="7">
        <v>43516</v>
      </c>
      <c r="C421" s="12">
        <f t="shared" si="16"/>
        <v>2019</v>
      </c>
      <c r="D421" s="9" t="s">
        <v>13</v>
      </c>
      <c r="E421" s="10">
        <v>407</v>
      </c>
      <c r="F421" s="11">
        <v>36667</v>
      </c>
      <c r="G421" s="10">
        <v>658</v>
      </c>
      <c r="H421" s="10">
        <v>407</v>
      </c>
      <c r="I421" s="28">
        <f t="shared" si="25"/>
        <v>-251</v>
      </c>
      <c r="J421">
        <f t="shared" si="26"/>
        <v>0.6185410334346505</v>
      </c>
      <c r="K421">
        <f t="shared" si="27"/>
        <v>1</v>
      </c>
      <c r="L421" t="str">
        <f t="shared" si="28"/>
        <v>2</v>
      </c>
    </row>
    <row r="422" spans="1:12" ht="14.25" customHeight="1">
      <c r="A422" s="6" t="s">
        <v>97</v>
      </c>
      <c r="B422" s="7">
        <v>43504</v>
      </c>
      <c r="C422" s="12">
        <f t="shared" si="16"/>
        <v>2019</v>
      </c>
      <c r="D422" s="9" t="s">
        <v>9</v>
      </c>
      <c r="E422" s="10">
        <v>1662</v>
      </c>
      <c r="F422" s="11">
        <v>25689</v>
      </c>
      <c r="G422" s="10">
        <v>2371</v>
      </c>
      <c r="H422" s="10">
        <v>1653</v>
      </c>
      <c r="I422" s="28">
        <f t="shared" si="25"/>
        <v>-709</v>
      </c>
      <c r="J422">
        <f t="shared" si="26"/>
        <v>0.69717418810628429</v>
      </c>
      <c r="K422">
        <f t="shared" si="27"/>
        <v>0.99458483754512639</v>
      </c>
      <c r="L422" t="str">
        <f t="shared" si="28"/>
        <v>1</v>
      </c>
    </row>
    <row r="423" spans="1:12" ht="14.25" customHeight="1">
      <c r="A423" s="6" t="s">
        <v>97</v>
      </c>
      <c r="B423" s="7">
        <v>43504</v>
      </c>
      <c r="C423" s="12">
        <f t="shared" si="16"/>
        <v>2019</v>
      </c>
      <c r="D423" s="9" t="s">
        <v>10</v>
      </c>
      <c r="E423" s="10">
        <v>1202</v>
      </c>
      <c r="F423" s="11">
        <v>34509</v>
      </c>
      <c r="G423" s="10">
        <v>1937</v>
      </c>
      <c r="H423" s="10">
        <v>1169</v>
      </c>
      <c r="I423" s="28">
        <f t="shared" si="25"/>
        <v>-735</v>
      </c>
      <c r="J423">
        <f t="shared" si="26"/>
        <v>0.60351058337635521</v>
      </c>
      <c r="K423">
        <f t="shared" si="27"/>
        <v>0.97254575707154745</v>
      </c>
      <c r="L423" t="str">
        <f t="shared" si="28"/>
        <v>1</v>
      </c>
    </row>
    <row r="424" spans="1:12" ht="14.25" customHeight="1">
      <c r="A424" s="6" t="s">
        <v>97</v>
      </c>
      <c r="B424" s="7">
        <v>43504</v>
      </c>
      <c r="C424" s="12">
        <f t="shared" si="16"/>
        <v>2019</v>
      </c>
      <c r="D424" s="9" t="s">
        <v>11</v>
      </c>
      <c r="E424" s="10">
        <v>326</v>
      </c>
      <c r="F424" s="11">
        <v>26378</v>
      </c>
      <c r="G424" s="10">
        <v>466</v>
      </c>
      <c r="H424" s="10">
        <v>324</v>
      </c>
      <c r="I424" s="28">
        <f t="shared" si="25"/>
        <v>-140</v>
      </c>
      <c r="J424">
        <f t="shared" si="26"/>
        <v>0.69527896995708149</v>
      </c>
      <c r="K424">
        <f t="shared" si="27"/>
        <v>0.99386503067484666</v>
      </c>
      <c r="L424" t="str">
        <f t="shared" si="28"/>
        <v>1</v>
      </c>
    </row>
    <row r="425" spans="1:12" ht="14.25" customHeight="1">
      <c r="A425" s="6" t="s">
        <v>97</v>
      </c>
      <c r="B425" s="7">
        <v>43504</v>
      </c>
      <c r="C425" s="12">
        <f t="shared" si="16"/>
        <v>2019</v>
      </c>
      <c r="D425" s="9" t="s">
        <v>12</v>
      </c>
      <c r="E425" s="10">
        <v>834</v>
      </c>
      <c r="F425" s="11">
        <v>3709</v>
      </c>
      <c r="G425" s="10">
        <v>1164</v>
      </c>
      <c r="H425" s="10">
        <v>834</v>
      </c>
      <c r="I425" s="28">
        <f t="shared" si="25"/>
        <v>-330</v>
      </c>
      <c r="J425">
        <f t="shared" si="26"/>
        <v>0.71649484536082475</v>
      </c>
      <c r="K425">
        <f t="shared" si="27"/>
        <v>1</v>
      </c>
      <c r="L425" t="str">
        <f t="shared" si="28"/>
        <v>1</v>
      </c>
    </row>
    <row r="426" spans="1:12" ht="14.25" customHeight="1">
      <c r="A426" s="6" t="s">
        <v>97</v>
      </c>
      <c r="B426" s="7">
        <v>43504</v>
      </c>
      <c r="C426" s="12">
        <f t="shared" si="16"/>
        <v>2019</v>
      </c>
      <c r="D426" s="9" t="s">
        <v>13</v>
      </c>
      <c r="E426" s="10">
        <v>403</v>
      </c>
      <c r="F426" s="11">
        <v>35310</v>
      </c>
      <c r="G426" s="10">
        <v>545</v>
      </c>
      <c r="H426" s="10">
        <v>392</v>
      </c>
      <c r="I426" s="28">
        <f t="shared" si="25"/>
        <v>-142</v>
      </c>
      <c r="J426">
        <f t="shared" si="26"/>
        <v>0.7192660550458716</v>
      </c>
      <c r="K426">
        <f t="shared" si="27"/>
        <v>0.97270471464019848</v>
      </c>
      <c r="L426" t="str">
        <f t="shared" si="28"/>
        <v>1</v>
      </c>
    </row>
    <row r="427" spans="1:12" ht="14.25" customHeight="1">
      <c r="A427" s="6" t="s">
        <v>98</v>
      </c>
      <c r="B427" s="7">
        <v>43488</v>
      </c>
      <c r="C427" s="12">
        <f t="shared" si="16"/>
        <v>2019</v>
      </c>
      <c r="D427" s="9" t="s">
        <v>9</v>
      </c>
      <c r="E427" s="10">
        <v>1818</v>
      </c>
      <c r="F427" s="11">
        <v>26170</v>
      </c>
      <c r="G427" s="10">
        <v>2864</v>
      </c>
      <c r="H427" s="10">
        <v>1818</v>
      </c>
      <c r="I427" s="28">
        <f t="shared" si="25"/>
        <v>-1046</v>
      </c>
      <c r="J427">
        <f t="shared" si="26"/>
        <v>0.63477653631284914</v>
      </c>
      <c r="K427">
        <f t="shared" si="27"/>
        <v>1</v>
      </c>
      <c r="L427" t="str">
        <f t="shared" si="28"/>
        <v>2</v>
      </c>
    </row>
    <row r="428" spans="1:12" ht="14.25" customHeight="1">
      <c r="A428" s="6" t="s">
        <v>98</v>
      </c>
      <c r="B428" s="7">
        <v>43488</v>
      </c>
      <c r="C428" s="12">
        <f t="shared" si="16"/>
        <v>2019</v>
      </c>
      <c r="D428" s="9" t="s">
        <v>10</v>
      </c>
      <c r="E428" s="10">
        <v>1244</v>
      </c>
      <c r="F428" s="11">
        <v>33989</v>
      </c>
      <c r="G428" s="10">
        <v>2119</v>
      </c>
      <c r="H428" s="10">
        <v>1230</v>
      </c>
      <c r="I428" s="28">
        <f t="shared" si="25"/>
        <v>-875</v>
      </c>
      <c r="J428">
        <f t="shared" si="26"/>
        <v>0.58046248230297315</v>
      </c>
      <c r="K428">
        <f t="shared" si="27"/>
        <v>0.9887459807073955</v>
      </c>
      <c r="L428" t="str">
        <f t="shared" si="28"/>
        <v>2</v>
      </c>
    </row>
    <row r="429" spans="1:12" ht="14.25" customHeight="1">
      <c r="A429" s="6" t="s">
        <v>98</v>
      </c>
      <c r="B429" s="7">
        <v>43488</v>
      </c>
      <c r="C429" s="12">
        <f t="shared" si="16"/>
        <v>2019</v>
      </c>
      <c r="D429" s="9" t="s">
        <v>11</v>
      </c>
      <c r="E429" s="10">
        <v>344</v>
      </c>
      <c r="F429" s="11">
        <v>26230</v>
      </c>
      <c r="G429" s="10">
        <v>537</v>
      </c>
      <c r="H429" s="10">
        <v>342</v>
      </c>
      <c r="I429" s="28">
        <f t="shared" si="25"/>
        <v>-193</v>
      </c>
      <c r="J429">
        <f t="shared" si="26"/>
        <v>0.63687150837988826</v>
      </c>
      <c r="K429">
        <f t="shared" si="27"/>
        <v>0.9941860465116279</v>
      </c>
      <c r="L429" t="str">
        <f t="shared" si="28"/>
        <v>2</v>
      </c>
    </row>
    <row r="430" spans="1:12" ht="14.25" customHeight="1">
      <c r="A430" s="6" t="s">
        <v>98</v>
      </c>
      <c r="B430" s="7">
        <v>43488</v>
      </c>
      <c r="C430" s="12">
        <f t="shared" si="16"/>
        <v>2019</v>
      </c>
      <c r="D430" s="9" t="s">
        <v>12</v>
      </c>
      <c r="E430" s="10">
        <v>1104</v>
      </c>
      <c r="F430" s="11">
        <v>2889</v>
      </c>
      <c r="G430" s="10">
        <v>1473</v>
      </c>
      <c r="H430" s="10">
        <v>1104</v>
      </c>
      <c r="I430" s="28">
        <f t="shared" si="25"/>
        <v>-369</v>
      </c>
      <c r="J430">
        <f t="shared" si="26"/>
        <v>0.74949083503054992</v>
      </c>
      <c r="K430">
        <f t="shared" si="27"/>
        <v>1</v>
      </c>
      <c r="L430" t="str">
        <f t="shared" si="28"/>
        <v>2</v>
      </c>
    </row>
    <row r="431" spans="1:12" ht="14.25" customHeight="1">
      <c r="A431" s="6" t="s">
        <v>98</v>
      </c>
      <c r="B431" s="7">
        <v>43488</v>
      </c>
      <c r="C431" s="12">
        <f t="shared" si="16"/>
        <v>2019</v>
      </c>
      <c r="D431" s="9" t="s">
        <v>13</v>
      </c>
      <c r="E431" s="10">
        <v>540</v>
      </c>
      <c r="F431" s="11">
        <v>33689</v>
      </c>
      <c r="G431" s="10">
        <v>797</v>
      </c>
      <c r="H431" s="10">
        <v>530</v>
      </c>
      <c r="I431" s="28">
        <f t="shared" si="25"/>
        <v>-257</v>
      </c>
      <c r="J431">
        <f t="shared" si="26"/>
        <v>0.66499372647427857</v>
      </c>
      <c r="K431">
        <f t="shared" si="27"/>
        <v>0.98148148148148151</v>
      </c>
      <c r="L431" t="str">
        <f t="shared" si="28"/>
        <v>2</v>
      </c>
    </row>
    <row r="432" spans="1:12" ht="14.25" customHeight="1">
      <c r="A432" s="6" t="s">
        <v>99</v>
      </c>
      <c r="B432" s="7">
        <v>43474</v>
      </c>
      <c r="C432" s="12">
        <f t="shared" si="16"/>
        <v>2019</v>
      </c>
      <c r="D432" s="9" t="s">
        <v>9</v>
      </c>
      <c r="E432" s="10">
        <v>1815</v>
      </c>
      <c r="F432" s="11">
        <v>25920</v>
      </c>
      <c r="G432" s="10">
        <v>2707</v>
      </c>
      <c r="H432" s="10">
        <v>1804</v>
      </c>
      <c r="I432" s="28">
        <f t="shared" si="25"/>
        <v>-892</v>
      </c>
      <c r="J432">
        <f t="shared" si="26"/>
        <v>0.66642039157739197</v>
      </c>
      <c r="K432">
        <f t="shared" si="27"/>
        <v>0.9939393939393939</v>
      </c>
      <c r="L432" t="str">
        <f t="shared" si="28"/>
        <v>1</v>
      </c>
    </row>
    <row r="433" spans="1:12" ht="14.25" customHeight="1">
      <c r="A433" s="6" t="s">
        <v>99</v>
      </c>
      <c r="B433" s="7">
        <v>43474</v>
      </c>
      <c r="C433" s="12">
        <f t="shared" si="16"/>
        <v>2019</v>
      </c>
      <c r="D433" s="9" t="s">
        <v>10</v>
      </c>
      <c r="E433" s="10">
        <v>1245</v>
      </c>
      <c r="F433" s="11">
        <v>32200</v>
      </c>
      <c r="G433" s="10">
        <v>1818</v>
      </c>
      <c r="H433" s="10">
        <v>1242</v>
      </c>
      <c r="I433" s="28">
        <f t="shared" si="25"/>
        <v>-573</v>
      </c>
      <c r="J433">
        <f t="shared" si="26"/>
        <v>0.68316831683168322</v>
      </c>
      <c r="K433">
        <f t="shared" si="27"/>
        <v>0.99759036144578317</v>
      </c>
      <c r="L433" t="str">
        <f t="shared" si="28"/>
        <v>1</v>
      </c>
    </row>
    <row r="434" spans="1:12" ht="14.25" customHeight="1">
      <c r="A434" s="6" t="s">
        <v>99</v>
      </c>
      <c r="B434" s="7">
        <v>43474</v>
      </c>
      <c r="C434" s="12">
        <f t="shared" si="16"/>
        <v>2019</v>
      </c>
      <c r="D434" s="9" t="s">
        <v>11</v>
      </c>
      <c r="E434" s="10">
        <v>330</v>
      </c>
      <c r="F434" s="11">
        <v>27002</v>
      </c>
      <c r="G434" s="10">
        <v>472</v>
      </c>
      <c r="H434" s="10">
        <v>308</v>
      </c>
      <c r="I434" s="28">
        <f t="shared" si="25"/>
        <v>-142</v>
      </c>
      <c r="J434">
        <f t="shared" si="26"/>
        <v>0.65254237288135597</v>
      </c>
      <c r="K434">
        <f t="shared" si="27"/>
        <v>0.93333333333333335</v>
      </c>
      <c r="L434" t="str">
        <f t="shared" si="28"/>
        <v>1</v>
      </c>
    </row>
    <row r="435" spans="1:12" ht="14.25" customHeight="1">
      <c r="A435" s="6" t="s">
        <v>99</v>
      </c>
      <c r="B435" s="7">
        <v>43474</v>
      </c>
      <c r="C435" s="12">
        <f t="shared" si="16"/>
        <v>2019</v>
      </c>
      <c r="D435" s="9" t="s">
        <v>12</v>
      </c>
      <c r="E435" s="10">
        <v>1112</v>
      </c>
      <c r="F435" s="11">
        <v>3610</v>
      </c>
      <c r="G435" s="10">
        <v>1396</v>
      </c>
      <c r="H435" s="10">
        <v>1103</v>
      </c>
      <c r="I435" s="28">
        <f t="shared" si="25"/>
        <v>-284</v>
      </c>
      <c r="J435">
        <f t="shared" si="26"/>
        <v>0.79011461318051579</v>
      </c>
      <c r="K435">
        <f t="shared" si="27"/>
        <v>0.99190647482014394</v>
      </c>
      <c r="L435" t="str">
        <f t="shared" si="28"/>
        <v>1</v>
      </c>
    </row>
    <row r="436" spans="1:12" ht="14.25" customHeight="1">
      <c r="A436" s="6" t="s">
        <v>99</v>
      </c>
      <c r="B436" s="7">
        <v>43474</v>
      </c>
      <c r="C436" s="12">
        <f t="shared" si="16"/>
        <v>2019</v>
      </c>
      <c r="D436" s="9" t="s">
        <v>13</v>
      </c>
      <c r="E436" s="10">
        <v>546</v>
      </c>
      <c r="F436" s="11">
        <v>32909</v>
      </c>
      <c r="G436" s="10">
        <v>776</v>
      </c>
      <c r="H436" s="10">
        <v>540</v>
      </c>
      <c r="I436" s="28">
        <f t="shared" si="25"/>
        <v>-230</v>
      </c>
      <c r="J436">
        <f t="shared" si="26"/>
        <v>0.69587628865979378</v>
      </c>
      <c r="K436">
        <f t="shared" si="27"/>
        <v>0.98901098901098905</v>
      </c>
      <c r="L436" t="str">
        <f t="shared" si="28"/>
        <v>1</v>
      </c>
    </row>
    <row r="437" spans="1:12" ht="14.25" customHeight="1">
      <c r="A437" s="6" t="s">
        <v>100</v>
      </c>
      <c r="B437" s="7">
        <v>43453</v>
      </c>
      <c r="C437" s="12">
        <f t="shared" si="16"/>
        <v>2018</v>
      </c>
      <c r="D437" s="9" t="s">
        <v>9</v>
      </c>
      <c r="E437" s="10">
        <v>1890</v>
      </c>
      <c r="F437" s="11">
        <v>25501</v>
      </c>
      <c r="G437" s="10">
        <v>2729</v>
      </c>
      <c r="H437" s="10">
        <v>1887</v>
      </c>
      <c r="I437" s="28">
        <f t="shared" si="25"/>
        <v>-839</v>
      </c>
      <c r="J437">
        <f t="shared" si="26"/>
        <v>0.69146207401978743</v>
      </c>
      <c r="K437">
        <f t="shared" si="27"/>
        <v>0.99841269841269842</v>
      </c>
      <c r="L437" t="str">
        <f t="shared" si="28"/>
        <v>2</v>
      </c>
    </row>
    <row r="438" spans="1:12" ht="14.25" customHeight="1">
      <c r="A438" s="6" t="s">
        <v>100</v>
      </c>
      <c r="B438" s="7">
        <v>43453</v>
      </c>
      <c r="C438" s="12">
        <f t="shared" si="16"/>
        <v>2018</v>
      </c>
      <c r="D438" s="9" t="s">
        <v>10</v>
      </c>
      <c r="E438" s="10">
        <v>1243</v>
      </c>
      <c r="F438" s="11">
        <v>31001</v>
      </c>
      <c r="G438" s="10">
        <v>1804</v>
      </c>
      <c r="H438" s="10">
        <v>1235</v>
      </c>
      <c r="I438" s="28">
        <f t="shared" si="25"/>
        <v>-561</v>
      </c>
      <c r="J438">
        <f t="shared" si="26"/>
        <v>0.68458980044345896</v>
      </c>
      <c r="K438">
        <f t="shared" si="27"/>
        <v>0.99356395816572807</v>
      </c>
      <c r="L438" t="str">
        <f t="shared" si="28"/>
        <v>2</v>
      </c>
    </row>
    <row r="439" spans="1:12" ht="14.25" customHeight="1">
      <c r="A439" s="6" t="s">
        <v>100</v>
      </c>
      <c r="B439" s="7">
        <v>43453</v>
      </c>
      <c r="C439" s="12">
        <f t="shared" si="16"/>
        <v>2018</v>
      </c>
      <c r="D439" s="9" t="s">
        <v>11</v>
      </c>
      <c r="E439" s="10">
        <v>333</v>
      </c>
      <c r="F439" s="11">
        <v>27001</v>
      </c>
      <c r="G439" s="10">
        <v>503</v>
      </c>
      <c r="H439" s="10">
        <v>318</v>
      </c>
      <c r="I439" s="28">
        <f t="shared" si="25"/>
        <v>-170</v>
      </c>
      <c r="J439">
        <f t="shared" si="26"/>
        <v>0.63220675944333993</v>
      </c>
      <c r="K439">
        <f t="shared" si="27"/>
        <v>0.95495495495495497</v>
      </c>
      <c r="L439" t="str">
        <f t="shared" si="28"/>
        <v>2</v>
      </c>
    </row>
    <row r="440" spans="1:12" ht="14.25" customHeight="1">
      <c r="A440" s="6" t="s">
        <v>100</v>
      </c>
      <c r="B440" s="7">
        <v>43453</v>
      </c>
      <c r="C440" s="12">
        <f t="shared" si="16"/>
        <v>2018</v>
      </c>
      <c r="D440" s="9" t="s">
        <v>12</v>
      </c>
      <c r="E440" s="10">
        <v>1114</v>
      </c>
      <c r="F440" s="11">
        <v>3789</v>
      </c>
      <c r="G440" s="10">
        <v>1375</v>
      </c>
      <c r="H440" s="10">
        <v>1114</v>
      </c>
      <c r="I440" s="28">
        <f t="shared" si="25"/>
        <v>-261</v>
      </c>
      <c r="J440">
        <f t="shared" si="26"/>
        <v>0.81018181818181823</v>
      </c>
      <c r="K440">
        <f t="shared" si="27"/>
        <v>1</v>
      </c>
      <c r="L440" t="str">
        <f t="shared" si="28"/>
        <v>2</v>
      </c>
    </row>
    <row r="441" spans="1:12" ht="14.25" customHeight="1">
      <c r="A441" s="6" t="s">
        <v>100</v>
      </c>
      <c r="B441" s="7">
        <v>43453</v>
      </c>
      <c r="C441" s="12">
        <f t="shared" si="16"/>
        <v>2018</v>
      </c>
      <c r="D441" s="9" t="s">
        <v>13</v>
      </c>
      <c r="E441" s="10">
        <v>545</v>
      </c>
      <c r="F441" s="11">
        <v>31809</v>
      </c>
      <c r="G441" s="10">
        <v>778</v>
      </c>
      <c r="H441" s="10">
        <v>545</v>
      </c>
      <c r="I441" s="28">
        <f t="shared" si="25"/>
        <v>-233</v>
      </c>
      <c r="J441">
        <f t="shared" si="26"/>
        <v>0.7005141388174807</v>
      </c>
      <c r="K441">
        <f t="shared" si="27"/>
        <v>1</v>
      </c>
      <c r="L441" t="str">
        <f t="shared" si="28"/>
        <v>2</v>
      </c>
    </row>
    <row r="442" spans="1:12" ht="14.25" customHeight="1">
      <c r="A442" s="6" t="s">
        <v>101</v>
      </c>
      <c r="B442" s="7">
        <v>43439</v>
      </c>
      <c r="C442" s="12">
        <f t="shared" si="16"/>
        <v>2018</v>
      </c>
      <c r="D442" s="9" t="s">
        <v>9</v>
      </c>
      <c r="E442" s="10">
        <v>1878</v>
      </c>
      <c r="F442" s="11">
        <v>23568</v>
      </c>
      <c r="G442" s="10">
        <v>2177</v>
      </c>
      <c r="H442" s="10">
        <v>1878</v>
      </c>
      <c r="I442" s="28">
        <f t="shared" si="25"/>
        <v>-299</v>
      </c>
      <c r="J442">
        <f t="shared" si="26"/>
        <v>0.86265502985760223</v>
      </c>
      <c r="K442">
        <f t="shared" si="27"/>
        <v>1</v>
      </c>
      <c r="L442" t="str">
        <f t="shared" si="28"/>
        <v>1</v>
      </c>
    </row>
    <row r="443" spans="1:12" ht="14.25" customHeight="1">
      <c r="A443" s="6" t="s">
        <v>101</v>
      </c>
      <c r="B443" s="7">
        <v>43439</v>
      </c>
      <c r="C443" s="12">
        <f t="shared" si="16"/>
        <v>2018</v>
      </c>
      <c r="D443" s="9" t="s">
        <v>10</v>
      </c>
      <c r="E443" s="10">
        <v>1239</v>
      </c>
      <c r="F443" s="11">
        <v>31001</v>
      </c>
      <c r="G443" s="10">
        <v>1780</v>
      </c>
      <c r="H443" s="10">
        <v>1230</v>
      </c>
      <c r="I443" s="28">
        <f t="shared" si="25"/>
        <v>-541</v>
      </c>
      <c r="J443">
        <f t="shared" si="26"/>
        <v>0.6910112359550562</v>
      </c>
      <c r="K443">
        <f t="shared" si="27"/>
        <v>0.99273607748184023</v>
      </c>
      <c r="L443" t="str">
        <f t="shared" si="28"/>
        <v>1</v>
      </c>
    </row>
    <row r="444" spans="1:12" ht="14.25" customHeight="1">
      <c r="A444" s="6" t="s">
        <v>101</v>
      </c>
      <c r="B444" s="7">
        <v>43439</v>
      </c>
      <c r="C444" s="12">
        <f t="shared" si="16"/>
        <v>2018</v>
      </c>
      <c r="D444" s="9" t="s">
        <v>11</v>
      </c>
      <c r="E444" s="10">
        <v>329</v>
      </c>
      <c r="F444" s="11">
        <v>27009</v>
      </c>
      <c r="G444" s="10">
        <v>489</v>
      </c>
      <c r="H444" s="10">
        <v>328</v>
      </c>
      <c r="I444" s="28">
        <f t="shared" si="25"/>
        <v>-160</v>
      </c>
      <c r="J444">
        <f t="shared" si="26"/>
        <v>0.67075664621676889</v>
      </c>
      <c r="K444">
        <f t="shared" si="27"/>
        <v>0.99696048632218848</v>
      </c>
      <c r="L444" t="str">
        <f t="shared" si="28"/>
        <v>1</v>
      </c>
    </row>
    <row r="445" spans="1:12" ht="14.25" customHeight="1">
      <c r="A445" s="6" t="s">
        <v>101</v>
      </c>
      <c r="B445" s="7">
        <v>43439</v>
      </c>
      <c r="C445" s="12">
        <f t="shared" si="16"/>
        <v>2018</v>
      </c>
      <c r="D445" s="9" t="s">
        <v>12</v>
      </c>
      <c r="E445" s="10">
        <v>1121</v>
      </c>
      <c r="F445" s="11">
        <v>3399</v>
      </c>
      <c r="G445" s="10">
        <v>1483</v>
      </c>
      <c r="H445" s="10">
        <v>1113</v>
      </c>
      <c r="I445" s="28">
        <f t="shared" si="25"/>
        <v>-362</v>
      </c>
      <c r="J445">
        <f t="shared" si="26"/>
        <v>0.75050573162508427</v>
      </c>
      <c r="K445">
        <f t="shared" si="27"/>
        <v>0.99286351471900092</v>
      </c>
      <c r="L445" t="str">
        <f t="shared" si="28"/>
        <v>1</v>
      </c>
    </row>
    <row r="446" spans="1:12" ht="14.25" customHeight="1">
      <c r="A446" s="6" t="s">
        <v>101</v>
      </c>
      <c r="B446" s="7">
        <v>43439</v>
      </c>
      <c r="C446" s="12">
        <f t="shared" si="16"/>
        <v>2018</v>
      </c>
      <c r="D446" s="9" t="s">
        <v>13</v>
      </c>
      <c r="E446" s="10">
        <v>552</v>
      </c>
      <c r="F446" s="11">
        <v>30851</v>
      </c>
      <c r="G446" s="10">
        <v>1021</v>
      </c>
      <c r="H446" s="10">
        <v>546</v>
      </c>
      <c r="I446" s="28">
        <f t="shared" si="25"/>
        <v>-469</v>
      </c>
      <c r="J446">
        <f t="shared" si="26"/>
        <v>0.53476983349657203</v>
      </c>
      <c r="K446">
        <f t="shared" si="27"/>
        <v>0.98913043478260865</v>
      </c>
      <c r="L446" t="str">
        <f t="shared" si="28"/>
        <v>1</v>
      </c>
    </row>
    <row r="447" spans="1:12" ht="14.25" customHeight="1">
      <c r="A447" s="6" t="s">
        <v>102</v>
      </c>
      <c r="B447" s="7">
        <v>43425</v>
      </c>
      <c r="C447" s="12">
        <f t="shared" si="16"/>
        <v>2018</v>
      </c>
      <c r="D447" s="9" t="s">
        <v>9</v>
      </c>
      <c r="E447" s="10">
        <v>1818</v>
      </c>
      <c r="F447" s="11">
        <v>25000</v>
      </c>
      <c r="G447" s="10">
        <v>2231</v>
      </c>
      <c r="H447" s="10">
        <v>1744</v>
      </c>
      <c r="I447" s="28">
        <f t="shared" si="25"/>
        <v>-413</v>
      </c>
      <c r="J447">
        <f t="shared" si="26"/>
        <v>0.78171223666517253</v>
      </c>
      <c r="K447">
        <f t="shared" si="27"/>
        <v>0.95929592959295928</v>
      </c>
      <c r="L447" t="str">
        <f t="shared" si="28"/>
        <v>2</v>
      </c>
    </row>
    <row r="448" spans="1:12" ht="14.25" customHeight="1">
      <c r="A448" s="6" t="s">
        <v>102</v>
      </c>
      <c r="B448" s="7">
        <v>43425</v>
      </c>
      <c r="C448" s="12">
        <f t="shared" si="16"/>
        <v>2018</v>
      </c>
      <c r="D448" s="9" t="s">
        <v>10</v>
      </c>
      <c r="E448" s="10">
        <v>1241</v>
      </c>
      <c r="F448" s="11">
        <v>31101</v>
      </c>
      <c r="G448" s="10">
        <v>1786</v>
      </c>
      <c r="H448" s="10">
        <v>1234</v>
      </c>
      <c r="I448" s="28">
        <f t="shared" si="25"/>
        <v>-545</v>
      </c>
      <c r="J448">
        <f t="shared" si="26"/>
        <v>0.69092945128779393</v>
      </c>
      <c r="K448">
        <f t="shared" si="27"/>
        <v>0.99435938759065268</v>
      </c>
      <c r="L448" t="str">
        <f t="shared" si="28"/>
        <v>2</v>
      </c>
    </row>
    <row r="449" spans="1:12" ht="14.25" customHeight="1">
      <c r="A449" s="6" t="s">
        <v>102</v>
      </c>
      <c r="B449" s="7">
        <v>43425</v>
      </c>
      <c r="C449" s="12">
        <f t="shared" si="16"/>
        <v>2018</v>
      </c>
      <c r="D449" s="9" t="s">
        <v>11</v>
      </c>
      <c r="E449" s="10">
        <v>331</v>
      </c>
      <c r="F449" s="11">
        <v>27509</v>
      </c>
      <c r="G449" s="10">
        <v>580</v>
      </c>
      <c r="H449" s="10">
        <v>327</v>
      </c>
      <c r="I449" s="28">
        <f t="shared" si="25"/>
        <v>-249</v>
      </c>
      <c r="J449">
        <f t="shared" si="26"/>
        <v>0.56379310344827582</v>
      </c>
      <c r="K449">
        <f t="shared" si="27"/>
        <v>0.98791540785498488</v>
      </c>
      <c r="L449" t="str">
        <f t="shared" si="28"/>
        <v>2</v>
      </c>
    </row>
    <row r="450" spans="1:12" ht="14.25" customHeight="1">
      <c r="A450" s="6" t="s">
        <v>102</v>
      </c>
      <c r="B450" s="7">
        <v>43425</v>
      </c>
      <c r="C450" s="12">
        <f t="shared" si="16"/>
        <v>2018</v>
      </c>
      <c r="D450" s="9" t="s">
        <v>12</v>
      </c>
      <c r="E450" s="10">
        <v>1103</v>
      </c>
      <c r="F450" s="11">
        <v>2989</v>
      </c>
      <c r="G450" s="10">
        <v>1423</v>
      </c>
      <c r="H450" s="10">
        <v>1093</v>
      </c>
      <c r="I450" s="28">
        <f t="shared" si="25"/>
        <v>-320</v>
      </c>
      <c r="J450">
        <f t="shared" si="26"/>
        <v>0.76809557273366125</v>
      </c>
      <c r="K450">
        <f t="shared" si="27"/>
        <v>0.99093381686310067</v>
      </c>
      <c r="L450" t="str">
        <f t="shared" si="28"/>
        <v>2</v>
      </c>
    </row>
    <row r="451" spans="1:12" ht="14.25" customHeight="1">
      <c r="A451" s="6" t="s">
        <v>102</v>
      </c>
      <c r="B451" s="7">
        <v>43425</v>
      </c>
      <c r="C451" s="12">
        <f t="shared" si="16"/>
        <v>2018</v>
      </c>
      <c r="D451" s="9" t="s">
        <v>13</v>
      </c>
      <c r="E451" s="10">
        <v>552</v>
      </c>
      <c r="F451" s="11">
        <v>30959</v>
      </c>
      <c r="G451" s="10">
        <v>930</v>
      </c>
      <c r="H451" s="10">
        <v>546</v>
      </c>
      <c r="I451" s="28">
        <f t="shared" ref="I451:I514" si="29">E451-G451</f>
        <v>-378</v>
      </c>
      <c r="J451">
        <f t="shared" ref="J451:J514" si="30">H451/G451</f>
        <v>0.58709677419354833</v>
      </c>
      <c r="K451">
        <f t="shared" ref="K451:K514" si="31">H451/E451</f>
        <v>0.98913043478260865</v>
      </c>
      <c r="L451" t="str">
        <f t="shared" ref="L451:L514" si="32">IF(COUNTIF(A451,"*First*"), "1","2")</f>
        <v>2</v>
      </c>
    </row>
    <row r="452" spans="1:12" ht="14.25" customHeight="1">
      <c r="A452" s="6" t="s">
        <v>103</v>
      </c>
      <c r="B452" s="7">
        <v>43412</v>
      </c>
      <c r="C452" s="12">
        <f t="shared" si="16"/>
        <v>2018</v>
      </c>
      <c r="D452" s="9" t="s">
        <v>9</v>
      </c>
      <c r="E452" s="10">
        <v>1819</v>
      </c>
      <c r="F452" s="11">
        <v>28199</v>
      </c>
      <c r="G452" s="10">
        <v>2849</v>
      </c>
      <c r="H452" s="13">
        <v>1757</v>
      </c>
      <c r="I452" s="28">
        <f t="shared" si="29"/>
        <v>-1030</v>
      </c>
      <c r="J452">
        <f t="shared" si="30"/>
        <v>0.61670761670761676</v>
      </c>
      <c r="K452">
        <f t="shared" si="31"/>
        <v>0.96591533809785601</v>
      </c>
      <c r="L452" t="str">
        <f t="shared" si="32"/>
        <v>1</v>
      </c>
    </row>
    <row r="453" spans="1:12" ht="14.25" customHeight="1">
      <c r="A453" s="6" t="s">
        <v>103</v>
      </c>
      <c r="B453" s="7">
        <v>43412</v>
      </c>
      <c r="C453" s="12">
        <f t="shared" si="16"/>
        <v>2018</v>
      </c>
      <c r="D453" s="9" t="s">
        <v>10</v>
      </c>
      <c r="E453" s="10">
        <v>1265</v>
      </c>
      <c r="F453" s="11">
        <v>32302</v>
      </c>
      <c r="G453" s="10">
        <v>2142</v>
      </c>
      <c r="H453" s="13">
        <v>1262</v>
      </c>
      <c r="I453" s="28">
        <f t="shared" si="29"/>
        <v>-877</v>
      </c>
      <c r="J453">
        <f t="shared" si="30"/>
        <v>0.58916900093370683</v>
      </c>
      <c r="K453">
        <f t="shared" si="31"/>
        <v>0.99762845849802373</v>
      </c>
      <c r="L453" t="str">
        <f t="shared" si="32"/>
        <v>1</v>
      </c>
    </row>
    <row r="454" spans="1:12" ht="14.25" customHeight="1">
      <c r="A454" s="6" t="s">
        <v>103</v>
      </c>
      <c r="B454" s="7">
        <v>43412</v>
      </c>
      <c r="C454" s="12">
        <f t="shared" si="16"/>
        <v>2018</v>
      </c>
      <c r="D454" s="9" t="s">
        <v>11</v>
      </c>
      <c r="E454" s="10">
        <v>332</v>
      </c>
      <c r="F454" s="11">
        <v>29501</v>
      </c>
      <c r="G454" s="10">
        <v>460</v>
      </c>
      <c r="H454" s="13">
        <v>332</v>
      </c>
      <c r="I454" s="28">
        <f t="shared" si="29"/>
        <v>-128</v>
      </c>
      <c r="J454">
        <f t="shared" si="30"/>
        <v>0.72173913043478266</v>
      </c>
      <c r="K454">
        <f t="shared" si="31"/>
        <v>1</v>
      </c>
      <c r="L454" t="str">
        <f t="shared" si="32"/>
        <v>1</v>
      </c>
    </row>
    <row r="455" spans="1:12" ht="14.25" customHeight="1">
      <c r="A455" s="6" t="s">
        <v>103</v>
      </c>
      <c r="B455" s="7">
        <v>43412</v>
      </c>
      <c r="C455" s="12">
        <f t="shared" si="16"/>
        <v>2018</v>
      </c>
      <c r="D455" s="9" t="s">
        <v>12</v>
      </c>
      <c r="E455" s="10">
        <v>1121</v>
      </c>
      <c r="F455" s="11">
        <v>2509</v>
      </c>
      <c r="G455" s="10">
        <v>1543</v>
      </c>
      <c r="H455" s="13">
        <v>1104</v>
      </c>
      <c r="I455" s="28">
        <f t="shared" si="29"/>
        <v>-422</v>
      </c>
      <c r="J455">
        <f t="shared" si="30"/>
        <v>0.71548930654569021</v>
      </c>
      <c r="K455">
        <f t="shared" si="31"/>
        <v>0.98483496877787691</v>
      </c>
      <c r="L455" t="str">
        <f t="shared" si="32"/>
        <v>1</v>
      </c>
    </row>
    <row r="456" spans="1:12" ht="14.25" customHeight="1">
      <c r="A456" s="6" t="s">
        <v>103</v>
      </c>
      <c r="B456" s="7">
        <v>43412</v>
      </c>
      <c r="C456" s="12">
        <f t="shared" si="16"/>
        <v>2018</v>
      </c>
      <c r="D456" s="9" t="s">
        <v>13</v>
      </c>
      <c r="E456" s="10">
        <v>557</v>
      </c>
      <c r="F456" s="11">
        <v>32000</v>
      </c>
      <c r="G456" s="10">
        <v>862</v>
      </c>
      <c r="H456" s="13">
        <v>544</v>
      </c>
      <c r="I456" s="28">
        <f t="shared" si="29"/>
        <v>-305</v>
      </c>
      <c r="J456">
        <f t="shared" si="30"/>
        <v>0.63109048723897909</v>
      </c>
      <c r="K456">
        <f t="shared" si="31"/>
        <v>0.97666068222621183</v>
      </c>
      <c r="L456" t="str">
        <f t="shared" si="32"/>
        <v>1</v>
      </c>
    </row>
    <row r="457" spans="1:12" ht="14.25" customHeight="1">
      <c r="A457" s="6" t="s">
        <v>104</v>
      </c>
      <c r="B457" s="7">
        <v>43390</v>
      </c>
      <c r="C457" s="12">
        <f t="shared" si="16"/>
        <v>2018</v>
      </c>
      <c r="D457" s="9" t="s">
        <v>9</v>
      </c>
      <c r="E457" s="10">
        <v>1674</v>
      </c>
      <c r="F457" s="11">
        <v>25556</v>
      </c>
      <c r="G457" s="10">
        <v>1811</v>
      </c>
      <c r="H457" s="10">
        <v>1672</v>
      </c>
      <c r="I457" s="28">
        <f t="shared" si="29"/>
        <v>-137</v>
      </c>
      <c r="J457">
        <f t="shared" si="30"/>
        <v>0.92324682495858645</v>
      </c>
      <c r="K457">
        <f t="shared" si="31"/>
        <v>0.99880525686977295</v>
      </c>
      <c r="L457" t="str">
        <f t="shared" si="32"/>
        <v>2</v>
      </c>
    </row>
    <row r="458" spans="1:12" ht="25.5">
      <c r="A458" s="6" t="s">
        <v>104</v>
      </c>
      <c r="B458" s="7">
        <v>43390</v>
      </c>
      <c r="C458" s="12">
        <f t="shared" si="16"/>
        <v>2018</v>
      </c>
      <c r="D458" s="9" t="s">
        <v>10</v>
      </c>
      <c r="E458" s="10">
        <v>1273</v>
      </c>
      <c r="F458" s="11">
        <v>31302</v>
      </c>
      <c r="G458" s="10">
        <v>1856</v>
      </c>
      <c r="H458" s="10">
        <v>1267</v>
      </c>
      <c r="I458" s="28">
        <f t="shared" si="29"/>
        <v>-583</v>
      </c>
      <c r="J458">
        <f t="shared" si="30"/>
        <v>0.68265086206896552</v>
      </c>
      <c r="K458">
        <f t="shared" si="31"/>
        <v>0.99528672427336995</v>
      </c>
      <c r="L458" t="str">
        <f t="shared" si="32"/>
        <v>2</v>
      </c>
    </row>
    <row r="459" spans="1:12">
      <c r="A459" s="6" t="s">
        <v>104</v>
      </c>
      <c r="B459" s="7">
        <v>43390</v>
      </c>
      <c r="C459" s="12">
        <f t="shared" si="16"/>
        <v>2018</v>
      </c>
      <c r="D459" s="9" t="s">
        <v>11</v>
      </c>
      <c r="E459" s="10">
        <v>350</v>
      </c>
      <c r="F459" s="11">
        <v>29501</v>
      </c>
      <c r="G459" s="10">
        <v>470</v>
      </c>
      <c r="H459" s="10">
        <v>349</v>
      </c>
      <c r="I459" s="28">
        <f t="shared" si="29"/>
        <v>-120</v>
      </c>
      <c r="J459">
        <f t="shared" si="30"/>
        <v>0.74255319148936172</v>
      </c>
      <c r="K459">
        <f t="shared" si="31"/>
        <v>0.99714285714285711</v>
      </c>
      <c r="L459" t="str">
        <f t="shared" si="32"/>
        <v>2</v>
      </c>
    </row>
    <row r="460" spans="1:12">
      <c r="A460" s="6" t="s">
        <v>104</v>
      </c>
      <c r="B460" s="7">
        <v>43390</v>
      </c>
      <c r="C460" s="12">
        <f t="shared" si="16"/>
        <v>2018</v>
      </c>
      <c r="D460" s="9" t="s">
        <v>12</v>
      </c>
      <c r="E460" s="10">
        <v>819</v>
      </c>
      <c r="F460" s="11">
        <v>3951</v>
      </c>
      <c r="G460" s="10">
        <v>1201</v>
      </c>
      <c r="H460" s="10">
        <v>819</v>
      </c>
      <c r="I460" s="28">
        <f t="shared" si="29"/>
        <v>-382</v>
      </c>
      <c r="J460">
        <f t="shared" si="30"/>
        <v>0.68193172356369691</v>
      </c>
      <c r="K460">
        <f t="shared" si="31"/>
        <v>1</v>
      </c>
      <c r="L460" t="str">
        <f t="shared" si="32"/>
        <v>2</v>
      </c>
    </row>
    <row r="461" spans="1:12">
      <c r="A461" s="6" t="s">
        <v>104</v>
      </c>
      <c r="B461" s="7">
        <v>43390</v>
      </c>
      <c r="C461" s="12">
        <f t="shared" si="16"/>
        <v>2018</v>
      </c>
      <c r="D461" s="9" t="s">
        <v>13</v>
      </c>
      <c r="E461" s="10">
        <v>539</v>
      </c>
      <c r="F461" s="11">
        <v>32900</v>
      </c>
      <c r="G461" s="10">
        <v>779</v>
      </c>
      <c r="H461" s="10">
        <v>527</v>
      </c>
      <c r="I461" s="28">
        <f t="shared" si="29"/>
        <v>-240</v>
      </c>
      <c r="J461">
        <f t="shared" si="30"/>
        <v>0.67650834403080873</v>
      </c>
      <c r="K461">
        <f t="shared" si="31"/>
        <v>0.97773654916512054</v>
      </c>
      <c r="L461" t="str">
        <f t="shared" si="32"/>
        <v>2</v>
      </c>
    </row>
    <row r="462" spans="1:12" ht="25.5">
      <c r="A462" s="6" t="s">
        <v>105</v>
      </c>
      <c r="B462" s="7">
        <v>43376</v>
      </c>
      <c r="C462" s="12">
        <f t="shared" si="16"/>
        <v>2018</v>
      </c>
      <c r="D462" s="9" t="s">
        <v>9</v>
      </c>
      <c r="E462" s="10">
        <v>1668</v>
      </c>
      <c r="F462" s="11">
        <v>28457</v>
      </c>
      <c r="G462" s="10">
        <v>2059</v>
      </c>
      <c r="H462" s="10">
        <v>1665</v>
      </c>
      <c r="I462" s="28">
        <f t="shared" si="29"/>
        <v>-391</v>
      </c>
      <c r="J462">
        <f t="shared" si="30"/>
        <v>0.80864497328800389</v>
      </c>
      <c r="K462">
        <f t="shared" si="31"/>
        <v>0.99820143884892087</v>
      </c>
      <c r="L462" t="str">
        <f t="shared" si="32"/>
        <v>1</v>
      </c>
    </row>
    <row r="463" spans="1:12" ht="25.5">
      <c r="A463" s="6" t="s">
        <v>105</v>
      </c>
      <c r="B463" s="7">
        <v>43376</v>
      </c>
      <c r="C463" s="12">
        <f t="shared" si="16"/>
        <v>2018</v>
      </c>
      <c r="D463" s="9" t="s">
        <v>10</v>
      </c>
      <c r="E463" s="10">
        <v>1271</v>
      </c>
      <c r="F463" s="11">
        <v>31301</v>
      </c>
      <c r="G463" s="10">
        <v>1886</v>
      </c>
      <c r="H463" s="10">
        <v>1241</v>
      </c>
      <c r="I463" s="28">
        <f t="shared" si="29"/>
        <v>-615</v>
      </c>
      <c r="J463">
        <f t="shared" si="30"/>
        <v>0.65800636267232238</v>
      </c>
      <c r="K463">
        <f t="shared" si="31"/>
        <v>0.97639653815893002</v>
      </c>
      <c r="L463" t="str">
        <f t="shared" si="32"/>
        <v>1</v>
      </c>
    </row>
    <row r="464" spans="1:12">
      <c r="A464" s="6" t="s">
        <v>105</v>
      </c>
      <c r="B464" s="7">
        <v>43376</v>
      </c>
      <c r="C464" s="12">
        <f t="shared" si="16"/>
        <v>2018</v>
      </c>
      <c r="D464" s="9" t="s">
        <v>11</v>
      </c>
      <c r="E464" s="10">
        <v>342</v>
      </c>
      <c r="F464" s="11">
        <v>28501</v>
      </c>
      <c r="G464" s="10">
        <v>522</v>
      </c>
      <c r="H464" s="10">
        <v>340</v>
      </c>
      <c r="I464" s="28">
        <f t="shared" si="29"/>
        <v>-180</v>
      </c>
      <c r="J464">
        <f t="shared" si="30"/>
        <v>0.65134099616858232</v>
      </c>
      <c r="K464">
        <f t="shared" si="31"/>
        <v>0.99415204678362568</v>
      </c>
      <c r="L464" t="str">
        <f t="shared" si="32"/>
        <v>1</v>
      </c>
    </row>
    <row r="465" spans="1:12">
      <c r="A465" s="6" t="s">
        <v>105</v>
      </c>
      <c r="B465" s="7">
        <v>43376</v>
      </c>
      <c r="C465" s="12">
        <f t="shared" si="16"/>
        <v>2018</v>
      </c>
      <c r="D465" s="9" t="s">
        <v>12</v>
      </c>
      <c r="E465" s="10">
        <v>827</v>
      </c>
      <c r="F465" s="11">
        <v>4109</v>
      </c>
      <c r="G465" s="10">
        <v>1140</v>
      </c>
      <c r="H465" s="10">
        <v>809</v>
      </c>
      <c r="I465" s="28">
        <f t="shared" si="29"/>
        <v>-313</v>
      </c>
      <c r="J465">
        <f t="shared" si="30"/>
        <v>0.70964912280701753</v>
      </c>
      <c r="K465">
        <f t="shared" si="31"/>
        <v>0.97823458282950426</v>
      </c>
      <c r="L465" t="str">
        <f t="shared" si="32"/>
        <v>1</v>
      </c>
    </row>
    <row r="466" spans="1:12">
      <c r="A466" s="6" t="s">
        <v>105</v>
      </c>
      <c r="B466" s="7">
        <v>43376</v>
      </c>
      <c r="C466" s="12">
        <f t="shared" si="16"/>
        <v>2018</v>
      </c>
      <c r="D466" s="9" t="s">
        <v>13</v>
      </c>
      <c r="E466" s="10">
        <v>561</v>
      </c>
      <c r="F466" s="11">
        <v>32552</v>
      </c>
      <c r="G466" s="10">
        <v>1066</v>
      </c>
      <c r="H466" s="10">
        <v>543</v>
      </c>
      <c r="I466" s="28">
        <f t="shared" si="29"/>
        <v>-505</v>
      </c>
      <c r="J466">
        <f t="shared" si="30"/>
        <v>0.50938086303939967</v>
      </c>
      <c r="K466">
        <f t="shared" si="31"/>
        <v>0.96791443850267378</v>
      </c>
      <c r="L466" t="str">
        <f t="shared" si="32"/>
        <v>1</v>
      </c>
    </row>
    <row r="467" spans="1:12" ht="25.5">
      <c r="A467" s="6" t="s">
        <v>106</v>
      </c>
      <c r="B467" s="7">
        <v>43362</v>
      </c>
      <c r="C467" s="12">
        <f t="shared" si="16"/>
        <v>2018</v>
      </c>
      <c r="D467" s="9" t="s">
        <v>9</v>
      </c>
      <c r="E467" s="10">
        <v>1664</v>
      </c>
      <c r="F467" s="11">
        <v>28000</v>
      </c>
      <c r="G467" s="10">
        <v>2059</v>
      </c>
      <c r="H467" s="10">
        <v>1655</v>
      </c>
      <c r="I467" s="28">
        <f t="shared" si="29"/>
        <v>-395</v>
      </c>
      <c r="J467">
        <f t="shared" si="30"/>
        <v>0.80378824672170957</v>
      </c>
      <c r="K467">
        <f t="shared" si="31"/>
        <v>0.99459134615384615</v>
      </c>
      <c r="L467" t="str">
        <f t="shared" si="32"/>
        <v>2</v>
      </c>
    </row>
    <row r="468" spans="1:12" ht="25.5">
      <c r="A468" s="6" t="s">
        <v>106</v>
      </c>
      <c r="B468" s="7">
        <v>43362</v>
      </c>
      <c r="C468" s="12">
        <f t="shared" si="16"/>
        <v>2018</v>
      </c>
      <c r="D468" s="9" t="s">
        <v>10</v>
      </c>
      <c r="E468" s="10">
        <v>1278</v>
      </c>
      <c r="F468" s="11">
        <v>31307</v>
      </c>
      <c r="G468" s="10">
        <v>1859</v>
      </c>
      <c r="H468" s="10">
        <v>1269</v>
      </c>
      <c r="I468" s="28">
        <f t="shared" si="29"/>
        <v>-581</v>
      </c>
      <c r="J468">
        <f t="shared" si="30"/>
        <v>0.68262506724045191</v>
      </c>
      <c r="K468">
        <f t="shared" si="31"/>
        <v>0.99295774647887325</v>
      </c>
      <c r="L468" t="str">
        <f t="shared" si="32"/>
        <v>2</v>
      </c>
    </row>
    <row r="469" spans="1:12">
      <c r="A469" s="6" t="s">
        <v>106</v>
      </c>
      <c r="B469" s="7">
        <v>43362</v>
      </c>
      <c r="C469" s="12">
        <f t="shared" si="16"/>
        <v>2018</v>
      </c>
      <c r="D469" s="9" t="s">
        <v>11</v>
      </c>
      <c r="E469" s="10">
        <v>542</v>
      </c>
      <c r="F469" s="11">
        <v>27104</v>
      </c>
      <c r="G469" s="10">
        <v>921</v>
      </c>
      <c r="H469" s="10">
        <v>529</v>
      </c>
      <c r="I469" s="28">
        <f t="shared" si="29"/>
        <v>-379</v>
      </c>
      <c r="J469">
        <f t="shared" si="30"/>
        <v>0.57437567861020633</v>
      </c>
      <c r="K469">
        <f t="shared" si="31"/>
        <v>0.97601476014760147</v>
      </c>
      <c r="L469" t="str">
        <f t="shared" si="32"/>
        <v>2</v>
      </c>
    </row>
    <row r="470" spans="1:12">
      <c r="A470" s="6" t="s">
        <v>106</v>
      </c>
      <c r="B470" s="7">
        <v>43362</v>
      </c>
      <c r="C470" s="12">
        <f t="shared" si="16"/>
        <v>2018</v>
      </c>
      <c r="D470" s="9" t="s">
        <v>12</v>
      </c>
      <c r="E470" s="10">
        <v>821</v>
      </c>
      <c r="F470" s="11">
        <v>4214</v>
      </c>
      <c r="G470" s="10">
        <v>1098</v>
      </c>
      <c r="H470" s="10">
        <v>821</v>
      </c>
      <c r="I470" s="28">
        <f t="shared" si="29"/>
        <v>-277</v>
      </c>
      <c r="J470">
        <f t="shared" si="30"/>
        <v>0.74772313296903459</v>
      </c>
      <c r="K470">
        <f t="shared" si="31"/>
        <v>1</v>
      </c>
      <c r="L470" t="str">
        <f t="shared" si="32"/>
        <v>2</v>
      </c>
    </row>
    <row r="471" spans="1:12">
      <c r="A471" s="6" t="s">
        <v>106</v>
      </c>
      <c r="B471" s="7">
        <v>43362</v>
      </c>
      <c r="C471" s="12">
        <f t="shared" si="16"/>
        <v>2018</v>
      </c>
      <c r="D471" s="9" t="s">
        <v>13</v>
      </c>
      <c r="E471" s="10">
        <v>530</v>
      </c>
      <c r="F471" s="11">
        <v>32000</v>
      </c>
      <c r="G471" s="10">
        <v>928</v>
      </c>
      <c r="H471" s="10">
        <v>519</v>
      </c>
      <c r="I471" s="28">
        <f t="shared" si="29"/>
        <v>-398</v>
      </c>
      <c r="J471">
        <f t="shared" si="30"/>
        <v>0.55926724137931039</v>
      </c>
      <c r="K471">
        <f t="shared" si="31"/>
        <v>0.97924528301886793</v>
      </c>
      <c r="L471" t="str">
        <f t="shared" si="32"/>
        <v>2</v>
      </c>
    </row>
    <row r="472" spans="1:12" ht="25.5">
      <c r="A472" s="6" t="s">
        <v>107</v>
      </c>
      <c r="B472" s="7">
        <v>43348</v>
      </c>
      <c r="C472" s="12">
        <f t="shared" si="16"/>
        <v>2018</v>
      </c>
      <c r="D472" s="9" t="s">
        <v>9</v>
      </c>
      <c r="E472" s="10">
        <v>1664</v>
      </c>
      <c r="F472" s="11">
        <v>30209</v>
      </c>
      <c r="G472" s="10">
        <v>2488</v>
      </c>
      <c r="H472" s="10">
        <v>1661</v>
      </c>
      <c r="I472" s="28">
        <f t="shared" si="29"/>
        <v>-824</v>
      </c>
      <c r="J472">
        <f t="shared" si="30"/>
        <v>0.667604501607717</v>
      </c>
      <c r="K472">
        <f t="shared" si="31"/>
        <v>0.99819711538461542</v>
      </c>
      <c r="L472" t="str">
        <f t="shared" si="32"/>
        <v>1</v>
      </c>
    </row>
    <row r="473" spans="1:12" ht="25.5">
      <c r="A473" s="6" t="s">
        <v>107</v>
      </c>
      <c r="B473" s="7">
        <v>43348</v>
      </c>
      <c r="C473" s="12">
        <f t="shared" si="16"/>
        <v>2018</v>
      </c>
      <c r="D473" s="9" t="s">
        <v>10</v>
      </c>
      <c r="E473" s="10">
        <v>1274</v>
      </c>
      <c r="F473" s="11">
        <v>32001</v>
      </c>
      <c r="G473" s="10">
        <v>1959</v>
      </c>
      <c r="H473" s="10">
        <v>1268</v>
      </c>
      <c r="I473" s="28">
        <f t="shared" si="29"/>
        <v>-685</v>
      </c>
      <c r="J473">
        <f t="shared" si="30"/>
        <v>0.64726901480347121</v>
      </c>
      <c r="K473">
        <f t="shared" si="31"/>
        <v>0.9952904238618524</v>
      </c>
      <c r="L473" t="str">
        <f t="shared" si="32"/>
        <v>1</v>
      </c>
    </row>
    <row r="474" spans="1:12">
      <c r="A474" s="6" t="s">
        <v>107</v>
      </c>
      <c r="B474" s="7">
        <v>43348</v>
      </c>
      <c r="C474" s="12">
        <f t="shared" si="16"/>
        <v>2018</v>
      </c>
      <c r="D474" s="9" t="s">
        <v>11</v>
      </c>
      <c r="E474" s="10">
        <v>386</v>
      </c>
      <c r="F474" s="11">
        <v>27001</v>
      </c>
      <c r="G474" s="10">
        <v>612</v>
      </c>
      <c r="H474" s="10">
        <v>381</v>
      </c>
      <c r="I474" s="28">
        <f t="shared" si="29"/>
        <v>-226</v>
      </c>
      <c r="J474">
        <f t="shared" si="30"/>
        <v>0.62254901960784315</v>
      </c>
      <c r="K474">
        <f t="shared" si="31"/>
        <v>0.98704663212435229</v>
      </c>
      <c r="L474" t="str">
        <f t="shared" si="32"/>
        <v>1</v>
      </c>
    </row>
    <row r="475" spans="1:12">
      <c r="A475" s="6" t="s">
        <v>107</v>
      </c>
      <c r="B475" s="7">
        <v>43348</v>
      </c>
      <c r="C475" s="12">
        <f t="shared" si="16"/>
        <v>2018</v>
      </c>
      <c r="D475" s="9" t="s">
        <v>12</v>
      </c>
      <c r="E475" s="10">
        <v>874</v>
      </c>
      <c r="F475" s="11">
        <v>4390</v>
      </c>
      <c r="G475" s="10">
        <v>1213</v>
      </c>
      <c r="H475" s="10">
        <v>867</v>
      </c>
      <c r="I475" s="28">
        <f t="shared" si="29"/>
        <v>-339</v>
      </c>
      <c r="J475">
        <f t="shared" si="30"/>
        <v>0.71475680131904373</v>
      </c>
      <c r="K475">
        <f t="shared" si="31"/>
        <v>0.99199084668192217</v>
      </c>
      <c r="L475" t="str">
        <f t="shared" si="32"/>
        <v>1</v>
      </c>
    </row>
    <row r="476" spans="1:12">
      <c r="A476" s="6" t="s">
        <v>107</v>
      </c>
      <c r="B476" s="7">
        <v>43348</v>
      </c>
      <c r="C476" s="12">
        <f t="shared" si="16"/>
        <v>2018</v>
      </c>
      <c r="D476" s="9" t="s">
        <v>13</v>
      </c>
      <c r="E476" s="10">
        <v>540</v>
      </c>
      <c r="F476" s="11">
        <v>31801</v>
      </c>
      <c r="G476" s="10">
        <v>1006</v>
      </c>
      <c r="H476" s="10">
        <v>506</v>
      </c>
      <c r="I476" s="28">
        <f t="shared" si="29"/>
        <v>-466</v>
      </c>
      <c r="J476">
        <f t="shared" si="30"/>
        <v>0.50298210735586479</v>
      </c>
      <c r="K476">
        <f t="shared" si="31"/>
        <v>0.937037037037037</v>
      </c>
      <c r="L476" t="str">
        <f t="shared" si="32"/>
        <v>1</v>
      </c>
    </row>
    <row r="477" spans="1:12" ht="25.5">
      <c r="A477" s="6" t="s">
        <v>108</v>
      </c>
      <c r="B477" s="7">
        <v>43335</v>
      </c>
      <c r="C477" s="12">
        <f t="shared" si="16"/>
        <v>2018</v>
      </c>
      <c r="D477" s="9" t="s">
        <v>9</v>
      </c>
      <c r="E477" s="10">
        <v>1695</v>
      </c>
      <c r="F477" s="11">
        <v>31997</v>
      </c>
      <c r="G477" s="10">
        <v>2948</v>
      </c>
      <c r="H477" s="10">
        <v>1695</v>
      </c>
      <c r="I477" s="28">
        <f t="shared" si="29"/>
        <v>-1253</v>
      </c>
      <c r="J477">
        <f t="shared" si="30"/>
        <v>0.574966078697422</v>
      </c>
      <c r="K477">
        <f t="shared" si="31"/>
        <v>1</v>
      </c>
      <c r="L477" t="str">
        <f t="shared" si="32"/>
        <v>2</v>
      </c>
    </row>
    <row r="478" spans="1:12" ht="25.5">
      <c r="A478" s="6" t="s">
        <v>108</v>
      </c>
      <c r="B478" s="7">
        <v>43335</v>
      </c>
      <c r="C478" s="12">
        <f t="shared" si="16"/>
        <v>2018</v>
      </c>
      <c r="D478" s="9" t="s">
        <v>10</v>
      </c>
      <c r="E478" s="10">
        <v>1272</v>
      </c>
      <c r="F478" s="11">
        <v>32429</v>
      </c>
      <c r="G478" s="10">
        <v>2031</v>
      </c>
      <c r="H478" s="10">
        <v>1259</v>
      </c>
      <c r="I478" s="28">
        <f t="shared" si="29"/>
        <v>-759</v>
      </c>
      <c r="J478">
        <f t="shared" si="30"/>
        <v>0.61989167897587394</v>
      </c>
      <c r="K478">
        <f t="shared" si="31"/>
        <v>0.98977987421383651</v>
      </c>
      <c r="L478" t="str">
        <f t="shared" si="32"/>
        <v>2</v>
      </c>
    </row>
    <row r="479" spans="1:12">
      <c r="A479" s="6" t="s">
        <v>108</v>
      </c>
      <c r="B479" s="7">
        <v>43335</v>
      </c>
      <c r="C479" s="12">
        <f t="shared" si="16"/>
        <v>2018</v>
      </c>
      <c r="D479" s="9" t="s">
        <v>11</v>
      </c>
      <c r="E479" s="10">
        <v>409</v>
      </c>
      <c r="F479" s="11">
        <v>29902</v>
      </c>
      <c r="G479" s="10">
        <v>635</v>
      </c>
      <c r="H479" s="10">
        <v>204</v>
      </c>
      <c r="I479" s="28">
        <f t="shared" si="29"/>
        <v>-226</v>
      </c>
      <c r="J479">
        <f t="shared" si="30"/>
        <v>0.32125984251968503</v>
      </c>
      <c r="K479">
        <f t="shared" si="31"/>
        <v>0.49877750611246946</v>
      </c>
      <c r="L479" t="str">
        <f t="shared" si="32"/>
        <v>2</v>
      </c>
    </row>
    <row r="480" spans="1:12">
      <c r="A480" s="6" t="s">
        <v>108</v>
      </c>
      <c r="B480" s="7">
        <v>43335</v>
      </c>
      <c r="C480" s="12">
        <f t="shared" si="16"/>
        <v>2018</v>
      </c>
      <c r="D480" s="9" t="s">
        <v>12</v>
      </c>
      <c r="E480" s="10">
        <v>824</v>
      </c>
      <c r="F480" s="11">
        <v>4889</v>
      </c>
      <c r="G480" s="10">
        <v>1176</v>
      </c>
      <c r="H480" s="10">
        <v>823</v>
      </c>
      <c r="I480" s="28">
        <f t="shared" si="29"/>
        <v>-352</v>
      </c>
      <c r="J480">
        <f t="shared" si="30"/>
        <v>0.69982993197278909</v>
      </c>
      <c r="K480">
        <f t="shared" si="31"/>
        <v>0.99878640776699024</v>
      </c>
      <c r="L480" t="str">
        <f t="shared" si="32"/>
        <v>2</v>
      </c>
    </row>
    <row r="481" spans="1:12">
      <c r="A481" s="6" t="s">
        <v>108</v>
      </c>
      <c r="B481" s="7">
        <v>43335</v>
      </c>
      <c r="C481" s="12">
        <f t="shared" si="16"/>
        <v>2018</v>
      </c>
      <c r="D481" s="9" t="s">
        <v>13</v>
      </c>
      <c r="E481" s="10">
        <v>527</v>
      </c>
      <c r="F481" s="11">
        <v>32311</v>
      </c>
      <c r="G481" s="10">
        <v>927</v>
      </c>
      <c r="H481" s="10">
        <v>525</v>
      </c>
      <c r="I481" s="28">
        <f t="shared" si="29"/>
        <v>-400</v>
      </c>
      <c r="J481">
        <f t="shared" si="30"/>
        <v>0.56634304207119746</v>
      </c>
      <c r="K481">
        <f t="shared" si="31"/>
        <v>0.99620493358633777</v>
      </c>
      <c r="L481" t="str">
        <f t="shared" si="32"/>
        <v>2</v>
      </c>
    </row>
    <row r="482" spans="1:12" ht="25.5">
      <c r="A482" s="6" t="s">
        <v>109</v>
      </c>
      <c r="B482" s="7">
        <v>43320</v>
      </c>
      <c r="C482" s="12">
        <f t="shared" si="16"/>
        <v>2018</v>
      </c>
      <c r="D482" s="9" t="s">
        <v>9</v>
      </c>
      <c r="E482" s="10">
        <v>1672</v>
      </c>
      <c r="F482" s="11">
        <v>33798</v>
      </c>
      <c r="G482" s="10">
        <v>3633</v>
      </c>
      <c r="H482" s="10">
        <v>1672</v>
      </c>
      <c r="I482" s="28">
        <f t="shared" si="29"/>
        <v>-1961</v>
      </c>
      <c r="J482">
        <f t="shared" si="30"/>
        <v>0.46022570878062208</v>
      </c>
      <c r="K482">
        <f t="shared" si="31"/>
        <v>1</v>
      </c>
      <c r="L482" t="str">
        <f t="shared" si="32"/>
        <v>1</v>
      </c>
    </row>
    <row r="483" spans="1:12" ht="25.5">
      <c r="A483" s="6" t="s">
        <v>109</v>
      </c>
      <c r="B483" s="7">
        <v>43320</v>
      </c>
      <c r="C483" s="12">
        <f t="shared" si="16"/>
        <v>2018</v>
      </c>
      <c r="D483" s="9" t="s">
        <v>10</v>
      </c>
      <c r="E483" s="10">
        <v>1265</v>
      </c>
      <c r="F483" s="11">
        <v>34381</v>
      </c>
      <c r="G483" s="10">
        <v>2132</v>
      </c>
      <c r="H483" s="10">
        <v>1256</v>
      </c>
      <c r="I483" s="28">
        <f t="shared" si="29"/>
        <v>-867</v>
      </c>
      <c r="J483">
        <f t="shared" si="30"/>
        <v>0.58911819887429639</v>
      </c>
      <c r="K483">
        <f t="shared" si="31"/>
        <v>0.99288537549407119</v>
      </c>
      <c r="L483" t="str">
        <f t="shared" si="32"/>
        <v>1</v>
      </c>
    </row>
    <row r="484" spans="1:12">
      <c r="A484" s="6" t="s">
        <v>109</v>
      </c>
      <c r="B484" s="7">
        <v>43320</v>
      </c>
      <c r="C484" s="12">
        <f t="shared" si="16"/>
        <v>2018</v>
      </c>
      <c r="D484" s="9" t="s">
        <v>11</v>
      </c>
      <c r="E484" s="10">
        <v>379</v>
      </c>
      <c r="F484" s="11">
        <v>30389</v>
      </c>
      <c r="G484" s="10">
        <v>549</v>
      </c>
      <c r="H484" s="10">
        <v>330</v>
      </c>
      <c r="I484" s="28">
        <f t="shared" si="29"/>
        <v>-170</v>
      </c>
      <c r="J484">
        <f t="shared" si="30"/>
        <v>0.60109289617486339</v>
      </c>
      <c r="K484">
        <f t="shared" si="31"/>
        <v>0.87071240105540892</v>
      </c>
      <c r="L484" t="str">
        <f t="shared" si="32"/>
        <v>1</v>
      </c>
    </row>
    <row r="485" spans="1:12">
      <c r="A485" s="6" t="s">
        <v>109</v>
      </c>
      <c r="B485" s="7">
        <v>43320</v>
      </c>
      <c r="C485" s="12">
        <f t="shared" si="16"/>
        <v>2018</v>
      </c>
      <c r="D485" s="9" t="s">
        <v>12</v>
      </c>
      <c r="E485" s="10">
        <v>845</v>
      </c>
      <c r="F485" s="11">
        <v>5514</v>
      </c>
      <c r="G485" s="10">
        <v>1208</v>
      </c>
      <c r="H485" s="10">
        <v>791</v>
      </c>
      <c r="I485" s="28">
        <f t="shared" si="29"/>
        <v>-363</v>
      </c>
      <c r="J485">
        <f t="shared" si="30"/>
        <v>0.6548013245033113</v>
      </c>
      <c r="K485">
        <f t="shared" si="31"/>
        <v>0.93609467455621298</v>
      </c>
      <c r="L485" t="str">
        <f t="shared" si="32"/>
        <v>1</v>
      </c>
    </row>
    <row r="486" spans="1:12">
      <c r="A486" s="6" t="s">
        <v>109</v>
      </c>
      <c r="B486" s="7">
        <v>43320</v>
      </c>
      <c r="C486" s="12">
        <f t="shared" si="16"/>
        <v>2018</v>
      </c>
      <c r="D486" s="9" t="s">
        <v>13</v>
      </c>
      <c r="E486" s="10">
        <v>536</v>
      </c>
      <c r="F486" s="11">
        <v>33420</v>
      </c>
      <c r="G486" s="10">
        <v>896</v>
      </c>
      <c r="H486" s="10">
        <v>524</v>
      </c>
      <c r="I486" s="28">
        <f t="shared" si="29"/>
        <v>-360</v>
      </c>
      <c r="J486">
        <f t="shared" si="30"/>
        <v>0.5848214285714286</v>
      </c>
      <c r="K486">
        <f t="shared" si="31"/>
        <v>0.97761194029850751</v>
      </c>
      <c r="L486" t="str">
        <f t="shared" si="32"/>
        <v>1</v>
      </c>
    </row>
    <row r="487" spans="1:12" ht="25.5">
      <c r="A487" s="6" t="s">
        <v>110</v>
      </c>
      <c r="B487" s="7">
        <v>43299</v>
      </c>
      <c r="C487" s="12">
        <f t="shared" si="16"/>
        <v>2018</v>
      </c>
      <c r="D487" s="9" t="s">
        <v>9</v>
      </c>
      <c r="E487" s="10">
        <v>1443</v>
      </c>
      <c r="F487" s="11">
        <v>32699</v>
      </c>
      <c r="G487" s="10">
        <v>3100</v>
      </c>
      <c r="H487" s="10">
        <v>1412</v>
      </c>
      <c r="I487" s="28">
        <f t="shared" si="29"/>
        <v>-1657</v>
      </c>
      <c r="J487">
        <f t="shared" si="30"/>
        <v>0.45548387096774196</v>
      </c>
      <c r="K487">
        <f t="shared" si="31"/>
        <v>0.9785169785169785</v>
      </c>
      <c r="L487" t="str">
        <f t="shared" si="32"/>
        <v>2</v>
      </c>
    </row>
    <row r="488" spans="1:12" ht="25.5">
      <c r="A488" s="6" t="s">
        <v>110</v>
      </c>
      <c r="B488" s="7">
        <v>43299</v>
      </c>
      <c r="C488" s="12">
        <f t="shared" si="16"/>
        <v>2018</v>
      </c>
      <c r="D488" s="9" t="s">
        <v>10</v>
      </c>
      <c r="E488" s="10">
        <v>1285</v>
      </c>
      <c r="F488" s="11">
        <v>32551</v>
      </c>
      <c r="G488" s="10">
        <v>1919</v>
      </c>
      <c r="H488" s="10">
        <v>1278</v>
      </c>
      <c r="I488" s="28">
        <f t="shared" si="29"/>
        <v>-634</v>
      </c>
      <c r="J488">
        <f t="shared" si="30"/>
        <v>0.66597186034392908</v>
      </c>
      <c r="K488">
        <f t="shared" si="31"/>
        <v>0.9945525291828794</v>
      </c>
      <c r="L488" t="str">
        <f t="shared" si="32"/>
        <v>2</v>
      </c>
    </row>
    <row r="489" spans="1:12">
      <c r="A489" s="6" t="s">
        <v>110</v>
      </c>
      <c r="B489" s="7">
        <v>43299</v>
      </c>
      <c r="C489" s="12">
        <f t="shared" si="16"/>
        <v>2018</v>
      </c>
      <c r="D489" s="9" t="s">
        <v>11</v>
      </c>
      <c r="E489" s="10">
        <v>320</v>
      </c>
      <c r="F489" s="11">
        <v>30889</v>
      </c>
      <c r="G489" s="10">
        <v>538</v>
      </c>
      <c r="H489" s="10">
        <v>249</v>
      </c>
      <c r="I489" s="28">
        <f t="shared" si="29"/>
        <v>-218</v>
      </c>
      <c r="J489">
        <f t="shared" si="30"/>
        <v>0.46282527881040891</v>
      </c>
      <c r="K489">
        <f t="shared" si="31"/>
        <v>0.77812499999999996</v>
      </c>
      <c r="L489" t="str">
        <f t="shared" si="32"/>
        <v>2</v>
      </c>
    </row>
    <row r="490" spans="1:12">
      <c r="A490" s="6" t="s">
        <v>110</v>
      </c>
      <c r="B490" s="7">
        <v>43299</v>
      </c>
      <c r="C490" s="12">
        <f t="shared" si="16"/>
        <v>2018</v>
      </c>
      <c r="D490" s="9" t="s">
        <v>12</v>
      </c>
      <c r="E490" s="10">
        <v>537</v>
      </c>
      <c r="F490" s="11">
        <v>6189</v>
      </c>
      <c r="G490" s="10">
        <v>772</v>
      </c>
      <c r="H490" s="10">
        <v>533</v>
      </c>
      <c r="I490" s="28">
        <f t="shared" si="29"/>
        <v>-235</v>
      </c>
      <c r="J490">
        <f t="shared" si="30"/>
        <v>0.69041450777202074</v>
      </c>
      <c r="K490">
        <f t="shared" si="31"/>
        <v>0.99255121042830541</v>
      </c>
      <c r="L490" t="str">
        <f t="shared" si="32"/>
        <v>2</v>
      </c>
    </row>
    <row r="491" spans="1:12">
      <c r="A491" s="6" t="s">
        <v>110</v>
      </c>
      <c r="B491" s="7">
        <v>43299</v>
      </c>
      <c r="C491" s="12">
        <f t="shared" si="16"/>
        <v>2018</v>
      </c>
      <c r="D491" s="9" t="s">
        <v>13</v>
      </c>
      <c r="E491" s="10">
        <v>558</v>
      </c>
      <c r="F491" s="11">
        <v>32809</v>
      </c>
      <c r="G491" s="10">
        <v>1082</v>
      </c>
      <c r="H491" s="10">
        <v>558</v>
      </c>
      <c r="I491" s="28">
        <f t="shared" si="29"/>
        <v>-524</v>
      </c>
      <c r="J491">
        <f t="shared" si="30"/>
        <v>0.51571164510166356</v>
      </c>
      <c r="K491">
        <f t="shared" si="31"/>
        <v>1</v>
      </c>
      <c r="L491" t="str">
        <f t="shared" si="32"/>
        <v>2</v>
      </c>
    </row>
    <row r="492" spans="1:12" ht="25.5">
      <c r="A492" s="6" t="s">
        <v>111</v>
      </c>
      <c r="B492" s="7">
        <v>43285</v>
      </c>
      <c r="C492" s="12">
        <f t="shared" si="16"/>
        <v>2018</v>
      </c>
      <c r="D492" s="9" t="s">
        <v>9</v>
      </c>
      <c r="E492" s="10">
        <v>1435</v>
      </c>
      <c r="F492" s="11">
        <v>25000</v>
      </c>
      <c r="G492" s="10">
        <v>1626</v>
      </c>
      <c r="H492" s="10">
        <v>1427</v>
      </c>
      <c r="I492" s="28">
        <f t="shared" si="29"/>
        <v>-191</v>
      </c>
      <c r="J492">
        <f t="shared" si="30"/>
        <v>0.87761377613776137</v>
      </c>
      <c r="K492">
        <f t="shared" si="31"/>
        <v>0.99442508710801392</v>
      </c>
      <c r="L492" t="str">
        <f t="shared" si="32"/>
        <v>1</v>
      </c>
    </row>
    <row r="493" spans="1:12" ht="25.5">
      <c r="A493" s="6" t="s">
        <v>111</v>
      </c>
      <c r="B493" s="7">
        <v>43285</v>
      </c>
      <c r="C493" s="12">
        <f t="shared" si="16"/>
        <v>2018</v>
      </c>
      <c r="D493" s="9" t="s">
        <v>10</v>
      </c>
      <c r="E493" s="10">
        <v>1288</v>
      </c>
      <c r="F493" s="11">
        <v>31000</v>
      </c>
      <c r="G493" s="10">
        <v>1637</v>
      </c>
      <c r="H493" s="10">
        <v>1288</v>
      </c>
      <c r="I493" s="28">
        <f t="shared" si="29"/>
        <v>-349</v>
      </c>
      <c r="J493">
        <f t="shared" si="30"/>
        <v>0.78680513133781305</v>
      </c>
      <c r="K493">
        <f t="shared" si="31"/>
        <v>1</v>
      </c>
      <c r="L493" t="str">
        <f t="shared" si="32"/>
        <v>1</v>
      </c>
    </row>
    <row r="494" spans="1:12">
      <c r="A494" s="6" t="s">
        <v>111</v>
      </c>
      <c r="B494" s="7">
        <v>43285</v>
      </c>
      <c r="C494" s="12">
        <f t="shared" si="16"/>
        <v>2018</v>
      </c>
      <c r="D494" s="9" t="s">
        <v>11</v>
      </c>
      <c r="E494" s="10">
        <v>313</v>
      </c>
      <c r="F494" s="11">
        <v>31092</v>
      </c>
      <c r="G494" s="10">
        <v>535</v>
      </c>
      <c r="H494" s="10">
        <v>272</v>
      </c>
      <c r="I494" s="28">
        <f t="shared" si="29"/>
        <v>-222</v>
      </c>
      <c r="J494">
        <f t="shared" si="30"/>
        <v>0.50841121495327102</v>
      </c>
      <c r="K494">
        <f t="shared" si="31"/>
        <v>0.86900958466453671</v>
      </c>
      <c r="L494" t="str">
        <f t="shared" si="32"/>
        <v>1</v>
      </c>
    </row>
    <row r="495" spans="1:12">
      <c r="A495" s="6" t="s">
        <v>111</v>
      </c>
      <c r="B495" s="7">
        <v>43285</v>
      </c>
      <c r="C495" s="12">
        <f t="shared" si="16"/>
        <v>2018</v>
      </c>
      <c r="D495" s="9" t="s">
        <v>12</v>
      </c>
      <c r="E495" s="10">
        <v>612</v>
      </c>
      <c r="F495" s="11">
        <v>6514</v>
      </c>
      <c r="G495" s="10">
        <v>807</v>
      </c>
      <c r="H495" s="10">
        <v>587</v>
      </c>
      <c r="I495" s="28">
        <f t="shared" si="29"/>
        <v>-195</v>
      </c>
      <c r="J495">
        <f t="shared" si="30"/>
        <v>0.72738537794299873</v>
      </c>
      <c r="K495">
        <f t="shared" si="31"/>
        <v>0.95915032679738566</v>
      </c>
      <c r="L495" t="str">
        <f t="shared" si="32"/>
        <v>1</v>
      </c>
    </row>
    <row r="496" spans="1:12">
      <c r="A496" s="6" t="s">
        <v>111</v>
      </c>
      <c r="B496" s="7">
        <v>43285</v>
      </c>
      <c r="C496" s="12">
        <f t="shared" si="16"/>
        <v>2018</v>
      </c>
      <c r="D496" s="9" t="s">
        <v>13</v>
      </c>
      <c r="E496" s="10">
        <v>591</v>
      </c>
      <c r="F496" s="11">
        <v>31001</v>
      </c>
      <c r="G496" s="10">
        <v>975</v>
      </c>
      <c r="H496" s="10">
        <v>582</v>
      </c>
      <c r="I496" s="28">
        <f t="shared" si="29"/>
        <v>-384</v>
      </c>
      <c r="J496">
        <f t="shared" si="30"/>
        <v>0.59692307692307689</v>
      </c>
      <c r="K496">
        <f t="shared" si="31"/>
        <v>0.98477157360406087</v>
      </c>
      <c r="L496" t="str">
        <f t="shared" si="32"/>
        <v>1</v>
      </c>
    </row>
    <row r="497" spans="1:12" ht="25.5">
      <c r="A497" s="6" t="s">
        <v>112</v>
      </c>
      <c r="B497" s="7">
        <v>43271</v>
      </c>
      <c r="C497" s="12">
        <f t="shared" si="16"/>
        <v>2018</v>
      </c>
      <c r="D497" s="9" t="s">
        <v>9</v>
      </c>
      <c r="E497" s="10">
        <v>1446</v>
      </c>
      <c r="F497" s="11">
        <v>34110</v>
      </c>
      <c r="G497" s="10">
        <v>1818</v>
      </c>
      <c r="H497" s="10">
        <v>1437</v>
      </c>
      <c r="I497" s="28">
        <f t="shared" si="29"/>
        <v>-372</v>
      </c>
      <c r="J497">
        <f t="shared" si="30"/>
        <v>0.79042904290429039</v>
      </c>
      <c r="K497">
        <f t="shared" si="31"/>
        <v>0.99377593360995853</v>
      </c>
      <c r="L497" t="str">
        <f t="shared" si="32"/>
        <v>2</v>
      </c>
    </row>
    <row r="498" spans="1:12" ht="25.5">
      <c r="A498" s="6" t="s">
        <v>112</v>
      </c>
      <c r="B498" s="7">
        <v>43271</v>
      </c>
      <c r="C498" s="12">
        <f t="shared" si="16"/>
        <v>2018</v>
      </c>
      <c r="D498" s="9" t="s">
        <v>10</v>
      </c>
      <c r="E498" s="10">
        <v>1316</v>
      </c>
      <c r="F498" s="11">
        <v>33900</v>
      </c>
      <c r="G498" s="10">
        <v>1729</v>
      </c>
      <c r="H498" s="10">
        <v>1311</v>
      </c>
      <c r="I498" s="28">
        <f t="shared" si="29"/>
        <v>-413</v>
      </c>
      <c r="J498">
        <f t="shared" si="30"/>
        <v>0.75824175824175821</v>
      </c>
      <c r="K498">
        <f t="shared" si="31"/>
        <v>0.99620060790273557</v>
      </c>
      <c r="L498" t="str">
        <f t="shared" si="32"/>
        <v>2</v>
      </c>
    </row>
    <row r="499" spans="1:12">
      <c r="A499" s="6" t="s">
        <v>112</v>
      </c>
      <c r="B499" s="7">
        <v>43271</v>
      </c>
      <c r="C499" s="12">
        <f t="shared" si="16"/>
        <v>2018</v>
      </c>
      <c r="D499" s="9" t="s">
        <v>11</v>
      </c>
      <c r="E499" s="10">
        <v>308</v>
      </c>
      <c r="F499" s="11">
        <v>32001</v>
      </c>
      <c r="G499" s="10">
        <v>548</v>
      </c>
      <c r="H499" s="10">
        <v>293</v>
      </c>
      <c r="I499" s="28">
        <f t="shared" si="29"/>
        <v>-240</v>
      </c>
      <c r="J499">
        <f t="shared" si="30"/>
        <v>0.53467153284671531</v>
      </c>
      <c r="K499">
        <f t="shared" si="31"/>
        <v>0.95129870129870131</v>
      </c>
      <c r="L499" t="str">
        <f t="shared" si="32"/>
        <v>2</v>
      </c>
    </row>
    <row r="500" spans="1:12">
      <c r="A500" s="6" t="s">
        <v>112</v>
      </c>
      <c r="B500" s="7">
        <v>43271</v>
      </c>
      <c r="C500" s="12">
        <f t="shared" si="16"/>
        <v>2018</v>
      </c>
      <c r="D500" s="9" t="s">
        <v>12</v>
      </c>
      <c r="E500" s="10">
        <v>527</v>
      </c>
      <c r="F500" s="11">
        <v>6889</v>
      </c>
      <c r="G500" s="10">
        <v>771</v>
      </c>
      <c r="H500" s="10">
        <v>517</v>
      </c>
      <c r="I500" s="28">
        <f t="shared" si="29"/>
        <v>-244</v>
      </c>
      <c r="J500">
        <f t="shared" si="30"/>
        <v>0.6705577172503242</v>
      </c>
      <c r="K500">
        <f t="shared" si="31"/>
        <v>0.98102466793168885</v>
      </c>
      <c r="L500" t="str">
        <f t="shared" si="32"/>
        <v>2</v>
      </c>
    </row>
    <row r="501" spans="1:12">
      <c r="A501" s="6" t="s">
        <v>112</v>
      </c>
      <c r="B501" s="7">
        <v>43271</v>
      </c>
      <c r="C501" s="12">
        <f t="shared" si="16"/>
        <v>2018</v>
      </c>
      <c r="D501" s="9" t="s">
        <v>13</v>
      </c>
      <c r="E501" s="10">
        <v>581</v>
      </c>
      <c r="F501" s="11">
        <v>34400</v>
      </c>
      <c r="G501" s="10">
        <v>868</v>
      </c>
      <c r="H501" s="10">
        <v>580</v>
      </c>
      <c r="I501" s="28">
        <f t="shared" si="29"/>
        <v>-287</v>
      </c>
      <c r="J501">
        <f t="shared" si="30"/>
        <v>0.66820276497695852</v>
      </c>
      <c r="K501">
        <f t="shared" si="31"/>
        <v>0.99827882960413084</v>
      </c>
      <c r="L501" t="str">
        <f t="shared" si="32"/>
        <v>2</v>
      </c>
    </row>
    <row r="502" spans="1:12" ht="25.5">
      <c r="A502" s="6" t="s">
        <v>113</v>
      </c>
      <c r="B502" s="7">
        <v>43257</v>
      </c>
      <c r="C502" s="12">
        <f t="shared" si="16"/>
        <v>2018</v>
      </c>
      <c r="D502" s="9" t="s">
        <v>9</v>
      </c>
      <c r="E502" s="10">
        <v>1441</v>
      </c>
      <c r="F502" s="11">
        <v>36426</v>
      </c>
      <c r="G502" s="10">
        <v>1696</v>
      </c>
      <c r="H502" s="10">
        <v>1440</v>
      </c>
      <c r="I502" s="28">
        <f t="shared" si="29"/>
        <v>-255</v>
      </c>
      <c r="J502">
        <f t="shared" si="30"/>
        <v>0.84905660377358494</v>
      </c>
      <c r="K502">
        <f t="shared" si="31"/>
        <v>0.99930603747397639</v>
      </c>
      <c r="L502" t="str">
        <f t="shared" si="32"/>
        <v>1</v>
      </c>
    </row>
    <row r="503" spans="1:12" ht="25.5">
      <c r="A503" s="6" t="s">
        <v>113</v>
      </c>
      <c r="B503" s="7">
        <v>43257</v>
      </c>
      <c r="C503" s="12">
        <f t="shared" si="16"/>
        <v>2018</v>
      </c>
      <c r="D503" s="9" t="s">
        <v>10</v>
      </c>
      <c r="E503" s="10">
        <v>1293</v>
      </c>
      <c r="F503" s="11">
        <v>36000</v>
      </c>
      <c r="G503" s="10">
        <v>1727</v>
      </c>
      <c r="H503" s="10">
        <v>1285</v>
      </c>
      <c r="I503" s="28">
        <f t="shared" si="29"/>
        <v>-434</v>
      </c>
      <c r="J503">
        <f t="shared" si="30"/>
        <v>0.74406485234510711</v>
      </c>
      <c r="K503">
        <f t="shared" si="31"/>
        <v>0.99381283836040213</v>
      </c>
      <c r="L503" t="str">
        <f t="shared" si="32"/>
        <v>1</v>
      </c>
    </row>
    <row r="504" spans="1:12">
      <c r="A504" s="6" t="s">
        <v>113</v>
      </c>
      <c r="B504" s="7">
        <v>43257</v>
      </c>
      <c r="C504" s="12">
        <f t="shared" si="16"/>
        <v>2018</v>
      </c>
      <c r="D504" s="9" t="s">
        <v>11</v>
      </c>
      <c r="E504" s="10">
        <v>425</v>
      </c>
      <c r="F504" s="11">
        <v>29902</v>
      </c>
      <c r="G504" s="10">
        <v>685</v>
      </c>
      <c r="H504" s="10">
        <v>417</v>
      </c>
      <c r="I504" s="28">
        <f t="shared" si="29"/>
        <v>-260</v>
      </c>
      <c r="J504">
        <f t="shared" si="30"/>
        <v>0.60875912408759125</v>
      </c>
      <c r="K504">
        <f t="shared" si="31"/>
        <v>0.98117647058823532</v>
      </c>
      <c r="L504" t="str">
        <f t="shared" si="32"/>
        <v>1</v>
      </c>
    </row>
    <row r="505" spans="1:12">
      <c r="A505" s="6" t="s">
        <v>113</v>
      </c>
      <c r="B505" s="7">
        <v>43257</v>
      </c>
      <c r="C505" s="12">
        <f t="shared" si="16"/>
        <v>2018</v>
      </c>
      <c r="D505" s="9" t="s">
        <v>12</v>
      </c>
      <c r="E505" s="10">
        <v>572</v>
      </c>
      <c r="F505" s="11">
        <v>7001</v>
      </c>
      <c r="G505" s="10">
        <v>828</v>
      </c>
      <c r="H505" s="10">
        <v>487</v>
      </c>
      <c r="I505" s="28">
        <f t="shared" si="29"/>
        <v>-256</v>
      </c>
      <c r="J505">
        <f t="shared" si="30"/>
        <v>0.58816425120772942</v>
      </c>
      <c r="K505">
        <f t="shared" si="31"/>
        <v>0.85139860139860135</v>
      </c>
      <c r="L505" t="str">
        <f t="shared" si="32"/>
        <v>1</v>
      </c>
    </row>
    <row r="506" spans="1:12">
      <c r="A506" s="6" t="s">
        <v>113</v>
      </c>
      <c r="B506" s="7">
        <v>43257</v>
      </c>
      <c r="C506" s="12">
        <f t="shared" si="16"/>
        <v>2018</v>
      </c>
      <c r="D506" s="9" t="s">
        <v>13</v>
      </c>
      <c r="E506" s="10">
        <v>559</v>
      </c>
      <c r="F506" s="11">
        <v>37000</v>
      </c>
      <c r="G506" s="10">
        <v>927</v>
      </c>
      <c r="H506" s="10">
        <v>525</v>
      </c>
      <c r="I506" s="28">
        <f t="shared" si="29"/>
        <v>-368</v>
      </c>
      <c r="J506">
        <f t="shared" si="30"/>
        <v>0.56634304207119746</v>
      </c>
      <c r="K506">
        <f t="shared" si="31"/>
        <v>0.93917710196779969</v>
      </c>
      <c r="L506" t="str">
        <f t="shared" si="32"/>
        <v>1</v>
      </c>
    </row>
    <row r="507" spans="1:12" ht="25.5">
      <c r="A507" s="6" t="s">
        <v>114</v>
      </c>
      <c r="B507" s="7">
        <v>43243</v>
      </c>
      <c r="C507" s="12">
        <f t="shared" si="16"/>
        <v>2018</v>
      </c>
      <c r="D507" s="9" t="s">
        <v>9</v>
      </c>
      <c r="E507" s="10">
        <v>1434</v>
      </c>
      <c r="F507" s="11">
        <v>38001</v>
      </c>
      <c r="G507" s="10">
        <v>1805</v>
      </c>
      <c r="H507" s="10">
        <v>1422</v>
      </c>
      <c r="I507" s="28">
        <f t="shared" si="29"/>
        <v>-371</v>
      </c>
      <c r="J507">
        <f t="shared" si="30"/>
        <v>0.78781163434903045</v>
      </c>
      <c r="K507">
        <f t="shared" si="31"/>
        <v>0.99163179916317989</v>
      </c>
      <c r="L507" t="str">
        <f t="shared" si="32"/>
        <v>2</v>
      </c>
    </row>
    <row r="508" spans="1:12" ht="25.5">
      <c r="A508" s="6" t="s">
        <v>114</v>
      </c>
      <c r="B508" s="7">
        <v>43243</v>
      </c>
      <c r="C508" s="12">
        <f t="shared" si="16"/>
        <v>2018</v>
      </c>
      <c r="D508" s="9" t="s">
        <v>10</v>
      </c>
      <c r="E508" s="10">
        <v>1283</v>
      </c>
      <c r="F508" s="11">
        <v>37989</v>
      </c>
      <c r="G508" s="10">
        <v>1915</v>
      </c>
      <c r="H508" s="10">
        <v>1247</v>
      </c>
      <c r="I508" s="28">
        <f t="shared" si="29"/>
        <v>-632</v>
      </c>
      <c r="J508">
        <f t="shared" si="30"/>
        <v>0.65117493472584853</v>
      </c>
      <c r="K508">
        <f t="shared" si="31"/>
        <v>0.97194076383476224</v>
      </c>
      <c r="L508" t="str">
        <f t="shared" si="32"/>
        <v>2</v>
      </c>
    </row>
    <row r="509" spans="1:12">
      <c r="A509" s="6" t="s">
        <v>114</v>
      </c>
      <c r="B509" s="7">
        <v>43243</v>
      </c>
      <c r="C509" s="12">
        <f t="shared" si="16"/>
        <v>2018</v>
      </c>
      <c r="D509" s="9" t="s">
        <v>11</v>
      </c>
      <c r="E509" s="10">
        <v>385</v>
      </c>
      <c r="F509" s="11">
        <v>29901</v>
      </c>
      <c r="G509" s="10">
        <v>786</v>
      </c>
      <c r="H509" s="10">
        <v>382</v>
      </c>
      <c r="I509" s="28">
        <f t="shared" si="29"/>
        <v>-401</v>
      </c>
      <c r="J509">
        <f t="shared" si="30"/>
        <v>0.48600508905852419</v>
      </c>
      <c r="K509">
        <f t="shared" si="31"/>
        <v>0.99220779220779221</v>
      </c>
      <c r="L509" t="str">
        <f t="shared" si="32"/>
        <v>2</v>
      </c>
    </row>
    <row r="510" spans="1:12">
      <c r="A510" s="6" t="s">
        <v>114</v>
      </c>
      <c r="B510" s="7">
        <v>43243</v>
      </c>
      <c r="C510" s="12">
        <f t="shared" si="16"/>
        <v>2018</v>
      </c>
      <c r="D510" s="9" t="s">
        <v>12</v>
      </c>
      <c r="E510" s="10">
        <v>529</v>
      </c>
      <c r="F510" s="11">
        <v>7115</v>
      </c>
      <c r="G510" s="10">
        <v>898</v>
      </c>
      <c r="H510" s="10">
        <v>529</v>
      </c>
      <c r="I510" s="28">
        <f t="shared" si="29"/>
        <v>-369</v>
      </c>
      <c r="J510">
        <f t="shared" si="30"/>
        <v>0.58908685968819596</v>
      </c>
      <c r="K510">
        <f t="shared" si="31"/>
        <v>1</v>
      </c>
      <c r="L510" t="str">
        <f t="shared" si="32"/>
        <v>2</v>
      </c>
    </row>
    <row r="511" spans="1:12">
      <c r="A511" s="6" t="s">
        <v>114</v>
      </c>
      <c r="B511" s="7">
        <v>43243</v>
      </c>
      <c r="C511" s="12">
        <f t="shared" si="16"/>
        <v>2018</v>
      </c>
      <c r="D511" s="9" t="s">
        <v>13</v>
      </c>
      <c r="E511" s="10">
        <v>558</v>
      </c>
      <c r="F511" s="11">
        <v>38700</v>
      </c>
      <c r="G511" s="10">
        <v>836</v>
      </c>
      <c r="H511" s="10">
        <v>533</v>
      </c>
      <c r="I511" s="28">
        <f t="shared" si="29"/>
        <v>-278</v>
      </c>
      <c r="J511">
        <f t="shared" si="30"/>
        <v>0.63755980861244022</v>
      </c>
      <c r="K511">
        <f t="shared" si="31"/>
        <v>0.95519713261648742</v>
      </c>
      <c r="L511" t="str">
        <f t="shared" si="32"/>
        <v>2</v>
      </c>
    </row>
    <row r="512" spans="1:12" ht="25.5">
      <c r="A512" s="6" t="s">
        <v>115</v>
      </c>
      <c r="B512" s="7">
        <v>43229</v>
      </c>
      <c r="C512" s="12">
        <f t="shared" si="16"/>
        <v>2018</v>
      </c>
      <c r="D512" s="9" t="s">
        <v>9</v>
      </c>
      <c r="E512" s="10">
        <v>1435</v>
      </c>
      <c r="F512" s="11">
        <v>38941</v>
      </c>
      <c r="G512" s="10">
        <v>1836</v>
      </c>
      <c r="H512" s="10">
        <v>1428</v>
      </c>
      <c r="I512" s="28">
        <f t="shared" si="29"/>
        <v>-401</v>
      </c>
      <c r="J512">
        <f t="shared" si="30"/>
        <v>0.77777777777777779</v>
      </c>
      <c r="K512">
        <f t="shared" si="31"/>
        <v>0.99512195121951219</v>
      </c>
      <c r="L512" t="str">
        <f t="shared" si="32"/>
        <v>1</v>
      </c>
    </row>
    <row r="513" spans="1:12" ht="25.5">
      <c r="A513" s="6" t="s">
        <v>115</v>
      </c>
      <c r="B513" s="7">
        <v>43229</v>
      </c>
      <c r="C513" s="12">
        <f t="shared" si="16"/>
        <v>2018</v>
      </c>
      <c r="D513" s="9" t="s">
        <v>10</v>
      </c>
      <c r="E513" s="10">
        <v>1280</v>
      </c>
      <c r="F513" s="11">
        <v>38501</v>
      </c>
      <c r="G513" s="10">
        <v>2155</v>
      </c>
      <c r="H513" s="10">
        <v>1267</v>
      </c>
      <c r="I513" s="28">
        <f t="shared" si="29"/>
        <v>-875</v>
      </c>
      <c r="J513">
        <f t="shared" si="30"/>
        <v>0.5879350348027842</v>
      </c>
      <c r="K513">
        <f t="shared" si="31"/>
        <v>0.98984375000000002</v>
      </c>
      <c r="L513" t="str">
        <f t="shared" si="32"/>
        <v>1</v>
      </c>
    </row>
    <row r="514" spans="1:12">
      <c r="A514" s="6" t="s">
        <v>115</v>
      </c>
      <c r="B514" s="7">
        <v>43229</v>
      </c>
      <c r="C514" s="12">
        <f t="shared" si="16"/>
        <v>2018</v>
      </c>
      <c r="D514" s="9" t="s">
        <v>11</v>
      </c>
      <c r="E514" s="10">
        <v>308</v>
      </c>
      <c r="F514" s="11">
        <v>33190</v>
      </c>
      <c r="G514" s="10">
        <v>611</v>
      </c>
      <c r="H514" s="10">
        <v>188</v>
      </c>
      <c r="I514" s="28">
        <f t="shared" si="29"/>
        <v>-303</v>
      </c>
      <c r="J514">
        <f t="shared" si="30"/>
        <v>0.30769230769230771</v>
      </c>
      <c r="K514">
        <f t="shared" si="31"/>
        <v>0.61038961038961037</v>
      </c>
      <c r="L514" t="str">
        <f t="shared" si="32"/>
        <v>1</v>
      </c>
    </row>
    <row r="515" spans="1:12">
      <c r="A515" s="6" t="s">
        <v>115</v>
      </c>
      <c r="B515" s="7">
        <v>43229</v>
      </c>
      <c r="C515" s="12">
        <f t="shared" si="16"/>
        <v>2018</v>
      </c>
      <c r="D515" s="9" t="s">
        <v>12</v>
      </c>
      <c r="E515" s="10">
        <v>560</v>
      </c>
      <c r="F515" s="11">
        <v>7204</v>
      </c>
      <c r="G515" s="10">
        <v>1171</v>
      </c>
      <c r="H515" s="10">
        <v>515</v>
      </c>
      <c r="I515" s="28">
        <f t="shared" ref="I515:I578" si="33">E515-G515</f>
        <v>-611</v>
      </c>
      <c r="J515">
        <f t="shared" ref="J515:J578" si="34">H515/G515</f>
        <v>0.43979504696840305</v>
      </c>
      <c r="K515">
        <f t="shared" ref="K515:K578" si="35">H515/E515</f>
        <v>0.9196428571428571</v>
      </c>
      <c r="L515" t="str">
        <f t="shared" ref="L515:L578" si="36">IF(COUNTIF(A515,"*First*"), "1","2")</f>
        <v>1</v>
      </c>
    </row>
    <row r="516" spans="1:12">
      <c r="A516" s="6" t="s">
        <v>115</v>
      </c>
      <c r="B516" s="7">
        <v>43229</v>
      </c>
      <c r="C516" s="12">
        <f t="shared" si="16"/>
        <v>2018</v>
      </c>
      <c r="D516" s="9" t="s">
        <v>13</v>
      </c>
      <c r="E516" s="10">
        <v>565</v>
      </c>
      <c r="F516" s="11">
        <v>38600</v>
      </c>
      <c r="G516" s="10">
        <v>1008</v>
      </c>
      <c r="H516" s="10">
        <v>562</v>
      </c>
      <c r="I516" s="28">
        <f t="shared" si="33"/>
        <v>-443</v>
      </c>
      <c r="J516">
        <f t="shared" si="34"/>
        <v>0.55753968253968256</v>
      </c>
      <c r="K516">
        <f t="shared" si="35"/>
        <v>0.99469026548672568</v>
      </c>
      <c r="L516" t="str">
        <f t="shared" si="36"/>
        <v>1</v>
      </c>
    </row>
    <row r="517" spans="1:12" ht="25.5">
      <c r="A517" s="6" t="s">
        <v>116</v>
      </c>
      <c r="B517" s="7">
        <v>43208</v>
      </c>
      <c r="C517" s="12">
        <f t="shared" si="16"/>
        <v>2018</v>
      </c>
      <c r="D517" s="9" t="s">
        <v>9</v>
      </c>
      <c r="E517" s="10">
        <v>1566</v>
      </c>
      <c r="F517" s="11">
        <v>38510</v>
      </c>
      <c r="G517" s="10">
        <v>2027</v>
      </c>
      <c r="H517" s="10">
        <v>1566</v>
      </c>
      <c r="I517" s="28">
        <f t="shared" si="33"/>
        <v>-461</v>
      </c>
      <c r="J517">
        <f t="shared" si="34"/>
        <v>0.7725703009373458</v>
      </c>
      <c r="K517">
        <f t="shared" si="35"/>
        <v>1</v>
      </c>
      <c r="L517" t="str">
        <f t="shared" si="36"/>
        <v>2</v>
      </c>
    </row>
    <row r="518" spans="1:12" ht="25.5">
      <c r="A518" s="6" t="s">
        <v>116</v>
      </c>
      <c r="B518" s="7">
        <v>43208</v>
      </c>
      <c r="C518" s="12">
        <f t="shared" si="16"/>
        <v>2018</v>
      </c>
      <c r="D518" s="9" t="s">
        <v>10</v>
      </c>
      <c r="E518" s="10">
        <v>1417</v>
      </c>
      <c r="F518" s="11">
        <v>37330</v>
      </c>
      <c r="G518" s="10">
        <v>1919</v>
      </c>
      <c r="H518" s="10">
        <v>1414</v>
      </c>
      <c r="I518" s="28">
        <f t="shared" si="33"/>
        <v>-502</v>
      </c>
      <c r="J518">
        <f t="shared" si="34"/>
        <v>0.73684210526315785</v>
      </c>
      <c r="K518">
        <f t="shared" si="35"/>
        <v>0.99788285109386032</v>
      </c>
      <c r="L518" t="str">
        <f t="shared" si="36"/>
        <v>2</v>
      </c>
    </row>
    <row r="519" spans="1:12">
      <c r="A519" s="6" t="s">
        <v>116</v>
      </c>
      <c r="B519" s="7">
        <v>43208</v>
      </c>
      <c r="C519" s="12">
        <f t="shared" si="16"/>
        <v>2018</v>
      </c>
      <c r="D519" s="9" t="s">
        <v>11</v>
      </c>
      <c r="E519" s="10">
        <v>260</v>
      </c>
      <c r="F519" s="11">
        <v>34202</v>
      </c>
      <c r="G519" s="10">
        <v>461</v>
      </c>
      <c r="H519" s="10">
        <v>181</v>
      </c>
      <c r="I519" s="28">
        <f t="shared" si="33"/>
        <v>-201</v>
      </c>
      <c r="J519">
        <f t="shared" si="34"/>
        <v>0.3926247288503254</v>
      </c>
      <c r="K519">
        <f t="shared" si="35"/>
        <v>0.69615384615384612</v>
      </c>
      <c r="L519" t="str">
        <f t="shared" si="36"/>
        <v>2</v>
      </c>
    </row>
    <row r="520" spans="1:12">
      <c r="A520" s="6" t="s">
        <v>116</v>
      </c>
      <c r="B520" s="7">
        <v>43208</v>
      </c>
      <c r="C520" s="12">
        <f t="shared" si="16"/>
        <v>2018</v>
      </c>
      <c r="D520" s="9" t="s">
        <v>12</v>
      </c>
      <c r="E520" s="10">
        <v>518</v>
      </c>
      <c r="F520" s="11">
        <v>7115</v>
      </c>
      <c r="G520" s="10">
        <v>727</v>
      </c>
      <c r="H520" s="10">
        <v>515</v>
      </c>
      <c r="I520" s="28">
        <f t="shared" si="33"/>
        <v>-209</v>
      </c>
      <c r="J520">
        <f t="shared" si="34"/>
        <v>0.70839064649243466</v>
      </c>
      <c r="K520">
        <f t="shared" si="35"/>
        <v>0.99420849420849422</v>
      </c>
      <c r="L520" t="str">
        <f t="shared" si="36"/>
        <v>2</v>
      </c>
    </row>
    <row r="521" spans="1:12">
      <c r="A521" s="6" t="s">
        <v>116</v>
      </c>
      <c r="B521" s="7">
        <v>43208</v>
      </c>
      <c r="C521" s="12">
        <f t="shared" si="16"/>
        <v>2018</v>
      </c>
      <c r="D521" s="9" t="s">
        <v>13</v>
      </c>
      <c r="E521" s="10">
        <v>573</v>
      </c>
      <c r="F521" s="11">
        <v>38389</v>
      </c>
      <c r="G521" s="10">
        <v>1027</v>
      </c>
      <c r="H521" s="10">
        <v>571</v>
      </c>
      <c r="I521" s="28">
        <f t="shared" si="33"/>
        <v>-454</v>
      </c>
      <c r="J521">
        <f t="shared" si="34"/>
        <v>0.55598831548198635</v>
      </c>
      <c r="K521">
        <f t="shared" si="35"/>
        <v>0.99650959860383947</v>
      </c>
      <c r="L521" t="str">
        <f t="shared" si="36"/>
        <v>2</v>
      </c>
    </row>
    <row r="522" spans="1:12" ht="25.5">
      <c r="A522" s="6" t="s">
        <v>117</v>
      </c>
      <c r="B522" s="7">
        <v>43194</v>
      </c>
      <c r="C522" s="12">
        <f t="shared" si="16"/>
        <v>2018</v>
      </c>
      <c r="D522" s="9" t="s">
        <v>9</v>
      </c>
      <c r="E522" s="10">
        <v>1566</v>
      </c>
      <c r="F522" s="11">
        <v>37000</v>
      </c>
      <c r="G522" s="10">
        <v>1888</v>
      </c>
      <c r="H522" s="10">
        <v>1564</v>
      </c>
      <c r="I522" s="28">
        <f t="shared" si="33"/>
        <v>-322</v>
      </c>
      <c r="J522">
        <f t="shared" si="34"/>
        <v>0.82838983050847459</v>
      </c>
      <c r="K522">
        <f t="shared" si="35"/>
        <v>0.99872286079182626</v>
      </c>
      <c r="L522" t="str">
        <f t="shared" si="36"/>
        <v>1</v>
      </c>
    </row>
    <row r="523" spans="1:12" ht="25.5">
      <c r="A523" s="6" t="s">
        <v>117</v>
      </c>
      <c r="B523" s="7">
        <v>43194</v>
      </c>
      <c r="C523" s="12">
        <f t="shared" si="16"/>
        <v>2018</v>
      </c>
      <c r="D523" s="9" t="s">
        <v>10</v>
      </c>
      <c r="E523" s="10">
        <v>1389</v>
      </c>
      <c r="F523" s="11">
        <v>37605</v>
      </c>
      <c r="G523" s="10">
        <v>1689</v>
      </c>
      <c r="H523" s="10">
        <v>1388</v>
      </c>
      <c r="I523" s="28">
        <f t="shared" si="33"/>
        <v>-300</v>
      </c>
      <c r="J523">
        <f t="shared" si="34"/>
        <v>0.82178804026050922</v>
      </c>
      <c r="K523">
        <f t="shared" si="35"/>
        <v>0.9992800575953924</v>
      </c>
      <c r="L523" t="str">
        <f t="shared" si="36"/>
        <v>1</v>
      </c>
    </row>
    <row r="524" spans="1:12">
      <c r="A524" s="6" t="s">
        <v>117</v>
      </c>
      <c r="B524" s="7">
        <v>43194</v>
      </c>
      <c r="C524" s="12">
        <f t="shared" si="16"/>
        <v>2018</v>
      </c>
      <c r="D524" s="9" t="s">
        <v>11</v>
      </c>
      <c r="E524" s="10">
        <v>292</v>
      </c>
      <c r="F524" s="11">
        <v>34001</v>
      </c>
      <c r="G524" s="10">
        <v>500</v>
      </c>
      <c r="H524" s="10">
        <v>290</v>
      </c>
      <c r="I524" s="28">
        <f t="shared" si="33"/>
        <v>-208</v>
      </c>
      <c r="J524">
        <f t="shared" si="34"/>
        <v>0.57999999999999996</v>
      </c>
      <c r="K524">
        <f t="shared" si="35"/>
        <v>0.99315068493150682</v>
      </c>
      <c r="L524" t="str">
        <f t="shared" si="36"/>
        <v>1</v>
      </c>
    </row>
    <row r="525" spans="1:12">
      <c r="A525" s="6" t="s">
        <v>117</v>
      </c>
      <c r="B525" s="7">
        <v>43194</v>
      </c>
      <c r="C525" s="12">
        <f t="shared" si="16"/>
        <v>2018</v>
      </c>
      <c r="D525" s="9" t="s">
        <v>12</v>
      </c>
      <c r="E525" s="10">
        <v>516</v>
      </c>
      <c r="F525" s="11">
        <v>7114</v>
      </c>
      <c r="G525" s="10">
        <v>953</v>
      </c>
      <c r="H525" s="10">
        <v>483</v>
      </c>
      <c r="I525" s="28">
        <f t="shared" si="33"/>
        <v>-437</v>
      </c>
      <c r="J525">
        <f t="shared" si="34"/>
        <v>0.5068205666316894</v>
      </c>
      <c r="K525">
        <f t="shared" si="35"/>
        <v>0.93604651162790697</v>
      </c>
      <c r="L525" t="str">
        <f t="shared" si="36"/>
        <v>1</v>
      </c>
    </row>
    <row r="526" spans="1:12">
      <c r="A526" s="6" t="s">
        <v>117</v>
      </c>
      <c r="B526" s="7">
        <v>43194</v>
      </c>
      <c r="C526" s="12">
        <f t="shared" si="16"/>
        <v>2018</v>
      </c>
      <c r="D526" s="9" t="s">
        <v>13</v>
      </c>
      <c r="E526" s="10">
        <v>612</v>
      </c>
      <c r="F526" s="11">
        <v>38039</v>
      </c>
      <c r="G526" s="10">
        <v>967</v>
      </c>
      <c r="H526" s="10">
        <v>604</v>
      </c>
      <c r="I526" s="28">
        <f t="shared" si="33"/>
        <v>-355</v>
      </c>
      <c r="J526">
        <f t="shared" si="34"/>
        <v>0.62461220268872808</v>
      </c>
      <c r="K526">
        <f t="shared" si="35"/>
        <v>0.98692810457516345</v>
      </c>
      <c r="L526" t="str">
        <f t="shared" si="36"/>
        <v>1</v>
      </c>
    </row>
    <row r="527" spans="1:12" ht="25.5">
      <c r="A527" s="6" t="s">
        <v>118</v>
      </c>
      <c r="B527" s="7">
        <v>43180</v>
      </c>
      <c r="C527" s="12">
        <f t="shared" si="16"/>
        <v>2018</v>
      </c>
      <c r="D527" s="9" t="s">
        <v>9</v>
      </c>
      <c r="E527" s="10">
        <v>1559</v>
      </c>
      <c r="F527" s="11">
        <v>38000</v>
      </c>
      <c r="G527" s="10">
        <v>2117</v>
      </c>
      <c r="H527" s="10">
        <v>1551</v>
      </c>
      <c r="I527" s="28">
        <f t="shared" si="33"/>
        <v>-558</v>
      </c>
      <c r="J527">
        <f t="shared" si="34"/>
        <v>0.73264052905054322</v>
      </c>
      <c r="K527">
        <f t="shared" si="35"/>
        <v>0.99486850545221295</v>
      </c>
      <c r="L527" t="str">
        <f t="shared" si="36"/>
        <v>2</v>
      </c>
    </row>
    <row r="528" spans="1:12" ht="25.5">
      <c r="A528" s="6" t="s">
        <v>118</v>
      </c>
      <c r="B528" s="7">
        <v>43180</v>
      </c>
      <c r="C528" s="12">
        <f t="shared" si="16"/>
        <v>2018</v>
      </c>
      <c r="D528" s="9" t="s">
        <v>10</v>
      </c>
      <c r="E528" s="10">
        <v>1402</v>
      </c>
      <c r="F528" s="11">
        <v>37010</v>
      </c>
      <c r="G528" s="10">
        <v>1639</v>
      </c>
      <c r="H528" s="10">
        <v>1374</v>
      </c>
      <c r="I528" s="28">
        <f t="shared" si="33"/>
        <v>-237</v>
      </c>
      <c r="J528">
        <f t="shared" si="34"/>
        <v>0.83831604636973767</v>
      </c>
      <c r="K528">
        <f t="shared" si="35"/>
        <v>0.9800285306704708</v>
      </c>
      <c r="L528" t="str">
        <f t="shared" si="36"/>
        <v>2</v>
      </c>
    </row>
    <row r="529" spans="1:12">
      <c r="A529" s="6" t="s">
        <v>118</v>
      </c>
      <c r="B529" s="7">
        <v>43180</v>
      </c>
      <c r="C529" s="12">
        <f t="shared" si="16"/>
        <v>2018</v>
      </c>
      <c r="D529" s="9" t="s">
        <v>11</v>
      </c>
      <c r="E529" s="10">
        <v>247</v>
      </c>
      <c r="F529" s="11">
        <v>35001</v>
      </c>
      <c r="G529" s="10">
        <v>378</v>
      </c>
      <c r="H529" s="10">
        <v>234</v>
      </c>
      <c r="I529" s="28">
        <f t="shared" si="33"/>
        <v>-131</v>
      </c>
      <c r="J529">
        <f t="shared" si="34"/>
        <v>0.61904761904761907</v>
      </c>
      <c r="K529">
        <f t="shared" si="35"/>
        <v>0.94736842105263153</v>
      </c>
      <c r="L529" t="str">
        <f t="shared" si="36"/>
        <v>2</v>
      </c>
    </row>
    <row r="530" spans="1:12">
      <c r="A530" s="6" t="s">
        <v>118</v>
      </c>
      <c r="B530" s="7">
        <v>43180</v>
      </c>
      <c r="C530" s="12">
        <f t="shared" si="16"/>
        <v>2018</v>
      </c>
      <c r="D530" s="9" t="s">
        <v>12</v>
      </c>
      <c r="E530" s="10">
        <v>522</v>
      </c>
      <c r="F530" s="11">
        <v>7602</v>
      </c>
      <c r="G530" s="10">
        <v>803</v>
      </c>
      <c r="H530" s="10">
        <v>517</v>
      </c>
      <c r="I530" s="28">
        <f t="shared" si="33"/>
        <v>-281</v>
      </c>
      <c r="J530">
        <f t="shared" si="34"/>
        <v>0.64383561643835618</v>
      </c>
      <c r="K530">
        <f t="shared" si="35"/>
        <v>0.99042145593869735</v>
      </c>
      <c r="L530" t="str">
        <f t="shared" si="36"/>
        <v>2</v>
      </c>
    </row>
    <row r="531" spans="1:12">
      <c r="A531" s="6" t="s">
        <v>118</v>
      </c>
      <c r="B531" s="7">
        <v>43180</v>
      </c>
      <c r="C531" s="12">
        <f t="shared" si="16"/>
        <v>2018</v>
      </c>
      <c r="D531" s="9" t="s">
        <v>13</v>
      </c>
      <c r="E531" s="10">
        <v>571</v>
      </c>
      <c r="F531" s="11">
        <v>38000</v>
      </c>
      <c r="G531" s="10">
        <v>977</v>
      </c>
      <c r="H531" s="10">
        <v>564</v>
      </c>
      <c r="I531" s="28">
        <f t="shared" si="33"/>
        <v>-406</v>
      </c>
      <c r="J531">
        <f t="shared" si="34"/>
        <v>0.57727737973387927</v>
      </c>
      <c r="K531">
        <f t="shared" si="35"/>
        <v>0.98774080560420319</v>
      </c>
      <c r="L531" t="str">
        <f t="shared" si="36"/>
        <v>2</v>
      </c>
    </row>
    <row r="532" spans="1:12" ht="25.5">
      <c r="A532" s="6" t="s">
        <v>119</v>
      </c>
      <c r="B532" s="7">
        <v>43166</v>
      </c>
      <c r="C532" s="12">
        <f t="shared" si="16"/>
        <v>2018</v>
      </c>
      <c r="D532" s="9" t="s">
        <v>9</v>
      </c>
      <c r="E532" s="10">
        <v>1580</v>
      </c>
      <c r="F532" s="11">
        <v>38830</v>
      </c>
      <c r="G532" s="10">
        <v>2405</v>
      </c>
      <c r="H532" s="10">
        <v>1572</v>
      </c>
      <c r="I532" s="28">
        <f t="shared" si="33"/>
        <v>-825</v>
      </c>
      <c r="J532">
        <f t="shared" si="34"/>
        <v>0.65363825363825367</v>
      </c>
      <c r="K532">
        <f t="shared" si="35"/>
        <v>0.99493670886075947</v>
      </c>
      <c r="L532" t="str">
        <f t="shared" si="36"/>
        <v>1</v>
      </c>
    </row>
    <row r="533" spans="1:12" ht="25.5">
      <c r="A533" s="6" t="s">
        <v>119</v>
      </c>
      <c r="B533" s="7">
        <v>43166</v>
      </c>
      <c r="C533" s="12">
        <f t="shared" si="16"/>
        <v>2018</v>
      </c>
      <c r="D533" s="9" t="s">
        <v>10</v>
      </c>
      <c r="E533" s="10">
        <v>1390</v>
      </c>
      <c r="F533" s="11">
        <v>39001</v>
      </c>
      <c r="G533" s="10">
        <v>1731</v>
      </c>
      <c r="H533" s="10">
        <v>1390</v>
      </c>
      <c r="I533" s="28">
        <f t="shared" si="33"/>
        <v>-341</v>
      </c>
      <c r="J533">
        <f t="shared" si="34"/>
        <v>0.80300404390525704</v>
      </c>
      <c r="K533">
        <f t="shared" si="35"/>
        <v>1</v>
      </c>
      <c r="L533" t="str">
        <f t="shared" si="36"/>
        <v>1</v>
      </c>
    </row>
    <row r="534" spans="1:12">
      <c r="A534" s="6" t="s">
        <v>119</v>
      </c>
      <c r="B534" s="7">
        <v>43166</v>
      </c>
      <c r="C534" s="12">
        <f t="shared" si="16"/>
        <v>2018</v>
      </c>
      <c r="D534" s="9" t="s">
        <v>11</v>
      </c>
      <c r="E534" s="10">
        <v>247</v>
      </c>
      <c r="F534" s="11">
        <v>36003</v>
      </c>
      <c r="G534" s="10">
        <v>446</v>
      </c>
      <c r="H534" s="10">
        <v>202</v>
      </c>
      <c r="I534" s="28">
        <f t="shared" si="33"/>
        <v>-199</v>
      </c>
      <c r="J534">
        <f t="shared" si="34"/>
        <v>0.452914798206278</v>
      </c>
      <c r="K534">
        <f t="shared" si="35"/>
        <v>0.81781376518218618</v>
      </c>
      <c r="L534" t="str">
        <f t="shared" si="36"/>
        <v>1</v>
      </c>
    </row>
    <row r="535" spans="1:12">
      <c r="A535" s="6" t="s">
        <v>119</v>
      </c>
      <c r="B535" s="7">
        <v>43166</v>
      </c>
      <c r="C535" s="12">
        <f t="shared" si="16"/>
        <v>2018</v>
      </c>
      <c r="D535" s="9" t="s">
        <v>12</v>
      </c>
      <c r="E535" s="10">
        <v>528</v>
      </c>
      <c r="F535" s="11">
        <v>8009</v>
      </c>
      <c r="G535" s="10">
        <v>885</v>
      </c>
      <c r="H535" s="10">
        <v>525</v>
      </c>
      <c r="I535" s="28">
        <f t="shared" si="33"/>
        <v>-357</v>
      </c>
      <c r="J535">
        <f t="shared" si="34"/>
        <v>0.59322033898305082</v>
      </c>
      <c r="K535">
        <f t="shared" si="35"/>
        <v>0.99431818181818177</v>
      </c>
      <c r="L535" t="str">
        <f t="shared" si="36"/>
        <v>1</v>
      </c>
    </row>
    <row r="536" spans="1:12">
      <c r="A536" s="6" t="s">
        <v>119</v>
      </c>
      <c r="B536" s="7">
        <v>43166</v>
      </c>
      <c r="C536" s="12">
        <f t="shared" si="16"/>
        <v>2018</v>
      </c>
      <c r="D536" s="9" t="s">
        <v>13</v>
      </c>
      <c r="E536" s="10">
        <v>571</v>
      </c>
      <c r="F536" s="11">
        <v>39000</v>
      </c>
      <c r="G536" s="10">
        <v>967</v>
      </c>
      <c r="H536" s="10">
        <v>525</v>
      </c>
      <c r="I536" s="28">
        <f t="shared" si="33"/>
        <v>-396</v>
      </c>
      <c r="J536">
        <f t="shared" si="34"/>
        <v>0.5429162357807652</v>
      </c>
      <c r="K536">
        <f t="shared" si="35"/>
        <v>0.91943957968476353</v>
      </c>
      <c r="L536" t="str">
        <f t="shared" si="36"/>
        <v>1</v>
      </c>
    </row>
    <row r="537" spans="1:12" ht="25.5">
      <c r="A537" s="6" t="s">
        <v>120</v>
      </c>
      <c r="B537" s="7">
        <v>43152</v>
      </c>
      <c r="C537" s="12">
        <f t="shared" si="16"/>
        <v>2018</v>
      </c>
      <c r="D537" s="9" t="s">
        <v>9</v>
      </c>
      <c r="E537" s="10">
        <v>1562</v>
      </c>
      <c r="F537" s="11">
        <v>36810</v>
      </c>
      <c r="G537" s="10">
        <v>2073</v>
      </c>
      <c r="H537" s="10">
        <v>1561</v>
      </c>
      <c r="I537" s="28">
        <f t="shared" si="33"/>
        <v>-511</v>
      </c>
      <c r="J537">
        <f t="shared" si="34"/>
        <v>0.75301495417269659</v>
      </c>
      <c r="K537">
        <f t="shared" si="35"/>
        <v>0.99935979513444306</v>
      </c>
      <c r="L537" t="str">
        <f t="shared" si="36"/>
        <v>2</v>
      </c>
    </row>
    <row r="538" spans="1:12" ht="25.5">
      <c r="A538" s="6" t="s">
        <v>120</v>
      </c>
      <c r="B538" s="7">
        <v>43152</v>
      </c>
      <c r="C538" s="12">
        <f t="shared" si="16"/>
        <v>2018</v>
      </c>
      <c r="D538" s="9" t="s">
        <v>10</v>
      </c>
      <c r="E538" s="10">
        <v>1391</v>
      </c>
      <c r="F538" s="11">
        <v>39000</v>
      </c>
      <c r="G538" s="10">
        <v>1744</v>
      </c>
      <c r="H538" s="10">
        <v>1379</v>
      </c>
      <c r="I538" s="28">
        <f t="shared" si="33"/>
        <v>-353</v>
      </c>
      <c r="J538">
        <f t="shared" si="34"/>
        <v>0.79071100917431192</v>
      </c>
      <c r="K538">
        <f t="shared" si="35"/>
        <v>0.99137311286843999</v>
      </c>
      <c r="L538" t="str">
        <f t="shared" si="36"/>
        <v>2</v>
      </c>
    </row>
    <row r="539" spans="1:12">
      <c r="A539" s="6" t="s">
        <v>120</v>
      </c>
      <c r="B539" s="7">
        <v>43152</v>
      </c>
      <c r="C539" s="12">
        <f t="shared" si="16"/>
        <v>2018</v>
      </c>
      <c r="D539" s="9" t="s">
        <v>11</v>
      </c>
      <c r="E539" s="10">
        <v>257</v>
      </c>
      <c r="F539" s="11">
        <v>36859</v>
      </c>
      <c r="G539" s="10">
        <v>489</v>
      </c>
      <c r="H539" s="10">
        <v>256</v>
      </c>
      <c r="I539" s="28">
        <f t="shared" si="33"/>
        <v>-232</v>
      </c>
      <c r="J539">
        <f t="shared" si="34"/>
        <v>0.52351738241308798</v>
      </c>
      <c r="K539">
        <f t="shared" si="35"/>
        <v>0.99610894941634243</v>
      </c>
      <c r="L539" t="str">
        <f t="shared" si="36"/>
        <v>2</v>
      </c>
    </row>
    <row r="540" spans="1:12">
      <c r="A540" s="6" t="s">
        <v>120</v>
      </c>
      <c r="B540" s="7">
        <v>43152</v>
      </c>
      <c r="C540" s="12">
        <f t="shared" si="16"/>
        <v>2018</v>
      </c>
      <c r="D540" s="9" t="s">
        <v>12</v>
      </c>
      <c r="E540" s="10">
        <v>577</v>
      </c>
      <c r="F540" s="11">
        <v>7667</v>
      </c>
      <c r="G540" s="10">
        <v>1073</v>
      </c>
      <c r="H540" s="10">
        <v>568</v>
      </c>
      <c r="I540" s="28">
        <f t="shared" si="33"/>
        <v>-496</v>
      </c>
      <c r="J540">
        <f t="shared" si="34"/>
        <v>0.52935694315004655</v>
      </c>
      <c r="K540">
        <f t="shared" si="35"/>
        <v>0.98440207972270366</v>
      </c>
      <c r="L540" t="str">
        <f t="shared" si="36"/>
        <v>2</v>
      </c>
    </row>
    <row r="541" spans="1:12">
      <c r="A541" s="6" t="s">
        <v>120</v>
      </c>
      <c r="B541" s="7">
        <v>43152</v>
      </c>
      <c r="C541" s="12">
        <f t="shared" si="16"/>
        <v>2018</v>
      </c>
      <c r="D541" s="9" t="s">
        <v>13</v>
      </c>
      <c r="E541" s="10">
        <v>586</v>
      </c>
      <c r="F541" s="11">
        <v>38801</v>
      </c>
      <c r="G541" s="10">
        <v>1216</v>
      </c>
      <c r="H541" s="10">
        <v>581</v>
      </c>
      <c r="I541" s="28">
        <f t="shared" si="33"/>
        <v>-630</v>
      </c>
      <c r="J541">
        <f t="shared" si="34"/>
        <v>0.47779605263157893</v>
      </c>
      <c r="K541">
        <f t="shared" si="35"/>
        <v>0.99146757679180886</v>
      </c>
      <c r="L541" t="str">
        <f t="shared" si="36"/>
        <v>2</v>
      </c>
    </row>
    <row r="542" spans="1:12" ht="25.5">
      <c r="A542" s="6" t="s">
        <v>121</v>
      </c>
      <c r="B542" s="7">
        <v>43138</v>
      </c>
      <c r="C542" s="12">
        <f t="shared" si="16"/>
        <v>2018</v>
      </c>
      <c r="D542" s="9" t="s">
        <v>9</v>
      </c>
      <c r="E542" s="10">
        <v>1557</v>
      </c>
      <c r="F542" s="11">
        <v>40000</v>
      </c>
      <c r="G542" s="10">
        <v>2389</v>
      </c>
      <c r="H542" s="10">
        <v>1534</v>
      </c>
      <c r="I542" s="28">
        <f t="shared" si="33"/>
        <v>-832</v>
      </c>
      <c r="J542">
        <f t="shared" si="34"/>
        <v>0.64210966931770619</v>
      </c>
      <c r="K542">
        <f t="shared" si="35"/>
        <v>0.98522800256904308</v>
      </c>
      <c r="L542" t="str">
        <f t="shared" si="36"/>
        <v>1</v>
      </c>
    </row>
    <row r="543" spans="1:12" ht="25.5">
      <c r="A543" s="6" t="s">
        <v>121</v>
      </c>
      <c r="B543" s="7">
        <v>43138</v>
      </c>
      <c r="C543" s="12">
        <f t="shared" si="16"/>
        <v>2018</v>
      </c>
      <c r="D543" s="9" t="s">
        <v>10</v>
      </c>
      <c r="E543" s="10">
        <v>1396</v>
      </c>
      <c r="F543" s="11">
        <v>42322</v>
      </c>
      <c r="G543" s="10">
        <v>1831</v>
      </c>
      <c r="H543" s="10">
        <v>1396</v>
      </c>
      <c r="I543" s="28">
        <f t="shared" si="33"/>
        <v>-435</v>
      </c>
      <c r="J543">
        <f t="shared" si="34"/>
        <v>0.76242490442381217</v>
      </c>
      <c r="K543">
        <f t="shared" si="35"/>
        <v>1</v>
      </c>
      <c r="L543" t="str">
        <f t="shared" si="36"/>
        <v>1</v>
      </c>
    </row>
    <row r="544" spans="1:12">
      <c r="A544" s="6" t="s">
        <v>121</v>
      </c>
      <c r="B544" s="7">
        <v>43138</v>
      </c>
      <c r="C544" s="12">
        <f t="shared" si="16"/>
        <v>2018</v>
      </c>
      <c r="D544" s="9" t="s">
        <v>11</v>
      </c>
      <c r="E544" s="10">
        <v>249</v>
      </c>
      <c r="F544" s="11">
        <v>38303</v>
      </c>
      <c r="G544" s="10">
        <v>486</v>
      </c>
      <c r="H544" s="10">
        <v>249</v>
      </c>
      <c r="I544" s="28">
        <f t="shared" si="33"/>
        <v>-237</v>
      </c>
      <c r="J544">
        <f t="shared" si="34"/>
        <v>0.51234567901234573</v>
      </c>
      <c r="K544">
        <f t="shared" si="35"/>
        <v>1</v>
      </c>
      <c r="L544" t="str">
        <f t="shared" si="36"/>
        <v>1</v>
      </c>
    </row>
    <row r="545" spans="1:12">
      <c r="A545" s="6" t="s">
        <v>121</v>
      </c>
      <c r="B545" s="7">
        <v>43138</v>
      </c>
      <c r="C545" s="12">
        <f t="shared" si="16"/>
        <v>2018</v>
      </c>
      <c r="D545" s="9" t="s">
        <v>12</v>
      </c>
      <c r="E545" s="10">
        <v>624</v>
      </c>
      <c r="F545" s="11">
        <v>8451</v>
      </c>
      <c r="G545" s="10">
        <v>933</v>
      </c>
      <c r="H545" s="10">
        <v>608</v>
      </c>
      <c r="I545" s="28">
        <f t="shared" si="33"/>
        <v>-309</v>
      </c>
      <c r="J545">
        <f t="shared" si="34"/>
        <v>0.65166130760986063</v>
      </c>
      <c r="K545">
        <f t="shared" si="35"/>
        <v>0.97435897435897434</v>
      </c>
      <c r="L545" t="str">
        <f t="shared" si="36"/>
        <v>1</v>
      </c>
    </row>
    <row r="546" spans="1:12">
      <c r="A546" s="6" t="s">
        <v>121</v>
      </c>
      <c r="B546" s="7">
        <v>43138</v>
      </c>
      <c r="C546" s="12">
        <f t="shared" si="16"/>
        <v>2018</v>
      </c>
      <c r="D546" s="9" t="s">
        <v>13</v>
      </c>
      <c r="E546" s="10">
        <v>566</v>
      </c>
      <c r="F546" s="11">
        <v>39903</v>
      </c>
      <c r="G546" s="10">
        <v>790</v>
      </c>
      <c r="H546" s="10">
        <v>562</v>
      </c>
      <c r="I546" s="28">
        <f t="shared" si="33"/>
        <v>-224</v>
      </c>
      <c r="J546">
        <f t="shared" si="34"/>
        <v>0.71139240506329116</v>
      </c>
      <c r="K546">
        <f t="shared" si="35"/>
        <v>0.99293286219081267</v>
      </c>
      <c r="L546" t="str">
        <f t="shared" si="36"/>
        <v>1</v>
      </c>
    </row>
    <row r="547" spans="1:12" ht="25.5">
      <c r="A547" s="6" t="s">
        <v>122</v>
      </c>
      <c r="B547" s="7">
        <v>43117</v>
      </c>
      <c r="C547" s="12">
        <f t="shared" si="16"/>
        <v>2018</v>
      </c>
      <c r="D547" s="9" t="s">
        <v>9</v>
      </c>
      <c r="E547" s="10">
        <v>1713</v>
      </c>
      <c r="F547" s="11">
        <v>36890</v>
      </c>
      <c r="G547" s="10">
        <v>1938</v>
      </c>
      <c r="H547" s="10">
        <v>1708</v>
      </c>
      <c r="I547" s="28">
        <f t="shared" si="33"/>
        <v>-225</v>
      </c>
      <c r="J547">
        <f t="shared" si="34"/>
        <v>0.88132094943240458</v>
      </c>
      <c r="K547">
        <f t="shared" si="35"/>
        <v>0.99708114419147698</v>
      </c>
      <c r="L547" t="str">
        <f t="shared" si="36"/>
        <v>2</v>
      </c>
    </row>
    <row r="548" spans="1:12" ht="25.5">
      <c r="A548" s="6" t="s">
        <v>122</v>
      </c>
      <c r="B548" s="7">
        <v>43117</v>
      </c>
      <c r="C548" s="12">
        <f t="shared" si="16"/>
        <v>2018</v>
      </c>
      <c r="D548" s="9" t="s">
        <v>10</v>
      </c>
      <c r="E548" s="10">
        <v>1381</v>
      </c>
      <c r="F548" s="11">
        <v>42661</v>
      </c>
      <c r="G548" s="10">
        <v>1654</v>
      </c>
      <c r="H548" s="10">
        <v>1380</v>
      </c>
      <c r="I548" s="28">
        <f t="shared" si="33"/>
        <v>-273</v>
      </c>
      <c r="J548">
        <f t="shared" si="34"/>
        <v>0.83434099153567109</v>
      </c>
      <c r="K548">
        <f t="shared" si="35"/>
        <v>0.999275887038378</v>
      </c>
      <c r="L548" t="str">
        <f t="shared" si="36"/>
        <v>2</v>
      </c>
    </row>
    <row r="549" spans="1:12">
      <c r="A549" s="6" t="s">
        <v>122</v>
      </c>
      <c r="B549" s="7">
        <v>43117</v>
      </c>
      <c r="C549" s="12">
        <f t="shared" si="16"/>
        <v>2018</v>
      </c>
      <c r="D549" s="9" t="s">
        <v>11</v>
      </c>
      <c r="E549" s="10">
        <v>257</v>
      </c>
      <c r="F549" s="11">
        <v>39000</v>
      </c>
      <c r="G549" s="10">
        <v>399</v>
      </c>
      <c r="H549" s="10">
        <v>247</v>
      </c>
      <c r="I549" s="28">
        <f t="shared" si="33"/>
        <v>-142</v>
      </c>
      <c r="J549">
        <f t="shared" si="34"/>
        <v>0.61904761904761907</v>
      </c>
      <c r="K549">
        <f t="shared" si="35"/>
        <v>0.96108949416342415</v>
      </c>
      <c r="L549" t="str">
        <f t="shared" si="36"/>
        <v>2</v>
      </c>
    </row>
    <row r="550" spans="1:12">
      <c r="A550" s="6" t="s">
        <v>122</v>
      </c>
      <c r="B550" s="7">
        <v>43117</v>
      </c>
      <c r="C550" s="12">
        <f t="shared" si="16"/>
        <v>2018</v>
      </c>
      <c r="D550" s="9" t="s">
        <v>12</v>
      </c>
      <c r="E550" s="10">
        <v>565</v>
      </c>
      <c r="F550" s="11">
        <v>8001</v>
      </c>
      <c r="G550" s="10">
        <v>786</v>
      </c>
      <c r="H550" s="10">
        <v>500</v>
      </c>
      <c r="I550" s="28">
        <f t="shared" si="33"/>
        <v>-221</v>
      </c>
      <c r="J550">
        <f t="shared" si="34"/>
        <v>0.63613231552162852</v>
      </c>
      <c r="K550">
        <f t="shared" si="35"/>
        <v>0.88495575221238942</v>
      </c>
      <c r="L550" t="str">
        <f t="shared" si="36"/>
        <v>2</v>
      </c>
    </row>
    <row r="551" spans="1:12">
      <c r="A551" s="6" t="s">
        <v>122</v>
      </c>
      <c r="B551" s="7">
        <v>43117</v>
      </c>
      <c r="C551" s="12">
        <f t="shared" si="16"/>
        <v>2018</v>
      </c>
      <c r="D551" s="9" t="s">
        <v>13</v>
      </c>
      <c r="E551" s="10">
        <v>515</v>
      </c>
      <c r="F551" s="11">
        <v>44000</v>
      </c>
      <c r="G551" s="10">
        <v>817</v>
      </c>
      <c r="H551" s="10">
        <v>495</v>
      </c>
      <c r="I551" s="28">
        <f t="shared" si="33"/>
        <v>-302</v>
      </c>
      <c r="J551">
        <f t="shared" si="34"/>
        <v>0.60587515299877603</v>
      </c>
      <c r="K551">
        <f t="shared" si="35"/>
        <v>0.96116504854368934</v>
      </c>
      <c r="L551" t="str">
        <f t="shared" si="36"/>
        <v>2</v>
      </c>
    </row>
    <row r="552" spans="1:12" ht="25.5">
      <c r="A552" s="6" t="s">
        <v>123</v>
      </c>
      <c r="B552" s="7">
        <v>43104</v>
      </c>
      <c r="C552" s="12">
        <f t="shared" si="16"/>
        <v>2018</v>
      </c>
      <c r="D552" s="9" t="s">
        <v>9</v>
      </c>
      <c r="E552" s="10">
        <v>1693</v>
      </c>
      <c r="F552" s="11">
        <v>41400</v>
      </c>
      <c r="G552" s="13">
        <v>2264</v>
      </c>
      <c r="H552" s="13">
        <v>1693</v>
      </c>
      <c r="I552" s="28">
        <f t="shared" si="33"/>
        <v>-571</v>
      </c>
      <c r="J552">
        <f t="shared" si="34"/>
        <v>0.74779151943462896</v>
      </c>
      <c r="K552">
        <f t="shared" si="35"/>
        <v>1</v>
      </c>
      <c r="L552" t="str">
        <f t="shared" si="36"/>
        <v>1</v>
      </c>
    </row>
    <row r="553" spans="1:12" ht="25.5">
      <c r="A553" s="6" t="s">
        <v>123</v>
      </c>
      <c r="B553" s="7">
        <v>43104</v>
      </c>
      <c r="C553" s="12">
        <f t="shared" si="16"/>
        <v>2018</v>
      </c>
      <c r="D553" s="9" t="s">
        <v>10</v>
      </c>
      <c r="E553" s="10">
        <v>1374</v>
      </c>
      <c r="F553" s="11">
        <v>45289</v>
      </c>
      <c r="G553" s="13">
        <v>1811</v>
      </c>
      <c r="H553" s="13">
        <v>1368</v>
      </c>
      <c r="I553" s="28">
        <f t="shared" si="33"/>
        <v>-437</v>
      </c>
      <c r="J553">
        <f t="shared" si="34"/>
        <v>0.75538376587520706</v>
      </c>
      <c r="K553">
        <f t="shared" si="35"/>
        <v>0.99563318777292575</v>
      </c>
      <c r="L553" t="str">
        <f t="shared" si="36"/>
        <v>1</v>
      </c>
    </row>
    <row r="554" spans="1:12">
      <c r="A554" s="6" t="s">
        <v>123</v>
      </c>
      <c r="B554" s="7">
        <v>43104</v>
      </c>
      <c r="C554" s="12">
        <f t="shared" si="16"/>
        <v>2018</v>
      </c>
      <c r="D554" s="9" t="s">
        <v>11</v>
      </c>
      <c r="E554" s="10">
        <v>249</v>
      </c>
      <c r="F554" s="11">
        <v>40101</v>
      </c>
      <c r="G554" s="13">
        <v>458</v>
      </c>
      <c r="H554" s="13">
        <v>247</v>
      </c>
      <c r="I554" s="28">
        <f t="shared" si="33"/>
        <v>-209</v>
      </c>
      <c r="J554">
        <f t="shared" si="34"/>
        <v>0.5393013100436681</v>
      </c>
      <c r="K554">
        <f t="shared" si="35"/>
        <v>0.99196787148594379</v>
      </c>
      <c r="L554" t="str">
        <f t="shared" si="36"/>
        <v>1</v>
      </c>
    </row>
    <row r="555" spans="1:12">
      <c r="A555" s="6" t="s">
        <v>123</v>
      </c>
      <c r="B555" s="7">
        <v>43104</v>
      </c>
      <c r="C555" s="12">
        <f t="shared" si="16"/>
        <v>2018</v>
      </c>
      <c r="D555" s="9" t="s">
        <v>12</v>
      </c>
      <c r="E555" s="10">
        <v>525</v>
      </c>
      <c r="F555" s="11">
        <v>7701</v>
      </c>
      <c r="G555" s="13">
        <v>919</v>
      </c>
      <c r="H555" s="13">
        <v>413</v>
      </c>
      <c r="I555" s="28">
        <f t="shared" si="33"/>
        <v>-394</v>
      </c>
      <c r="J555">
        <f t="shared" si="34"/>
        <v>0.44940152339499456</v>
      </c>
      <c r="K555">
        <f t="shared" si="35"/>
        <v>0.78666666666666663</v>
      </c>
      <c r="L555" t="str">
        <f t="shared" si="36"/>
        <v>1</v>
      </c>
    </row>
    <row r="556" spans="1:12">
      <c r="A556" s="6" t="s">
        <v>123</v>
      </c>
      <c r="B556" s="7">
        <v>43104</v>
      </c>
      <c r="C556" s="12">
        <f t="shared" si="16"/>
        <v>2018</v>
      </c>
      <c r="D556" s="9" t="s">
        <v>13</v>
      </c>
      <c r="E556" s="10">
        <v>518</v>
      </c>
      <c r="F556" s="11">
        <v>47390</v>
      </c>
      <c r="G556" s="13">
        <v>923</v>
      </c>
      <c r="H556" s="13">
        <v>518</v>
      </c>
      <c r="I556" s="28">
        <f t="shared" si="33"/>
        <v>-405</v>
      </c>
      <c r="J556">
        <f t="shared" si="34"/>
        <v>0.56121343445287108</v>
      </c>
      <c r="K556">
        <f t="shared" si="35"/>
        <v>1</v>
      </c>
      <c r="L556" t="str">
        <f t="shared" si="36"/>
        <v>1</v>
      </c>
    </row>
    <row r="557" spans="1:12" ht="25.5">
      <c r="A557" s="6" t="s">
        <v>124</v>
      </c>
      <c r="B557" s="7">
        <v>43089</v>
      </c>
      <c r="C557" s="12">
        <f t="shared" si="16"/>
        <v>2017</v>
      </c>
      <c r="D557" s="9" t="s">
        <v>9</v>
      </c>
      <c r="E557" s="10">
        <v>1687</v>
      </c>
      <c r="F557" s="11">
        <v>38200</v>
      </c>
      <c r="G557" s="10">
        <v>1970</v>
      </c>
      <c r="H557" s="10">
        <v>1654</v>
      </c>
      <c r="I557" s="28">
        <f t="shared" si="33"/>
        <v>-283</v>
      </c>
      <c r="J557">
        <f t="shared" si="34"/>
        <v>0.83959390862944161</v>
      </c>
      <c r="K557">
        <f t="shared" si="35"/>
        <v>0.98043864848844098</v>
      </c>
      <c r="L557" t="str">
        <f t="shared" si="36"/>
        <v>2</v>
      </c>
    </row>
    <row r="558" spans="1:12" ht="25.5">
      <c r="A558" s="6" t="s">
        <v>124</v>
      </c>
      <c r="B558" s="7">
        <v>43089</v>
      </c>
      <c r="C558" s="12">
        <f t="shared" si="16"/>
        <v>2017</v>
      </c>
      <c r="D558" s="9" t="s">
        <v>10</v>
      </c>
      <c r="E558" s="10">
        <v>1374</v>
      </c>
      <c r="F558" s="11">
        <v>47002</v>
      </c>
      <c r="G558" s="10">
        <v>1634</v>
      </c>
      <c r="H558" s="10">
        <v>1367</v>
      </c>
      <c r="I558" s="28">
        <f t="shared" si="33"/>
        <v>-260</v>
      </c>
      <c r="J558">
        <f t="shared" si="34"/>
        <v>0.83659730722154224</v>
      </c>
      <c r="K558">
        <f t="shared" si="35"/>
        <v>0.99490538573508003</v>
      </c>
      <c r="L558" t="str">
        <f t="shared" si="36"/>
        <v>2</v>
      </c>
    </row>
    <row r="559" spans="1:12">
      <c r="A559" s="6" t="s">
        <v>124</v>
      </c>
      <c r="B559" s="7">
        <v>43089</v>
      </c>
      <c r="C559" s="12">
        <f t="shared" si="16"/>
        <v>2017</v>
      </c>
      <c r="D559" s="9" t="s">
        <v>11</v>
      </c>
      <c r="E559" s="10">
        <v>246</v>
      </c>
      <c r="F559" s="11">
        <v>45112</v>
      </c>
      <c r="G559" s="10">
        <v>482</v>
      </c>
      <c r="H559" s="10">
        <v>232</v>
      </c>
      <c r="I559" s="28">
        <f t="shared" si="33"/>
        <v>-236</v>
      </c>
      <c r="J559">
        <f t="shared" si="34"/>
        <v>0.48132780082987553</v>
      </c>
      <c r="K559">
        <f t="shared" si="35"/>
        <v>0.94308943089430897</v>
      </c>
      <c r="L559" t="str">
        <f t="shared" si="36"/>
        <v>2</v>
      </c>
    </row>
    <row r="560" spans="1:12">
      <c r="A560" s="6" t="s">
        <v>124</v>
      </c>
      <c r="B560" s="7">
        <v>43089</v>
      </c>
      <c r="C560" s="12">
        <f t="shared" si="16"/>
        <v>2017</v>
      </c>
      <c r="D560" s="9" t="s">
        <v>12</v>
      </c>
      <c r="E560" s="10">
        <v>514</v>
      </c>
      <c r="F560" s="11">
        <v>7501</v>
      </c>
      <c r="G560" s="10">
        <v>743</v>
      </c>
      <c r="H560" s="10">
        <v>458</v>
      </c>
      <c r="I560" s="28">
        <f t="shared" si="33"/>
        <v>-229</v>
      </c>
      <c r="J560">
        <f t="shared" si="34"/>
        <v>0.6164199192462988</v>
      </c>
      <c r="K560">
        <f t="shared" si="35"/>
        <v>0.8910505836575876</v>
      </c>
      <c r="L560" t="str">
        <f t="shared" si="36"/>
        <v>2</v>
      </c>
    </row>
    <row r="561" spans="1:12">
      <c r="A561" s="6" t="s">
        <v>124</v>
      </c>
      <c r="B561" s="7">
        <v>43089</v>
      </c>
      <c r="C561" s="12">
        <f t="shared" si="16"/>
        <v>2017</v>
      </c>
      <c r="D561" s="9" t="s">
        <v>13</v>
      </c>
      <c r="E561" s="10">
        <v>531</v>
      </c>
      <c r="F561" s="11">
        <v>48011</v>
      </c>
      <c r="G561" s="10">
        <v>1003</v>
      </c>
      <c r="H561" s="10">
        <v>529</v>
      </c>
      <c r="I561" s="28">
        <f t="shared" si="33"/>
        <v>-472</v>
      </c>
      <c r="J561">
        <f t="shared" si="34"/>
        <v>0.52741774675972086</v>
      </c>
      <c r="K561">
        <f t="shared" si="35"/>
        <v>0.99623352165725043</v>
      </c>
      <c r="L561" t="str">
        <f t="shared" si="36"/>
        <v>2</v>
      </c>
    </row>
    <row r="562" spans="1:12" ht="25.5">
      <c r="A562" s="6" t="s">
        <v>125</v>
      </c>
      <c r="B562" s="7">
        <v>43075</v>
      </c>
      <c r="C562" s="12">
        <f t="shared" si="16"/>
        <v>2017</v>
      </c>
      <c r="D562" s="9" t="s">
        <v>9</v>
      </c>
      <c r="E562" s="10">
        <v>1680</v>
      </c>
      <c r="F562" s="11">
        <v>42339</v>
      </c>
      <c r="G562" s="10">
        <v>2158</v>
      </c>
      <c r="H562" s="10">
        <v>1667</v>
      </c>
      <c r="I562" s="28">
        <f t="shared" si="33"/>
        <v>-478</v>
      </c>
      <c r="J562">
        <f t="shared" si="34"/>
        <v>0.77247451343836881</v>
      </c>
      <c r="K562">
        <f t="shared" si="35"/>
        <v>0.99226190476190479</v>
      </c>
      <c r="L562" t="str">
        <f t="shared" si="36"/>
        <v>1</v>
      </c>
    </row>
    <row r="563" spans="1:12" ht="25.5">
      <c r="A563" s="6" t="s">
        <v>125</v>
      </c>
      <c r="B563" s="7">
        <v>43075</v>
      </c>
      <c r="C563" s="12">
        <f t="shared" si="16"/>
        <v>2017</v>
      </c>
      <c r="D563" s="9" t="s">
        <v>10</v>
      </c>
      <c r="E563" s="10">
        <v>1375</v>
      </c>
      <c r="F563" s="11">
        <v>53711</v>
      </c>
      <c r="G563" s="10">
        <v>1805</v>
      </c>
      <c r="H563" s="10">
        <v>1375</v>
      </c>
      <c r="I563" s="28">
        <f t="shared" si="33"/>
        <v>-430</v>
      </c>
      <c r="J563">
        <f t="shared" si="34"/>
        <v>0.76177285318559562</v>
      </c>
      <c r="K563">
        <f t="shared" si="35"/>
        <v>1</v>
      </c>
      <c r="L563" t="str">
        <f t="shared" si="36"/>
        <v>1</v>
      </c>
    </row>
    <row r="564" spans="1:12">
      <c r="A564" s="6" t="s">
        <v>125</v>
      </c>
      <c r="B564" s="7">
        <v>43075</v>
      </c>
      <c r="C564" s="12">
        <f t="shared" si="16"/>
        <v>2017</v>
      </c>
      <c r="D564" s="9" t="s">
        <v>11</v>
      </c>
      <c r="E564" s="10">
        <v>285</v>
      </c>
      <c r="F564" s="11">
        <v>42000</v>
      </c>
      <c r="G564" s="10">
        <v>454</v>
      </c>
      <c r="H564" s="10">
        <v>279</v>
      </c>
      <c r="I564" s="28">
        <f t="shared" si="33"/>
        <v>-169</v>
      </c>
      <c r="J564">
        <f t="shared" si="34"/>
        <v>0.61453744493392071</v>
      </c>
      <c r="K564">
        <f t="shared" si="35"/>
        <v>0.97894736842105268</v>
      </c>
      <c r="L564" t="str">
        <f t="shared" si="36"/>
        <v>1</v>
      </c>
    </row>
    <row r="565" spans="1:12">
      <c r="A565" s="6" t="s">
        <v>125</v>
      </c>
      <c r="B565" s="7">
        <v>43075</v>
      </c>
      <c r="C565" s="12">
        <f t="shared" si="16"/>
        <v>2017</v>
      </c>
      <c r="D565" s="9" t="s">
        <v>12</v>
      </c>
      <c r="E565" s="10">
        <v>516</v>
      </c>
      <c r="F565" s="11">
        <v>6552</v>
      </c>
      <c r="G565" s="10">
        <v>791</v>
      </c>
      <c r="H565" s="10">
        <v>500</v>
      </c>
      <c r="I565" s="28">
        <f t="shared" si="33"/>
        <v>-275</v>
      </c>
      <c r="J565">
        <f t="shared" si="34"/>
        <v>0.63211125158027814</v>
      </c>
      <c r="K565">
        <f t="shared" si="35"/>
        <v>0.96899224806201545</v>
      </c>
      <c r="L565" t="str">
        <f t="shared" si="36"/>
        <v>1</v>
      </c>
    </row>
    <row r="566" spans="1:12">
      <c r="A566" s="6" t="s">
        <v>125</v>
      </c>
      <c r="B566" s="7">
        <v>43075</v>
      </c>
      <c r="C566" s="12">
        <f t="shared" si="16"/>
        <v>2017</v>
      </c>
      <c r="D566" s="9" t="s">
        <v>13</v>
      </c>
      <c r="E566" s="10">
        <v>542</v>
      </c>
      <c r="F566" s="11">
        <v>54334</v>
      </c>
      <c r="G566" s="10">
        <v>831</v>
      </c>
      <c r="H566" s="10">
        <v>537</v>
      </c>
      <c r="I566" s="28">
        <f t="shared" si="33"/>
        <v>-289</v>
      </c>
      <c r="J566">
        <f t="shared" si="34"/>
        <v>0.64620938628158842</v>
      </c>
      <c r="K566">
        <f t="shared" si="35"/>
        <v>0.9907749077490775</v>
      </c>
      <c r="L566" t="str">
        <f t="shared" si="36"/>
        <v>1</v>
      </c>
    </row>
    <row r="567" spans="1:12" ht="25.5">
      <c r="A567" s="6" t="s">
        <v>126</v>
      </c>
      <c r="B567" s="7">
        <v>43061</v>
      </c>
      <c r="C567" s="12">
        <f t="shared" si="16"/>
        <v>2017</v>
      </c>
      <c r="D567" s="9" t="s">
        <v>9</v>
      </c>
      <c r="E567" s="10">
        <v>1686</v>
      </c>
      <c r="F567" s="11">
        <v>46791</v>
      </c>
      <c r="G567" s="10">
        <v>2721</v>
      </c>
      <c r="H567" s="10">
        <v>1679</v>
      </c>
      <c r="I567" s="28">
        <f t="shared" si="33"/>
        <v>-1035</v>
      </c>
      <c r="J567">
        <f t="shared" si="34"/>
        <v>0.61705255420801175</v>
      </c>
      <c r="K567">
        <f t="shared" si="35"/>
        <v>0.99584816132858833</v>
      </c>
      <c r="L567" t="str">
        <f t="shared" si="36"/>
        <v>2</v>
      </c>
    </row>
    <row r="568" spans="1:12" ht="25.5">
      <c r="A568" s="6" t="s">
        <v>126</v>
      </c>
      <c r="B568" s="7">
        <v>43061</v>
      </c>
      <c r="C568" s="12">
        <f t="shared" si="16"/>
        <v>2017</v>
      </c>
      <c r="D568" s="9" t="s">
        <v>10</v>
      </c>
      <c r="E568" s="10">
        <v>1383</v>
      </c>
      <c r="F568" s="11">
        <v>57390</v>
      </c>
      <c r="G568" s="10">
        <v>2173</v>
      </c>
      <c r="H568" s="10">
        <v>1383</v>
      </c>
      <c r="I568" s="28">
        <f t="shared" si="33"/>
        <v>-790</v>
      </c>
      <c r="J568">
        <f t="shared" si="34"/>
        <v>0.63644730786930515</v>
      </c>
      <c r="K568">
        <f t="shared" si="35"/>
        <v>1</v>
      </c>
      <c r="L568" t="str">
        <f t="shared" si="36"/>
        <v>2</v>
      </c>
    </row>
    <row r="569" spans="1:12">
      <c r="A569" s="6" t="s">
        <v>126</v>
      </c>
      <c r="B569" s="7">
        <v>43061</v>
      </c>
      <c r="C569" s="12">
        <f t="shared" si="16"/>
        <v>2017</v>
      </c>
      <c r="D569" s="9" t="s">
        <v>11</v>
      </c>
      <c r="E569" s="10">
        <v>244</v>
      </c>
      <c r="F569" s="11">
        <v>57701</v>
      </c>
      <c r="G569" s="10">
        <v>356</v>
      </c>
      <c r="H569" s="10">
        <v>241</v>
      </c>
      <c r="I569" s="28">
        <f t="shared" si="33"/>
        <v>-112</v>
      </c>
      <c r="J569">
        <f t="shared" si="34"/>
        <v>0.6769662921348315</v>
      </c>
      <c r="K569">
        <f t="shared" si="35"/>
        <v>0.98770491803278693</v>
      </c>
      <c r="L569" t="str">
        <f t="shared" si="36"/>
        <v>2</v>
      </c>
    </row>
    <row r="570" spans="1:12">
      <c r="A570" s="6" t="s">
        <v>126</v>
      </c>
      <c r="B570" s="7">
        <v>43061</v>
      </c>
      <c r="C570" s="12">
        <f t="shared" si="16"/>
        <v>2017</v>
      </c>
      <c r="D570" s="9" t="s">
        <v>12</v>
      </c>
      <c r="E570" s="10">
        <v>538</v>
      </c>
      <c r="F570" s="11">
        <v>5992</v>
      </c>
      <c r="G570" s="10">
        <v>708</v>
      </c>
      <c r="H570" s="10">
        <v>533</v>
      </c>
      <c r="I570" s="28">
        <f t="shared" si="33"/>
        <v>-170</v>
      </c>
      <c r="J570">
        <f t="shared" si="34"/>
        <v>0.75282485875706218</v>
      </c>
      <c r="K570">
        <f t="shared" si="35"/>
        <v>0.99070631970260226</v>
      </c>
      <c r="L570" t="str">
        <f t="shared" si="36"/>
        <v>2</v>
      </c>
    </row>
    <row r="571" spans="1:12">
      <c r="A571" s="6" t="s">
        <v>126</v>
      </c>
      <c r="B571" s="7">
        <v>43061</v>
      </c>
      <c r="C571" s="12">
        <f t="shared" si="16"/>
        <v>2017</v>
      </c>
      <c r="D571" s="9" t="s">
        <v>13</v>
      </c>
      <c r="E571" s="10">
        <v>516</v>
      </c>
      <c r="F571" s="11">
        <v>57501</v>
      </c>
      <c r="G571" s="10">
        <v>844</v>
      </c>
      <c r="H571" s="10">
        <v>498</v>
      </c>
      <c r="I571" s="28">
        <f t="shared" si="33"/>
        <v>-328</v>
      </c>
      <c r="J571">
        <f t="shared" si="34"/>
        <v>0.59004739336492895</v>
      </c>
      <c r="K571">
        <f t="shared" si="35"/>
        <v>0.96511627906976749</v>
      </c>
      <c r="L571" t="str">
        <f t="shared" si="36"/>
        <v>2</v>
      </c>
    </row>
    <row r="572" spans="1:12" ht="25.5">
      <c r="A572" s="6" t="s">
        <v>127</v>
      </c>
      <c r="B572" s="7">
        <v>43047</v>
      </c>
      <c r="C572" s="12">
        <f t="shared" si="16"/>
        <v>2017</v>
      </c>
      <c r="D572" s="9" t="s">
        <v>9</v>
      </c>
      <c r="E572" s="10">
        <v>1683</v>
      </c>
      <c r="F572" s="11">
        <v>47112</v>
      </c>
      <c r="G572" s="10">
        <v>3430</v>
      </c>
      <c r="H572" s="10">
        <v>1683</v>
      </c>
      <c r="I572" s="28">
        <f t="shared" si="33"/>
        <v>-1747</v>
      </c>
      <c r="J572">
        <f t="shared" si="34"/>
        <v>0.49067055393586007</v>
      </c>
      <c r="K572">
        <f t="shared" si="35"/>
        <v>1</v>
      </c>
      <c r="L572" t="str">
        <f t="shared" si="36"/>
        <v>1</v>
      </c>
    </row>
    <row r="573" spans="1:12" ht="25.5">
      <c r="A573" s="6" t="s">
        <v>127</v>
      </c>
      <c r="B573" s="7">
        <v>43047</v>
      </c>
      <c r="C573" s="12">
        <f t="shared" si="16"/>
        <v>2017</v>
      </c>
      <c r="D573" s="9" t="s">
        <v>10</v>
      </c>
      <c r="E573" s="10">
        <v>1376</v>
      </c>
      <c r="F573" s="11">
        <v>57414</v>
      </c>
      <c r="G573" s="10">
        <v>2515</v>
      </c>
      <c r="H573" s="10">
        <v>1375</v>
      </c>
      <c r="I573" s="28">
        <f t="shared" si="33"/>
        <v>-1139</v>
      </c>
      <c r="J573">
        <f t="shared" si="34"/>
        <v>0.54671968190854869</v>
      </c>
      <c r="K573">
        <f t="shared" si="35"/>
        <v>0.99927325581395354</v>
      </c>
      <c r="L573" t="str">
        <f t="shared" si="36"/>
        <v>1</v>
      </c>
    </row>
    <row r="574" spans="1:12">
      <c r="A574" s="6" t="s">
        <v>127</v>
      </c>
      <c r="B574" s="7">
        <v>43047</v>
      </c>
      <c r="C574" s="12">
        <f t="shared" si="16"/>
        <v>2017</v>
      </c>
      <c r="D574" s="9" t="s">
        <v>11</v>
      </c>
      <c r="E574" s="10">
        <v>242</v>
      </c>
      <c r="F574" s="11">
        <v>58036</v>
      </c>
      <c r="G574" s="10">
        <v>375</v>
      </c>
      <c r="H574" s="10">
        <v>200</v>
      </c>
      <c r="I574" s="28">
        <f t="shared" si="33"/>
        <v>-133</v>
      </c>
      <c r="J574">
        <f t="shared" si="34"/>
        <v>0.53333333333333333</v>
      </c>
      <c r="K574">
        <f t="shared" si="35"/>
        <v>0.82644628099173556</v>
      </c>
      <c r="L574" t="str">
        <f t="shared" si="36"/>
        <v>1</v>
      </c>
    </row>
    <row r="575" spans="1:12">
      <c r="A575" s="6" t="s">
        <v>127</v>
      </c>
      <c r="B575" s="7">
        <v>43047</v>
      </c>
      <c r="C575" s="12">
        <f t="shared" si="16"/>
        <v>2017</v>
      </c>
      <c r="D575" s="9" t="s">
        <v>12</v>
      </c>
      <c r="E575" s="10">
        <v>509</v>
      </c>
      <c r="F575" s="11">
        <v>5502</v>
      </c>
      <c r="G575" s="10">
        <v>683</v>
      </c>
      <c r="H575" s="10">
        <v>502</v>
      </c>
      <c r="I575" s="28">
        <f t="shared" si="33"/>
        <v>-174</v>
      </c>
      <c r="J575">
        <f t="shared" si="34"/>
        <v>0.73499267935578327</v>
      </c>
      <c r="K575">
        <f t="shared" si="35"/>
        <v>0.98624754420432215</v>
      </c>
      <c r="L575" t="str">
        <f t="shared" si="36"/>
        <v>1</v>
      </c>
    </row>
    <row r="576" spans="1:12">
      <c r="A576" s="6" t="s">
        <v>127</v>
      </c>
      <c r="B576" s="7">
        <v>43047</v>
      </c>
      <c r="C576" s="12">
        <f t="shared" si="16"/>
        <v>2017</v>
      </c>
      <c r="D576" s="9" t="s">
        <v>13</v>
      </c>
      <c r="E576" s="10">
        <v>524</v>
      </c>
      <c r="F576" s="11">
        <v>57000</v>
      </c>
      <c r="G576" s="10">
        <v>867</v>
      </c>
      <c r="H576" s="10">
        <v>495</v>
      </c>
      <c r="I576" s="28">
        <f t="shared" si="33"/>
        <v>-343</v>
      </c>
      <c r="J576">
        <f t="shared" si="34"/>
        <v>0.5709342560553633</v>
      </c>
      <c r="K576">
        <f t="shared" si="35"/>
        <v>0.94465648854961837</v>
      </c>
      <c r="L576" t="str">
        <f t="shared" si="36"/>
        <v>1</v>
      </c>
    </row>
    <row r="577" spans="1:12" ht="25.5">
      <c r="A577" s="6" t="s">
        <v>128</v>
      </c>
      <c r="B577" s="7">
        <v>43027</v>
      </c>
      <c r="C577" s="12">
        <f t="shared" si="16"/>
        <v>2017</v>
      </c>
      <c r="D577" s="9" t="s">
        <v>9</v>
      </c>
      <c r="E577" s="10">
        <v>1815</v>
      </c>
      <c r="F577" s="11">
        <v>41617</v>
      </c>
      <c r="G577" s="10">
        <v>2391</v>
      </c>
      <c r="H577" s="10">
        <v>1809</v>
      </c>
      <c r="I577" s="28">
        <f t="shared" si="33"/>
        <v>-576</v>
      </c>
      <c r="J577">
        <f t="shared" si="34"/>
        <v>0.75658720200752827</v>
      </c>
      <c r="K577">
        <f t="shared" si="35"/>
        <v>0.99669421487603305</v>
      </c>
      <c r="L577" t="str">
        <f t="shared" si="36"/>
        <v>2</v>
      </c>
    </row>
    <row r="578" spans="1:12" ht="25.5">
      <c r="A578" s="6" t="s">
        <v>128</v>
      </c>
      <c r="B578" s="7">
        <v>43027</v>
      </c>
      <c r="C578" s="12">
        <f t="shared" si="16"/>
        <v>2017</v>
      </c>
      <c r="D578" s="9" t="s">
        <v>10</v>
      </c>
      <c r="E578" s="10">
        <v>1285</v>
      </c>
      <c r="F578" s="11">
        <v>49996</v>
      </c>
      <c r="G578" s="10">
        <v>1718</v>
      </c>
      <c r="H578" s="10">
        <v>1277</v>
      </c>
      <c r="I578" s="28">
        <f t="shared" si="33"/>
        <v>-433</v>
      </c>
      <c r="J578">
        <f t="shared" si="34"/>
        <v>0.7433061699650757</v>
      </c>
      <c r="K578">
        <f t="shared" si="35"/>
        <v>0.99377431906614788</v>
      </c>
      <c r="L578" t="str">
        <f t="shared" si="36"/>
        <v>2</v>
      </c>
    </row>
    <row r="579" spans="1:12">
      <c r="A579" s="6" t="s">
        <v>128</v>
      </c>
      <c r="B579" s="7">
        <v>43027</v>
      </c>
      <c r="C579" s="12">
        <f t="shared" si="16"/>
        <v>2017</v>
      </c>
      <c r="D579" s="9" t="s">
        <v>11</v>
      </c>
      <c r="E579" s="10">
        <v>445</v>
      </c>
      <c r="F579" s="11">
        <v>51890</v>
      </c>
      <c r="G579" s="10">
        <v>611</v>
      </c>
      <c r="H579" s="10">
        <v>443</v>
      </c>
      <c r="I579" s="28">
        <f t="shared" ref="I579:I642" si="37">E579-G579</f>
        <v>-166</v>
      </c>
      <c r="J579">
        <f t="shared" ref="J579:J642" si="38">H579/G579</f>
        <v>0.72504091653027825</v>
      </c>
      <c r="K579">
        <f t="shared" ref="K579:K642" si="39">H579/E579</f>
        <v>0.99550561797752812</v>
      </c>
      <c r="L579" t="str">
        <f t="shared" ref="L579:L642" si="40">IF(COUNTIF(A579,"*First*"), "1","2")</f>
        <v>2</v>
      </c>
    </row>
    <row r="580" spans="1:12">
      <c r="A580" s="6" t="s">
        <v>128</v>
      </c>
      <c r="B580" s="7">
        <v>43027</v>
      </c>
      <c r="C580" s="12">
        <f t="shared" si="16"/>
        <v>2017</v>
      </c>
      <c r="D580" s="9" t="s">
        <v>12</v>
      </c>
      <c r="E580" s="10">
        <v>478</v>
      </c>
      <c r="F580" s="11">
        <v>4903</v>
      </c>
      <c r="G580" s="10">
        <v>687</v>
      </c>
      <c r="H580" s="10">
        <v>449</v>
      </c>
      <c r="I580" s="28">
        <f t="shared" si="37"/>
        <v>-209</v>
      </c>
      <c r="J580">
        <f t="shared" si="38"/>
        <v>0.653566229985444</v>
      </c>
      <c r="K580">
        <f t="shared" si="39"/>
        <v>0.93933054393305437</v>
      </c>
      <c r="L580" t="str">
        <f t="shared" si="40"/>
        <v>2</v>
      </c>
    </row>
    <row r="581" spans="1:12">
      <c r="A581" s="6" t="s">
        <v>128</v>
      </c>
      <c r="B581" s="7">
        <v>43027</v>
      </c>
      <c r="C581" s="12">
        <f t="shared" si="16"/>
        <v>2017</v>
      </c>
      <c r="D581" s="9" t="s">
        <v>13</v>
      </c>
      <c r="E581" s="10">
        <v>542</v>
      </c>
      <c r="F581" s="11">
        <v>52000</v>
      </c>
      <c r="G581" s="10">
        <v>809</v>
      </c>
      <c r="H581" s="10">
        <v>539</v>
      </c>
      <c r="I581" s="28">
        <f t="shared" si="37"/>
        <v>-267</v>
      </c>
      <c r="J581">
        <f t="shared" si="38"/>
        <v>0.66625463535228679</v>
      </c>
      <c r="K581">
        <f t="shared" si="39"/>
        <v>0.99446494464944646</v>
      </c>
      <c r="L581" t="str">
        <f t="shared" si="40"/>
        <v>2</v>
      </c>
    </row>
    <row r="582" spans="1:12" ht="25.5">
      <c r="A582" s="6" t="s">
        <v>129</v>
      </c>
      <c r="B582" s="7">
        <v>43012</v>
      </c>
      <c r="C582" s="12">
        <f t="shared" si="16"/>
        <v>2017</v>
      </c>
      <c r="D582" s="9" t="s">
        <v>9</v>
      </c>
      <c r="E582" s="10">
        <v>1829</v>
      </c>
      <c r="F582" s="11">
        <v>41761</v>
      </c>
      <c r="G582" s="10">
        <v>2808</v>
      </c>
      <c r="H582" s="10">
        <v>1827</v>
      </c>
      <c r="I582" s="28">
        <f t="shared" si="37"/>
        <v>-979</v>
      </c>
      <c r="J582">
        <f t="shared" si="38"/>
        <v>0.65064102564102566</v>
      </c>
      <c r="K582">
        <f t="shared" si="39"/>
        <v>0.99890650628758881</v>
      </c>
      <c r="L582" t="str">
        <f t="shared" si="40"/>
        <v>1</v>
      </c>
    </row>
    <row r="583" spans="1:12" ht="25.5">
      <c r="A583" s="6" t="s">
        <v>129</v>
      </c>
      <c r="B583" s="7">
        <v>43012</v>
      </c>
      <c r="C583" s="12">
        <f t="shared" si="16"/>
        <v>2017</v>
      </c>
      <c r="D583" s="9" t="s">
        <v>10</v>
      </c>
      <c r="E583" s="10">
        <v>1285</v>
      </c>
      <c r="F583" s="11">
        <v>48109</v>
      </c>
      <c r="G583" s="10">
        <v>1646</v>
      </c>
      <c r="H583" s="10">
        <v>1284</v>
      </c>
      <c r="I583" s="28">
        <f t="shared" si="37"/>
        <v>-361</v>
      </c>
      <c r="J583">
        <f t="shared" si="38"/>
        <v>0.78007290400972051</v>
      </c>
      <c r="K583">
        <f t="shared" si="39"/>
        <v>0.99922178988326849</v>
      </c>
      <c r="L583" t="str">
        <f t="shared" si="40"/>
        <v>1</v>
      </c>
    </row>
    <row r="584" spans="1:12">
      <c r="A584" s="6" t="s">
        <v>129</v>
      </c>
      <c r="B584" s="7">
        <v>43012</v>
      </c>
      <c r="C584" s="12">
        <f t="shared" si="16"/>
        <v>2017</v>
      </c>
      <c r="D584" s="9" t="s">
        <v>11</v>
      </c>
      <c r="E584" s="10">
        <v>492</v>
      </c>
      <c r="F584" s="11">
        <v>48902</v>
      </c>
      <c r="G584" s="10">
        <v>723</v>
      </c>
      <c r="H584" s="10">
        <v>492</v>
      </c>
      <c r="I584" s="28">
        <f t="shared" si="37"/>
        <v>-231</v>
      </c>
      <c r="J584">
        <f t="shared" si="38"/>
        <v>0.68049792531120334</v>
      </c>
      <c r="K584">
        <f t="shared" si="39"/>
        <v>1</v>
      </c>
      <c r="L584" t="str">
        <f t="shared" si="40"/>
        <v>1</v>
      </c>
    </row>
    <row r="585" spans="1:12">
      <c r="A585" s="6" t="s">
        <v>129</v>
      </c>
      <c r="B585" s="7">
        <v>43012</v>
      </c>
      <c r="C585" s="12">
        <f t="shared" si="16"/>
        <v>2017</v>
      </c>
      <c r="D585" s="9" t="s">
        <v>12</v>
      </c>
      <c r="E585" s="10">
        <v>485</v>
      </c>
      <c r="F585" s="11">
        <v>5010</v>
      </c>
      <c r="G585" s="10">
        <v>721</v>
      </c>
      <c r="H585" s="10">
        <v>484</v>
      </c>
      <c r="I585" s="28">
        <f t="shared" si="37"/>
        <v>-236</v>
      </c>
      <c r="J585">
        <f t="shared" si="38"/>
        <v>0.67128987517337035</v>
      </c>
      <c r="K585">
        <f t="shared" si="39"/>
        <v>0.99793814432989691</v>
      </c>
      <c r="L585" t="str">
        <f t="shared" si="40"/>
        <v>1</v>
      </c>
    </row>
    <row r="586" spans="1:12">
      <c r="A586" s="6" t="s">
        <v>129</v>
      </c>
      <c r="B586" s="7">
        <v>43012</v>
      </c>
      <c r="C586" s="12">
        <f t="shared" si="16"/>
        <v>2017</v>
      </c>
      <c r="D586" s="9" t="s">
        <v>13</v>
      </c>
      <c r="E586" s="10">
        <v>540</v>
      </c>
      <c r="F586" s="11">
        <v>49000</v>
      </c>
      <c r="G586" s="10">
        <v>869</v>
      </c>
      <c r="H586" s="10">
        <v>528</v>
      </c>
      <c r="I586" s="28">
        <f t="shared" si="37"/>
        <v>-329</v>
      </c>
      <c r="J586">
        <f t="shared" si="38"/>
        <v>0.60759493670886078</v>
      </c>
      <c r="K586">
        <f t="shared" si="39"/>
        <v>0.97777777777777775</v>
      </c>
      <c r="L586" t="str">
        <f t="shared" si="40"/>
        <v>1</v>
      </c>
    </row>
    <row r="587" spans="1:12" ht="25.5">
      <c r="A587" s="6" t="s">
        <v>130</v>
      </c>
      <c r="B587" s="7">
        <v>42998</v>
      </c>
      <c r="C587" s="12">
        <f t="shared" si="16"/>
        <v>2017</v>
      </c>
      <c r="D587" s="9" t="s">
        <v>9</v>
      </c>
      <c r="E587" s="10">
        <v>1815</v>
      </c>
      <c r="F587" s="11">
        <v>42902</v>
      </c>
      <c r="G587" s="10">
        <v>3469</v>
      </c>
      <c r="H587" s="10">
        <v>1815</v>
      </c>
      <c r="I587" s="28">
        <f t="shared" si="37"/>
        <v>-1654</v>
      </c>
      <c r="J587">
        <f t="shared" si="38"/>
        <v>0.52320553473623521</v>
      </c>
      <c r="K587">
        <f t="shared" si="39"/>
        <v>1</v>
      </c>
      <c r="L587" t="str">
        <f t="shared" si="40"/>
        <v>2</v>
      </c>
    </row>
    <row r="588" spans="1:12" ht="25.5">
      <c r="A588" s="6" t="s">
        <v>130</v>
      </c>
      <c r="B588" s="7">
        <v>42998</v>
      </c>
      <c r="C588" s="12">
        <f t="shared" si="16"/>
        <v>2017</v>
      </c>
      <c r="D588" s="9" t="s">
        <v>10</v>
      </c>
      <c r="E588" s="10">
        <v>1288</v>
      </c>
      <c r="F588" s="11">
        <v>49189</v>
      </c>
      <c r="G588" s="10">
        <v>1859</v>
      </c>
      <c r="H588" s="10">
        <v>1288</v>
      </c>
      <c r="I588" s="28">
        <f t="shared" si="37"/>
        <v>-571</v>
      </c>
      <c r="J588">
        <f t="shared" si="38"/>
        <v>0.69284561592253902</v>
      </c>
      <c r="K588">
        <f t="shared" si="39"/>
        <v>1</v>
      </c>
      <c r="L588" t="str">
        <f t="shared" si="40"/>
        <v>2</v>
      </c>
    </row>
    <row r="589" spans="1:12">
      <c r="A589" s="6" t="s">
        <v>130</v>
      </c>
      <c r="B589" s="7">
        <v>42998</v>
      </c>
      <c r="C589" s="12">
        <f t="shared" si="16"/>
        <v>2017</v>
      </c>
      <c r="D589" s="9" t="s">
        <v>11</v>
      </c>
      <c r="E589" s="10">
        <v>453</v>
      </c>
      <c r="F589" s="11">
        <v>46890</v>
      </c>
      <c r="G589" s="10">
        <v>706</v>
      </c>
      <c r="H589" s="10">
        <v>453</v>
      </c>
      <c r="I589" s="28">
        <f t="shared" si="37"/>
        <v>-253</v>
      </c>
      <c r="J589">
        <f t="shared" si="38"/>
        <v>0.64164305949008493</v>
      </c>
      <c r="K589">
        <f t="shared" si="39"/>
        <v>1</v>
      </c>
      <c r="L589" t="str">
        <f t="shared" si="40"/>
        <v>2</v>
      </c>
    </row>
    <row r="590" spans="1:12">
      <c r="A590" s="6" t="s">
        <v>130</v>
      </c>
      <c r="B590" s="7">
        <v>42998</v>
      </c>
      <c r="C590" s="12">
        <f t="shared" si="16"/>
        <v>2017</v>
      </c>
      <c r="D590" s="9" t="s">
        <v>12</v>
      </c>
      <c r="E590" s="10">
        <v>494</v>
      </c>
      <c r="F590" s="11">
        <v>5501</v>
      </c>
      <c r="G590" s="10">
        <v>727</v>
      </c>
      <c r="H590" s="10">
        <v>493</v>
      </c>
      <c r="I590" s="28">
        <f t="shared" si="37"/>
        <v>-233</v>
      </c>
      <c r="J590">
        <f t="shared" si="38"/>
        <v>0.6781292984869326</v>
      </c>
      <c r="K590">
        <f t="shared" si="39"/>
        <v>0.99797570850202433</v>
      </c>
      <c r="L590" t="str">
        <f t="shared" si="40"/>
        <v>2</v>
      </c>
    </row>
    <row r="591" spans="1:12">
      <c r="A591" s="6" t="s">
        <v>130</v>
      </c>
      <c r="B591" s="7">
        <v>42998</v>
      </c>
      <c r="C591" s="12">
        <f t="shared" si="16"/>
        <v>2017</v>
      </c>
      <c r="D591" s="9" t="s">
        <v>13</v>
      </c>
      <c r="E591" s="10">
        <v>565</v>
      </c>
      <c r="F591" s="11">
        <v>49012</v>
      </c>
      <c r="G591" s="10">
        <v>905</v>
      </c>
      <c r="H591" s="10">
        <v>563</v>
      </c>
      <c r="I591" s="28">
        <f t="shared" si="37"/>
        <v>-340</v>
      </c>
      <c r="J591">
        <f t="shared" si="38"/>
        <v>0.62209944751381219</v>
      </c>
      <c r="K591">
        <f t="shared" si="39"/>
        <v>0.99646017699115041</v>
      </c>
      <c r="L591" t="str">
        <f t="shared" si="40"/>
        <v>2</v>
      </c>
    </row>
    <row r="592" spans="1:12" ht="25.5">
      <c r="A592" s="6" t="s">
        <v>131</v>
      </c>
      <c r="B592" s="7">
        <v>42984</v>
      </c>
      <c r="C592" s="12">
        <f t="shared" si="16"/>
        <v>2017</v>
      </c>
      <c r="D592" s="9" t="s">
        <v>9</v>
      </c>
      <c r="E592" s="10">
        <v>1820</v>
      </c>
      <c r="F592" s="11">
        <v>36001</v>
      </c>
      <c r="G592" s="10">
        <v>2195</v>
      </c>
      <c r="H592" s="10">
        <v>1806</v>
      </c>
      <c r="I592" s="28">
        <f t="shared" si="37"/>
        <v>-375</v>
      </c>
      <c r="J592">
        <f t="shared" si="38"/>
        <v>0.82277904328018225</v>
      </c>
      <c r="K592">
        <f t="shared" si="39"/>
        <v>0.99230769230769234</v>
      </c>
      <c r="L592" t="str">
        <f t="shared" si="40"/>
        <v>1</v>
      </c>
    </row>
    <row r="593" spans="1:12" ht="25.5">
      <c r="A593" s="6" t="s">
        <v>131</v>
      </c>
      <c r="B593" s="7">
        <v>42984</v>
      </c>
      <c r="C593" s="12">
        <f t="shared" si="16"/>
        <v>2017</v>
      </c>
      <c r="D593" s="9" t="s">
        <v>10</v>
      </c>
      <c r="E593" s="10">
        <v>1290</v>
      </c>
      <c r="F593" s="11">
        <v>49000</v>
      </c>
      <c r="G593" s="10">
        <v>1704</v>
      </c>
      <c r="H593" s="10">
        <v>1290</v>
      </c>
      <c r="I593" s="28">
        <f t="shared" si="37"/>
        <v>-414</v>
      </c>
      <c r="J593">
        <f t="shared" si="38"/>
        <v>0.75704225352112675</v>
      </c>
      <c r="K593">
        <f t="shared" si="39"/>
        <v>1</v>
      </c>
      <c r="L593" t="str">
        <f t="shared" si="40"/>
        <v>1</v>
      </c>
    </row>
    <row r="594" spans="1:12">
      <c r="A594" s="6" t="s">
        <v>131</v>
      </c>
      <c r="B594" s="7">
        <v>42984</v>
      </c>
      <c r="C594" s="12">
        <f t="shared" si="16"/>
        <v>2017</v>
      </c>
      <c r="D594" s="9" t="s">
        <v>11</v>
      </c>
      <c r="E594" s="10">
        <v>453</v>
      </c>
      <c r="F594" s="11">
        <v>43002</v>
      </c>
      <c r="G594" s="10">
        <v>695</v>
      </c>
      <c r="H594" s="10">
        <v>406</v>
      </c>
      <c r="I594" s="28">
        <f t="shared" si="37"/>
        <v>-242</v>
      </c>
      <c r="J594">
        <f t="shared" si="38"/>
        <v>0.58417266187050365</v>
      </c>
      <c r="K594">
        <f t="shared" si="39"/>
        <v>0.89624724061810157</v>
      </c>
      <c r="L594" t="str">
        <f t="shared" si="40"/>
        <v>1</v>
      </c>
    </row>
    <row r="595" spans="1:12">
      <c r="A595" s="6" t="s">
        <v>131</v>
      </c>
      <c r="B595" s="7">
        <v>42984</v>
      </c>
      <c r="C595" s="12">
        <f t="shared" si="16"/>
        <v>2017</v>
      </c>
      <c r="D595" s="9" t="s">
        <v>12</v>
      </c>
      <c r="E595" s="10">
        <v>543</v>
      </c>
      <c r="F595" s="11">
        <v>5402</v>
      </c>
      <c r="G595" s="10">
        <v>871</v>
      </c>
      <c r="H595" s="10">
        <v>535</v>
      </c>
      <c r="I595" s="28">
        <f t="shared" si="37"/>
        <v>-328</v>
      </c>
      <c r="J595">
        <f t="shared" si="38"/>
        <v>0.61423650975889776</v>
      </c>
      <c r="K595">
        <f t="shared" si="39"/>
        <v>0.98526703499079193</v>
      </c>
      <c r="L595" t="str">
        <f t="shared" si="40"/>
        <v>1</v>
      </c>
    </row>
    <row r="596" spans="1:12">
      <c r="A596" s="6" t="s">
        <v>131</v>
      </c>
      <c r="B596" s="7">
        <v>42984</v>
      </c>
      <c r="C596" s="12">
        <f t="shared" si="16"/>
        <v>2017</v>
      </c>
      <c r="D596" s="9" t="s">
        <v>13</v>
      </c>
      <c r="E596" s="10">
        <v>543</v>
      </c>
      <c r="F596" s="11">
        <v>48005</v>
      </c>
      <c r="G596" s="10">
        <v>805</v>
      </c>
      <c r="H596" s="10">
        <v>543</v>
      </c>
      <c r="I596" s="28">
        <f t="shared" si="37"/>
        <v>-262</v>
      </c>
      <c r="J596">
        <f t="shared" si="38"/>
        <v>0.67453416149068324</v>
      </c>
      <c r="K596">
        <f t="shared" si="39"/>
        <v>1</v>
      </c>
      <c r="L596" t="str">
        <f t="shared" si="40"/>
        <v>1</v>
      </c>
    </row>
    <row r="597" spans="1:12" ht="25.5">
      <c r="A597" s="6" t="s">
        <v>132</v>
      </c>
      <c r="B597" s="7">
        <v>42970</v>
      </c>
      <c r="C597" s="12">
        <f t="shared" si="16"/>
        <v>2017</v>
      </c>
      <c r="D597" s="9" t="s">
        <v>9</v>
      </c>
      <c r="E597" s="10">
        <v>1817</v>
      </c>
      <c r="F597" s="11">
        <v>42900</v>
      </c>
      <c r="G597" s="10">
        <v>2148</v>
      </c>
      <c r="H597" s="10">
        <v>1817</v>
      </c>
      <c r="I597" s="28">
        <f t="shared" si="37"/>
        <v>-331</v>
      </c>
      <c r="J597">
        <f t="shared" si="38"/>
        <v>0.84590316573556801</v>
      </c>
      <c r="K597">
        <f t="shared" si="39"/>
        <v>1</v>
      </c>
      <c r="L597" t="str">
        <f t="shared" si="40"/>
        <v>2</v>
      </c>
    </row>
    <row r="598" spans="1:12" ht="25.5">
      <c r="A598" s="6" t="s">
        <v>132</v>
      </c>
      <c r="B598" s="7">
        <v>42970</v>
      </c>
      <c r="C598" s="12">
        <f t="shared" si="16"/>
        <v>2017</v>
      </c>
      <c r="D598" s="9" t="s">
        <v>10</v>
      </c>
      <c r="E598" s="10">
        <v>1293</v>
      </c>
      <c r="F598" s="11">
        <v>51000</v>
      </c>
      <c r="G598" s="10">
        <v>1683</v>
      </c>
      <c r="H598" s="10">
        <v>1290</v>
      </c>
      <c r="I598" s="28">
        <f t="shared" si="37"/>
        <v>-390</v>
      </c>
      <c r="J598">
        <f t="shared" si="38"/>
        <v>0.76648841354723707</v>
      </c>
      <c r="K598">
        <f t="shared" si="39"/>
        <v>0.99767981438515085</v>
      </c>
      <c r="L598" t="str">
        <f t="shared" si="40"/>
        <v>2</v>
      </c>
    </row>
    <row r="599" spans="1:12">
      <c r="A599" s="6" t="s">
        <v>132</v>
      </c>
      <c r="B599" s="7">
        <v>42970</v>
      </c>
      <c r="C599" s="12">
        <f t="shared" si="16"/>
        <v>2017</v>
      </c>
      <c r="D599" s="9" t="s">
        <v>11</v>
      </c>
      <c r="E599" s="10">
        <v>445</v>
      </c>
      <c r="F599" s="11">
        <v>42004</v>
      </c>
      <c r="G599" s="10">
        <v>836</v>
      </c>
      <c r="H599" s="10">
        <v>436</v>
      </c>
      <c r="I599" s="28">
        <f t="shared" si="37"/>
        <v>-391</v>
      </c>
      <c r="J599">
        <f t="shared" si="38"/>
        <v>0.52153110047846885</v>
      </c>
      <c r="K599">
        <f t="shared" si="39"/>
        <v>0.97977528089887644</v>
      </c>
      <c r="L599" t="str">
        <f t="shared" si="40"/>
        <v>2</v>
      </c>
    </row>
    <row r="600" spans="1:12">
      <c r="A600" s="6" t="s">
        <v>132</v>
      </c>
      <c r="B600" s="7">
        <v>42970</v>
      </c>
      <c r="C600" s="12">
        <f t="shared" si="16"/>
        <v>2017</v>
      </c>
      <c r="D600" s="9" t="s">
        <v>12</v>
      </c>
      <c r="E600" s="10">
        <v>605</v>
      </c>
      <c r="F600" s="11">
        <v>3512</v>
      </c>
      <c r="G600" s="10">
        <v>1069</v>
      </c>
      <c r="H600" s="10">
        <v>588</v>
      </c>
      <c r="I600" s="28">
        <f t="shared" si="37"/>
        <v>-464</v>
      </c>
      <c r="J600">
        <f t="shared" si="38"/>
        <v>0.55004677268475211</v>
      </c>
      <c r="K600">
        <f t="shared" si="39"/>
        <v>0.97190082644628095</v>
      </c>
      <c r="L600" t="str">
        <f t="shared" si="40"/>
        <v>2</v>
      </c>
    </row>
    <row r="601" spans="1:12">
      <c r="A601" s="6" t="s">
        <v>132</v>
      </c>
      <c r="B601" s="7">
        <v>42970</v>
      </c>
      <c r="C601" s="12">
        <f t="shared" si="16"/>
        <v>2017</v>
      </c>
      <c r="D601" s="9" t="s">
        <v>13</v>
      </c>
      <c r="E601" s="10">
        <v>586</v>
      </c>
      <c r="F601" s="11">
        <v>50000</v>
      </c>
      <c r="G601" s="10">
        <v>781</v>
      </c>
      <c r="H601" s="10">
        <v>562</v>
      </c>
      <c r="I601" s="28">
        <f t="shared" si="37"/>
        <v>-195</v>
      </c>
      <c r="J601">
        <f t="shared" si="38"/>
        <v>0.71959026888604349</v>
      </c>
      <c r="K601">
        <f t="shared" si="39"/>
        <v>0.95904436860068254</v>
      </c>
      <c r="L601" t="str">
        <f t="shared" si="40"/>
        <v>2</v>
      </c>
    </row>
    <row r="602" spans="1:12" ht="25.5">
      <c r="A602" s="6" t="s">
        <v>133</v>
      </c>
      <c r="B602" s="7">
        <v>42957</v>
      </c>
      <c r="C602" s="12">
        <f t="shared" si="16"/>
        <v>2017</v>
      </c>
      <c r="D602" s="9" t="s">
        <v>9</v>
      </c>
      <c r="E602" s="13">
        <v>1817</v>
      </c>
      <c r="F602" s="14">
        <v>46778</v>
      </c>
      <c r="G602" s="13">
        <v>2403</v>
      </c>
      <c r="H602" s="13">
        <v>1812</v>
      </c>
      <c r="I602" s="28">
        <f t="shared" si="37"/>
        <v>-586</v>
      </c>
      <c r="J602">
        <f t="shared" si="38"/>
        <v>0.75405742821473154</v>
      </c>
      <c r="K602">
        <f t="shared" si="39"/>
        <v>0.99724821133736929</v>
      </c>
      <c r="L602" t="str">
        <f t="shared" si="40"/>
        <v>1</v>
      </c>
    </row>
    <row r="603" spans="1:12" ht="25.5">
      <c r="A603" s="6" t="s">
        <v>133</v>
      </c>
      <c r="B603" s="7">
        <v>42957</v>
      </c>
      <c r="C603" s="12">
        <f t="shared" si="16"/>
        <v>2017</v>
      </c>
      <c r="D603" s="9" t="s">
        <v>10</v>
      </c>
      <c r="E603" s="13">
        <v>1286</v>
      </c>
      <c r="F603" s="14">
        <v>53711</v>
      </c>
      <c r="G603" s="13">
        <v>1978</v>
      </c>
      <c r="H603" s="13">
        <v>1281</v>
      </c>
      <c r="I603" s="28">
        <f t="shared" si="37"/>
        <v>-692</v>
      </c>
      <c r="J603">
        <f t="shared" si="38"/>
        <v>0.64762386248736092</v>
      </c>
      <c r="K603">
        <f t="shared" si="39"/>
        <v>0.99611197511664074</v>
      </c>
      <c r="L603" t="str">
        <f t="shared" si="40"/>
        <v>1</v>
      </c>
    </row>
    <row r="604" spans="1:12">
      <c r="A604" s="6" t="s">
        <v>133</v>
      </c>
      <c r="B604" s="7">
        <v>42957</v>
      </c>
      <c r="C604" s="12">
        <f t="shared" si="16"/>
        <v>2017</v>
      </c>
      <c r="D604" s="9" t="s">
        <v>12</v>
      </c>
      <c r="E604" s="13">
        <v>574</v>
      </c>
      <c r="F604" s="14">
        <v>5701</v>
      </c>
      <c r="G604" s="13">
        <v>879</v>
      </c>
      <c r="H604" s="13">
        <v>508</v>
      </c>
      <c r="I604" s="28">
        <f t="shared" si="37"/>
        <v>-305</v>
      </c>
      <c r="J604">
        <f t="shared" si="38"/>
        <v>0.57792946530147893</v>
      </c>
      <c r="K604">
        <f t="shared" si="39"/>
        <v>0.8850174216027874</v>
      </c>
      <c r="L604" t="str">
        <f t="shared" si="40"/>
        <v>1</v>
      </c>
    </row>
    <row r="605" spans="1:12">
      <c r="A605" s="6" t="s">
        <v>133</v>
      </c>
      <c r="B605" s="7">
        <v>42957</v>
      </c>
      <c r="C605" s="12">
        <f t="shared" si="16"/>
        <v>2017</v>
      </c>
      <c r="D605" s="9" t="s">
        <v>11</v>
      </c>
      <c r="E605" s="13">
        <v>454</v>
      </c>
      <c r="F605" s="14">
        <v>42801</v>
      </c>
      <c r="G605" s="13">
        <v>742</v>
      </c>
      <c r="H605" s="13">
        <v>445</v>
      </c>
      <c r="I605" s="28">
        <f t="shared" si="37"/>
        <v>-288</v>
      </c>
      <c r="J605">
        <f t="shared" si="38"/>
        <v>0.59973045822102422</v>
      </c>
      <c r="K605">
        <f t="shared" si="39"/>
        <v>0.98017621145374445</v>
      </c>
      <c r="L605" t="str">
        <f t="shared" si="40"/>
        <v>1</v>
      </c>
    </row>
    <row r="606" spans="1:12">
      <c r="A606" s="6" t="s">
        <v>133</v>
      </c>
      <c r="B606" s="7">
        <v>42957</v>
      </c>
      <c r="C606" s="12">
        <f t="shared" si="16"/>
        <v>2017</v>
      </c>
      <c r="D606" s="9" t="s">
        <v>13</v>
      </c>
      <c r="E606" s="13">
        <v>547</v>
      </c>
      <c r="F606" s="14">
        <v>52751</v>
      </c>
      <c r="G606" s="13">
        <v>822</v>
      </c>
      <c r="H606" s="13">
        <v>545</v>
      </c>
      <c r="I606" s="28">
        <f t="shared" si="37"/>
        <v>-275</v>
      </c>
      <c r="J606">
        <f t="shared" si="38"/>
        <v>0.66301703163017034</v>
      </c>
      <c r="K606">
        <f t="shared" si="39"/>
        <v>0.99634369287020108</v>
      </c>
      <c r="L606" t="str">
        <f t="shared" si="40"/>
        <v>1</v>
      </c>
    </row>
    <row r="607" spans="1:12" ht="25.5">
      <c r="A607" s="6" t="s">
        <v>134</v>
      </c>
      <c r="B607" s="7">
        <v>42935</v>
      </c>
      <c r="C607" s="12">
        <f t="shared" si="16"/>
        <v>2017</v>
      </c>
      <c r="D607" s="9" t="s">
        <v>9</v>
      </c>
      <c r="E607" s="13">
        <v>1907</v>
      </c>
      <c r="F607" s="14">
        <v>44002</v>
      </c>
      <c r="G607" s="13">
        <v>2389</v>
      </c>
      <c r="H607" s="13">
        <v>1905</v>
      </c>
      <c r="I607" s="28">
        <f t="shared" si="37"/>
        <v>-482</v>
      </c>
      <c r="J607">
        <f t="shared" si="38"/>
        <v>0.79740477187107572</v>
      </c>
      <c r="K607">
        <f t="shared" si="39"/>
        <v>0.99895123230204508</v>
      </c>
      <c r="L607" t="str">
        <f t="shared" si="40"/>
        <v>2</v>
      </c>
    </row>
    <row r="608" spans="1:12" ht="25.5">
      <c r="A608" s="6" t="s">
        <v>134</v>
      </c>
      <c r="B608" s="7">
        <v>42935</v>
      </c>
      <c r="C608" s="12">
        <f t="shared" si="16"/>
        <v>2017</v>
      </c>
      <c r="D608" s="9" t="s">
        <v>10</v>
      </c>
      <c r="E608" s="13">
        <v>1322</v>
      </c>
      <c r="F608" s="14">
        <v>50001</v>
      </c>
      <c r="G608" s="13">
        <v>1784</v>
      </c>
      <c r="H608" s="13">
        <v>1314</v>
      </c>
      <c r="I608" s="28">
        <f t="shared" si="37"/>
        <v>-462</v>
      </c>
      <c r="J608">
        <f t="shared" si="38"/>
        <v>0.73654708520179368</v>
      </c>
      <c r="K608">
        <f t="shared" si="39"/>
        <v>0.99394856278366117</v>
      </c>
      <c r="L608" t="str">
        <f t="shared" si="40"/>
        <v>2</v>
      </c>
    </row>
    <row r="609" spans="1:12">
      <c r="A609" s="6" t="s">
        <v>134</v>
      </c>
      <c r="B609" s="7">
        <v>42935</v>
      </c>
      <c r="C609" s="12">
        <f t="shared" si="16"/>
        <v>2017</v>
      </c>
      <c r="D609" s="9" t="s">
        <v>12</v>
      </c>
      <c r="E609" s="13">
        <v>552</v>
      </c>
      <c r="F609" s="14">
        <v>5851</v>
      </c>
      <c r="G609" s="13">
        <v>1044</v>
      </c>
      <c r="H609" s="13">
        <v>424</v>
      </c>
      <c r="I609" s="28">
        <f t="shared" si="37"/>
        <v>-492</v>
      </c>
      <c r="J609">
        <f t="shared" si="38"/>
        <v>0.4061302681992337</v>
      </c>
      <c r="K609">
        <f t="shared" si="39"/>
        <v>0.76811594202898548</v>
      </c>
      <c r="L609" t="str">
        <f t="shared" si="40"/>
        <v>2</v>
      </c>
    </row>
    <row r="610" spans="1:12">
      <c r="A610" s="6" t="s">
        <v>134</v>
      </c>
      <c r="B610" s="7">
        <v>42935</v>
      </c>
      <c r="C610" s="12">
        <f t="shared" si="16"/>
        <v>2017</v>
      </c>
      <c r="D610" s="9" t="s">
        <v>11</v>
      </c>
      <c r="E610" s="13">
        <v>1085</v>
      </c>
      <c r="F610" s="14">
        <v>42809</v>
      </c>
      <c r="G610" s="13">
        <v>1943</v>
      </c>
      <c r="H610" s="13">
        <v>1084</v>
      </c>
      <c r="I610" s="28">
        <f t="shared" si="37"/>
        <v>-858</v>
      </c>
      <c r="J610">
        <f t="shared" si="38"/>
        <v>0.55790015440041174</v>
      </c>
      <c r="K610">
        <f t="shared" si="39"/>
        <v>0.99907834101382487</v>
      </c>
      <c r="L610" t="str">
        <f t="shared" si="40"/>
        <v>2</v>
      </c>
    </row>
    <row r="611" spans="1:12">
      <c r="A611" s="6" t="s">
        <v>134</v>
      </c>
      <c r="B611" s="7">
        <v>42935</v>
      </c>
      <c r="C611" s="12">
        <f t="shared" si="16"/>
        <v>2017</v>
      </c>
      <c r="D611" s="9" t="s">
        <v>13</v>
      </c>
      <c r="E611" s="13">
        <v>562</v>
      </c>
      <c r="F611" s="14">
        <v>50101</v>
      </c>
      <c r="G611" s="13">
        <v>941</v>
      </c>
      <c r="H611" s="13">
        <v>516</v>
      </c>
      <c r="I611" s="28">
        <f t="shared" si="37"/>
        <v>-379</v>
      </c>
      <c r="J611">
        <f t="shared" si="38"/>
        <v>0.54835281615302867</v>
      </c>
      <c r="K611">
        <f t="shared" si="39"/>
        <v>0.91814946619217086</v>
      </c>
      <c r="L611" t="str">
        <f t="shared" si="40"/>
        <v>2</v>
      </c>
    </row>
    <row r="612" spans="1:12" ht="25.5">
      <c r="A612" s="6" t="s">
        <v>135</v>
      </c>
      <c r="B612" s="7">
        <v>42921</v>
      </c>
      <c r="C612" s="12">
        <f t="shared" si="16"/>
        <v>2017</v>
      </c>
      <c r="D612" s="9" t="s">
        <v>9</v>
      </c>
      <c r="E612" s="13">
        <v>1904</v>
      </c>
      <c r="F612" s="14">
        <v>42801</v>
      </c>
      <c r="G612" s="13">
        <v>2296</v>
      </c>
      <c r="H612" s="13">
        <v>1902</v>
      </c>
      <c r="I612" s="28">
        <f t="shared" si="37"/>
        <v>-392</v>
      </c>
      <c r="J612">
        <f t="shared" si="38"/>
        <v>0.82839721254355403</v>
      </c>
      <c r="K612">
        <f t="shared" si="39"/>
        <v>0.99894957983193278</v>
      </c>
      <c r="L612" t="str">
        <f t="shared" si="40"/>
        <v>1</v>
      </c>
    </row>
    <row r="613" spans="1:12" ht="25.5">
      <c r="A613" s="6" t="s">
        <v>135</v>
      </c>
      <c r="B613" s="7">
        <v>42921</v>
      </c>
      <c r="C613" s="12">
        <f t="shared" si="16"/>
        <v>2017</v>
      </c>
      <c r="D613" s="9" t="s">
        <v>10</v>
      </c>
      <c r="E613" s="13">
        <v>1322</v>
      </c>
      <c r="F613" s="14">
        <v>49802</v>
      </c>
      <c r="G613" s="13">
        <v>1910</v>
      </c>
      <c r="H613" s="13">
        <v>1321</v>
      </c>
      <c r="I613" s="28">
        <f t="shared" si="37"/>
        <v>-588</v>
      </c>
      <c r="J613">
        <f t="shared" si="38"/>
        <v>0.69162303664921465</v>
      </c>
      <c r="K613">
        <f t="shared" si="39"/>
        <v>0.99924357034795763</v>
      </c>
      <c r="L613" t="str">
        <f t="shared" si="40"/>
        <v>1</v>
      </c>
    </row>
    <row r="614" spans="1:12">
      <c r="A614" s="6" t="s">
        <v>135</v>
      </c>
      <c r="B614" s="7">
        <v>42921</v>
      </c>
      <c r="C614" s="12">
        <f t="shared" si="16"/>
        <v>2017</v>
      </c>
      <c r="D614" s="9" t="s">
        <v>12</v>
      </c>
      <c r="E614" s="13">
        <v>474</v>
      </c>
      <c r="F614" s="14">
        <v>6001</v>
      </c>
      <c r="G614" s="13">
        <v>819</v>
      </c>
      <c r="H614" s="13">
        <v>377</v>
      </c>
      <c r="I614" s="28">
        <f t="shared" si="37"/>
        <v>-345</v>
      </c>
      <c r="J614">
        <f t="shared" si="38"/>
        <v>0.46031746031746029</v>
      </c>
      <c r="K614">
        <f t="shared" si="39"/>
        <v>0.79535864978902948</v>
      </c>
      <c r="L614" t="str">
        <f t="shared" si="40"/>
        <v>1</v>
      </c>
    </row>
    <row r="615" spans="1:12">
      <c r="A615" s="6" t="s">
        <v>135</v>
      </c>
      <c r="B615" s="7">
        <v>42921</v>
      </c>
      <c r="C615" s="12">
        <f t="shared" si="16"/>
        <v>2017</v>
      </c>
      <c r="D615" s="9" t="s">
        <v>11</v>
      </c>
      <c r="E615" s="13">
        <v>1088</v>
      </c>
      <c r="F615" s="14">
        <v>40212</v>
      </c>
      <c r="G615" s="13">
        <v>2189</v>
      </c>
      <c r="H615" s="13">
        <v>1078</v>
      </c>
      <c r="I615" s="28">
        <f t="shared" si="37"/>
        <v>-1101</v>
      </c>
      <c r="J615">
        <f t="shared" si="38"/>
        <v>0.49246231155778897</v>
      </c>
      <c r="K615">
        <f t="shared" si="39"/>
        <v>0.9908088235294118</v>
      </c>
      <c r="L615" t="str">
        <f t="shared" si="40"/>
        <v>1</v>
      </c>
    </row>
    <row r="616" spans="1:12">
      <c r="A616" s="6" t="s">
        <v>135</v>
      </c>
      <c r="B616" s="7">
        <v>42921</v>
      </c>
      <c r="C616" s="12">
        <f t="shared" si="16"/>
        <v>2017</v>
      </c>
      <c r="D616" s="9" t="s">
        <v>13</v>
      </c>
      <c r="E616" s="13">
        <v>528</v>
      </c>
      <c r="F616" s="14">
        <v>49899</v>
      </c>
      <c r="G616" s="13">
        <v>872</v>
      </c>
      <c r="H616" s="13">
        <v>521</v>
      </c>
      <c r="I616" s="28">
        <f t="shared" si="37"/>
        <v>-344</v>
      </c>
      <c r="J616">
        <f t="shared" si="38"/>
        <v>0.59747706422018354</v>
      </c>
      <c r="K616">
        <f t="shared" si="39"/>
        <v>0.9867424242424242</v>
      </c>
      <c r="L616" t="str">
        <f t="shared" si="40"/>
        <v>1</v>
      </c>
    </row>
    <row r="617" spans="1:12" ht="25.5">
      <c r="A617" s="6" t="s">
        <v>136</v>
      </c>
      <c r="B617" s="7">
        <v>42907</v>
      </c>
      <c r="C617" s="12">
        <f t="shared" si="16"/>
        <v>2017</v>
      </c>
      <c r="D617" s="9" t="s">
        <v>9</v>
      </c>
      <c r="E617" s="13">
        <v>1906</v>
      </c>
      <c r="F617" s="14">
        <v>42801</v>
      </c>
      <c r="G617" s="13">
        <v>2302</v>
      </c>
      <c r="H617" s="13">
        <v>1898</v>
      </c>
      <c r="I617" s="28">
        <f t="shared" si="37"/>
        <v>-396</v>
      </c>
      <c r="J617">
        <f t="shared" si="38"/>
        <v>0.82450043440486531</v>
      </c>
      <c r="K617">
        <f t="shared" si="39"/>
        <v>0.99580272822665272</v>
      </c>
      <c r="L617" t="str">
        <f t="shared" si="40"/>
        <v>2</v>
      </c>
    </row>
    <row r="618" spans="1:12" ht="25.5">
      <c r="A618" s="6" t="s">
        <v>136</v>
      </c>
      <c r="B618" s="7">
        <v>42907</v>
      </c>
      <c r="C618" s="12">
        <f t="shared" si="16"/>
        <v>2017</v>
      </c>
      <c r="D618" s="9" t="s">
        <v>10</v>
      </c>
      <c r="E618" s="13">
        <v>1321</v>
      </c>
      <c r="F618" s="14">
        <v>47501</v>
      </c>
      <c r="G618" s="13">
        <v>1651</v>
      </c>
      <c r="H618" s="13">
        <v>1320</v>
      </c>
      <c r="I618" s="28">
        <f t="shared" si="37"/>
        <v>-330</v>
      </c>
      <c r="J618">
        <f t="shared" si="38"/>
        <v>0.7995154451847365</v>
      </c>
      <c r="K618">
        <f t="shared" si="39"/>
        <v>0.99924299772899317</v>
      </c>
      <c r="L618" t="str">
        <f t="shared" si="40"/>
        <v>2</v>
      </c>
    </row>
    <row r="619" spans="1:12">
      <c r="A619" s="6" t="s">
        <v>136</v>
      </c>
      <c r="B619" s="7">
        <v>42907</v>
      </c>
      <c r="C619" s="12">
        <f t="shared" si="16"/>
        <v>2017</v>
      </c>
      <c r="D619" s="9" t="s">
        <v>12</v>
      </c>
      <c r="E619" s="13">
        <v>459</v>
      </c>
      <c r="F619" s="14">
        <v>6001</v>
      </c>
      <c r="G619" s="13">
        <v>931</v>
      </c>
      <c r="H619" s="13">
        <v>360</v>
      </c>
      <c r="I619" s="28">
        <f t="shared" si="37"/>
        <v>-472</v>
      </c>
      <c r="J619">
        <f t="shared" si="38"/>
        <v>0.38668098818474761</v>
      </c>
      <c r="K619">
        <f t="shared" si="39"/>
        <v>0.78431372549019607</v>
      </c>
      <c r="L619" t="str">
        <f t="shared" si="40"/>
        <v>2</v>
      </c>
    </row>
    <row r="620" spans="1:12">
      <c r="A620" s="6" t="s">
        <v>136</v>
      </c>
      <c r="B620" s="7">
        <v>42907</v>
      </c>
      <c r="C620" s="12">
        <f t="shared" si="16"/>
        <v>2017</v>
      </c>
      <c r="D620" s="9" t="s">
        <v>11</v>
      </c>
      <c r="E620" s="13">
        <v>1086</v>
      </c>
      <c r="F620" s="14">
        <v>36879</v>
      </c>
      <c r="G620" s="13">
        <v>2125</v>
      </c>
      <c r="H620" s="13">
        <v>1085</v>
      </c>
      <c r="I620" s="28">
        <f t="shared" si="37"/>
        <v>-1039</v>
      </c>
      <c r="J620">
        <f t="shared" si="38"/>
        <v>0.51058823529411768</v>
      </c>
      <c r="K620">
        <f t="shared" si="39"/>
        <v>0.99907918968692444</v>
      </c>
      <c r="L620" t="str">
        <f t="shared" si="40"/>
        <v>2</v>
      </c>
    </row>
    <row r="621" spans="1:12">
      <c r="A621" s="6" t="s">
        <v>136</v>
      </c>
      <c r="B621" s="7">
        <v>42907</v>
      </c>
      <c r="C621" s="12">
        <f t="shared" si="16"/>
        <v>2017</v>
      </c>
      <c r="D621" s="9" t="s">
        <v>13</v>
      </c>
      <c r="E621" s="13">
        <v>553</v>
      </c>
      <c r="F621" s="14">
        <v>48001</v>
      </c>
      <c r="G621" s="13">
        <v>925</v>
      </c>
      <c r="H621" s="13">
        <v>519</v>
      </c>
      <c r="I621" s="28">
        <f t="shared" si="37"/>
        <v>-372</v>
      </c>
      <c r="J621">
        <f t="shared" si="38"/>
        <v>0.56108108108108112</v>
      </c>
      <c r="K621">
        <f t="shared" si="39"/>
        <v>0.93851717902350817</v>
      </c>
      <c r="L621" t="str">
        <f t="shared" si="40"/>
        <v>2</v>
      </c>
    </row>
    <row r="622" spans="1:12" ht="25.5">
      <c r="A622" s="6" t="s">
        <v>137</v>
      </c>
      <c r="B622" s="7">
        <v>42893</v>
      </c>
      <c r="C622" s="12">
        <f t="shared" si="16"/>
        <v>2017</v>
      </c>
      <c r="D622" s="9" t="s">
        <v>9</v>
      </c>
      <c r="E622" s="13">
        <v>1898</v>
      </c>
      <c r="F622" s="14">
        <v>45201</v>
      </c>
      <c r="G622" s="13">
        <v>2245</v>
      </c>
      <c r="H622" s="13">
        <v>1893</v>
      </c>
      <c r="I622" s="28">
        <f t="shared" si="37"/>
        <v>-347</v>
      </c>
      <c r="J622">
        <f t="shared" si="38"/>
        <v>0.84320712694877509</v>
      </c>
      <c r="K622">
        <f t="shared" si="39"/>
        <v>0.99736564805057959</v>
      </c>
      <c r="L622" t="str">
        <f t="shared" si="40"/>
        <v>1</v>
      </c>
    </row>
    <row r="623" spans="1:12" ht="25.5">
      <c r="A623" s="6" t="s">
        <v>137</v>
      </c>
      <c r="B623" s="7">
        <v>42893</v>
      </c>
      <c r="C623" s="12">
        <f t="shared" si="16"/>
        <v>2017</v>
      </c>
      <c r="D623" s="9" t="s">
        <v>10</v>
      </c>
      <c r="E623" s="13">
        <v>1325</v>
      </c>
      <c r="F623" s="14">
        <v>50110</v>
      </c>
      <c r="G623" s="13">
        <v>1582</v>
      </c>
      <c r="H623" s="13">
        <v>1324</v>
      </c>
      <c r="I623" s="28">
        <f t="shared" si="37"/>
        <v>-257</v>
      </c>
      <c r="J623">
        <f t="shared" si="38"/>
        <v>0.83691529709228829</v>
      </c>
      <c r="K623">
        <f t="shared" si="39"/>
        <v>0.99924528301886795</v>
      </c>
      <c r="L623" t="str">
        <f t="shared" si="40"/>
        <v>1</v>
      </c>
    </row>
    <row r="624" spans="1:12">
      <c r="A624" s="6" t="s">
        <v>137</v>
      </c>
      <c r="B624" s="7">
        <v>42893</v>
      </c>
      <c r="C624" s="12">
        <f t="shared" si="16"/>
        <v>2017</v>
      </c>
      <c r="D624" s="9" t="s">
        <v>12</v>
      </c>
      <c r="E624" s="13">
        <v>476</v>
      </c>
      <c r="F624" s="14">
        <v>6101</v>
      </c>
      <c r="G624" s="13">
        <v>743</v>
      </c>
      <c r="H624" s="13">
        <v>455</v>
      </c>
      <c r="I624" s="28">
        <f t="shared" si="37"/>
        <v>-267</v>
      </c>
      <c r="J624">
        <f t="shared" si="38"/>
        <v>0.61238223418573356</v>
      </c>
      <c r="K624">
        <f t="shared" si="39"/>
        <v>0.95588235294117652</v>
      </c>
      <c r="L624" t="str">
        <f t="shared" si="40"/>
        <v>1</v>
      </c>
    </row>
    <row r="625" spans="1:12">
      <c r="A625" s="6" t="s">
        <v>137</v>
      </c>
      <c r="B625" s="7">
        <v>42893</v>
      </c>
      <c r="C625" s="12">
        <f t="shared" si="16"/>
        <v>2017</v>
      </c>
      <c r="D625" s="9" t="s">
        <v>11</v>
      </c>
      <c r="E625" s="13">
        <v>1091</v>
      </c>
      <c r="F625" s="14">
        <v>38501</v>
      </c>
      <c r="G625" s="13">
        <v>2309</v>
      </c>
      <c r="H625" s="13">
        <v>1087</v>
      </c>
      <c r="I625" s="28">
        <f t="shared" si="37"/>
        <v>-1218</v>
      </c>
      <c r="J625">
        <f t="shared" si="38"/>
        <v>0.47076656561281938</v>
      </c>
      <c r="K625">
        <f t="shared" si="39"/>
        <v>0.99633363886342807</v>
      </c>
      <c r="L625" t="str">
        <f t="shared" si="40"/>
        <v>1</v>
      </c>
    </row>
    <row r="626" spans="1:12">
      <c r="A626" s="6" t="s">
        <v>137</v>
      </c>
      <c r="B626" s="7">
        <v>42893</v>
      </c>
      <c r="C626" s="12">
        <f t="shared" si="16"/>
        <v>2017</v>
      </c>
      <c r="D626" s="9" t="s">
        <v>13</v>
      </c>
      <c r="E626" s="13">
        <v>528</v>
      </c>
      <c r="F626" s="14">
        <v>50526</v>
      </c>
      <c r="G626" s="13">
        <v>878</v>
      </c>
      <c r="H626" s="13">
        <v>528</v>
      </c>
      <c r="I626" s="28">
        <f t="shared" si="37"/>
        <v>-350</v>
      </c>
      <c r="J626">
        <f t="shared" si="38"/>
        <v>0.60136674259681089</v>
      </c>
      <c r="K626">
        <f t="shared" si="39"/>
        <v>1</v>
      </c>
      <c r="L626" t="str">
        <f t="shared" si="40"/>
        <v>1</v>
      </c>
    </row>
    <row r="627" spans="1:12" ht="25.5">
      <c r="A627" s="6" t="s">
        <v>138</v>
      </c>
      <c r="B627" s="7">
        <v>42879</v>
      </c>
      <c r="C627" s="12">
        <f t="shared" si="16"/>
        <v>2017</v>
      </c>
      <c r="D627" s="9" t="s">
        <v>9</v>
      </c>
      <c r="E627" s="10">
        <v>1920</v>
      </c>
      <c r="F627" s="11">
        <v>46489</v>
      </c>
      <c r="G627" s="10">
        <v>2601</v>
      </c>
      <c r="H627" s="10">
        <v>1913</v>
      </c>
      <c r="I627" s="28">
        <f t="shared" si="37"/>
        <v>-681</v>
      </c>
      <c r="J627">
        <f t="shared" si="38"/>
        <v>0.73548635140330643</v>
      </c>
      <c r="K627">
        <f t="shared" si="39"/>
        <v>0.99635416666666665</v>
      </c>
      <c r="L627" t="str">
        <f t="shared" si="40"/>
        <v>2</v>
      </c>
    </row>
    <row r="628" spans="1:12" ht="25.5">
      <c r="A628" s="6" t="s">
        <v>138</v>
      </c>
      <c r="B628" s="7">
        <v>42879</v>
      </c>
      <c r="C628" s="12">
        <f t="shared" si="16"/>
        <v>2017</v>
      </c>
      <c r="D628" s="9" t="s">
        <v>10</v>
      </c>
      <c r="E628" s="10">
        <v>1325</v>
      </c>
      <c r="F628" s="11">
        <v>53001</v>
      </c>
      <c r="G628" s="10">
        <v>1725</v>
      </c>
      <c r="H628" s="10">
        <v>1325</v>
      </c>
      <c r="I628" s="28">
        <f t="shared" si="37"/>
        <v>-400</v>
      </c>
      <c r="J628">
        <f t="shared" si="38"/>
        <v>0.76811594202898548</v>
      </c>
      <c r="K628">
        <f t="shared" si="39"/>
        <v>1</v>
      </c>
      <c r="L628" t="str">
        <f t="shared" si="40"/>
        <v>2</v>
      </c>
    </row>
    <row r="629" spans="1:12">
      <c r="A629" s="6" t="s">
        <v>138</v>
      </c>
      <c r="B629" s="7">
        <v>42879</v>
      </c>
      <c r="C629" s="12">
        <f t="shared" si="16"/>
        <v>2017</v>
      </c>
      <c r="D629" s="9" t="s">
        <v>12</v>
      </c>
      <c r="E629" s="10">
        <v>476</v>
      </c>
      <c r="F629" s="11">
        <v>6101</v>
      </c>
      <c r="G629" s="10">
        <v>602</v>
      </c>
      <c r="H629" s="10">
        <v>470</v>
      </c>
      <c r="I629" s="28">
        <f t="shared" si="37"/>
        <v>-126</v>
      </c>
      <c r="J629">
        <f t="shared" si="38"/>
        <v>0.78073089700996678</v>
      </c>
      <c r="K629">
        <f t="shared" si="39"/>
        <v>0.98739495798319332</v>
      </c>
      <c r="L629" t="str">
        <f t="shared" si="40"/>
        <v>2</v>
      </c>
    </row>
    <row r="630" spans="1:12">
      <c r="A630" s="6" t="s">
        <v>138</v>
      </c>
      <c r="B630" s="7">
        <v>42879</v>
      </c>
      <c r="C630" s="12">
        <f t="shared" si="16"/>
        <v>2017</v>
      </c>
      <c r="D630" s="9" t="s">
        <v>11</v>
      </c>
      <c r="E630" s="10">
        <v>1085</v>
      </c>
      <c r="F630" s="11">
        <v>30600</v>
      </c>
      <c r="G630" s="10">
        <v>2492</v>
      </c>
      <c r="H630" s="10">
        <v>1084</v>
      </c>
      <c r="I630" s="28">
        <f t="shared" si="37"/>
        <v>-1407</v>
      </c>
      <c r="J630">
        <f t="shared" si="38"/>
        <v>0.434991974317817</v>
      </c>
      <c r="K630">
        <f t="shared" si="39"/>
        <v>0.99907834101382487</v>
      </c>
      <c r="L630" t="str">
        <f t="shared" si="40"/>
        <v>2</v>
      </c>
    </row>
    <row r="631" spans="1:12">
      <c r="A631" s="6" t="s">
        <v>138</v>
      </c>
      <c r="B631" s="7">
        <v>42879</v>
      </c>
      <c r="C631" s="12">
        <f t="shared" si="16"/>
        <v>2017</v>
      </c>
      <c r="D631" s="9" t="s">
        <v>13</v>
      </c>
      <c r="E631" s="10">
        <v>532</v>
      </c>
      <c r="F631" s="11">
        <v>52000</v>
      </c>
      <c r="G631" s="10">
        <v>731</v>
      </c>
      <c r="H631" s="10">
        <v>506</v>
      </c>
      <c r="I631" s="28">
        <f t="shared" si="37"/>
        <v>-199</v>
      </c>
      <c r="J631">
        <f t="shared" si="38"/>
        <v>0.69220246238030092</v>
      </c>
      <c r="K631">
        <f t="shared" si="39"/>
        <v>0.95112781954887216</v>
      </c>
      <c r="L631" t="str">
        <f t="shared" si="40"/>
        <v>2</v>
      </c>
    </row>
    <row r="632" spans="1:12" ht="25.5">
      <c r="A632" s="6" t="s">
        <v>139</v>
      </c>
      <c r="B632" s="7">
        <v>42866</v>
      </c>
      <c r="C632" s="12">
        <f t="shared" si="16"/>
        <v>2017</v>
      </c>
      <c r="D632" s="9" t="s">
        <v>9</v>
      </c>
      <c r="E632" s="10">
        <v>1905</v>
      </c>
      <c r="F632" s="11">
        <v>51106</v>
      </c>
      <c r="G632" s="10">
        <v>2240</v>
      </c>
      <c r="H632" s="10">
        <v>1905</v>
      </c>
      <c r="I632" s="28">
        <f t="shared" si="37"/>
        <v>-335</v>
      </c>
      <c r="J632">
        <f t="shared" si="38"/>
        <v>0.8504464285714286</v>
      </c>
      <c r="K632">
        <f t="shared" si="39"/>
        <v>1</v>
      </c>
      <c r="L632" t="str">
        <f t="shared" si="40"/>
        <v>1</v>
      </c>
    </row>
    <row r="633" spans="1:12" ht="25.5">
      <c r="A633" s="6" t="s">
        <v>139</v>
      </c>
      <c r="B633" s="7">
        <v>42866</v>
      </c>
      <c r="C633" s="12">
        <f t="shared" si="16"/>
        <v>2017</v>
      </c>
      <c r="D633" s="9" t="s">
        <v>10</v>
      </c>
      <c r="E633" s="10">
        <v>1320</v>
      </c>
      <c r="F633" s="11">
        <v>55414</v>
      </c>
      <c r="G633" s="10">
        <v>1996</v>
      </c>
      <c r="H633" s="10">
        <v>1316</v>
      </c>
      <c r="I633" s="28">
        <f t="shared" si="37"/>
        <v>-676</v>
      </c>
      <c r="J633">
        <f t="shared" si="38"/>
        <v>0.65931863727454909</v>
      </c>
      <c r="K633">
        <f t="shared" si="39"/>
        <v>0.99696969696969695</v>
      </c>
      <c r="L633" t="str">
        <f t="shared" si="40"/>
        <v>1</v>
      </c>
    </row>
    <row r="634" spans="1:12">
      <c r="A634" s="6" t="s">
        <v>139</v>
      </c>
      <c r="B634" s="7">
        <v>42866</v>
      </c>
      <c r="C634" s="12">
        <f t="shared" si="16"/>
        <v>2017</v>
      </c>
      <c r="D634" s="9" t="s">
        <v>12</v>
      </c>
      <c r="E634" s="10">
        <v>455</v>
      </c>
      <c r="F634" s="11">
        <v>6301</v>
      </c>
      <c r="G634" s="10">
        <v>567</v>
      </c>
      <c r="H634" s="10">
        <v>433</v>
      </c>
      <c r="I634" s="28">
        <f t="shared" si="37"/>
        <v>-112</v>
      </c>
      <c r="J634">
        <f t="shared" si="38"/>
        <v>0.76366843033509701</v>
      </c>
      <c r="K634">
        <f t="shared" si="39"/>
        <v>0.9516483516483516</v>
      </c>
      <c r="L634" t="str">
        <f t="shared" si="40"/>
        <v>1</v>
      </c>
    </row>
    <row r="635" spans="1:12">
      <c r="A635" s="6" t="s">
        <v>139</v>
      </c>
      <c r="B635" s="7">
        <v>42866</v>
      </c>
      <c r="C635" s="12">
        <f t="shared" si="16"/>
        <v>2017</v>
      </c>
      <c r="D635" s="9" t="s">
        <v>11</v>
      </c>
      <c r="E635" s="10">
        <v>1084</v>
      </c>
      <c r="F635" s="11">
        <v>26029</v>
      </c>
      <c r="G635" s="10">
        <v>2586</v>
      </c>
      <c r="H635" s="10">
        <v>1078</v>
      </c>
      <c r="I635" s="28">
        <f t="shared" si="37"/>
        <v>-1502</v>
      </c>
      <c r="J635">
        <f t="shared" si="38"/>
        <v>0.41686001546790408</v>
      </c>
      <c r="K635">
        <f t="shared" si="39"/>
        <v>0.99446494464944646</v>
      </c>
      <c r="L635" t="str">
        <f t="shared" si="40"/>
        <v>1</v>
      </c>
    </row>
    <row r="636" spans="1:12">
      <c r="A636" s="6" t="s">
        <v>139</v>
      </c>
      <c r="B636" s="7">
        <v>42866</v>
      </c>
      <c r="C636" s="12">
        <f t="shared" si="16"/>
        <v>2017</v>
      </c>
      <c r="D636" s="9" t="s">
        <v>13</v>
      </c>
      <c r="E636" s="10">
        <v>529</v>
      </c>
      <c r="F636" s="11">
        <v>55000</v>
      </c>
      <c r="G636" s="10">
        <v>755</v>
      </c>
      <c r="H636" s="10">
        <v>528</v>
      </c>
      <c r="I636" s="28">
        <f t="shared" si="37"/>
        <v>-226</v>
      </c>
      <c r="J636">
        <f t="shared" si="38"/>
        <v>0.6993377483443709</v>
      </c>
      <c r="K636">
        <f t="shared" si="39"/>
        <v>0.99810964083175802</v>
      </c>
      <c r="L636" t="str">
        <f t="shared" si="40"/>
        <v>1</v>
      </c>
    </row>
    <row r="637" spans="1:12" ht="25.5">
      <c r="A637" s="6" t="s">
        <v>140</v>
      </c>
      <c r="B637" s="7">
        <v>42851</v>
      </c>
      <c r="C637" s="12">
        <f t="shared" si="16"/>
        <v>2017</v>
      </c>
      <c r="D637" s="9" t="s">
        <v>9</v>
      </c>
      <c r="E637" s="10">
        <v>2052</v>
      </c>
      <c r="F637" s="11">
        <v>51600</v>
      </c>
      <c r="G637" s="10">
        <v>2442</v>
      </c>
      <c r="H637" s="10">
        <v>2030</v>
      </c>
      <c r="I637" s="28">
        <f t="shared" si="37"/>
        <v>-390</v>
      </c>
      <c r="J637">
        <f t="shared" si="38"/>
        <v>0.83128583128583133</v>
      </c>
      <c r="K637">
        <f t="shared" si="39"/>
        <v>0.9892787524366472</v>
      </c>
      <c r="L637" t="str">
        <f t="shared" si="40"/>
        <v>2</v>
      </c>
    </row>
    <row r="638" spans="1:12" ht="25.5">
      <c r="A638" s="6" t="s">
        <v>140</v>
      </c>
      <c r="B638" s="7">
        <v>42851</v>
      </c>
      <c r="C638" s="12">
        <f t="shared" si="16"/>
        <v>2017</v>
      </c>
      <c r="D638" s="9" t="s">
        <v>10</v>
      </c>
      <c r="E638" s="10">
        <v>1369</v>
      </c>
      <c r="F638" s="11">
        <v>54406</v>
      </c>
      <c r="G638" s="10">
        <v>2000</v>
      </c>
      <c r="H638" s="10">
        <v>1365</v>
      </c>
      <c r="I638" s="28">
        <f t="shared" si="37"/>
        <v>-631</v>
      </c>
      <c r="J638">
        <f t="shared" si="38"/>
        <v>0.6825</v>
      </c>
      <c r="K638">
        <f t="shared" si="39"/>
        <v>0.99707815924032139</v>
      </c>
      <c r="L638" t="str">
        <f t="shared" si="40"/>
        <v>2</v>
      </c>
    </row>
    <row r="639" spans="1:12">
      <c r="A639" s="6" t="s">
        <v>140</v>
      </c>
      <c r="B639" s="7">
        <v>42851</v>
      </c>
      <c r="C639" s="12">
        <f t="shared" si="16"/>
        <v>2017</v>
      </c>
      <c r="D639" s="9" t="s">
        <v>12</v>
      </c>
      <c r="E639" s="10">
        <v>347</v>
      </c>
      <c r="F639" s="11">
        <v>6712</v>
      </c>
      <c r="G639" s="10">
        <v>512</v>
      </c>
      <c r="H639" s="10">
        <v>325</v>
      </c>
      <c r="I639" s="28">
        <f t="shared" si="37"/>
        <v>-165</v>
      </c>
      <c r="J639">
        <f t="shared" si="38"/>
        <v>0.634765625</v>
      </c>
      <c r="K639">
        <f t="shared" si="39"/>
        <v>0.93659942363112392</v>
      </c>
      <c r="L639" t="str">
        <f t="shared" si="40"/>
        <v>2</v>
      </c>
    </row>
    <row r="640" spans="1:12">
      <c r="A640" s="6" t="s">
        <v>140</v>
      </c>
      <c r="B640" s="7">
        <v>42851</v>
      </c>
      <c r="C640" s="12">
        <f t="shared" si="16"/>
        <v>2017</v>
      </c>
      <c r="D640" s="9" t="s">
        <v>11</v>
      </c>
      <c r="E640" s="10">
        <v>163</v>
      </c>
      <c r="F640" s="11">
        <v>26501</v>
      </c>
      <c r="G640" s="10">
        <v>509</v>
      </c>
      <c r="H640" s="10">
        <v>162</v>
      </c>
      <c r="I640" s="28">
        <f t="shared" si="37"/>
        <v>-346</v>
      </c>
      <c r="J640">
        <f t="shared" si="38"/>
        <v>0.31827111984282908</v>
      </c>
      <c r="K640">
        <f t="shared" si="39"/>
        <v>0.99386503067484666</v>
      </c>
      <c r="L640" t="str">
        <f t="shared" si="40"/>
        <v>2</v>
      </c>
    </row>
    <row r="641" spans="1:12">
      <c r="A641" s="6" t="s">
        <v>140</v>
      </c>
      <c r="B641" s="7">
        <v>42851</v>
      </c>
      <c r="C641" s="12">
        <f t="shared" si="16"/>
        <v>2017</v>
      </c>
      <c r="D641" s="9" t="s">
        <v>13</v>
      </c>
      <c r="E641" s="10">
        <v>482</v>
      </c>
      <c r="F641" s="11">
        <v>54616</v>
      </c>
      <c r="G641" s="10">
        <v>712</v>
      </c>
      <c r="H641" s="10">
        <v>477</v>
      </c>
      <c r="I641" s="28">
        <f t="shared" si="37"/>
        <v>-230</v>
      </c>
      <c r="J641">
        <f t="shared" si="38"/>
        <v>0.6699438202247191</v>
      </c>
      <c r="K641">
        <f t="shared" si="39"/>
        <v>0.98962655601659755</v>
      </c>
      <c r="L641" t="str">
        <f t="shared" si="40"/>
        <v>2</v>
      </c>
    </row>
    <row r="642" spans="1:12" ht="25.5">
      <c r="A642" s="6" t="s">
        <v>141</v>
      </c>
      <c r="B642" s="7">
        <v>42837</v>
      </c>
      <c r="C642" s="12">
        <f t="shared" si="16"/>
        <v>2017</v>
      </c>
      <c r="D642" s="9" t="s">
        <v>9</v>
      </c>
      <c r="E642" s="10">
        <v>2068</v>
      </c>
      <c r="F642" s="11">
        <v>52000</v>
      </c>
      <c r="G642" s="10">
        <v>2486</v>
      </c>
      <c r="H642" s="10">
        <v>2061</v>
      </c>
      <c r="I642" s="28">
        <f t="shared" si="37"/>
        <v>-418</v>
      </c>
      <c r="J642">
        <f t="shared" si="38"/>
        <v>0.82904263877715201</v>
      </c>
      <c r="K642">
        <f t="shared" si="39"/>
        <v>0.99661508704061896</v>
      </c>
      <c r="L642" t="str">
        <f t="shared" si="40"/>
        <v>1</v>
      </c>
    </row>
    <row r="643" spans="1:12" ht="25.5">
      <c r="A643" s="6" t="s">
        <v>141</v>
      </c>
      <c r="B643" s="7">
        <v>42837</v>
      </c>
      <c r="C643" s="12">
        <f t="shared" si="16"/>
        <v>2017</v>
      </c>
      <c r="D643" s="9" t="s">
        <v>10</v>
      </c>
      <c r="E643" s="10">
        <v>1360</v>
      </c>
      <c r="F643" s="11">
        <v>54405</v>
      </c>
      <c r="G643" s="10">
        <v>1970</v>
      </c>
      <c r="H643" s="10">
        <v>1360</v>
      </c>
      <c r="I643" s="28">
        <f t="shared" ref="I643:I706" si="41">E643-G643</f>
        <v>-610</v>
      </c>
      <c r="J643">
        <f t="shared" ref="J643:J706" si="42">H643/G643</f>
        <v>0.69035532994923854</v>
      </c>
      <c r="K643">
        <f t="shared" ref="K643:K706" si="43">H643/E643</f>
        <v>1</v>
      </c>
      <c r="L643" t="str">
        <f t="shared" ref="L643:L706" si="44">IF(COUNTIF(A643,"*First*"), "1","2")</f>
        <v>1</v>
      </c>
    </row>
    <row r="644" spans="1:12">
      <c r="A644" s="6" t="s">
        <v>141</v>
      </c>
      <c r="B644" s="7">
        <v>42837</v>
      </c>
      <c r="C644" s="12">
        <f t="shared" si="16"/>
        <v>2017</v>
      </c>
      <c r="D644" s="9" t="s">
        <v>12</v>
      </c>
      <c r="E644" s="10">
        <v>355</v>
      </c>
      <c r="F644" s="11">
        <v>7589</v>
      </c>
      <c r="G644" s="10">
        <v>482</v>
      </c>
      <c r="H644" s="10">
        <v>354</v>
      </c>
      <c r="I644" s="28">
        <f t="shared" si="41"/>
        <v>-127</v>
      </c>
      <c r="J644">
        <f t="shared" si="42"/>
        <v>0.73443983402489632</v>
      </c>
      <c r="K644">
        <f t="shared" si="43"/>
        <v>0.9971830985915493</v>
      </c>
      <c r="L644" t="str">
        <f t="shared" si="44"/>
        <v>1</v>
      </c>
    </row>
    <row r="645" spans="1:12">
      <c r="A645" s="6" t="s">
        <v>141</v>
      </c>
      <c r="B645" s="7">
        <v>42837</v>
      </c>
      <c r="C645" s="12">
        <f t="shared" si="16"/>
        <v>2017</v>
      </c>
      <c r="D645" s="9" t="s">
        <v>11</v>
      </c>
      <c r="E645" s="10">
        <v>162</v>
      </c>
      <c r="F645" s="11">
        <v>45906</v>
      </c>
      <c r="G645" s="10">
        <v>351</v>
      </c>
      <c r="H645" s="10">
        <v>162</v>
      </c>
      <c r="I645" s="28">
        <f t="shared" si="41"/>
        <v>-189</v>
      </c>
      <c r="J645">
        <f t="shared" si="42"/>
        <v>0.46153846153846156</v>
      </c>
      <c r="K645">
        <f t="shared" si="43"/>
        <v>1</v>
      </c>
      <c r="L645" t="str">
        <f t="shared" si="44"/>
        <v>1</v>
      </c>
    </row>
    <row r="646" spans="1:12">
      <c r="A646" s="6" t="s">
        <v>141</v>
      </c>
      <c r="B646" s="7">
        <v>42837</v>
      </c>
      <c r="C646" s="12">
        <f t="shared" si="16"/>
        <v>2017</v>
      </c>
      <c r="D646" s="9" t="s">
        <v>13</v>
      </c>
      <c r="E646" s="10">
        <v>486</v>
      </c>
      <c r="F646" s="11">
        <v>54556</v>
      </c>
      <c r="G646" s="10">
        <v>748</v>
      </c>
      <c r="H646" s="10">
        <v>485</v>
      </c>
      <c r="I646" s="28">
        <f t="shared" si="41"/>
        <v>-262</v>
      </c>
      <c r="J646">
        <f t="shared" si="42"/>
        <v>0.64839572192513373</v>
      </c>
      <c r="K646">
        <f t="shared" si="43"/>
        <v>0.99794238683127567</v>
      </c>
      <c r="L646" t="str">
        <f t="shared" si="44"/>
        <v>1</v>
      </c>
    </row>
    <row r="647" spans="1:12" ht="25.5">
      <c r="A647" s="6" t="s">
        <v>142</v>
      </c>
      <c r="B647" s="7">
        <v>42823</v>
      </c>
      <c r="C647" s="12">
        <f t="shared" si="16"/>
        <v>2017</v>
      </c>
      <c r="D647" s="9" t="s">
        <v>9</v>
      </c>
      <c r="E647" s="10">
        <v>2096</v>
      </c>
      <c r="F647" s="11">
        <v>51765</v>
      </c>
      <c r="G647" s="10">
        <v>2961</v>
      </c>
      <c r="H647" s="10">
        <v>2096</v>
      </c>
      <c r="I647" s="28">
        <f t="shared" si="41"/>
        <v>-865</v>
      </c>
      <c r="J647">
        <f t="shared" si="42"/>
        <v>0.7078689631881121</v>
      </c>
      <c r="K647">
        <f t="shared" si="43"/>
        <v>1</v>
      </c>
      <c r="L647" t="str">
        <f t="shared" si="44"/>
        <v>2</v>
      </c>
    </row>
    <row r="648" spans="1:12" ht="25.5">
      <c r="A648" s="6" t="s">
        <v>142</v>
      </c>
      <c r="B648" s="7">
        <v>42823</v>
      </c>
      <c r="C648" s="12">
        <f t="shared" si="16"/>
        <v>2017</v>
      </c>
      <c r="D648" s="9" t="s">
        <v>10</v>
      </c>
      <c r="E648" s="10">
        <v>1357</v>
      </c>
      <c r="F648" s="11">
        <v>54000</v>
      </c>
      <c r="G648" s="10">
        <v>2081</v>
      </c>
      <c r="H648" s="10">
        <v>1345</v>
      </c>
      <c r="I648" s="28">
        <f t="shared" si="41"/>
        <v>-724</v>
      </c>
      <c r="J648">
        <f t="shared" si="42"/>
        <v>0.64632388274867847</v>
      </c>
      <c r="K648">
        <f t="shared" si="43"/>
        <v>0.99115696389093588</v>
      </c>
      <c r="L648" t="str">
        <f t="shared" si="44"/>
        <v>2</v>
      </c>
    </row>
    <row r="649" spans="1:12">
      <c r="A649" s="6" t="s">
        <v>142</v>
      </c>
      <c r="B649" s="7">
        <v>42823</v>
      </c>
      <c r="C649" s="12">
        <f t="shared" si="16"/>
        <v>2017</v>
      </c>
      <c r="D649" s="9" t="s">
        <v>12</v>
      </c>
      <c r="E649" s="10">
        <v>355</v>
      </c>
      <c r="F649" s="11">
        <v>8081</v>
      </c>
      <c r="G649" s="10">
        <v>453</v>
      </c>
      <c r="H649" s="10">
        <v>354</v>
      </c>
      <c r="I649" s="28">
        <f t="shared" si="41"/>
        <v>-98</v>
      </c>
      <c r="J649">
        <f t="shared" si="42"/>
        <v>0.7814569536423841</v>
      </c>
      <c r="K649">
        <f t="shared" si="43"/>
        <v>0.9971830985915493</v>
      </c>
      <c r="L649" t="str">
        <f t="shared" si="44"/>
        <v>2</v>
      </c>
    </row>
    <row r="650" spans="1:12">
      <c r="A650" s="6" t="s">
        <v>142</v>
      </c>
      <c r="B650" s="7">
        <v>42823</v>
      </c>
      <c r="C650" s="12">
        <f t="shared" si="16"/>
        <v>2017</v>
      </c>
      <c r="D650" s="9" t="s">
        <v>11</v>
      </c>
      <c r="E650" s="10">
        <v>164</v>
      </c>
      <c r="F650" s="11">
        <v>47036</v>
      </c>
      <c r="G650" s="10">
        <v>251</v>
      </c>
      <c r="H650" s="10">
        <v>163</v>
      </c>
      <c r="I650" s="28">
        <f t="shared" si="41"/>
        <v>-87</v>
      </c>
      <c r="J650">
        <f t="shared" si="42"/>
        <v>0.64940239043824699</v>
      </c>
      <c r="K650">
        <f t="shared" si="43"/>
        <v>0.99390243902439024</v>
      </c>
      <c r="L650" t="str">
        <f t="shared" si="44"/>
        <v>2</v>
      </c>
    </row>
    <row r="651" spans="1:12">
      <c r="A651" s="6" t="s">
        <v>142</v>
      </c>
      <c r="B651" s="7">
        <v>42823</v>
      </c>
      <c r="C651" s="12">
        <f t="shared" si="16"/>
        <v>2017</v>
      </c>
      <c r="D651" s="9" t="s">
        <v>13</v>
      </c>
      <c r="E651" s="10">
        <v>499</v>
      </c>
      <c r="F651" s="11">
        <v>54501</v>
      </c>
      <c r="G651" s="10">
        <v>783</v>
      </c>
      <c r="H651" s="10">
        <v>499</v>
      </c>
      <c r="I651" s="28">
        <f t="shared" si="41"/>
        <v>-284</v>
      </c>
      <c r="J651">
        <f t="shared" si="42"/>
        <v>0.63729246487867175</v>
      </c>
      <c r="K651">
        <f t="shared" si="43"/>
        <v>1</v>
      </c>
      <c r="L651" t="str">
        <f t="shared" si="44"/>
        <v>2</v>
      </c>
    </row>
    <row r="652" spans="1:12" ht="25.5">
      <c r="A652" s="6" t="s">
        <v>143</v>
      </c>
      <c r="B652" s="7">
        <v>42809</v>
      </c>
      <c r="C652" s="12">
        <f t="shared" si="16"/>
        <v>2017</v>
      </c>
      <c r="D652" s="9" t="s">
        <v>9</v>
      </c>
      <c r="E652" s="10">
        <v>2061</v>
      </c>
      <c r="F652" s="11">
        <v>50789</v>
      </c>
      <c r="G652" s="10">
        <v>3190</v>
      </c>
      <c r="H652" s="10">
        <v>2045</v>
      </c>
      <c r="I652" s="28">
        <f t="shared" si="41"/>
        <v>-1129</v>
      </c>
      <c r="J652">
        <f t="shared" si="42"/>
        <v>0.64106583072100309</v>
      </c>
      <c r="K652">
        <f t="shared" si="43"/>
        <v>0.99223677826297918</v>
      </c>
      <c r="L652" t="str">
        <f t="shared" si="44"/>
        <v>1</v>
      </c>
    </row>
    <row r="653" spans="1:12" ht="25.5">
      <c r="A653" s="6" t="s">
        <v>143</v>
      </c>
      <c r="B653" s="7">
        <v>42809</v>
      </c>
      <c r="C653" s="12">
        <f t="shared" si="16"/>
        <v>2017</v>
      </c>
      <c r="D653" s="9" t="s">
        <v>10</v>
      </c>
      <c r="E653" s="10">
        <v>1371</v>
      </c>
      <c r="F653" s="11">
        <v>53300</v>
      </c>
      <c r="G653" s="10">
        <v>2298</v>
      </c>
      <c r="H653" s="10">
        <v>1368</v>
      </c>
      <c r="I653" s="28">
        <f t="shared" si="41"/>
        <v>-927</v>
      </c>
      <c r="J653">
        <f t="shared" si="42"/>
        <v>0.59530026109660572</v>
      </c>
      <c r="K653">
        <f t="shared" si="43"/>
        <v>0.99781181619256021</v>
      </c>
      <c r="L653" t="str">
        <f t="shared" si="44"/>
        <v>1</v>
      </c>
    </row>
    <row r="654" spans="1:12">
      <c r="A654" s="6" t="s">
        <v>143</v>
      </c>
      <c r="B654" s="7">
        <v>42809</v>
      </c>
      <c r="C654" s="12">
        <f t="shared" si="16"/>
        <v>2017</v>
      </c>
      <c r="D654" s="9" t="s">
        <v>12</v>
      </c>
      <c r="E654" s="10">
        <v>368</v>
      </c>
      <c r="F654" s="11">
        <v>7483</v>
      </c>
      <c r="G654" s="10">
        <v>546</v>
      </c>
      <c r="H654" s="10">
        <v>359</v>
      </c>
      <c r="I654" s="28">
        <f t="shared" si="41"/>
        <v>-178</v>
      </c>
      <c r="J654">
        <f t="shared" si="42"/>
        <v>0.6575091575091575</v>
      </c>
      <c r="K654">
        <f t="shared" si="43"/>
        <v>0.97554347826086951</v>
      </c>
      <c r="L654" t="str">
        <f t="shared" si="44"/>
        <v>1</v>
      </c>
    </row>
    <row r="655" spans="1:12">
      <c r="A655" s="6" t="s">
        <v>143</v>
      </c>
      <c r="B655" s="7">
        <v>42809</v>
      </c>
      <c r="C655" s="12">
        <f t="shared" si="16"/>
        <v>2017</v>
      </c>
      <c r="D655" s="9" t="s">
        <v>11</v>
      </c>
      <c r="E655" s="10">
        <v>170</v>
      </c>
      <c r="F655" s="11">
        <v>49002</v>
      </c>
      <c r="G655" s="10">
        <v>216</v>
      </c>
      <c r="H655" s="10">
        <v>170</v>
      </c>
      <c r="I655" s="28">
        <f t="shared" si="41"/>
        <v>-46</v>
      </c>
      <c r="J655">
        <f t="shared" si="42"/>
        <v>0.78703703703703709</v>
      </c>
      <c r="K655">
        <f t="shared" si="43"/>
        <v>1</v>
      </c>
      <c r="L655" t="str">
        <f t="shared" si="44"/>
        <v>1</v>
      </c>
    </row>
    <row r="656" spans="1:12">
      <c r="A656" s="6" t="s">
        <v>143</v>
      </c>
      <c r="B656" s="7">
        <v>42809</v>
      </c>
      <c r="C656" s="12">
        <f t="shared" si="16"/>
        <v>2017</v>
      </c>
      <c r="D656" s="9" t="s">
        <v>13</v>
      </c>
      <c r="E656" s="10">
        <v>482</v>
      </c>
      <c r="F656" s="11">
        <v>53001</v>
      </c>
      <c r="G656" s="10">
        <v>763</v>
      </c>
      <c r="H656" s="10">
        <v>478</v>
      </c>
      <c r="I656" s="28">
        <f t="shared" si="41"/>
        <v>-281</v>
      </c>
      <c r="J656">
        <f t="shared" si="42"/>
        <v>0.62647444298820443</v>
      </c>
      <c r="K656">
        <f t="shared" si="43"/>
        <v>0.99170124481327804</v>
      </c>
      <c r="L656" t="str">
        <f t="shared" si="44"/>
        <v>1</v>
      </c>
    </row>
    <row r="657" spans="1:12" ht="25.5">
      <c r="A657" s="6" t="s">
        <v>144</v>
      </c>
      <c r="B657" s="7">
        <v>42790</v>
      </c>
      <c r="C657" s="12">
        <f t="shared" si="16"/>
        <v>2017</v>
      </c>
      <c r="D657" s="9" t="s">
        <v>9</v>
      </c>
      <c r="E657" s="10">
        <v>2133</v>
      </c>
      <c r="F657" s="11">
        <v>49430</v>
      </c>
      <c r="G657" s="10">
        <v>2926</v>
      </c>
      <c r="H657" s="10">
        <v>2089</v>
      </c>
      <c r="I657" s="28">
        <f t="shared" si="41"/>
        <v>-793</v>
      </c>
      <c r="J657">
        <f t="shared" si="42"/>
        <v>0.7139439507860561</v>
      </c>
      <c r="K657">
        <f t="shared" si="43"/>
        <v>0.97937177684013133</v>
      </c>
      <c r="L657" t="str">
        <f t="shared" si="44"/>
        <v>2</v>
      </c>
    </row>
    <row r="658" spans="1:12" ht="25.5">
      <c r="A658" s="6" t="s">
        <v>144</v>
      </c>
      <c r="B658" s="7">
        <v>42790</v>
      </c>
      <c r="C658" s="12">
        <f t="shared" si="16"/>
        <v>2017</v>
      </c>
      <c r="D658" s="9" t="s">
        <v>10</v>
      </c>
      <c r="E658" s="10">
        <v>1377</v>
      </c>
      <c r="F658" s="11">
        <v>50621</v>
      </c>
      <c r="G658" s="10">
        <v>2126</v>
      </c>
      <c r="H658" s="10">
        <v>1377</v>
      </c>
      <c r="I658" s="28">
        <f t="shared" si="41"/>
        <v>-749</v>
      </c>
      <c r="J658">
        <f t="shared" si="42"/>
        <v>0.647695202257761</v>
      </c>
      <c r="K658">
        <f t="shared" si="43"/>
        <v>1</v>
      </c>
      <c r="L658" t="str">
        <f t="shared" si="44"/>
        <v>2</v>
      </c>
    </row>
    <row r="659" spans="1:12">
      <c r="A659" s="6" t="s">
        <v>144</v>
      </c>
      <c r="B659" s="7">
        <v>42790</v>
      </c>
      <c r="C659" s="12">
        <f t="shared" si="16"/>
        <v>2017</v>
      </c>
      <c r="D659" s="9" t="s">
        <v>12</v>
      </c>
      <c r="E659" s="10">
        <v>392</v>
      </c>
      <c r="F659" s="11">
        <v>6801</v>
      </c>
      <c r="G659" s="10">
        <v>753</v>
      </c>
      <c r="H659" s="10">
        <v>384</v>
      </c>
      <c r="I659" s="28">
        <f t="shared" si="41"/>
        <v>-361</v>
      </c>
      <c r="J659">
        <f t="shared" si="42"/>
        <v>0.50996015936254979</v>
      </c>
      <c r="K659">
        <f t="shared" si="43"/>
        <v>0.97959183673469385</v>
      </c>
      <c r="L659" t="str">
        <f t="shared" si="44"/>
        <v>2</v>
      </c>
    </row>
    <row r="660" spans="1:12">
      <c r="A660" s="6" t="s">
        <v>144</v>
      </c>
      <c r="B660" s="7">
        <v>42790</v>
      </c>
      <c r="C660" s="12">
        <f t="shared" si="16"/>
        <v>2017</v>
      </c>
      <c r="D660" s="9" t="s">
        <v>11</v>
      </c>
      <c r="E660" s="10">
        <v>174</v>
      </c>
      <c r="F660" s="11">
        <v>49810</v>
      </c>
      <c r="G660" s="10">
        <v>249</v>
      </c>
      <c r="H660" s="10">
        <v>171</v>
      </c>
      <c r="I660" s="28">
        <f t="shared" si="41"/>
        <v>-75</v>
      </c>
      <c r="J660">
        <f t="shared" si="42"/>
        <v>0.68674698795180722</v>
      </c>
      <c r="K660">
        <f t="shared" si="43"/>
        <v>0.98275862068965514</v>
      </c>
      <c r="L660" t="str">
        <f t="shared" si="44"/>
        <v>2</v>
      </c>
    </row>
    <row r="661" spans="1:12">
      <c r="A661" s="6" t="s">
        <v>144</v>
      </c>
      <c r="B661" s="7">
        <v>42790</v>
      </c>
      <c r="C661" s="12">
        <f t="shared" si="16"/>
        <v>2017</v>
      </c>
      <c r="D661" s="9" t="s">
        <v>13</v>
      </c>
      <c r="E661" s="10">
        <v>500</v>
      </c>
      <c r="F661" s="11">
        <v>51000</v>
      </c>
      <c r="G661" s="10">
        <v>800</v>
      </c>
      <c r="H661" s="10">
        <v>483</v>
      </c>
      <c r="I661" s="28">
        <f t="shared" si="41"/>
        <v>-300</v>
      </c>
      <c r="J661">
        <f t="shared" si="42"/>
        <v>0.60375000000000001</v>
      </c>
      <c r="K661">
        <f t="shared" si="43"/>
        <v>0.96599999999999997</v>
      </c>
      <c r="L661" t="str">
        <f t="shared" si="44"/>
        <v>2</v>
      </c>
    </row>
    <row r="662" spans="1:12" ht="25.5">
      <c r="A662" s="6" t="s">
        <v>145</v>
      </c>
      <c r="B662" s="7">
        <v>42774</v>
      </c>
      <c r="C662" s="12">
        <f t="shared" si="16"/>
        <v>2017</v>
      </c>
      <c r="D662" s="9" t="s">
        <v>9</v>
      </c>
      <c r="E662" s="10">
        <v>2060</v>
      </c>
      <c r="F662" s="11">
        <v>48401</v>
      </c>
      <c r="G662" s="10">
        <v>2691</v>
      </c>
      <c r="H662" s="10">
        <v>2051</v>
      </c>
      <c r="I662" s="28">
        <f t="shared" si="41"/>
        <v>-631</v>
      </c>
      <c r="J662">
        <f t="shared" si="42"/>
        <v>0.76217019695280563</v>
      </c>
      <c r="K662">
        <f t="shared" si="43"/>
        <v>0.99563106796116507</v>
      </c>
      <c r="L662" t="str">
        <f t="shared" si="44"/>
        <v>1</v>
      </c>
    </row>
    <row r="663" spans="1:12" ht="25.5">
      <c r="A663" s="6" t="s">
        <v>145</v>
      </c>
      <c r="B663" s="7">
        <v>42774</v>
      </c>
      <c r="C663" s="12">
        <f t="shared" si="16"/>
        <v>2017</v>
      </c>
      <c r="D663" s="9" t="s">
        <v>10</v>
      </c>
      <c r="E663" s="10">
        <v>1366</v>
      </c>
      <c r="F663" s="11">
        <v>48209</v>
      </c>
      <c r="G663" s="10">
        <v>1783</v>
      </c>
      <c r="H663" s="10">
        <v>1352</v>
      </c>
      <c r="I663" s="28">
        <f t="shared" si="41"/>
        <v>-417</v>
      </c>
      <c r="J663">
        <f t="shared" si="42"/>
        <v>0.75827257431295569</v>
      </c>
      <c r="K663">
        <f t="shared" si="43"/>
        <v>0.98975109809663253</v>
      </c>
      <c r="L663" t="str">
        <f t="shared" si="44"/>
        <v>1</v>
      </c>
    </row>
    <row r="664" spans="1:12">
      <c r="A664" s="6" t="s">
        <v>145</v>
      </c>
      <c r="B664" s="7">
        <v>42774</v>
      </c>
      <c r="C664" s="12">
        <f t="shared" si="16"/>
        <v>2017</v>
      </c>
      <c r="D664" s="9" t="s">
        <v>12</v>
      </c>
      <c r="E664" s="10">
        <v>348</v>
      </c>
      <c r="F664" s="11">
        <v>6412</v>
      </c>
      <c r="G664" s="10">
        <v>534</v>
      </c>
      <c r="H664" s="10">
        <v>326</v>
      </c>
      <c r="I664" s="28">
        <f t="shared" si="41"/>
        <v>-186</v>
      </c>
      <c r="J664">
        <f t="shared" si="42"/>
        <v>0.61048689138576784</v>
      </c>
      <c r="K664">
        <f t="shared" si="43"/>
        <v>0.93678160919540232</v>
      </c>
      <c r="L664" t="str">
        <f t="shared" si="44"/>
        <v>1</v>
      </c>
    </row>
    <row r="665" spans="1:12">
      <c r="A665" s="6" t="s">
        <v>145</v>
      </c>
      <c r="B665" s="7">
        <v>42774</v>
      </c>
      <c r="C665" s="12">
        <f t="shared" si="16"/>
        <v>2017</v>
      </c>
      <c r="D665" s="9" t="s">
        <v>11</v>
      </c>
      <c r="E665" s="10">
        <v>164</v>
      </c>
      <c r="F665" s="11">
        <v>48901</v>
      </c>
      <c r="G665" s="10">
        <v>268</v>
      </c>
      <c r="H665" s="10">
        <v>155</v>
      </c>
      <c r="I665" s="28">
        <f t="shared" si="41"/>
        <v>-104</v>
      </c>
      <c r="J665">
        <f t="shared" si="42"/>
        <v>0.57835820895522383</v>
      </c>
      <c r="K665">
        <f t="shared" si="43"/>
        <v>0.94512195121951215</v>
      </c>
      <c r="L665" t="str">
        <f t="shared" si="44"/>
        <v>1</v>
      </c>
    </row>
    <row r="666" spans="1:12">
      <c r="A666" s="6" t="s">
        <v>145</v>
      </c>
      <c r="B666" s="7">
        <v>42774</v>
      </c>
      <c r="C666" s="12">
        <f t="shared" si="16"/>
        <v>2017</v>
      </c>
      <c r="D666" s="9" t="s">
        <v>13</v>
      </c>
      <c r="E666" s="10">
        <v>488</v>
      </c>
      <c r="F666" s="11">
        <v>48556</v>
      </c>
      <c r="G666" s="10">
        <v>805</v>
      </c>
      <c r="H666" s="10">
        <v>488</v>
      </c>
      <c r="I666" s="28">
        <f t="shared" si="41"/>
        <v>-317</v>
      </c>
      <c r="J666">
        <f t="shared" si="42"/>
        <v>0.60621118012422359</v>
      </c>
      <c r="K666">
        <f t="shared" si="43"/>
        <v>1</v>
      </c>
      <c r="L666" t="str">
        <f t="shared" si="44"/>
        <v>1</v>
      </c>
    </row>
    <row r="667" spans="1:12" ht="25.5">
      <c r="A667" s="6" t="s">
        <v>146</v>
      </c>
      <c r="B667" s="7">
        <v>42753</v>
      </c>
      <c r="C667" s="12">
        <f t="shared" si="16"/>
        <v>2017</v>
      </c>
      <c r="D667" s="9" t="s">
        <v>9</v>
      </c>
      <c r="E667" s="10">
        <v>1846</v>
      </c>
      <c r="F667" s="11">
        <v>50889</v>
      </c>
      <c r="G667" s="10">
        <v>2437</v>
      </c>
      <c r="H667" s="10">
        <v>1766</v>
      </c>
      <c r="I667" s="28">
        <f t="shared" si="41"/>
        <v>-591</v>
      </c>
      <c r="J667">
        <f t="shared" si="42"/>
        <v>0.72466146901928596</v>
      </c>
      <c r="K667">
        <f t="shared" si="43"/>
        <v>0.9566630552546046</v>
      </c>
      <c r="L667" t="str">
        <f t="shared" si="44"/>
        <v>2</v>
      </c>
    </row>
    <row r="668" spans="1:12" ht="25.5">
      <c r="A668" s="6" t="s">
        <v>146</v>
      </c>
      <c r="B668" s="7">
        <v>42753</v>
      </c>
      <c r="C668" s="12">
        <f t="shared" si="16"/>
        <v>2017</v>
      </c>
      <c r="D668" s="9" t="s">
        <v>10</v>
      </c>
      <c r="E668" s="10">
        <v>1246</v>
      </c>
      <c r="F668" s="11">
        <v>52807</v>
      </c>
      <c r="G668" s="10">
        <v>1967</v>
      </c>
      <c r="H668" s="10">
        <v>1226</v>
      </c>
      <c r="I668" s="28">
        <f t="shared" si="41"/>
        <v>-721</v>
      </c>
      <c r="J668">
        <f t="shared" si="42"/>
        <v>0.62328418912048811</v>
      </c>
      <c r="K668">
        <f t="shared" si="43"/>
        <v>0.9839486356340289</v>
      </c>
      <c r="L668" t="str">
        <f t="shared" si="44"/>
        <v>2</v>
      </c>
    </row>
    <row r="669" spans="1:12">
      <c r="A669" s="6" t="s">
        <v>146</v>
      </c>
      <c r="B669" s="7">
        <v>42753</v>
      </c>
      <c r="C669" s="12">
        <f t="shared" si="16"/>
        <v>2017</v>
      </c>
      <c r="D669" s="9" t="s">
        <v>12</v>
      </c>
      <c r="E669" s="10">
        <v>377</v>
      </c>
      <c r="F669" s="11">
        <v>6052</v>
      </c>
      <c r="G669" s="10">
        <v>412</v>
      </c>
      <c r="H669" s="10">
        <v>331</v>
      </c>
      <c r="I669" s="28">
        <f t="shared" si="41"/>
        <v>-35</v>
      </c>
      <c r="J669">
        <f t="shared" si="42"/>
        <v>0.80339805825242716</v>
      </c>
      <c r="K669">
        <f t="shared" si="43"/>
        <v>0.87798408488063662</v>
      </c>
      <c r="L669" t="str">
        <f t="shared" si="44"/>
        <v>2</v>
      </c>
    </row>
    <row r="670" spans="1:12">
      <c r="A670" s="6" t="s">
        <v>146</v>
      </c>
      <c r="B670" s="7">
        <v>42753</v>
      </c>
      <c r="C670" s="12">
        <f t="shared" si="16"/>
        <v>2017</v>
      </c>
      <c r="D670" s="9" t="s">
        <v>11</v>
      </c>
      <c r="E670" s="10">
        <v>186</v>
      </c>
      <c r="F670" s="11">
        <v>47001</v>
      </c>
      <c r="G670" s="10">
        <v>254</v>
      </c>
      <c r="H670" s="10">
        <v>173</v>
      </c>
      <c r="I670" s="28">
        <f t="shared" si="41"/>
        <v>-68</v>
      </c>
      <c r="J670">
        <f t="shared" si="42"/>
        <v>0.68110236220472442</v>
      </c>
      <c r="K670">
        <f t="shared" si="43"/>
        <v>0.93010752688172038</v>
      </c>
      <c r="L670" t="str">
        <f t="shared" si="44"/>
        <v>2</v>
      </c>
    </row>
    <row r="671" spans="1:12">
      <c r="A671" s="6" t="s">
        <v>146</v>
      </c>
      <c r="B671" s="7">
        <v>42753</v>
      </c>
      <c r="C671" s="12">
        <f t="shared" si="16"/>
        <v>2017</v>
      </c>
      <c r="D671" s="9" t="s">
        <v>13</v>
      </c>
      <c r="E671" s="10">
        <v>400</v>
      </c>
      <c r="F671" s="11">
        <v>52600</v>
      </c>
      <c r="G671" s="10">
        <v>662</v>
      </c>
      <c r="H671" s="10">
        <v>381</v>
      </c>
      <c r="I671" s="28">
        <f t="shared" si="41"/>
        <v>-262</v>
      </c>
      <c r="J671">
        <f t="shared" si="42"/>
        <v>0.57552870090634445</v>
      </c>
      <c r="K671">
        <f t="shared" si="43"/>
        <v>0.95250000000000001</v>
      </c>
      <c r="L671" t="str">
        <f t="shared" si="44"/>
        <v>2</v>
      </c>
    </row>
    <row r="672" spans="1:12" ht="25.5">
      <c r="A672" s="6" t="s">
        <v>147</v>
      </c>
      <c r="B672" s="7">
        <v>42740</v>
      </c>
      <c r="C672" s="12">
        <f t="shared" si="16"/>
        <v>2017</v>
      </c>
      <c r="D672" s="9" t="s">
        <v>9</v>
      </c>
      <c r="E672" s="10">
        <v>1877</v>
      </c>
      <c r="F672" s="11">
        <v>50101</v>
      </c>
      <c r="G672" s="10">
        <v>2260</v>
      </c>
      <c r="H672" s="10">
        <v>1870</v>
      </c>
      <c r="I672" s="28">
        <f t="shared" si="41"/>
        <v>-383</v>
      </c>
      <c r="J672">
        <f t="shared" si="42"/>
        <v>0.82743362831858402</v>
      </c>
      <c r="K672">
        <f t="shared" si="43"/>
        <v>0.99627064464571125</v>
      </c>
      <c r="L672" t="str">
        <f t="shared" si="44"/>
        <v>1</v>
      </c>
    </row>
    <row r="673" spans="1:12" ht="25.5">
      <c r="A673" s="6" t="s">
        <v>147</v>
      </c>
      <c r="B673" s="7">
        <v>42740</v>
      </c>
      <c r="C673" s="12">
        <f t="shared" si="16"/>
        <v>2017</v>
      </c>
      <c r="D673" s="9" t="s">
        <v>10</v>
      </c>
      <c r="E673" s="10">
        <v>1252</v>
      </c>
      <c r="F673" s="11">
        <v>53106</v>
      </c>
      <c r="G673" s="10">
        <v>1835</v>
      </c>
      <c r="H673" s="10">
        <v>1243</v>
      </c>
      <c r="I673" s="28">
        <f t="shared" si="41"/>
        <v>-583</v>
      </c>
      <c r="J673">
        <f t="shared" si="42"/>
        <v>0.67738419618528611</v>
      </c>
      <c r="K673">
        <f t="shared" si="43"/>
        <v>0.99281150159744413</v>
      </c>
      <c r="L673" t="str">
        <f t="shared" si="44"/>
        <v>1</v>
      </c>
    </row>
    <row r="674" spans="1:12">
      <c r="A674" s="6" t="s">
        <v>147</v>
      </c>
      <c r="B674" s="7">
        <v>42740</v>
      </c>
      <c r="C674" s="12">
        <f t="shared" si="16"/>
        <v>2017</v>
      </c>
      <c r="D674" s="9" t="s">
        <v>12</v>
      </c>
      <c r="E674" s="10">
        <v>376</v>
      </c>
      <c r="F674" s="11">
        <v>6053</v>
      </c>
      <c r="G674" s="10">
        <v>438</v>
      </c>
      <c r="H674" s="10">
        <v>374</v>
      </c>
      <c r="I674" s="28">
        <f t="shared" si="41"/>
        <v>-62</v>
      </c>
      <c r="J674">
        <f t="shared" si="42"/>
        <v>0.85388127853881279</v>
      </c>
      <c r="K674">
        <f t="shared" si="43"/>
        <v>0.99468085106382975</v>
      </c>
      <c r="L674" t="str">
        <f t="shared" si="44"/>
        <v>1</v>
      </c>
    </row>
    <row r="675" spans="1:12">
      <c r="A675" s="6" t="s">
        <v>147</v>
      </c>
      <c r="B675" s="7">
        <v>42740</v>
      </c>
      <c r="C675" s="12">
        <f t="shared" si="16"/>
        <v>2017</v>
      </c>
      <c r="D675" s="9" t="s">
        <v>11</v>
      </c>
      <c r="E675" s="10">
        <v>183</v>
      </c>
      <c r="F675" s="11">
        <v>46302</v>
      </c>
      <c r="G675" s="10">
        <v>271</v>
      </c>
      <c r="H675" s="10">
        <v>180</v>
      </c>
      <c r="I675" s="28">
        <f t="shared" si="41"/>
        <v>-88</v>
      </c>
      <c r="J675">
        <f t="shared" si="42"/>
        <v>0.66420664206642066</v>
      </c>
      <c r="K675">
        <f t="shared" si="43"/>
        <v>0.98360655737704916</v>
      </c>
      <c r="L675" t="str">
        <f t="shared" si="44"/>
        <v>1</v>
      </c>
    </row>
    <row r="676" spans="1:12">
      <c r="A676" s="6" t="s">
        <v>147</v>
      </c>
      <c r="B676" s="7">
        <v>42740</v>
      </c>
      <c r="C676" s="12">
        <f t="shared" si="16"/>
        <v>2017</v>
      </c>
      <c r="D676" s="9" t="s">
        <v>13</v>
      </c>
      <c r="E676" s="10">
        <v>401</v>
      </c>
      <c r="F676" s="11">
        <v>53001</v>
      </c>
      <c r="G676" s="10">
        <v>648</v>
      </c>
      <c r="H676" s="10">
        <v>394</v>
      </c>
      <c r="I676" s="28">
        <f t="shared" si="41"/>
        <v>-247</v>
      </c>
      <c r="J676">
        <f t="shared" si="42"/>
        <v>0.60802469135802473</v>
      </c>
      <c r="K676">
        <f t="shared" si="43"/>
        <v>0.98254364089775559</v>
      </c>
      <c r="L676" t="str">
        <f t="shared" si="44"/>
        <v>1</v>
      </c>
    </row>
    <row r="677" spans="1:12" ht="25.5">
      <c r="A677" s="6" t="s">
        <v>148</v>
      </c>
      <c r="B677" s="7">
        <v>42725</v>
      </c>
      <c r="C677" s="12">
        <f t="shared" si="16"/>
        <v>2016</v>
      </c>
      <c r="D677" s="9" t="s">
        <v>9</v>
      </c>
      <c r="E677" s="10">
        <v>1844</v>
      </c>
      <c r="F677" s="11">
        <v>49751</v>
      </c>
      <c r="G677" s="10">
        <v>2554</v>
      </c>
      <c r="H677" s="10">
        <v>1843</v>
      </c>
      <c r="I677" s="28">
        <f t="shared" si="41"/>
        <v>-710</v>
      </c>
      <c r="J677">
        <f t="shared" si="42"/>
        <v>0.72161315583398589</v>
      </c>
      <c r="K677">
        <f t="shared" si="43"/>
        <v>0.99945770065075923</v>
      </c>
      <c r="L677" t="str">
        <f t="shared" si="44"/>
        <v>2</v>
      </c>
    </row>
    <row r="678" spans="1:12" ht="25.5">
      <c r="A678" s="6" t="s">
        <v>148</v>
      </c>
      <c r="B678" s="7">
        <v>42725</v>
      </c>
      <c r="C678" s="12">
        <f t="shared" si="16"/>
        <v>2016</v>
      </c>
      <c r="D678" s="9" t="s">
        <v>10</v>
      </c>
      <c r="E678" s="10">
        <v>1244</v>
      </c>
      <c r="F678" s="11">
        <v>51109</v>
      </c>
      <c r="G678" s="10">
        <v>2052</v>
      </c>
      <c r="H678" s="10">
        <v>1242</v>
      </c>
      <c r="I678" s="28">
        <f t="shared" si="41"/>
        <v>-808</v>
      </c>
      <c r="J678">
        <f t="shared" si="42"/>
        <v>0.60526315789473684</v>
      </c>
      <c r="K678">
        <f t="shared" si="43"/>
        <v>0.99839228295819937</v>
      </c>
      <c r="L678" t="str">
        <f t="shared" si="44"/>
        <v>2</v>
      </c>
    </row>
    <row r="679" spans="1:12">
      <c r="A679" s="6" t="s">
        <v>148</v>
      </c>
      <c r="B679" s="7">
        <v>42725</v>
      </c>
      <c r="C679" s="12">
        <f t="shared" si="16"/>
        <v>2016</v>
      </c>
      <c r="D679" s="9" t="s">
        <v>12</v>
      </c>
      <c r="E679" s="10">
        <v>415</v>
      </c>
      <c r="F679" s="11">
        <v>6101</v>
      </c>
      <c r="G679" s="10">
        <v>484</v>
      </c>
      <c r="H679" s="10">
        <v>408</v>
      </c>
      <c r="I679" s="28">
        <f t="shared" si="41"/>
        <v>-69</v>
      </c>
      <c r="J679">
        <f t="shared" si="42"/>
        <v>0.84297520661157022</v>
      </c>
      <c r="K679">
        <f t="shared" si="43"/>
        <v>0.98313253012048196</v>
      </c>
      <c r="L679" t="str">
        <f t="shared" si="44"/>
        <v>2</v>
      </c>
    </row>
    <row r="680" spans="1:12">
      <c r="A680" s="6" t="s">
        <v>148</v>
      </c>
      <c r="B680" s="7">
        <v>42725</v>
      </c>
      <c r="C680" s="12">
        <f t="shared" si="16"/>
        <v>2016</v>
      </c>
      <c r="D680" s="9" t="s">
        <v>11</v>
      </c>
      <c r="E680" s="10">
        <v>182</v>
      </c>
      <c r="F680" s="11">
        <v>49500</v>
      </c>
      <c r="G680" s="10">
        <v>274</v>
      </c>
      <c r="H680" s="10">
        <v>176</v>
      </c>
      <c r="I680" s="28">
        <f t="shared" si="41"/>
        <v>-92</v>
      </c>
      <c r="J680">
        <f t="shared" si="42"/>
        <v>0.64233576642335766</v>
      </c>
      <c r="K680">
        <f t="shared" si="43"/>
        <v>0.96703296703296704</v>
      </c>
      <c r="L680" t="str">
        <f t="shared" si="44"/>
        <v>2</v>
      </c>
    </row>
    <row r="681" spans="1:12">
      <c r="A681" s="6" t="s">
        <v>148</v>
      </c>
      <c r="B681" s="7">
        <v>42725</v>
      </c>
      <c r="C681" s="12">
        <f t="shared" si="16"/>
        <v>2016</v>
      </c>
      <c r="D681" s="9" t="s">
        <v>13</v>
      </c>
      <c r="E681" s="10">
        <v>404</v>
      </c>
      <c r="F681" s="11">
        <v>50389</v>
      </c>
      <c r="G681" s="10">
        <v>668</v>
      </c>
      <c r="H681" s="10">
        <v>404</v>
      </c>
      <c r="I681" s="28">
        <f t="shared" si="41"/>
        <v>-264</v>
      </c>
      <c r="J681">
        <f t="shared" si="42"/>
        <v>0.60479041916167664</v>
      </c>
      <c r="K681">
        <f t="shared" si="43"/>
        <v>1</v>
      </c>
      <c r="L681" t="str">
        <f t="shared" si="44"/>
        <v>2</v>
      </c>
    </row>
    <row r="682" spans="1:12" ht="25.5">
      <c r="A682" s="6" t="s">
        <v>149</v>
      </c>
      <c r="B682" s="7">
        <v>42711</v>
      </c>
      <c r="C682" s="12">
        <f t="shared" si="16"/>
        <v>2016</v>
      </c>
      <c r="D682" s="9" t="s">
        <v>9</v>
      </c>
      <c r="E682" s="10">
        <v>1844</v>
      </c>
      <c r="F682" s="11">
        <v>48000</v>
      </c>
      <c r="G682" s="10">
        <v>2335</v>
      </c>
      <c r="H682" s="10">
        <v>1812</v>
      </c>
      <c r="I682" s="28">
        <f t="shared" si="41"/>
        <v>-491</v>
      </c>
      <c r="J682">
        <f t="shared" si="42"/>
        <v>0.77601713062098499</v>
      </c>
      <c r="K682">
        <f t="shared" si="43"/>
        <v>0.98264642082429499</v>
      </c>
      <c r="L682" t="str">
        <f t="shared" si="44"/>
        <v>1</v>
      </c>
    </row>
    <row r="683" spans="1:12" ht="25.5">
      <c r="A683" s="6" t="s">
        <v>149</v>
      </c>
      <c r="B683" s="7">
        <v>42711</v>
      </c>
      <c r="C683" s="12">
        <f t="shared" si="16"/>
        <v>2016</v>
      </c>
      <c r="D683" s="9" t="s">
        <v>10</v>
      </c>
      <c r="E683" s="10">
        <v>1245</v>
      </c>
      <c r="F683" s="11">
        <v>46229</v>
      </c>
      <c r="G683" s="10">
        <v>1494</v>
      </c>
      <c r="H683" s="10">
        <v>1237</v>
      </c>
      <c r="I683" s="28">
        <f t="shared" si="41"/>
        <v>-249</v>
      </c>
      <c r="J683">
        <f t="shared" si="42"/>
        <v>0.82797858099062915</v>
      </c>
      <c r="K683">
        <f t="shared" si="43"/>
        <v>0.99357429718875501</v>
      </c>
      <c r="L683" t="str">
        <f t="shared" si="44"/>
        <v>1</v>
      </c>
    </row>
    <row r="684" spans="1:12">
      <c r="A684" s="6" t="s">
        <v>149</v>
      </c>
      <c r="B684" s="7">
        <v>42711</v>
      </c>
      <c r="C684" s="12">
        <f t="shared" si="16"/>
        <v>2016</v>
      </c>
      <c r="D684" s="9" t="s">
        <v>12</v>
      </c>
      <c r="E684" s="10">
        <v>374</v>
      </c>
      <c r="F684" s="11">
        <v>6113</v>
      </c>
      <c r="G684" s="10">
        <v>436</v>
      </c>
      <c r="H684" s="10">
        <v>368</v>
      </c>
      <c r="I684" s="28">
        <f t="shared" si="41"/>
        <v>-62</v>
      </c>
      <c r="J684">
        <f t="shared" si="42"/>
        <v>0.84403669724770647</v>
      </c>
      <c r="K684">
        <f t="shared" si="43"/>
        <v>0.98395721925133695</v>
      </c>
      <c r="L684" t="str">
        <f t="shared" si="44"/>
        <v>1</v>
      </c>
    </row>
    <row r="685" spans="1:12">
      <c r="A685" s="6" t="s">
        <v>149</v>
      </c>
      <c r="B685" s="7">
        <v>42711</v>
      </c>
      <c r="C685" s="12">
        <f t="shared" si="16"/>
        <v>2016</v>
      </c>
      <c r="D685" s="9" t="s">
        <v>11</v>
      </c>
      <c r="E685" s="10">
        <v>185</v>
      </c>
      <c r="F685" s="11">
        <v>51209</v>
      </c>
      <c r="G685" s="10">
        <v>262</v>
      </c>
      <c r="H685" s="10">
        <v>183</v>
      </c>
      <c r="I685" s="28">
        <f t="shared" si="41"/>
        <v>-77</v>
      </c>
      <c r="J685">
        <f t="shared" si="42"/>
        <v>0.69847328244274809</v>
      </c>
      <c r="K685">
        <f t="shared" si="43"/>
        <v>0.98918918918918919</v>
      </c>
      <c r="L685" t="str">
        <f t="shared" si="44"/>
        <v>1</v>
      </c>
    </row>
    <row r="686" spans="1:12">
      <c r="A686" s="6" t="s">
        <v>149</v>
      </c>
      <c r="B686" s="7">
        <v>42711</v>
      </c>
      <c r="C686" s="12">
        <f t="shared" si="16"/>
        <v>2016</v>
      </c>
      <c r="D686" s="9" t="s">
        <v>13</v>
      </c>
      <c r="E686" s="10">
        <v>413</v>
      </c>
      <c r="F686" s="11">
        <v>50010</v>
      </c>
      <c r="G686" s="10">
        <v>643</v>
      </c>
      <c r="H686" s="10">
        <v>411</v>
      </c>
      <c r="I686" s="28">
        <f t="shared" si="41"/>
        <v>-230</v>
      </c>
      <c r="J686">
        <f t="shared" si="42"/>
        <v>0.63919129082426129</v>
      </c>
      <c r="K686">
        <f t="shared" si="43"/>
        <v>0.99515738498789341</v>
      </c>
      <c r="L686" t="str">
        <f t="shared" si="44"/>
        <v>1</v>
      </c>
    </row>
    <row r="687" spans="1:12" ht="25.5">
      <c r="A687" s="6" t="s">
        <v>150</v>
      </c>
      <c r="B687" s="7">
        <v>42697</v>
      </c>
      <c r="C687" s="12">
        <f t="shared" si="16"/>
        <v>2016</v>
      </c>
      <c r="D687" s="9" t="s">
        <v>9</v>
      </c>
      <c r="E687" s="10">
        <v>1846</v>
      </c>
      <c r="F687" s="11">
        <v>50951</v>
      </c>
      <c r="G687" s="10">
        <v>2536</v>
      </c>
      <c r="H687" s="10">
        <v>1846</v>
      </c>
      <c r="I687" s="28">
        <f t="shared" si="41"/>
        <v>-690</v>
      </c>
      <c r="J687">
        <f t="shared" si="42"/>
        <v>0.72791798107255523</v>
      </c>
      <c r="K687">
        <f t="shared" si="43"/>
        <v>1</v>
      </c>
      <c r="L687" t="str">
        <f t="shared" si="44"/>
        <v>2</v>
      </c>
    </row>
    <row r="688" spans="1:12" ht="25.5">
      <c r="A688" s="6" t="s">
        <v>150</v>
      </c>
      <c r="B688" s="7">
        <v>42697</v>
      </c>
      <c r="C688" s="12">
        <f t="shared" si="16"/>
        <v>2016</v>
      </c>
      <c r="D688" s="9" t="s">
        <v>10</v>
      </c>
      <c r="E688" s="10">
        <v>1254</v>
      </c>
      <c r="F688" s="11">
        <v>53001</v>
      </c>
      <c r="G688" s="10">
        <v>1708</v>
      </c>
      <c r="H688" s="10">
        <v>1253</v>
      </c>
      <c r="I688" s="28">
        <f t="shared" si="41"/>
        <v>-454</v>
      </c>
      <c r="J688">
        <f t="shared" si="42"/>
        <v>0.73360655737704916</v>
      </c>
      <c r="K688">
        <f t="shared" si="43"/>
        <v>0.99920255183413076</v>
      </c>
      <c r="L688" t="str">
        <f t="shared" si="44"/>
        <v>2</v>
      </c>
    </row>
    <row r="689" spans="1:12">
      <c r="A689" s="6" t="s">
        <v>150</v>
      </c>
      <c r="B689" s="7">
        <v>42697</v>
      </c>
      <c r="C689" s="12">
        <f t="shared" si="16"/>
        <v>2016</v>
      </c>
      <c r="D689" s="9" t="s">
        <v>12</v>
      </c>
      <c r="E689" s="10">
        <v>375</v>
      </c>
      <c r="F689" s="11">
        <v>6212</v>
      </c>
      <c r="G689" s="10">
        <v>520</v>
      </c>
      <c r="H689" s="10">
        <v>331</v>
      </c>
      <c r="I689" s="28">
        <f t="shared" si="41"/>
        <v>-145</v>
      </c>
      <c r="J689">
        <f t="shared" si="42"/>
        <v>0.6365384615384615</v>
      </c>
      <c r="K689">
        <f t="shared" si="43"/>
        <v>0.88266666666666671</v>
      </c>
      <c r="L689" t="str">
        <f t="shared" si="44"/>
        <v>2</v>
      </c>
    </row>
    <row r="690" spans="1:12">
      <c r="A690" s="6" t="s">
        <v>150</v>
      </c>
      <c r="B690" s="7">
        <v>42697</v>
      </c>
      <c r="C690" s="12">
        <f t="shared" si="16"/>
        <v>2016</v>
      </c>
      <c r="D690" s="9" t="s">
        <v>11</v>
      </c>
      <c r="E690" s="10">
        <v>182</v>
      </c>
      <c r="F690" s="11">
        <v>49002</v>
      </c>
      <c r="G690" s="10">
        <v>286</v>
      </c>
      <c r="H690" s="10">
        <v>181</v>
      </c>
      <c r="I690" s="28">
        <f t="shared" si="41"/>
        <v>-104</v>
      </c>
      <c r="J690">
        <f t="shared" si="42"/>
        <v>0.63286713286713292</v>
      </c>
      <c r="K690">
        <f t="shared" si="43"/>
        <v>0.99450549450549453</v>
      </c>
      <c r="L690" t="str">
        <f t="shared" si="44"/>
        <v>2</v>
      </c>
    </row>
    <row r="691" spans="1:12">
      <c r="A691" s="6" t="s">
        <v>150</v>
      </c>
      <c r="B691" s="7">
        <v>42697</v>
      </c>
      <c r="C691" s="12">
        <f t="shared" si="16"/>
        <v>2016</v>
      </c>
      <c r="D691" s="9" t="s">
        <v>13</v>
      </c>
      <c r="E691" s="10">
        <v>401</v>
      </c>
      <c r="F691" s="11">
        <v>54901</v>
      </c>
      <c r="G691" s="10">
        <v>531</v>
      </c>
      <c r="H691" s="10">
        <v>397</v>
      </c>
      <c r="I691" s="28">
        <f t="shared" si="41"/>
        <v>-130</v>
      </c>
      <c r="J691">
        <f t="shared" si="42"/>
        <v>0.74764595103578158</v>
      </c>
      <c r="K691">
        <f t="shared" si="43"/>
        <v>0.9900249376558603</v>
      </c>
      <c r="L691" t="str">
        <f t="shared" si="44"/>
        <v>2</v>
      </c>
    </row>
    <row r="692" spans="1:12" ht="25.5">
      <c r="A692" s="6" t="s">
        <v>151</v>
      </c>
      <c r="B692" s="7">
        <v>42683</v>
      </c>
      <c r="C692" s="12">
        <f t="shared" si="16"/>
        <v>2016</v>
      </c>
      <c r="D692" s="9" t="s">
        <v>9</v>
      </c>
      <c r="E692" s="10">
        <v>1929</v>
      </c>
      <c r="F692" s="11">
        <v>52668</v>
      </c>
      <c r="G692" s="10">
        <v>2800</v>
      </c>
      <c r="H692" s="10">
        <v>1929</v>
      </c>
      <c r="I692" s="28">
        <f t="shared" si="41"/>
        <v>-871</v>
      </c>
      <c r="J692">
        <f t="shared" si="42"/>
        <v>0.68892857142857145</v>
      </c>
      <c r="K692">
        <f t="shared" si="43"/>
        <v>1</v>
      </c>
      <c r="L692" t="str">
        <f t="shared" si="44"/>
        <v>1</v>
      </c>
    </row>
    <row r="693" spans="1:12" ht="25.5">
      <c r="A693" s="6" t="s">
        <v>151</v>
      </c>
      <c r="B693" s="7">
        <v>42683</v>
      </c>
      <c r="C693" s="12">
        <f t="shared" si="16"/>
        <v>2016</v>
      </c>
      <c r="D693" s="9" t="s">
        <v>10</v>
      </c>
      <c r="E693" s="10">
        <v>1347</v>
      </c>
      <c r="F693" s="11">
        <v>56206</v>
      </c>
      <c r="G693" s="10">
        <v>2012</v>
      </c>
      <c r="H693" s="10">
        <v>1345</v>
      </c>
      <c r="I693" s="28">
        <f t="shared" si="41"/>
        <v>-665</v>
      </c>
      <c r="J693">
        <f t="shared" si="42"/>
        <v>0.66848906560636179</v>
      </c>
      <c r="K693">
        <f t="shared" si="43"/>
        <v>0.99851521900519669</v>
      </c>
      <c r="L693" t="str">
        <f t="shared" si="44"/>
        <v>1</v>
      </c>
    </row>
    <row r="694" spans="1:12">
      <c r="A694" s="6" t="s">
        <v>151</v>
      </c>
      <c r="B694" s="7">
        <v>42683</v>
      </c>
      <c r="C694" s="12">
        <f t="shared" si="16"/>
        <v>2016</v>
      </c>
      <c r="D694" s="9" t="s">
        <v>12</v>
      </c>
      <c r="E694" s="10">
        <v>399</v>
      </c>
      <c r="F694" s="11">
        <v>6311</v>
      </c>
      <c r="G694" s="10">
        <v>457</v>
      </c>
      <c r="H694" s="10">
        <v>396</v>
      </c>
      <c r="I694" s="28">
        <f t="shared" si="41"/>
        <v>-58</v>
      </c>
      <c r="J694">
        <f t="shared" si="42"/>
        <v>0.8665207877461707</v>
      </c>
      <c r="K694">
        <f t="shared" si="43"/>
        <v>0.99248120300751874</v>
      </c>
      <c r="L694" t="str">
        <f t="shared" si="44"/>
        <v>1</v>
      </c>
    </row>
    <row r="695" spans="1:12">
      <c r="A695" s="6" t="s">
        <v>151</v>
      </c>
      <c r="B695" s="7">
        <v>42683</v>
      </c>
      <c r="C695" s="12">
        <f t="shared" si="16"/>
        <v>2016</v>
      </c>
      <c r="D695" s="9" t="s">
        <v>11</v>
      </c>
      <c r="E695" s="10">
        <v>185</v>
      </c>
      <c r="F695" s="11">
        <v>48001</v>
      </c>
      <c r="G695" s="10">
        <v>283</v>
      </c>
      <c r="H695" s="10">
        <v>181</v>
      </c>
      <c r="I695" s="28">
        <f t="shared" si="41"/>
        <v>-98</v>
      </c>
      <c r="J695">
        <f t="shared" si="42"/>
        <v>0.63957597173144876</v>
      </c>
      <c r="K695">
        <f t="shared" si="43"/>
        <v>0.97837837837837838</v>
      </c>
      <c r="L695" t="str">
        <f t="shared" si="44"/>
        <v>1</v>
      </c>
    </row>
    <row r="696" spans="1:12">
      <c r="A696" s="6" t="s">
        <v>151</v>
      </c>
      <c r="B696" s="7">
        <v>42683</v>
      </c>
      <c r="C696" s="12">
        <f t="shared" si="16"/>
        <v>2016</v>
      </c>
      <c r="D696" s="9" t="s">
        <v>13</v>
      </c>
      <c r="E696" s="10">
        <v>401</v>
      </c>
      <c r="F696" s="11">
        <v>56000</v>
      </c>
      <c r="G696" s="10">
        <v>641</v>
      </c>
      <c r="H696" s="10">
        <v>388</v>
      </c>
      <c r="I696" s="28">
        <f t="shared" si="41"/>
        <v>-240</v>
      </c>
      <c r="J696">
        <f t="shared" si="42"/>
        <v>0.60530421216848673</v>
      </c>
      <c r="K696">
        <f t="shared" si="43"/>
        <v>0.96758104738154616</v>
      </c>
      <c r="L696" t="str">
        <f t="shared" si="44"/>
        <v>1</v>
      </c>
    </row>
    <row r="697" spans="1:12" ht="25.5">
      <c r="A697" s="6" t="s">
        <v>152</v>
      </c>
      <c r="B697" s="7">
        <v>42662</v>
      </c>
      <c r="C697" s="12">
        <f t="shared" si="16"/>
        <v>2016</v>
      </c>
      <c r="D697" s="9" t="s">
        <v>9</v>
      </c>
      <c r="E697" s="10">
        <v>2023</v>
      </c>
      <c r="F697" s="11">
        <v>50991</v>
      </c>
      <c r="G697" s="10">
        <v>2584</v>
      </c>
      <c r="H697" s="10">
        <v>2021</v>
      </c>
      <c r="I697" s="28">
        <f t="shared" si="41"/>
        <v>-561</v>
      </c>
      <c r="J697">
        <f t="shared" si="42"/>
        <v>0.78212074303405577</v>
      </c>
      <c r="K697">
        <f t="shared" si="43"/>
        <v>0.9990113692535838</v>
      </c>
      <c r="L697" t="str">
        <f t="shared" si="44"/>
        <v>2</v>
      </c>
    </row>
    <row r="698" spans="1:12" ht="25.5">
      <c r="A698" s="6" t="s">
        <v>152</v>
      </c>
      <c r="B698" s="7">
        <v>42662</v>
      </c>
      <c r="C698" s="12">
        <f t="shared" si="16"/>
        <v>2016</v>
      </c>
      <c r="D698" s="9" t="s">
        <v>10</v>
      </c>
      <c r="E698" s="10">
        <v>1340</v>
      </c>
      <c r="F698" s="11">
        <v>56410</v>
      </c>
      <c r="G698" s="10">
        <v>1768</v>
      </c>
      <c r="H698" s="10">
        <v>1329</v>
      </c>
      <c r="I698" s="28">
        <f t="shared" si="41"/>
        <v>-428</v>
      </c>
      <c r="J698">
        <f t="shared" si="42"/>
        <v>0.75169683257918551</v>
      </c>
      <c r="K698">
        <f t="shared" si="43"/>
        <v>0.99179104477611946</v>
      </c>
      <c r="L698" t="str">
        <f t="shared" si="44"/>
        <v>2</v>
      </c>
    </row>
    <row r="699" spans="1:12">
      <c r="A699" s="6" t="s">
        <v>152</v>
      </c>
      <c r="B699" s="7">
        <v>42662</v>
      </c>
      <c r="C699" s="12">
        <f t="shared" si="16"/>
        <v>2016</v>
      </c>
      <c r="D699" s="9" t="s">
        <v>12</v>
      </c>
      <c r="E699" s="10">
        <v>360</v>
      </c>
      <c r="F699" s="11">
        <v>6354</v>
      </c>
      <c r="G699" s="10">
        <v>430</v>
      </c>
      <c r="H699" s="10">
        <v>356</v>
      </c>
      <c r="I699" s="28">
        <f t="shared" si="41"/>
        <v>-70</v>
      </c>
      <c r="J699">
        <f t="shared" si="42"/>
        <v>0.82790697674418601</v>
      </c>
      <c r="K699">
        <f t="shared" si="43"/>
        <v>0.98888888888888893</v>
      </c>
      <c r="L699" t="str">
        <f t="shared" si="44"/>
        <v>2</v>
      </c>
    </row>
    <row r="700" spans="1:12">
      <c r="A700" s="6" t="s">
        <v>152</v>
      </c>
      <c r="B700" s="7">
        <v>42662</v>
      </c>
      <c r="C700" s="12">
        <f t="shared" si="16"/>
        <v>2016</v>
      </c>
      <c r="D700" s="9" t="s">
        <v>11</v>
      </c>
      <c r="E700" s="10">
        <v>188</v>
      </c>
      <c r="F700" s="11">
        <v>45589</v>
      </c>
      <c r="G700" s="10">
        <v>252</v>
      </c>
      <c r="H700" s="10">
        <v>187</v>
      </c>
      <c r="I700" s="28">
        <f t="shared" si="41"/>
        <v>-64</v>
      </c>
      <c r="J700">
        <f t="shared" si="42"/>
        <v>0.74206349206349209</v>
      </c>
      <c r="K700">
        <f t="shared" si="43"/>
        <v>0.99468085106382975</v>
      </c>
      <c r="L700" t="str">
        <f t="shared" si="44"/>
        <v>2</v>
      </c>
    </row>
    <row r="701" spans="1:12">
      <c r="A701" s="6" t="s">
        <v>152</v>
      </c>
      <c r="B701" s="7">
        <v>42662</v>
      </c>
      <c r="C701" s="12">
        <f t="shared" si="16"/>
        <v>2016</v>
      </c>
      <c r="D701" s="9" t="s">
        <v>13</v>
      </c>
      <c r="E701" s="10">
        <v>429</v>
      </c>
      <c r="F701" s="11">
        <v>56340</v>
      </c>
      <c r="G701" s="10">
        <v>678</v>
      </c>
      <c r="H701" s="10">
        <v>428</v>
      </c>
      <c r="I701" s="28">
        <f t="shared" si="41"/>
        <v>-249</v>
      </c>
      <c r="J701">
        <f t="shared" si="42"/>
        <v>0.63126843657817111</v>
      </c>
      <c r="K701">
        <f t="shared" si="43"/>
        <v>0.99766899766899764</v>
      </c>
      <c r="L701" t="str">
        <f t="shared" si="44"/>
        <v>2</v>
      </c>
    </row>
    <row r="702" spans="1:12" ht="25.5">
      <c r="A702" s="6" t="s">
        <v>153</v>
      </c>
      <c r="B702" s="7">
        <v>42648</v>
      </c>
      <c r="C702" s="12">
        <f t="shared" si="16"/>
        <v>2016</v>
      </c>
      <c r="D702" s="9" t="s">
        <v>9</v>
      </c>
      <c r="E702" s="10">
        <v>2064</v>
      </c>
      <c r="F702" s="11">
        <v>51507</v>
      </c>
      <c r="G702" s="10">
        <v>2938</v>
      </c>
      <c r="H702" s="10">
        <v>1979</v>
      </c>
      <c r="I702" s="28">
        <f t="shared" si="41"/>
        <v>-874</v>
      </c>
      <c r="J702">
        <f t="shared" si="42"/>
        <v>0.67358747447243017</v>
      </c>
      <c r="K702">
        <f t="shared" si="43"/>
        <v>0.95881782945736438</v>
      </c>
      <c r="L702" t="str">
        <f t="shared" si="44"/>
        <v>1</v>
      </c>
    </row>
    <row r="703" spans="1:12" ht="25.5">
      <c r="A703" s="6" t="s">
        <v>153</v>
      </c>
      <c r="B703" s="7">
        <v>42648</v>
      </c>
      <c r="C703" s="12">
        <f t="shared" si="16"/>
        <v>2016</v>
      </c>
      <c r="D703" s="9" t="s">
        <v>10</v>
      </c>
      <c r="E703" s="10">
        <v>1350</v>
      </c>
      <c r="F703" s="11">
        <v>53001</v>
      </c>
      <c r="G703" s="10">
        <v>1785</v>
      </c>
      <c r="H703" s="10">
        <v>1246</v>
      </c>
      <c r="I703" s="28">
        <f t="shared" si="41"/>
        <v>-435</v>
      </c>
      <c r="J703">
        <f t="shared" si="42"/>
        <v>0.69803921568627447</v>
      </c>
      <c r="K703">
        <f t="shared" si="43"/>
        <v>0.92296296296296299</v>
      </c>
      <c r="L703" t="str">
        <f t="shared" si="44"/>
        <v>1</v>
      </c>
    </row>
    <row r="704" spans="1:12">
      <c r="A704" s="6" t="s">
        <v>153</v>
      </c>
      <c r="B704" s="7">
        <v>42648</v>
      </c>
      <c r="C704" s="12">
        <f t="shared" si="16"/>
        <v>2016</v>
      </c>
      <c r="D704" s="9" t="s">
        <v>12</v>
      </c>
      <c r="E704" s="10">
        <v>387</v>
      </c>
      <c r="F704" s="11">
        <v>6353</v>
      </c>
      <c r="G704" s="10">
        <v>498</v>
      </c>
      <c r="H704" s="10">
        <v>359</v>
      </c>
      <c r="I704" s="28">
        <f t="shared" si="41"/>
        <v>-111</v>
      </c>
      <c r="J704">
        <f t="shared" si="42"/>
        <v>0.72088353413654616</v>
      </c>
      <c r="K704">
        <f t="shared" si="43"/>
        <v>0.92764857881136953</v>
      </c>
      <c r="L704" t="str">
        <f t="shared" si="44"/>
        <v>1</v>
      </c>
    </row>
    <row r="705" spans="1:12">
      <c r="A705" s="6" t="s">
        <v>153</v>
      </c>
      <c r="B705" s="7">
        <v>42648</v>
      </c>
      <c r="C705" s="12">
        <f t="shared" si="16"/>
        <v>2016</v>
      </c>
      <c r="D705" s="9" t="s">
        <v>11</v>
      </c>
      <c r="E705" s="10">
        <v>176</v>
      </c>
      <c r="F705" s="11">
        <v>48702</v>
      </c>
      <c r="G705" s="10">
        <v>232</v>
      </c>
      <c r="H705" s="10">
        <v>172</v>
      </c>
      <c r="I705" s="28">
        <f t="shared" si="41"/>
        <v>-56</v>
      </c>
      <c r="J705">
        <f t="shared" si="42"/>
        <v>0.74137931034482762</v>
      </c>
      <c r="K705">
        <f t="shared" si="43"/>
        <v>0.97727272727272729</v>
      </c>
      <c r="L705" t="str">
        <f t="shared" si="44"/>
        <v>1</v>
      </c>
    </row>
    <row r="706" spans="1:12">
      <c r="A706" s="6" t="s">
        <v>153</v>
      </c>
      <c r="B706" s="7">
        <v>42648</v>
      </c>
      <c r="C706" s="12">
        <f t="shared" si="16"/>
        <v>2016</v>
      </c>
      <c r="D706" s="9" t="s">
        <v>13</v>
      </c>
      <c r="E706" s="10">
        <v>436</v>
      </c>
      <c r="F706" s="11">
        <v>54200</v>
      </c>
      <c r="G706" s="10">
        <v>642</v>
      </c>
      <c r="H706" s="10">
        <v>435</v>
      </c>
      <c r="I706" s="28">
        <f t="shared" si="41"/>
        <v>-206</v>
      </c>
      <c r="J706">
        <f t="shared" si="42"/>
        <v>0.67757009345794394</v>
      </c>
      <c r="K706">
        <f t="shared" si="43"/>
        <v>0.99770642201834858</v>
      </c>
      <c r="L706" t="str">
        <f t="shared" si="44"/>
        <v>1</v>
      </c>
    </row>
    <row r="707" spans="1:12" ht="25.5">
      <c r="A707" s="6" t="s">
        <v>154</v>
      </c>
      <c r="B707" s="7">
        <v>42634</v>
      </c>
      <c r="C707" s="12">
        <f t="shared" si="16"/>
        <v>2016</v>
      </c>
      <c r="D707" s="9" t="s">
        <v>9</v>
      </c>
      <c r="E707" s="10">
        <v>2008</v>
      </c>
      <c r="F707" s="11">
        <v>50000</v>
      </c>
      <c r="G707" s="10">
        <v>2610</v>
      </c>
      <c r="H707" s="10">
        <v>1993</v>
      </c>
      <c r="I707" s="28">
        <f t="shared" ref="I707:I770" si="45">E707-G707</f>
        <v>-602</v>
      </c>
      <c r="J707">
        <f t="shared" ref="J707:J770" si="46">H707/G707</f>
        <v>0.76360153256704977</v>
      </c>
      <c r="K707">
        <f t="shared" ref="K707:K770" si="47">H707/E707</f>
        <v>0.99252988047808766</v>
      </c>
      <c r="L707" t="str">
        <f t="shared" ref="L707:L770" si="48">IF(COUNTIF(A707,"*First*"), "1","2")</f>
        <v>2</v>
      </c>
    </row>
    <row r="708" spans="1:12" ht="25.5">
      <c r="A708" s="6" t="s">
        <v>154</v>
      </c>
      <c r="B708" s="7">
        <v>42634</v>
      </c>
      <c r="C708" s="12">
        <f t="shared" si="16"/>
        <v>2016</v>
      </c>
      <c r="D708" s="9" t="s">
        <v>10</v>
      </c>
      <c r="E708" s="10">
        <v>1338</v>
      </c>
      <c r="F708" s="11">
        <v>55501</v>
      </c>
      <c r="G708" s="10">
        <v>2017</v>
      </c>
      <c r="H708" s="10">
        <v>1334</v>
      </c>
      <c r="I708" s="28">
        <f t="shared" si="45"/>
        <v>-679</v>
      </c>
      <c r="J708">
        <f t="shared" si="46"/>
        <v>0.66137828458106096</v>
      </c>
      <c r="K708">
        <f t="shared" si="47"/>
        <v>0.99701046337817634</v>
      </c>
      <c r="L708" t="str">
        <f t="shared" si="48"/>
        <v>2</v>
      </c>
    </row>
    <row r="709" spans="1:12">
      <c r="A709" s="6" t="s">
        <v>154</v>
      </c>
      <c r="B709" s="7">
        <v>42634</v>
      </c>
      <c r="C709" s="12">
        <f t="shared" si="16"/>
        <v>2016</v>
      </c>
      <c r="D709" s="9" t="s">
        <v>12</v>
      </c>
      <c r="E709" s="10">
        <v>403</v>
      </c>
      <c r="F709" s="11">
        <v>6501</v>
      </c>
      <c r="G709" s="10">
        <v>478</v>
      </c>
      <c r="H709" s="10">
        <v>402</v>
      </c>
      <c r="I709" s="28">
        <f t="shared" si="45"/>
        <v>-75</v>
      </c>
      <c r="J709">
        <f t="shared" si="46"/>
        <v>0.84100418410041844</v>
      </c>
      <c r="K709">
        <f t="shared" si="47"/>
        <v>0.9975186104218362</v>
      </c>
      <c r="L709" t="str">
        <f t="shared" si="48"/>
        <v>2</v>
      </c>
    </row>
    <row r="710" spans="1:12">
      <c r="A710" s="6" t="s">
        <v>154</v>
      </c>
      <c r="B710" s="7">
        <v>42634</v>
      </c>
      <c r="C710" s="12">
        <f t="shared" si="16"/>
        <v>2016</v>
      </c>
      <c r="D710" s="9" t="s">
        <v>11</v>
      </c>
      <c r="E710" s="10">
        <v>177</v>
      </c>
      <c r="F710" s="11">
        <v>49890</v>
      </c>
      <c r="G710" s="10">
        <v>237</v>
      </c>
      <c r="H710" s="10">
        <v>165</v>
      </c>
      <c r="I710" s="28">
        <f t="shared" si="45"/>
        <v>-60</v>
      </c>
      <c r="J710">
        <f t="shared" si="46"/>
        <v>0.69620253164556967</v>
      </c>
      <c r="K710">
        <f t="shared" si="47"/>
        <v>0.93220338983050843</v>
      </c>
      <c r="L710" t="str">
        <f t="shared" si="48"/>
        <v>2</v>
      </c>
    </row>
    <row r="711" spans="1:12">
      <c r="A711" s="6" t="s">
        <v>154</v>
      </c>
      <c r="B711" s="7">
        <v>42634</v>
      </c>
      <c r="C711" s="12">
        <f t="shared" si="16"/>
        <v>2016</v>
      </c>
      <c r="D711" s="9" t="s">
        <v>13</v>
      </c>
      <c r="E711" s="10">
        <v>429</v>
      </c>
      <c r="F711" s="11">
        <v>55201</v>
      </c>
      <c r="G711" s="10">
        <v>592</v>
      </c>
      <c r="H711" s="10">
        <v>429</v>
      </c>
      <c r="I711" s="28">
        <f t="shared" si="45"/>
        <v>-163</v>
      </c>
      <c r="J711">
        <f t="shared" si="46"/>
        <v>0.72466216216216217</v>
      </c>
      <c r="K711">
        <f t="shared" si="47"/>
        <v>1</v>
      </c>
      <c r="L711" t="str">
        <f t="shared" si="48"/>
        <v>2</v>
      </c>
    </row>
    <row r="712" spans="1:12" ht="25.5">
      <c r="A712" s="6" t="s">
        <v>155</v>
      </c>
      <c r="B712" s="7">
        <v>42620</v>
      </c>
      <c r="C712" s="12">
        <f t="shared" si="16"/>
        <v>2016</v>
      </c>
      <c r="D712" s="9" t="s">
        <v>9</v>
      </c>
      <c r="E712" s="10">
        <v>2067</v>
      </c>
      <c r="F712" s="11">
        <v>51506</v>
      </c>
      <c r="G712" s="10">
        <v>2739</v>
      </c>
      <c r="H712" s="10">
        <v>2011</v>
      </c>
      <c r="I712" s="28">
        <f t="shared" si="45"/>
        <v>-672</v>
      </c>
      <c r="J712">
        <f t="shared" si="46"/>
        <v>0.73420956553486671</v>
      </c>
      <c r="K712">
        <f t="shared" si="47"/>
        <v>0.972907595549105</v>
      </c>
      <c r="L712" t="str">
        <f t="shared" si="48"/>
        <v>1</v>
      </c>
    </row>
    <row r="713" spans="1:12" ht="25.5">
      <c r="A713" s="6" t="s">
        <v>155</v>
      </c>
      <c r="B713" s="7">
        <v>42620</v>
      </c>
      <c r="C713" s="12">
        <f t="shared" si="16"/>
        <v>2016</v>
      </c>
      <c r="D713" s="9" t="s">
        <v>10</v>
      </c>
      <c r="E713" s="10">
        <v>1372</v>
      </c>
      <c r="F713" s="11">
        <v>57002</v>
      </c>
      <c r="G713" s="10">
        <v>2183</v>
      </c>
      <c r="H713" s="10">
        <v>1358</v>
      </c>
      <c r="I713" s="28">
        <f t="shared" si="45"/>
        <v>-811</v>
      </c>
      <c r="J713">
        <f t="shared" si="46"/>
        <v>0.62207970682546954</v>
      </c>
      <c r="K713">
        <f t="shared" si="47"/>
        <v>0.98979591836734693</v>
      </c>
      <c r="L713" t="str">
        <f t="shared" si="48"/>
        <v>1</v>
      </c>
    </row>
    <row r="714" spans="1:12">
      <c r="A714" s="6" t="s">
        <v>155</v>
      </c>
      <c r="B714" s="7">
        <v>42620</v>
      </c>
      <c r="C714" s="12">
        <f t="shared" si="16"/>
        <v>2016</v>
      </c>
      <c r="D714" s="9" t="s">
        <v>12</v>
      </c>
      <c r="E714" s="10">
        <v>362</v>
      </c>
      <c r="F714" s="11">
        <v>6452</v>
      </c>
      <c r="G714" s="10">
        <v>521</v>
      </c>
      <c r="H714" s="10">
        <v>334</v>
      </c>
      <c r="I714" s="28">
        <f t="shared" si="45"/>
        <v>-159</v>
      </c>
      <c r="J714">
        <f t="shared" si="46"/>
        <v>0.64107485604606529</v>
      </c>
      <c r="K714">
        <f t="shared" si="47"/>
        <v>0.92265193370165743</v>
      </c>
      <c r="L714" t="str">
        <f t="shared" si="48"/>
        <v>1</v>
      </c>
    </row>
    <row r="715" spans="1:12">
      <c r="A715" s="6" t="s">
        <v>155</v>
      </c>
      <c r="B715" s="7">
        <v>42620</v>
      </c>
      <c r="C715" s="12">
        <f t="shared" si="16"/>
        <v>2016</v>
      </c>
      <c r="D715" s="9" t="s">
        <v>11</v>
      </c>
      <c r="E715" s="10">
        <v>175</v>
      </c>
      <c r="F715" s="11">
        <v>49801</v>
      </c>
      <c r="G715" s="10">
        <v>260</v>
      </c>
      <c r="H715" s="10">
        <v>175</v>
      </c>
      <c r="I715" s="28">
        <f t="shared" si="45"/>
        <v>-85</v>
      </c>
      <c r="J715">
        <f t="shared" si="46"/>
        <v>0.67307692307692313</v>
      </c>
      <c r="K715">
        <f t="shared" si="47"/>
        <v>1</v>
      </c>
      <c r="L715" t="str">
        <f t="shared" si="48"/>
        <v>1</v>
      </c>
    </row>
    <row r="716" spans="1:12">
      <c r="A716" s="6" t="s">
        <v>155</v>
      </c>
      <c r="B716" s="7">
        <v>42620</v>
      </c>
      <c r="C716" s="12">
        <f t="shared" si="16"/>
        <v>2016</v>
      </c>
      <c r="D716" s="9" t="s">
        <v>13</v>
      </c>
      <c r="E716" s="10">
        <v>458</v>
      </c>
      <c r="F716" s="11">
        <v>56889</v>
      </c>
      <c r="G716" s="10">
        <v>723</v>
      </c>
      <c r="H716" s="10">
        <v>450</v>
      </c>
      <c r="I716" s="28">
        <f t="shared" si="45"/>
        <v>-265</v>
      </c>
      <c r="J716">
        <f t="shared" si="46"/>
        <v>0.62240663900414939</v>
      </c>
      <c r="K716">
        <f t="shared" si="47"/>
        <v>0.98253275109170302</v>
      </c>
      <c r="L716" t="str">
        <f t="shared" si="48"/>
        <v>1</v>
      </c>
    </row>
    <row r="717" spans="1:12" ht="25.5">
      <c r="A717" s="6" t="s">
        <v>156</v>
      </c>
      <c r="B717" s="7">
        <v>42599</v>
      </c>
      <c r="C717" s="12">
        <f t="shared" si="16"/>
        <v>2016</v>
      </c>
      <c r="D717" s="9" t="s">
        <v>9</v>
      </c>
      <c r="E717" s="10">
        <v>2034</v>
      </c>
      <c r="F717" s="11">
        <v>53334</v>
      </c>
      <c r="G717" s="10">
        <v>2803</v>
      </c>
      <c r="H717" s="10">
        <v>2034</v>
      </c>
      <c r="I717" s="28">
        <f t="shared" si="45"/>
        <v>-769</v>
      </c>
      <c r="J717">
        <f t="shared" si="46"/>
        <v>0.72565108811987156</v>
      </c>
      <c r="K717">
        <f t="shared" si="47"/>
        <v>1</v>
      </c>
      <c r="L717" t="str">
        <f t="shared" si="48"/>
        <v>2</v>
      </c>
    </row>
    <row r="718" spans="1:12" ht="25.5">
      <c r="A718" s="6" t="s">
        <v>156</v>
      </c>
      <c r="B718" s="7">
        <v>42599</v>
      </c>
      <c r="C718" s="12">
        <f t="shared" si="16"/>
        <v>2016</v>
      </c>
      <c r="D718" s="9" t="s">
        <v>10</v>
      </c>
      <c r="E718" s="10">
        <v>1336</v>
      </c>
      <c r="F718" s="11">
        <v>56500</v>
      </c>
      <c r="G718" s="10">
        <v>2088</v>
      </c>
      <c r="H718" s="10">
        <v>1334</v>
      </c>
      <c r="I718" s="28">
        <f t="shared" si="45"/>
        <v>-752</v>
      </c>
      <c r="J718">
        <f t="shared" si="46"/>
        <v>0.63888888888888884</v>
      </c>
      <c r="K718">
        <f t="shared" si="47"/>
        <v>0.99850299401197606</v>
      </c>
      <c r="L718" t="str">
        <f t="shared" si="48"/>
        <v>2</v>
      </c>
    </row>
    <row r="719" spans="1:12">
      <c r="A719" s="6" t="s">
        <v>156</v>
      </c>
      <c r="B719" s="7">
        <v>42599</v>
      </c>
      <c r="C719" s="12">
        <f t="shared" si="16"/>
        <v>2016</v>
      </c>
      <c r="D719" s="9" t="s">
        <v>12</v>
      </c>
      <c r="E719" s="10">
        <v>365</v>
      </c>
      <c r="F719" s="11">
        <v>6352</v>
      </c>
      <c r="G719" s="10">
        <v>541</v>
      </c>
      <c r="H719" s="10">
        <v>321</v>
      </c>
      <c r="I719" s="28">
        <f t="shared" si="45"/>
        <v>-176</v>
      </c>
      <c r="J719">
        <f t="shared" si="46"/>
        <v>0.59334565619223656</v>
      </c>
      <c r="K719">
        <f t="shared" si="47"/>
        <v>0.8794520547945206</v>
      </c>
      <c r="L719" t="str">
        <f t="shared" si="48"/>
        <v>2</v>
      </c>
    </row>
    <row r="720" spans="1:12">
      <c r="A720" s="6" t="s">
        <v>156</v>
      </c>
      <c r="B720" s="7">
        <v>42599</v>
      </c>
      <c r="C720" s="12">
        <f t="shared" si="16"/>
        <v>2016</v>
      </c>
      <c r="D720" s="9" t="s">
        <v>11</v>
      </c>
      <c r="E720" s="10">
        <v>180</v>
      </c>
      <c r="F720" s="11">
        <v>48001</v>
      </c>
      <c r="G720" s="10">
        <v>236</v>
      </c>
      <c r="H720" s="10">
        <v>178</v>
      </c>
      <c r="I720" s="28">
        <f t="shared" si="45"/>
        <v>-56</v>
      </c>
      <c r="J720">
        <f t="shared" si="46"/>
        <v>0.75423728813559321</v>
      </c>
      <c r="K720">
        <f t="shared" si="47"/>
        <v>0.98888888888888893</v>
      </c>
      <c r="L720" t="str">
        <f t="shared" si="48"/>
        <v>2</v>
      </c>
    </row>
    <row r="721" spans="1:12">
      <c r="A721" s="6" t="s">
        <v>156</v>
      </c>
      <c r="B721" s="7">
        <v>42599</v>
      </c>
      <c r="C721" s="12">
        <f t="shared" si="16"/>
        <v>2016</v>
      </c>
      <c r="D721" s="9" t="s">
        <v>13</v>
      </c>
      <c r="E721" s="10">
        <v>450</v>
      </c>
      <c r="F721" s="11">
        <v>56956</v>
      </c>
      <c r="G721" s="10">
        <v>618</v>
      </c>
      <c r="H721" s="10">
        <v>450</v>
      </c>
      <c r="I721" s="28">
        <f t="shared" si="45"/>
        <v>-168</v>
      </c>
      <c r="J721">
        <f t="shared" si="46"/>
        <v>0.72815533980582525</v>
      </c>
      <c r="K721">
        <f t="shared" si="47"/>
        <v>1</v>
      </c>
      <c r="L721" t="str">
        <f t="shared" si="48"/>
        <v>2</v>
      </c>
    </row>
    <row r="722" spans="1:12" ht="25.5">
      <c r="A722" s="6" t="s">
        <v>157</v>
      </c>
      <c r="B722" s="7">
        <v>42585</v>
      </c>
      <c r="C722" s="12">
        <f t="shared" si="16"/>
        <v>2016</v>
      </c>
      <c r="D722" s="9" t="s">
        <v>9</v>
      </c>
      <c r="E722" s="10">
        <v>2018</v>
      </c>
      <c r="F722" s="11">
        <v>52503</v>
      </c>
      <c r="G722" s="10">
        <v>2712</v>
      </c>
      <c r="H722" s="10">
        <v>1959</v>
      </c>
      <c r="I722" s="28">
        <f t="shared" si="45"/>
        <v>-694</v>
      </c>
      <c r="J722">
        <f t="shared" si="46"/>
        <v>0.72234513274336287</v>
      </c>
      <c r="K722">
        <f t="shared" si="47"/>
        <v>0.9707631318136769</v>
      </c>
      <c r="L722" t="str">
        <f t="shared" si="48"/>
        <v>1</v>
      </c>
    </row>
    <row r="723" spans="1:12" ht="25.5">
      <c r="A723" s="6" t="s">
        <v>157</v>
      </c>
      <c r="B723" s="7">
        <v>42585</v>
      </c>
      <c r="C723" s="12">
        <f t="shared" si="16"/>
        <v>2016</v>
      </c>
      <c r="D723" s="9" t="s">
        <v>10</v>
      </c>
      <c r="E723" s="10">
        <v>1336</v>
      </c>
      <c r="F723" s="11">
        <v>57903</v>
      </c>
      <c r="G723" s="10">
        <v>2156</v>
      </c>
      <c r="H723" s="10">
        <v>1300</v>
      </c>
      <c r="I723" s="28">
        <f t="shared" si="45"/>
        <v>-820</v>
      </c>
      <c r="J723">
        <f t="shared" si="46"/>
        <v>0.60296846011131722</v>
      </c>
      <c r="K723">
        <f t="shared" si="47"/>
        <v>0.97305389221556882</v>
      </c>
      <c r="L723" t="str">
        <f t="shared" si="48"/>
        <v>1</v>
      </c>
    </row>
    <row r="724" spans="1:12">
      <c r="A724" s="6" t="s">
        <v>157</v>
      </c>
      <c r="B724" s="7">
        <v>42585</v>
      </c>
      <c r="C724" s="12">
        <f t="shared" si="16"/>
        <v>2016</v>
      </c>
      <c r="D724" s="9" t="s">
        <v>12</v>
      </c>
      <c r="E724" s="10">
        <v>403</v>
      </c>
      <c r="F724" s="11">
        <v>6206</v>
      </c>
      <c r="G724" s="10">
        <v>558</v>
      </c>
      <c r="H724" s="10">
        <v>400</v>
      </c>
      <c r="I724" s="28">
        <f t="shared" si="45"/>
        <v>-155</v>
      </c>
      <c r="J724">
        <f t="shared" si="46"/>
        <v>0.71684587813620071</v>
      </c>
      <c r="K724">
        <f t="shared" si="47"/>
        <v>0.99255583126550873</v>
      </c>
      <c r="L724" t="str">
        <f t="shared" si="48"/>
        <v>1</v>
      </c>
    </row>
    <row r="725" spans="1:12">
      <c r="A725" s="6" t="s">
        <v>157</v>
      </c>
      <c r="B725" s="7">
        <v>42585</v>
      </c>
      <c r="C725" s="12">
        <f t="shared" si="16"/>
        <v>2016</v>
      </c>
      <c r="D725" s="9" t="s">
        <v>11</v>
      </c>
      <c r="E725" s="10">
        <v>177</v>
      </c>
      <c r="F725" s="11">
        <v>48302</v>
      </c>
      <c r="G725" s="10">
        <v>245</v>
      </c>
      <c r="H725" s="10">
        <v>177</v>
      </c>
      <c r="I725" s="28">
        <f t="shared" si="45"/>
        <v>-68</v>
      </c>
      <c r="J725">
        <f t="shared" si="46"/>
        <v>0.72244897959183674</v>
      </c>
      <c r="K725">
        <f t="shared" si="47"/>
        <v>1</v>
      </c>
      <c r="L725" t="str">
        <f t="shared" si="48"/>
        <v>1</v>
      </c>
    </row>
    <row r="726" spans="1:12">
      <c r="A726" s="6" t="s">
        <v>157</v>
      </c>
      <c r="B726" s="7">
        <v>42585</v>
      </c>
      <c r="C726" s="12">
        <f t="shared" si="16"/>
        <v>2016</v>
      </c>
      <c r="D726" s="9" t="s">
        <v>13</v>
      </c>
      <c r="E726" s="10">
        <v>429</v>
      </c>
      <c r="F726" s="11">
        <v>58201</v>
      </c>
      <c r="G726" s="10">
        <v>610</v>
      </c>
      <c r="H726" s="10">
        <v>400</v>
      </c>
      <c r="I726" s="28">
        <f t="shared" si="45"/>
        <v>-181</v>
      </c>
      <c r="J726">
        <f t="shared" si="46"/>
        <v>0.65573770491803274</v>
      </c>
      <c r="K726">
        <f t="shared" si="47"/>
        <v>0.93240093240093236</v>
      </c>
      <c r="L726" t="str">
        <f t="shared" si="48"/>
        <v>1</v>
      </c>
    </row>
    <row r="727" spans="1:12" ht="25.5">
      <c r="A727" s="6" t="s">
        <v>158</v>
      </c>
      <c r="B727" s="7">
        <v>42571</v>
      </c>
      <c r="C727" s="12">
        <f t="shared" si="16"/>
        <v>2016</v>
      </c>
      <c r="D727" s="9" t="s">
        <v>9</v>
      </c>
      <c r="E727" s="10">
        <v>2272</v>
      </c>
      <c r="F727" s="11">
        <v>53000</v>
      </c>
      <c r="G727" s="10">
        <v>3195</v>
      </c>
      <c r="H727" s="10">
        <v>2246</v>
      </c>
      <c r="I727" s="28">
        <f t="shared" si="45"/>
        <v>-923</v>
      </c>
      <c r="J727">
        <f t="shared" si="46"/>
        <v>0.70297339593114239</v>
      </c>
      <c r="K727">
        <f t="shared" si="47"/>
        <v>0.988556338028169</v>
      </c>
      <c r="L727" t="str">
        <f t="shared" si="48"/>
        <v>2</v>
      </c>
    </row>
    <row r="728" spans="1:12" ht="25.5">
      <c r="A728" s="6" t="s">
        <v>158</v>
      </c>
      <c r="B728" s="7">
        <v>42571</v>
      </c>
      <c r="C728" s="12">
        <f t="shared" si="16"/>
        <v>2016</v>
      </c>
      <c r="D728" s="9" t="s">
        <v>10</v>
      </c>
      <c r="E728" s="10">
        <v>1463</v>
      </c>
      <c r="F728" s="11">
        <v>57508</v>
      </c>
      <c r="G728" s="10">
        <v>2439</v>
      </c>
      <c r="H728" s="10">
        <v>1463</v>
      </c>
      <c r="I728" s="28">
        <f t="shared" si="45"/>
        <v>-976</v>
      </c>
      <c r="J728">
        <f t="shared" si="46"/>
        <v>0.59983599835998358</v>
      </c>
      <c r="K728">
        <f t="shared" si="47"/>
        <v>1</v>
      </c>
      <c r="L728" t="str">
        <f t="shared" si="48"/>
        <v>2</v>
      </c>
    </row>
    <row r="729" spans="1:12">
      <c r="A729" s="6" t="s">
        <v>158</v>
      </c>
      <c r="B729" s="7">
        <v>42571</v>
      </c>
      <c r="C729" s="12">
        <f t="shared" si="16"/>
        <v>2016</v>
      </c>
      <c r="D729" s="9" t="s">
        <v>12</v>
      </c>
      <c r="E729" s="10">
        <v>430</v>
      </c>
      <c r="F729" s="11">
        <v>6302</v>
      </c>
      <c r="G729" s="10">
        <v>586</v>
      </c>
      <c r="H729" s="10">
        <v>424</v>
      </c>
      <c r="I729" s="28">
        <f t="shared" si="45"/>
        <v>-156</v>
      </c>
      <c r="J729">
        <f t="shared" si="46"/>
        <v>0.7235494880546075</v>
      </c>
      <c r="K729">
        <f t="shared" si="47"/>
        <v>0.98604651162790702</v>
      </c>
      <c r="L729" t="str">
        <f t="shared" si="48"/>
        <v>2</v>
      </c>
    </row>
    <row r="730" spans="1:12">
      <c r="A730" s="6" t="s">
        <v>158</v>
      </c>
      <c r="B730" s="7">
        <v>42571</v>
      </c>
      <c r="C730" s="12">
        <f t="shared" si="16"/>
        <v>2016</v>
      </c>
      <c r="D730" s="9" t="s">
        <v>11</v>
      </c>
      <c r="E730" s="10">
        <v>230</v>
      </c>
      <c r="F730" s="11">
        <v>49890</v>
      </c>
      <c r="G730" s="10">
        <v>344</v>
      </c>
      <c r="H730" s="10">
        <v>225</v>
      </c>
      <c r="I730" s="28">
        <f t="shared" si="45"/>
        <v>-114</v>
      </c>
      <c r="J730">
        <f t="shared" si="46"/>
        <v>0.65406976744186052</v>
      </c>
      <c r="K730">
        <f t="shared" si="47"/>
        <v>0.97826086956521741</v>
      </c>
      <c r="L730" t="str">
        <f t="shared" si="48"/>
        <v>2</v>
      </c>
    </row>
    <row r="731" spans="1:12">
      <c r="A731" s="6" t="s">
        <v>158</v>
      </c>
      <c r="B731" s="7">
        <v>42571</v>
      </c>
      <c r="C731" s="12">
        <f t="shared" si="16"/>
        <v>2016</v>
      </c>
      <c r="D731" s="9" t="s">
        <v>13</v>
      </c>
      <c r="E731" s="10">
        <v>521</v>
      </c>
      <c r="F731" s="11">
        <v>57501</v>
      </c>
      <c r="G731" s="10">
        <v>821</v>
      </c>
      <c r="H731" s="10">
        <v>500</v>
      </c>
      <c r="I731" s="28">
        <f t="shared" si="45"/>
        <v>-300</v>
      </c>
      <c r="J731">
        <f t="shared" si="46"/>
        <v>0.60901339829476253</v>
      </c>
      <c r="K731">
        <f t="shared" si="47"/>
        <v>0.95969289827255277</v>
      </c>
      <c r="L731" t="str">
        <f t="shared" si="48"/>
        <v>2</v>
      </c>
    </row>
    <row r="732" spans="1:12" ht="25.5">
      <c r="A732" s="6" t="s">
        <v>159</v>
      </c>
      <c r="B732" s="7">
        <v>42558</v>
      </c>
      <c r="C732" s="12">
        <f t="shared" si="16"/>
        <v>2016</v>
      </c>
      <c r="D732" s="9" t="s">
        <v>9</v>
      </c>
      <c r="E732" s="10">
        <v>2222</v>
      </c>
      <c r="F732" s="11">
        <v>52301</v>
      </c>
      <c r="G732" s="10">
        <v>3194</v>
      </c>
      <c r="H732" s="10">
        <v>2212</v>
      </c>
      <c r="I732" s="28">
        <f t="shared" si="45"/>
        <v>-972</v>
      </c>
      <c r="J732">
        <f t="shared" si="46"/>
        <v>0.69254852849092052</v>
      </c>
      <c r="K732">
        <f t="shared" si="47"/>
        <v>0.99549954995499546</v>
      </c>
      <c r="L732" t="str">
        <f t="shared" si="48"/>
        <v>1</v>
      </c>
    </row>
    <row r="733" spans="1:12" ht="25.5">
      <c r="A733" s="6" t="s">
        <v>159</v>
      </c>
      <c r="B733" s="7">
        <v>42558</v>
      </c>
      <c r="C733" s="12">
        <f t="shared" si="16"/>
        <v>2016</v>
      </c>
      <c r="D733" s="9" t="s">
        <v>10</v>
      </c>
      <c r="E733" s="10">
        <v>1469</v>
      </c>
      <c r="F733" s="11">
        <v>56089</v>
      </c>
      <c r="G733" s="10">
        <v>2547</v>
      </c>
      <c r="H733" s="10">
        <v>1469</v>
      </c>
      <c r="I733" s="28">
        <f t="shared" si="45"/>
        <v>-1078</v>
      </c>
      <c r="J733">
        <f t="shared" si="46"/>
        <v>0.57675696898311735</v>
      </c>
      <c r="K733">
        <f t="shared" si="47"/>
        <v>1</v>
      </c>
      <c r="L733" t="str">
        <f t="shared" si="48"/>
        <v>1</v>
      </c>
    </row>
    <row r="734" spans="1:12">
      <c r="A734" s="6" t="s">
        <v>159</v>
      </c>
      <c r="B734" s="7">
        <v>42558</v>
      </c>
      <c r="C734" s="12">
        <f t="shared" si="16"/>
        <v>2016</v>
      </c>
      <c r="D734" s="9" t="s">
        <v>12</v>
      </c>
      <c r="E734" s="10">
        <v>409</v>
      </c>
      <c r="F734" s="11">
        <v>6012</v>
      </c>
      <c r="G734" s="10">
        <v>525</v>
      </c>
      <c r="H734" s="10">
        <v>365</v>
      </c>
      <c r="I734" s="28">
        <f t="shared" si="45"/>
        <v>-116</v>
      </c>
      <c r="J734">
        <f t="shared" si="46"/>
        <v>0.69523809523809521</v>
      </c>
      <c r="K734">
        <f t="shared" si="47"/>
        <v>0.89242053789731046</v>
      </c>
      <c r="L734" t="str">
        <f t="shared" si="48"/>
        <v>1</v>
      </c>
    </row>
    <row r="735" spans="1:12">
      <c r="A735" s="6" t="s">
        <v>159</v>
      </c>
      <c r="B735" s="7">
        <v>42558</v>
      </c>
      <c r="C735" s="12">
        <f t="shared" si="16"/>
        <v>2016</v>
      </c>
      <c r="D735" s="9" t="s">
        <v>11</v>
      </c>
      <c r="E735" s="10">
        <v>237</v>
      </c>
      <c r="F735" s="11">
        <v>47889</v>
      </c>
      <c r="G735" s="10">
        <v>310</v>
      </c>
      <c r="H735" s="10">
        <v>235</v>
      </c>
      <c r="I735" s="28">
        <f t="shared" si="45"/>
        <v>-73</v>
      </c>
      <c r="J735">
        <f t="shared" si="46"/>
        <v>0.75806451612903225</v>
      </c>
      <c r="K735">
        <f t="shared" si="47"/>
        <v>0.99156118143459915</v>
      </c>
      <c r="L735" t="str">
        <f t="shared" si="48"/>
        <v>1</v>
      </c>
    </row>
    <row r="736" spans="1:12">
      <c r="A736" s="6" t="s">
        <v>159</v>
      </c>
      <c r="B736" s="7">
        <v>42558</v>
      </c>
      <c r="C736" s="12">
        <f t="shared" si="16"/>
        <v>2016</v>
      </c>
      <c r="D736" s="9" t="s">
        <v>13</v>
      </c>
      <c r="E736" s="10">
        <v>517</v>
      </c>
      <c r="F736" s="11">
        <v>56002</v>
      </c>
      <c r="G736" s="10">
        <v>750</v>
      </c>
      <c r="H736" s="10">
        <v>517</v>
      </c>
      <c r="I736" s="28">
        <f t="shared" si="45"/>
        <v>-233</v>
      </c>
      <c r="J736">
        <f t="shared" si="46"/>
        <v>0.68933333333333335</v>
      </c>
      <c r="K736">
        <f t="shared" si="47"/>
        <v>1</v>
      </c>
      <c r="L736" t="str">
        <f t="shared" si="48"/>
        <v>1</v>
      </c>
    </row>
    <row r="737" spans="1:12" ht="25.5">
      <c r="A737" s="6" t="s">
        <v>160</v>
      </c>
      <c r="B737" s="7">
        <v>42543</v>
      </c>
      <c r="C737" s="12">
        <f t="shared" si="16"/>
        <v>2016</v>
      </c>
      <c r="D737" s="9" t="s">
        <v>9</v>
      </c>
      <c r="E737" s="10">
        <v>2252</v>
      </c>
      <c r="F737" s="11">
        <v>55200</v>
      </c>
      <c r="G737" s="10">
        <v>3957</v>
      </c>
      <c r="H737" s="10">
        <v>2197</v>
      </c>
      <c r="I737" s="28">
        <f t="shared" si="45"/>
        <v>-1705</v>
      </c>
      <c r="J737">
        <f t="shared" si="46"/>
        <v>0.55521859994945666</v>
      </c>
      <c r="K737">
        <f t="shared" si="47"/>
        <v>0.97557726465364125</v>
      </c>
      <c r="L737" t="str">
        <f t="shared" si="48"/>
        <v>2</v>
      </c>
    </row>
    <row r="738" spans="1:12" ht="25.5">
      <c r="A738" s="6" t="s">
        <v>160</v>
      </c>
      <c r="B738" s="7">
        <v>42543</v>
      </c>
      <c r="C738" s="12">
        <f t="shared" si="16"/>
        <v>2016</v>
      </c>
      <c r="D738" s="9" t="s">
        <v>10</v>
      </c>
      <c r="E738" s="10">
        <v>1463</v>
      </c>
      <c r="F738" s="11">
        <v>57010</v>
      </c>
      <c r="G738" s="10">
        <v>2914</v>
      </c>
      <c r="H738" s="10">
        <v>1462</v>
      </c>
      <c r="I738" s="28">
        <f t="shared" si="45"/>
        <v>-1451</v>
      </c>
      <c r="J738">
        <f t="shared" si="46"/>
        <v>0.50171585449553879</v>
      </c>
      <c r="K738">
        <f t="shared" si="47"/>
        <v>0.99931647300068349</v>
      </c>
      <c r="L738" t="str">
        <f t="shared" si="48"/>
        <v>2</v>
      </c>
    </row>
    <row r="739" spans="1:12">
      <c r="A739" s="6" t="s">
        <v>160</v>
      </c>
      <c r="B739" s="7">
        <v>42543</v>
      </c>
      <c r="C739" s="12">
        <f t="shared" si="16"/>
        <v>2016</v>
      </c>
      <c r="D739" s="9" t="s">
        <v>12</v>
      </c>
      <c r="E739" s="10">
        <v>422</v>
      </c>
      <c r="F739" s="11">
        <v>6303</v>
      </c>
      <c r="G739" s="10">
        <v>495</v>
      </c>
      <c r="H739" s="10">
        <v>389</v>
      </c>
      <c r="I739" s="28">
        <f t="shared" si="45"/>
        <v>-73</v>
      </c>
      <c r="J739">
        <f t="shared" si="46"/>
        <v>0.78585858585858581</v>
      </c>
      <c r="K739">
        <f t="shared" si="47"/>
        <v>0.9218009478672986</v>
      </c>
      <c r="L739" t="str">
        <f t="shared" si="48"/>
        <v>2</v>
      </c>
    </row>
    <row r="740" spans="1:12">
      <c r="A740" s="6" t="s">
        <v>160</v>
      </c>
      <c r="B740" s="7">
        <v>42543</v>
      </c>
      <c r="C740" s="12">
        <f t="shared" si="16"/>
        <v>2016</v>
      </c>
      <c r="D740" s="9" t="s">
        <v>11</v>
      </c>
      <c r="E740">
        <v>228</v>
      </c>
      <c r="F740" s="11">
        <v>48002</v>
      </c>
      <c r="G740" s="10">
        <v>342</v>
      </c>
      <c r="H740" s="10">
        <v>226</v>
      </c>
      <c r="I740" s="28">
        <f t="shared" si="45"/>
        <v>-114</v>
      </c>
      <c r="J740">
        <f t="shared" si="46"/>
        <v>0.66081871345029242</v>
      </c>
      <c r="K740">
        <f t="shared" si="47"/>
        <v>0.99122807017543857</v>
      </c>
      <c r="L740" t="str">
        <f t="shared" si="48"/>
        <v>2</v>
      </c>
    </row>
    <row r="741" spans="1:12">
      <c r="A741" s="6" t="s">
        <v>160</v>
      </c>
      <c r="B741" s="7">
        <v>42543</v>
      </c>
      <c r="C741" s="12">
        <f t="shared" si="16"/>
        <v>2016</v>
      </c>
      <c r="D741" s="9" t="s">
        <v>13</v>
      </c>
      <c r="E741">
        <v>538</v>
      </c>
      <c r="F741" s="11">
        <v>57390</v>
      </c>
      <c r="G741" s="10">
        <v>1009</v>
      </c>
      <c r="H741" s="10">
        <v>531</v>
      </c>
      <c r="I741" s="28">
        <f t="shared" si="45"/>
        <v>-471</v>
      </c>
      <c r="J741">
        <f t="shared" si="46"/>
        <v>0.52626362735381571</v>
      </c>
      <c r="K741">
        <f t="shared" si="47"/>
        <v>0.98698884758364314</v>
      </c>
      <c r="L741" t="str">
        <f t="shared" si="48"/>
        <v>2</v>
      </c>
    </row>
    <row r="742" spans="1:12" ht="25.5">
      <c r="A742" s="6" t="s">
        <v>161</v>
      </c>
      <c r="B742" s="7">
        <v>42529</v>
      </c>
      <c r="C742" s="12">
        <f t="shared" si="16"/>
        <v>2016</v>
      </c>
      <c r="D742" s="9" t="s">
        <v>9</v>
      </c>
      <c r="E742" s="10">
        <v>2218</v>
      </c>
      <c r="F742" s="11">
        <v>53694</v>
      </c>
      <c r="G742" s="10">
        <v>4545</v>
      </c>
      <c r="H742" s="10">
        <v>2213</v>
      </c>
      <c r="I742" s="28">
        <f t="shared" si="45"/>
        <v>-2327</v>
      </c>
      <c r="J742">
        <f t="shared" si="46"/>
        <v>0.48690869086908689</v>
      </c>
      <c r="K742">
        <f t="shared" si="47"/>
        <v>0.99774571686203783</v>
      </c>
      <c r="L742" t="str">
        <f t="shared" si="48"/>
        <v>1</v>
      </c>
    </row>
    <row r="743" spans="1:12" ht="25.5">
      <c r="A743" s="6" t="s">
        <v>161</v>
      </c>
      <c r="B743" s="7">
        <v>42529</v>
      </c>
      <c r="C743" s="12">
        <f t="shared" si="16"/>
        <v>2016</v>
      </c>
      <c r="D743" s="9" t="s">
        <v>10</v>
      </c>
      <c r="E743" s="10">
        <v>1470</v>
      </c>
      <c r="F743" s="11">
        <v>56000</v>
      </c>
      <c r="G743" s="10">
        <v>3436</v>
      </c>
      <c r="H743" s="10">
        <v>1463</v>
      </c>
      <c r="I743" s="28">
        <f t="shared" si="45"/>
        <v>-1966</v>
      </c>
      <c r="J743">
        <f t="shared" si="46"/>
        <v>0.4257857974388824</v>
      </c>
      <c r="K743">
        <f t="shared" si="47"/>
        <v>0.99523809523809526</v>
      </c>
      <c r="L743" t="str">
        <f t="shared" si="48"/>
        <v>1</v>
      </c>
    </row>
    <row r="744" spans="1:12">
      <c r="A744" s="6" t="s">
        <v>161</v>
      </c>
      <c r="B744" s="7">
        <v>42529</v>
      </c>
      <c r="C744" s="12">
        <f t="shared" si="16"/>
        <v>2016</v>
      </c>
      <c r="D744" s="9" t="s">
        <v>12</v>
      </c>
      <c r="E744" s="10">
        <v>407</v>
      </c>
      <c r="F744" s="11">
        <v>6302</v>
      </c>
      <c r="G744" s="10">
        <v>529</v>
      </c>
      <c r="H744" s="10">
        <v>395</v>
      </c>
      <c r="I744" s="28">
        <f t="shared" si="45"/>
        <v>-122</v>
      </c>
      <c r="J744">
        <f t="shared" si="46"/>
        <v>0.74669187145557658</v>
      </c>
      <c r="K744">
        <f t="shared" si="47"/>
        <v>0.97051597051597049</v>
      </c>
      <c r="L744" t="str">
        <f t="shared" si="48"/>
        <v>1</v>
      </c>
    </row>
    <row r="745" spans="1:12">
      <c r="A745" s="6" t="s">
        <v>161</v>
      </c>
      <c r="B745" s="7">
        <v>42529</v>
      </c>
      <c r="C745" s="12">
        <f t="shared" si="16"/>
        <v>2016</v>
      </c>
      <c r="D745" s="9" t="s">
        <v>11</v>
      </c>
      <c r="E745" s="10">
        <v>228</v>
      </c>
      <c r="F745" s="11">
        <v>46434</v>
      </c>
      <c r="G745" s="10">
        <v>347</v>
      </c>
      <c r="H745" s="10">
        <v>219</v>
      </c>
      <c r="I745" s="28">
        <f t="shared" si="45"/>
        <v>-119</v>
      </c>
      <c r="J745">
        <f t="shared" si="46"/>
        <v>0.63112391930835732</v>
      </c>
      <c r="K745">
        <f t="shared" si="47"/>
        <v>0.96052631578947367</v>
      </c>
      <c r="L745" t="str">
        <f t="shared" si="48"/>
        <v>1</v>
      </c>
    </row>
    <row r="746" spans="1:12">
      <c r="A746" s="6" t="s">
        <v>161</v>
      </c>
      <c r="B746" s="7">
        <v>42529</v>
      </c>
      <c r="C746" s="12">
        <f t="shared" si="16"/>
        <v>2016</v>
      </c>
      <c r="D746" s="9" t="s">
        <v>13</v>
      </c>
      <c r="E746" s="10">
        <v>536</v>
      </c>
      <c r="F746" s="11">
        <v>55100</v>
      </c>
      <c r="G746" s="10">
        <v>860</v>
      </c>
      <c r="H746" s="10">
        <v>533</v>
      </c>
      <c r="I746" s="28">
        <f t="shared" si="45"/>
        <v>-324</v>
      </c>
      <c r="J746">
        <f t="shared" si="46"/>
        <v>0.61976744186046506</v>
      </c>
      <c r="K746">
        <f t="shared" si="47"/>
        <v>0.99440298507462688</v>
      </c>
      <c r="L746" t="str">
        <f t="shared" si="48"/>
        <v>1</v>
      </c>
    </row>
    <row r="747" spans="1:12" ht="25.5">
      <c r="A747" s="6" t="s">
        <v>162</v>
      </c>
      <c r="B747" s="7">
        <v>42508</v>
      </c>
      <c r="C747" s="12">
        <f t="shared" si="16"/>
        <v>2016</v>
      </c>
      <c r="D747" s="9" t="s">
        <v>9</v>
      </c>
      <c r="E747" s="10">
        <v>2217</v>
      </c>
      <c r="F747" s="11">
        <v>47020</v>
      </c>
      <c r="G747" s="10">
        <v>3227</v>
      </c>
      <c r="H747" s="10">
        <v>2182</v>
      </c>
      <c r="I747" s="28">
        <f t="shared" si="45"/>
        <v>-1010</v>
      </c>
      <c r="J747">
        <f t="shared" si="46"/>
        <v>0.67616981716764801</v>
      </c>
      <c r="K747">
        <f t="shared" si="47"/>
        <v>0.98421290031574205</v>
      </c>
      <c r="L747" t="str">
        <f t="shared" si="48"/>
        <v>2</v>
      </c>
    </row>
    <row r="748" spans="1:12" ht="25.5">
      <c r="A748" s="6" t="s">
        <v>162</v>
      </c>
      <c r="B748" s="7">
        <v>42508</v>
      </c>
      <c r="C748" s="12">
        <f t="shared" si="16"/>
        <v>2016</v>
      </c>
      <c r="D748" s="9" t="s">
        <v>10</v>
      </c>
      <c r="E748" s="10">
        <v>1537</v>
      </c>
      <c r="F748" s="11">
        <v>49156</v>
      </c>
      <c r="G748" s="10">
        <v>2322</v>
      </c>
      <c r="H748" s="10">
        <v>1536</v>
      </c>
      <c r="I748" s="28">
        <f t="shared" si="45"/>
        <v>-785</v>
      </c>
      <c r="J748">
        <f t="shared" si="46"/>
        <v>0.66149870801033595</v>
      </c>
      <c r="K748">
        <f t="shared" si="47"/>
        <v>0.99934938191281719</v>
      </c>
      <c r="L748" t="str">
        <f t="shared" si="48"/>
        <v>2</v>
      </c>
    </row>
    <row r="749" spans="1:12">
      <c r="A749" s="6" t="s">
        <v>162</v>
      </c>
      <c r="B749" s="7">
        <v>42508</v>
      </c>
      <c r="C749" s="12">
        <f t="shared" si="16"/>
        <v>2016</v>
      </c>
      <c r="D749" s="9" t="s">
        <v>12</v>
      </c>
      <c r="E749" s="10">
        <v>414</v>
      </c>
      <c r="F749" s="11">
        <v>6303</v>
      </c>
      <c r="G749" s="10">
        <v>500</v>
      </c>
      <c r="H749" s="10">
        <v>389</v>
      </c>
      <c r="I749" s="28">
        <f t="shared" si="45"/>
        <v>-86</v>
      </c>
      <c r="J749">
        <f t="shared" si="46"/>
        <v>0.77800000000000002</v>
      </c>
      <c r="K749">
        <f t="shared" si="47"/>
        <v>0.93961352657004826</v>
      </c>
      <c r="L749" t="str">
        <f t="shared" si="48"/>
        <v>2</v>
      </c>
    </row>
    <row r="750" spans="1:12">
      <c r="A750" s="6" t="s">
        <v>162</v>
      </c>
      <c r="B750" s="7">
        <v>42508</v>
      </c>
      <c r="C750" s="12">
        <f t="shared" si="16"/>
        <v>2016</v>
      </c>
      <c r="D750" s="9" t="s">
        <v>11</v>
      </c>
      <c r="E750" s="10">
        <v>229</v>
      </c>
      <c r="F750" s="11">
        <v>43002</v>
      </c>
      <c r="G750" s="10">
        <v>355</v>
      </c>
      <c r="H750" s="10">
        <v>229</v>
      </c>
      <c r="I750" s="28">
        <f t="shared" si="45"/>
        <v>-126</v>
      </c>
      <c r="J750">
        <f t="shared" si="46"/>
        <v>0.6450704225352113</v>
      </c>
      <c r="K750">
        <f t="shared" si="47"/>
        <v>1</v>
      </c>
      <c r="L750" t="str">
        <f t="shared" si="48"/>
        <v>2</v>
      </c>
    </row>
    <row r="751" spans="1:12">
      <c r="A751" s="6" t="s">
        <v>162</v>
      </c>
      <c r="B751" s="7">
        <v>42508</v>
      </c>
      <c r="C751" s="12">
        <f t="shared" si="16"/>
        <v>2016</v>
      </c>
      <c r="D751" s="9" t="s">
        <v>13</v>
      </c>
      <c r="E751" s="10">
        <v>534</v>
      </c>
      <c r="F751" s="11">
        <v>49700</v>
      </c>
      <c r="G751" s="10">
        <v>815</v>
      </c>
      <c r="H751" s="10">
        <v>510</v>
      </c>
      <c r="I751" s="28">
        <f t="shared" si="45"/>
        <v>-281</v>
      </c>
      <c r="J751">
        <f t="shared" si="46"/>
        <v>0.62576687116564422</v>
      </c>
      <c r="K751">
        <f t="shared" si="47"/>
        <v>0.9550561797752809</v>
      </c>
      <c r="L751" t="str">
        <f t="shared" si="48"/>
        <v>2</v>
      </c>
    </row>
    <row r="752" spans="1:12" ht="25.5">
      <c r="A752" s="6" t="s">
        <v>163</v>
      </c>
      <c r="B752" s="7">
        <v>42495</v>
      </c>
      <c r="C752" s="12">
        <f t="shared" si="16"/>
        <v>2016</v>
      </c>
      <c r="D752" s="9" t="s">
        <v>9</v>
      </c>
      <c r="E752" s="10">
        <v>2218</v>
      </c>
      <c r="F752" s="11">
        <v>47889</v>
      </c>
      <c r="G752" s="10">
        <v>3446</v>
      </c>
      <c r="H752" s="10">
        <v>2217</v>
      </c>
      <c r="I752" s="28">
        <f t="shared" si="45"/>
        <v>-1228</v>
      </c>
      <c r="J752">
        <f t="shared" si="46"/>
        <v>0.64335461404526983</v>
      </c>
      <c r="K752">
        <f t="shared" si="47"/>
        <v>0.99954914337240752</v>
      </c>
      <c r="L752" t="str">
        <f t="shared" si="48"/>
        <v>1</v>
      </c>
    </row>
    <row r="753" spans="1:12" ht="25.5">
      <c r="A753" s="6" t="s">
        <v>163</v>
      </c>
      <c r="B753" s="7">
        <v>42495</v>
      </c>
      <c r="C753" s="12">
        <f t="shared" si="16"/>
        <v>2016</v>
      </c>
      <c r="D753" s="9" t="s">
        <v>10</v>
      </c>
      <c r="E753" s="10">
        <v>1462</v>
      </c>
      <c r="F753" s="11">
        <v>51010</v>
      </c>
      <c r="G753" s="10">
        <v>2435</v>
      </c>
      <c r="H753" s="10">
        <v>1454</v>
      </c>
      <c r="I753" s="28">
        <f t="shared" si="45"/>
        <v>-973</v>
      </c>
      <c r="J753">
        <f t="shared" si="46"/>
        <v>0.59712525667351124</v>
      </c>
      <c r="K753">
        <f t="shared" si="47"/>
        <v>0.99452804377564974</v>
      </c>
      <c r="L753" t="str">
        <f t="shared" si="48"/>
        <v>1</v>
      </c>
    </row>
    <row r="754" spans="1:12">
      <c r="A754" s="6" t="s">
        <v>163</v>
      </c>
      <c r="B754" s="7">
        <v>42495</v>
      </c>
      <c r="C754" s="12">
        <f t="shared" si="16"/>
        <v>2016</v>
      </c>
      <c r="D754" s="9" t="s">
        <v>12</v>
      </c>
      <c r="E754" s="10">
        <v>399</v>
      </c>
      <c r="F754" s="11">
        <v>6302</v>
      </c>
      <c r="G754" s="10">
        <v>519</v>
      </c>
      <c r="H754" s="10">
        <v>389</v>
      </c>
      <c r="I754" s="28">
        <f t="shared" si="45"/>
        <v>-120</v>
      </c>
      <c r="J754">
        <f t="shared" si="46"/>
        <v>0.74951830443159928</v>
      </c>
      <c r="K754">
        <f t="shared" si="47"/>
        <v>0.97493734335839599</v>
      </c>
      <c r="L754" t="str">
        <f t="shared" si="48"/>
        <v>1</v>
      </c>
    </row>
    <row r="755" spans="1:12">
      <c r="A755" s="6" t="s">
        <v>163</v>
      </c>
      <c r="B755" s="7">
        <v>42495</v>
      </c>
      <c r="C755" s="12">
        <f t="shared" si="16"/>
        <v>2016</v>
      </c>
      <c r="D755" s="9" t="s">
        <v>11</v>
      </c>
      <c r="E755" s="10">
        <v>232</v>
      </c>
      <c r="F755" s="11">
        <v>42302</v>
      </c>
      <c r="G755" s="10">
        <v>324</v>
      </c>
      <c r="H755" s="10">
        <v>232</v>
      </c>
      <c r="I755" s="28">
        <f t="shared" si="45"/>
        <v>-92</v>
      </c>
      <c r="J755">
        <f t="shared" si="46"/>
        <v>0.71604938271604934</v>
      </c>
      <c r="K755">
        <f t="shared" si="47"/>
        <v>1</v>
      </c>
      <c r="L755" t="str">
        <f t="shared" si="48"/>
        <v>1</v>
      </c>
    </row>
    <row r="756" spans="1:12">
      <c r="A756" s="6" t="s">
        <v>163</v>
      </c>
      <c r="B756" s="7">
        <v>42495</v>
      </c>
      <c r="C756" s="12">
        <f t="shared" si="16"/>
        <v>2016</v>
      </c>
      <c r="D756" s="9" t="s">
        <v>13</v>
      </c>
      <c r="E756" s="10">
        <v>750</v>
      </c>
      <c r="F756" s="11">
        <v>49000</v>
      </c>
      <c r="G756" s="10">
        <v>1380</v>
      </c>
      <c r="H756" s="10">
        <v>728</v>
      </c>
      <c r="I756" s="28">
        <f t="shared" si="45"/>
        <v>-630</v>
      </c>
      <c r="J756">
        <f t="shared" si="46"/>
        <v>0.52753623188405796</v>
      </c>
      <c r="K756">
        <f t="shared" si="47"/>
        <v>0.97066666666666668</v>
      </c>
      <c r="L756" t="str">
        <f t="shared" si="48"/>
        <v>1</v>
      </c>
    </row>
    <row r="757" spans="1:12" ht="25.5">
      <c r="A757" s="6" t="s">
        <v>164</v>
      </c>
      <c r="B757" s="7">
        <v>42480</v>
      </c>
      <c r="C757" s="12">
        <f t="shared" si="16"/>
        <v>2016</v>
      </c>
      <c r="D757" s="9" t="s">
        <v>9</v>
      </c>
      <c r="E757" s="10">
        <v>2062</v>
      </c>
      <c r="F757" s="11">
        <v>47300</v>
      </c>
      <c r="G757" s="10">
        <v>3327</v>
      </c>
      <c r="H757" s="10">
        <v>2061</v>
      </c>
      <c r="I757" s="28">
        <f t="shared" si="45"/>
        <v>-1265</v>
      </c>
      <c r="J757">
        <f t="shared" si="46"/>
        <v>0.61947700631199276</v>
      </c>
      <c r="K757">
        <f t="shared" si="47"/>
        <v>0.99951503394762364</v>
      </c>
      <c r="L757" t="str">
        <f t="shared" si="48"/>
        <v>2</v>
      </c>
    </row>
    <row r="758" spans="1:12" ht="25.5">
      <c r="A758" s="6" t="s">
        <v>164</v>
      </c>
      <c r="B758" s="7">
        <v>42480</v>
      </c>
      <c r="C758" s="12">
        <f t="shared" si="16"/>
        <v>2016</v>
      </c>
      <c r="D758" s="9" t="s">
        <v>10</v>
      </c>
      <c r="E758" s="10">
        <v>1211</v>
      </c>
      <c r="F758" s="11">
        <v>49602</v>
      </c>
      <c r="G758" s="10">
        <v>2364</v>
      </c>
      <c r="H758" s="10">
        <v>1136</v>
      </c>
      <c r="I758" s="28">
        <f t="shared" si="45"/>
        <v>-1153</v>
      </c>
      <c r="J758">
        <f t="shared" si="46"/>
        <v>0.48054145516074448</v>
      </c>
      <c r="K758">
        <f t="shared" si="47"/>
        <v>0.93806771263418665</v>
      </c>
      <c r="L758" t="str">
        <f t="shared" si="48"/>
        <v>2</v>
      </c>
    </row>
    <row r="759" spans="1:12">
      <c r="A759" s="6" t="s">
        <v>164</v>
      </c>
      <c r="B759" s="7">
        <v>42480</v>
      </c>
      <c r="C759" s="12">
        <f t="shared" si="16"/>
        <v>2016</v>
      </c>
      <c r="D759" s="9" t="s">
        <v>12</v>
      </c>
      <c r="E759" s="10">
        <v>357</v>
      </c>
      <c r="F759" s="11">
        <v>6501</v>
      </c>
      <c r="G759" s="10">
        <v>437</v>
      </c>
      <c r="H759" s="10">
        <v>341</v>
      </c>
      <c r="I759" s="28">
        <f t="shared" si="45"/>
        <v>-80</v>
      </c>
      <c r="J759">
        <f t="shared" si="46"/>
        <v>0.78032036613272315</v>
      </c>
      <c r="K759">
        <f t="shared" si="47"/>
        <v>0.9551820728291317</v>
      </c>
      <c r="L759" t="str">
        <f t="shared" si="48"/>
        <v>2</v>
      </c>
    </row>
    <row r="760" spans="1:12">
      <c r="A760" s="6" t="s">
        <v>164</v>
      </c>
      <c r="B760" s="7">
        <v>42480</v>
      </c>
      <c r="C760" s="12">
        <f t="shared" si="16"/>
        <v>2016</v>
      </c>
      <c r="D760" s="9" t="s">
        <v>11</v>
      </c>
      <c r="E760" s="10">
        <v>163</v>
      </c>
      <c r="F760" s="11">
        <v>43002</v>
      </c>
      <c r="G760" s="10">
        <v>241</v>
      </c>
      <c r="H760" s="10">
        <v>162</v>
      </c>
      <c r="I760" s="28">
        <f t="shared" si="45"/>
        <v>-78</v>
      </c>
      <c r="J760">
        <f t="shared" si="46"/>
        <v>0.67219917012448138</v>
      </c>
      <c r="K760">
        <f t="shared" si="47"/>
        <v>0.99386503067484666</v>
      </c>
      <c r="L760" t="str">
        <f t="shared" si="48"/>
        <v>2</v>
      </c>
    </row>
    <row r="761" spans="1:12">
      <c r="A761" s="6" t="s">
        <v>164</v>
      </c>
      <c r="B761" s="7">
        <v>42480</v>
      </c>
      <c r="C761" s="12">
        <f t="shared" si="16"/>
        <v>2016</v>
      </c>
      <c r="D761" s="9" t="s">
        <v>13</v>
      </c>
      <c r="E761" s="10">
        <v>453</v>
      </c>
      <c r="F761" s="11">
        <v>49501</v>
      </c>
      <c r="G761" s="10">
        <v>834</v>
      </c>
      <c r="H761" s="10">
        <v>433</v>
      </c>
      <c r="I761" s="28">
        <f t="shared" si="45"/>
        <v>-381</v>
      </c>
      <c r="J761">
        <f t="shared" si="46"/>
        <v>0.51918465227817745</v>
      </c>
      <c r="K761">
        <f t="shared" si="47"/>
        <v>0.95584988962472406</v>
      </c>
      <c r="L761" t="str">
        <f t="shared" si="48"/>
        <v>2</v>
      </c>
    </row>
    <row r="762" spans="1:12" ht="25.5">
      <c r="A762" s="6" t="s">
        <v>165</v>
      </c>
      <c r="B762" s="7">
        <v>42466</v>
      </c>
      <c r="C762" s="12">
        <f t="shared" si="16"/>
        <v>2016</v>
      </c>
      <c r="D762" s="9" t="s">
        <v>9</v>
      </c>
      <c r="E762" s="10">
        <v>2105</v>
      </c>
      <c r="F762" s="11">
        <v>46009</v>
      </c>
      <c r="G762" s="10">
        <v>3719</v>
      </c>
      <c r="H762" s="10">
        <v>2103</v>
      </c>
      <c r="I762" s="28">
        <f t="shared" si="45"/>
        <v>-1614</v>
      </c>
      <c r="J762">
        <f t="shared" si="46"/>
        <v>0.56547458994353317</v>
      </c>
      <c r="K762">
        <f t="shared" si="47"/>
        <v>0.99904988123515437</v>
      </c>
      <c r="L762" t="str">
        <f t="shared" si="48"/>
        <v>1</v>
      </c>
    </row>
    <row r="763" spans="1:12" ht="25.5">
      <c r="A763" s="6" t="s">
        <v>165</v>
      </c>
      <c r="B763" s="7">
        <v>42466</v>
      </c>
      <c r="C763" s="12">
        <f t="shared" si="16"/>
        <v>2016</v>
      </c>
      <c r="D763" s="9" t="s">
        <v>10</v>
      </c>
      <c r="E763" s="10">
        <v>1218</v>
      </c>
      <c r="F763" s="11">
        <v>47000</v>
      </c>
      <c r="G763" s="10">
        <v>2247</v>
      </c>
      <c r="H763" s="10">
        <v>1218</v>
      </c>
      <c r="I763" s="28">
        <f t="shared" si="45"/>
        <v>-1029</v>
      </c>
      <c r="J763">
        <f t="shared" si="46"/>
        <v>0.54205607476635509</v>
      </c>
      <c r="K763">
        <f t="shared" si="47"/>
        <v>1</v>
      </c>
      <c r="L763" t="str">
        <f t="shared" si="48"/>
        <v>1</v>
      </c>
    </row>
    <row r="764" spans="1:12">
      <c r="A764" s="6" t="s">
        <v>165</v>
      </c>
      <c r="B764" s="7">
        <v>42466</v>
      </c>
      <c r="C764" s="12">
        <f t="shared" si="16"/>
        <v>2016</v>
      </c>
      <c r="D764" s="9" t="s">
        <v>12</v>
      </c>
      <c r="E764" s="10">
        <v>357</v>
      </c>
      <c r="F764" s="11">
        <v>6503</v>
      </c>
      <c r="G764" s="10">
        <v>455</v>
      </c>
      <c r="H764" s="10">
        <v>356</v>
      </c>
      <c r="I764" s="28">
        <f t="shared" si="45"/>
        <v>-98</v>
      </c>
      <c r="J764">
        <f t="shared" si="46"/>
        <v>0.78241758241758241</v>
      </c>
      <c r="K764">
        <f t="shared" si="47"/>
        <v>0.99719887955182074</v>
      </c>
      <c r="L764" t="str">
        <f t="shared" si="48"/>
        <v>1</v>
      </c>
    </row>
    <row r="765" spans="1:12">
      <c r="A765" s="6" t="s">
        <v>165</v>
      </c>
      <c r="B765" s="7">
        <v>42466</v>
      </c>
      <c r="C765" s="12">
        <f t="shared" si="16"/>
        <v>2016</v>
      </c>
      <c r="D765" s="9" t="s">
        <v>11</v>
      </c>
      <c r="E765" s="10">
        <v>164</v>
      </c>
      <c r="F765" s="11">
        <v>44213</v>
      </c>
      <c r="G765" s="10">
        <v>235</v>
      </c>
      <c r="H765" s="10">
        <v>161</v>
      </c>
      <c r="I765" s="28">
        <f t="shared" si="45"/>
        <v>-71</v>
      </c>
      <c r="J765">
        <f t="shared" si="46"/>
        <v>0.68510638297872339</v>
      </c>
      <c r="K765">
        <f t="shared" si="47"/>
        <v>0.98170731707317072</v>
      </c>
      <c r="L765" t="str">
        <f t="shared" si="48"/>
        <v>1</v>
      </c>
    </row>
    <row r="766" spans="1:12">
      <c r="A766" s="6" t="s">
        <v>165</v>
      </c>
      <c r="B766" s="7">
        <v>42466</v>
      </c>
      <c r="C766" s="12">
        <f t="shared" si="16"/>
        <v>2016</v>
      </c>
      <c r="D766" s="9" t="s">
        <v>13</v>
      </c>
      <c r="E766" s="10">
        <v>583</v>
      </c>
      <c r="F766" s="11">
        <v>47510</v>
      </c>
      <c r="G766" s="10">
        <v>1397</v>
      </c>
      <c r="H766" s="10">
        <v>346</v>
      </c>
      <c r="I766" s="28">
        <f t="shared" si="45"/>
        <v>-814</v>
      </c>
      <c r="J766">
        <f t="shared" si="46"/>
        <v>0.24767358625626343</v>
      </c>
      <c r="K766">
        <f t="shared" si="47"/>
        <v>0.59348198970840482</v>
      </c>
      <c r="L766" t="str">
        <f t="shared" si="48"/>
        <v>1</v>
      </c>
    </row>
    <row r="767" spans="1:12" ht="25.5">
      <c r="A767" s="6" t="s">
        <v>166</v>
      </c>
      <c r="B767" s="7">
        <v>42452</v>
      </c>
      <c r="C767" s="12">
        <f t="shared" si="16"/>
        <v>2016</v>
      </c>
      <c r="D767" s="9" t="s">
        <v>9</v>
      </c>
      <c r="E767" s="10">
        <v>2053</v>
      </c>
      <c r="F767" s="11">
        <v>45504</v>
      </c>
      <c r="G767" s="10">
        <v>3836</v>
      </c>
      <c r="H767" s="10">
        <v>2020</v>
      </c>
      <c r="I767" s="28">
        <f t="shared" si="45"/>
        <v>-1783</v>
      </c>
      <c r="J767">
        <f t="shared" si="46"/>
        <v>0.52659019812304486</v>
      </c>
      <c r="K767">
        <f t="shared" si="47"/>
        <v>0.98392596200681925</v>
      </c>
      <c r="L767" t="str">
        <f t="shared" si="48"/>
        <v>2</v>
      </c>
    </row>
    <row r="768" spans="1:12" ht="25.5">
      <c r="A768" s="6" t="s">
        <v>166</v>
      </c>
      <c r="B768" s="7">
        <v>42452</v>
      </c>
      <c r="C768" s="12">
        <f t="shared" si="16"/>
        <v>2016</v>
      </c>
      <c r="D768" s="9" t="s">
        <v>10</v>
      </c>
      <c r="E768" s="10">
        <v>1220</v>
      </c>
      <c r="F768" s="11">
        <v>46502</v>
      </c>
      <c r="G768" s="10">
        <v>2491</v>
      </c>
      <c r="H768" s="10">
        <v>1218</v>
      </c>
      <c r="I768" s="28">
        <f t="shared" si="45"/>
        <v>-1271</v>
      </c>
      <c r="J768">
        <f t="shared" si="46"/>
        <v>0.48896025692492973</v>
      </c>
      <c r="K768">
        <f t="shared" si="47"/>
        <v>0.99836065573770494</v>
      </c>
      <c r="L768" t="str">
        <f t="shared" si="48"/>
        <v>2</v>
      </c>
    </row>
    <row r="769" spans="1:12">
      <c r="A769" s="6" t="s">
        <v>166</v>
      </c>
      <c r="B769" s="7">
        <v>42452</v>
      </c>
      <c r="C769" s="12">
        <f t="shared" si="16"/>
        <v>2016</v>
      </c>
      <c r="D769" s="9" t="s">
        <v>12</v>
      </c>
      <c r="E769" s="10">
        <v>357</v>
      </c>
      <c r="F769" s="11">
        <v>6589</v>
      </c>
      <c r="G769" s="10">
        <v>429</v>
      </c>
      <c r="H769" s="10">
        <v>356</v>
      </c>
      <c r="I769" s="28">
        <f t="shared" si="45"/>
        <v>-72</v>
      </c>
      <c r="J769">
        <f t="shared" si="46"/>
        <v>0.82983682983682983</v>
      </c>
      <c r="K769">
        <f t="shared" si="47"/>
        <v>0.99719887955182074</v>
      </c>
      <c r="L769" t="str">
        <f t="shared" si="48"/>
        <v>2</v>
      </c>
    </row>
    <row r="770" spans="1:12">
      <c r="A770" s="6" t="s">
        <v>166</v>
      </c>
      <c r="B770" s="7">
        <v>42452</v>
      </c>
      <c r="C770" s="12">
        <f t="shared" si="16"/>
        <v>2016</v>
      </c>
      <c r="D770" s="9" t="s">
        <v>11</v>
      </c>
      <c r="E770" s="10">
        <v>167</v>
      </c>
      <c r="F770" s="11">
        <v>46502</v>
      </c>
      <c r="G770" s="10">
        <v>226</v>
      </c>
      <c r="H770" s="10">
        <v>166</v>
      </c>
      <c r="I770" s="28">
        <f t="shared" si="45"/>
        <v>-59</v>
      </c>
      <c r="J770">
        <f t="shared" si="46"/>
        <v>0.73451327433628322</v>
      </c>
      <c r="K770">
        <f t="shared" si="47"/>
        <v>0.99401197604790414</v>
      </c>
      <c r="L770" t="str">
        <f t="shared" si="48"/>
        <v>2</v>
      </c>
    </row>
    <row r="771" spans="1:12">
      <c r="A771" s="6" t="s">
        <v>166</v>
      </c>
      <c r="B771" s="7">
        <v>42452</v>
      </c>
      <c r="C771" s="12">
        <f t="shared" si="16"/>
        <v>2016</v>
      </c>
      <c r="D771" s="9" t="s">
        <v>13</v>
      </c>
      <c r="E771" s="10">
        <v>452</v>
      </c>
      <c r="F771" s="11">
        <v>46667</v>
      </c>
      <c r="G771" s="10">
        <v>912</v>
      </c>
      <c r="H771" s="10">
        <v>445</v>
      </c>
      <c r="I771" s="28">
        <f t="shared" ref="I771:I834" si="49">E771-G771</f>
        <v>-460</v>
      </c>
      <c r="J771">
        <f t="shared" ref="J771:J834" si="50">H771/G771</f>
        <v>0.48793859649122806</v>
      </c>
      <c r="K771">
        <f t="shared" ref="K771:K834" si="51">H771/E771</f>
        <v>0.98451327433628322</v>
      </c>
      <c r="L771" t="str">
        <f t="shared" ref="L771:L834" si="52">IF(COUNTIF(A771,"*First*"), "1","2")</f>
        <v>2</v>
      </c>
    </row>
    <row r="772" spans="1:12" ht="25.5">
      <c r="A772" s="6" t="s">
        <v>167</v>
      </c>
      <c r="B772" s="7">
        <v>42438</v>
      </c>
      <c r="C772" s="12">
        <f t="shared" si="16"/>
        <v>2016</v>
      </c>
      <c r="D772" s="9" t="s">
        <v>9</v>
      </c>
      <c r="E772" s="10">
        <v>2033</v>
      </c>
      <c r="F772" s="11">
        <v>45000</v>
      </c>
      <c r="G772" s="10">
        <v>3518</v>
      </c>
      <c r="H772" s="10">
        <v>1957</v>
      </c>
      <c r="I772" s="28">
        <f t="shared" si="49"/>
        <v>-1485</v>
      </c>
      <c r="J772">
        <f t="shared" si="50"/>
        <v>0.55628197839681637</v>
      </c>
      <c r="K772">
        <f t="shared" si="51"/>
        <v>0.96261682242990654</v>
      </c>
      <c r="L772" t="str">
        <f t="shared" si="52"/>
        <v>1</v>
      </c>
    </row>
    <row r="773" spans="1:12" ht="25.5">
      <c r="A773" s="6" t="s">
        <v>167</v>
      </c>
      <c r="B773" s="7">
        <v>42438</v>
      </c>
      <c r="C773" s="12">
        <f t="shared" si="16"/>
        <v>2016</v>
      </c>
      <c r="D773" s="9" t="s">
        <v>10</v>
      </c>
      <c r="E773" s="10">
        <v>1209</v>
      </c>
      <c r="F773" s="11">
        <v>47604</v>
      </c>
      <c r="G773" s="10">
        <v>2706</v>
      </c>
      <c r="H773" s="10">
        <v>1200</v>
      </c>
      <c r="I773" s="28">
        <f t="shared" si="49"/>
        <v>-1497</v>
      </c>
      <c r="J773">
        <f t="shared" si="50"/>
        <v>0.44345898004434592</v>
      </c>
      <c r="K773">
        <f t="shared" si="51"/>
        <v>0.99255583126550873</v>
      </c>
      <c r="L773" t="str">
        <f t="shared" si="52"/>
        <v>1</v>
      </c>
    </row>
    <row r="774" spans="1:12">
      <c r="A774" s="6" t="s">
        <v>167</v>
      </c>
      <c r="B774" s="7">
        <v>42438</v>
      </c>
      <c r="C774" s="12">
        <f t="shared" si="16"/>
        <v>2016</v>
      </c>
      <c r="D774" s="9" t="s">
        <v>12</v>
      </c>
      <c r="E774" s="10">
        <v>357</v>
      </c>
      <c r="F774" s="11">
        <v>6503</v>
      </c>
      <c r="G774" s="10">
        <v>430</v>
      </c>
      <c r="H774" s="10">
        <v>356</v>
      </c>
      <c r="I774" s="28">
        <f t="shared" si="49"/>
        <v>-73</v>
      </c>
      <c r="J774">
        <f t="shared" si="50"/>
        <v>0.82790697674418601</v>
      </c>
      <c r="K774">
        <f t="shared" si="51"/>
        <v>0.99719887955182074</v>
      </c>
      <c r="L774" t="str">
        <f t="shared" si="52"/>
        <v>1</v>
      </c>
    </row>
    <row r="775" spans="1:12">
      <c r="A775" s="6" t="s">
        <v>167</v>
      </c>
      <c r="B775" s="7">
        <v>42438</v>
      </c>
      <c r="C775" s="12">
        <f t="shared" si="16"/>
        <v>2016</v>
      </c>
      <c r="D775" s="9" t="s">
        <v>11</v>
      </c>
      <c r="E775" s="10">
        <v>162</v>
      </c>
      <c r="F775" s="11">
        <v>48890</v>
      </c>
      <c r="G775" s="10">
        <v>259</v>
      </c>
      <c r="H775" s="10">
        <v>160</v>
      </c>
      <c r="I775" s="28">
        <f t="shared" si="49"/>
        <v>-97</v>
      </c>
      <c r="J775">
        <f t="shared" si="50"/>
        <v>0.61776061776061775</v>
      </c>
      <c r="K775">
        <f t="shared" si="51"/>
        <v>0.98765432098765427</v>
      </c>
      <c r="L775" t="str">
        <f t="shared" si="52"/>
        <v>1</v>
      </c>
    </row>
    <row r="776" spans="1:12">
      <c r="A776" s="6" t="s">
        <v>167</v>
      </c>
      <c r="B776" s="7">
        <v>42438</v>
      </c>
      <c r="C776" s="12">
        <f t="shared" si="16"/>
        <v>2016</v>
      </c>
      <c r="D776" s="9" t="s">
        <v>13</v>
      </c>
      <c r="E776" s="10">
        <v>449</v>
      </c>
      <c r="F776" s="11">
        <v>48002</v>
      </c>
      <c r="G776" s="10">
        <v>951</v>
      </c>
      <c r="H776" s="10">
        <v>312</v>
      </c>
      <c r="I776" s="28">
        <f t="shared" si="49"/>
        <v>-502</v>
      </c>
      <c r="J776">
        <f t="shared" si="50"/>
        <v>0.32807570977917982</v>
      </c>
      <c r="K776">
        <f t="shared" si="51"/>
        <v>0.69487750556792871</v>
      </c>
      <c r="L776" t="str">
        <f t="shared" si="52"/>
        <v>1</v>
      </c>
    </row>
    <row r="777" spans="1:12" ht="25.5">
      <c r="A777" s="6" t="s">
        <v>168</v>
      </c>
      <c r="B777" s="7">
        <v>42417</v>
      </c>
      <c r="C777" s="12">
        <f t="shared" si="16"/>
        <v>2016</v>
      </c>
      <c r="D777" s="9" t="s">
        <v>9</v>
      </c>
      <c r="E777" s="10">
        <v>2049</v>
      </c>
      <c r="F777" s="11">
        <v>43000</v>
      </c>
      <c r="G777" s="10">
        <v>2965</v>
      </c>
      <c r="H777" s="10">
        <v>2025</v>
      </c>
      <c r="I777" s="28">
        <f t="shared" si="49"/>
        <v>-916</v>
      </c>
      <c r="J777">
        <f t="shared" si="50"/>
        <v>0.68296795952782463</v>
      </c>
      <c r="K777">
        <f t="shared" si="51"/>
        <v>0.98828696925329429</v>
      </c>
      <c r="L777" t="str">
        <f t="shared" si="52"/>
        <v>2</v>
      </c>
    </row>
    <row r="778" spans="1:12" ht="25.5">
      <c r="A778" s="6" t="s">
        <v>168</v>
      </c>
      <c r="B778" s="7">
        <v>42417</v>
      </c>
      <c r="C778" s="12">
        <f t="shared" si="16"/>
        <v>2016</v>
      </c>
      <c r="D778" s="9" t="s">
        <v>10</v>
      </c>
      <c r="E778" s="10">
        <v>1208</v>
      </c>
      <c r="F778" s="11">
        <v>46970</v>
      </c>
      <c r="G778" s="10">
        <v>2898</v>
      </c>
      <c r="H778" s="10">
        <v>1197</v>
      </c>
      <c r="I778" s="28">
        <f t="shared" si="49"/>
        <v>-1690</v>
      </c>
      <c r="J778">
        <f t="shared" si="50"/>
        <v>0.41304347826086957</v>
      </c>
      <c r="K778">
        <f t="shared" si="51"/>
        <v>0.99089403973509937</v>
      </c>
      <c r="L778" t="str">
        <f t="shared" si="52"/>
        <v>2</v>
      </c>
    </row>
    <row r="779" spans="1:12">
      <c r="A779" s="6" t="s">
        <v>168</v>
      </c>
      <c r="B779" s="7">
        <v>42417</v>
      </c>
      <c r="C779" s="12">
        <f t="shared" si="16"/>
        <v>2016</v>
      </c>
      <c r="D779" s="9" t="s">
        <v>12</v>
      </c>
      <c r="E779" s="10">
        <v>362</v>
      </c>
      <c r="F779" s="11">
        <v>6353</v>
      </c>
      <c r="G779" s="10">
        <v>454</v>
      </c>
      <c r="H779" s="10">
        <v>361</v>
      </c>
      <c r="I779" s="28">
        <f t="shared" si="49"/>
        <v>-92</v>
      </c>
      <c r="J779">
        <f t="shared" si="50"/>
        <v>0.79515418502202639</v>
      </c>
      <c r="K779">
        <f t="shared" si="51"/>
        <v>0.99723756906077343</v>
      </c>
      <c r="L779" t="str">
        <f t="shared" si="52"/>
        <v>2</v>
      </c>
    </row>
    <row r="780" spans="1:12">
      <c r="A780" s="6" t="s">
        <v>168</v>
      </c>
      <c r="B780" s="7">
        <v>42417</v>
      </c>
      <c r="C780" s="12">
        <f t="shared" si="16"/>
        <v>2016</v>
      </c>
      <c r="D780" s="9" t="s">
        <v>11</v>
      </c>
      <c r="E780" s="10">
        <v>165</v>
      </c>
      <c r="F780" s="11">
        <v>45001</v>
      </c>
      <c r="G780" s="10">
        <v>239</v>
      </c>
      <c r="H780" s="10">
        <v>160</v>
      </c>
      <c r="I780" s="28">
        <f t="shared" si="49"/>
        <v>-74</v>
      </c>
      <c r="J780">
        <f t="shared" si="50"/>
        <v>0.66945606694560666</v>
      </c>
      <c r="K780">
        <f t="shared" si="51"/>
        <v>0.96969696969696972</v>
      </c>
      <c r="L780" t="str">
        <f t="shared" si="52"/>
        <v>2</v>
      </c>
    </row>
    <row r="781" spans="1:12">
      <c r="A781" s="6" t="s">
        <v>168</v>
      </c>
      <c r="B781" s="7">
        <v>42417</v>
      </c>
      <c r="C781" s="12">
        <f t="shared" si="16"/>
        <v>2016</v>
      </c>
      <c r="D781" s="9" t="s">
        <v>13</v>
      </c>
      <c r="E781" s="10">
        <v>456</v>
      </c>
      <c r="F781" s="11">
        <v>45009</v>
      </c>
      <c r="G781" s="10">
        <v>873</v>
      </c>
      <c r="H781" s="10">
        <v>450</v>
      </c>
      <c r="I781" s="28">
        <f t="shared" si="49"/>
        <v>-417</v>
      </c>
      <c r="J781">
        <f t="shared" si="50"/>
        <v>0.51546391752577314</v>
      </c>
      <c r="K781">
        <f t="shared" si="51"/>
        <v>0.98684210526315785</v>
      </c>
      <c r="L781" t="str">
        <f t="shared" si="52"/>
        <v>2</v>
      </c>
    </row>
    <row r="782" spans="1:12" ht="25.5">
      <c r="A782" s="6" t="s">
        <v>169</v>
      </c>
      <c r="B782" s="7">
        <v>42403</v>
      </c>
      <c r="C782" s="12">
        <f t="shared" si="16"/>
        <v>2016</v>
      </c>
      <c r="D782" s="9" t="s">
        <v>9</v>
      </c>
      <c r="E782" s="10">
        <v>2038</v>
      </c>
      <c r="F782" s="11">
        <v>46651</v>
      </c>
      <c r="G782" s="10">
        <v>2972</v>
      </c>
      <c r="H782" s="10">
        <v>2033</v>
      </c>
      <c r="I782" s="28">
        <f t="shared" si="49"/>
        <v>-934</v>
      </c>
      <c r="J782">
        <f t="shared" si="50"/>
        <v>0.68405114401076716</v>
      </c>
      <c r="K782">
        <f t="shared" si="51"/>
        <v>0.99754661432777236</v>
      </c>
      <c r="L782" t="str">
        <f t="shared" si="52"/>
        <v>1</v>
      </c>
    </row>
    <row r="783" spans="1:12" ht="25.5">
      <c r="A783" s="6" t="s">
        <v>169</v>
      </c>
      <c r="B783" s="7">
        <v>42403</v>
      </c>
      <c r="C783" s="12">
        <f t="shared" si="16"/>
        <v>2016</v>
      </c>
      <c r="D783" s="9" t="s">
        <v>10</v>
      </c>
      <c r="E783" s="10">
        <v>1216</v>
      </c>
      <c r="F783" s="11">
        <v>38610</v>
      </c>
      <c r="G783" s="10">
        <v>1624</v>
      </c>
      <c r="H783" s="10">
        <v>1216</v>
      </c>
      <c r="I783" s="28">
        <f t="shared" si="49"/>
        <v>-408</v>
      </c>
      <c r="J783">
        <f t="shared" si="50"/>
        <v>0.74876847290640391</v>
      </c>
      <c r="K783">
        <f t="shared" si="51"/>
        <v>1</v>
      </c>
      <c r="L783" t="str">
        <f t="shared" si="52"/>
        <v>1</v>
      </c>
    </row>
    <row r="784" spans="1:12">
      <c r="A784" s="6" t="s">
        <v>169</v>
      </c>
      <c r="B784" s="7">
        <v>42403</v>
      </c>
      <c r="C784" s="12">
        <f t="shared" si="16"/>
        <v>2016</v>
      </c>
      <c r="D784" s="9" t="s">
        <v>12</v>
      </c>
      <c r="E784" s="10">
        <v>368</v>
      </c>
      <c r="F784" s="11">
        <v>6503</v>
      </c>
      <c r="G784" s="10">
        <v>495</v>
      </c>
      <c r="H784" s="10">
        <v>368</v>
      </c>
      <c r="I784" s="28">
        <f t="shared" si="49"/>
        <v>-127</v>
      </c>
      <c r="J784">
        <f t="shared" si="50"/>
        <v>0.74343434343434345</v>
      </c>
      <c r="K784">
        <f t="shared" si="51"/>
        <v>1</v>
      </c>
      <c r="L784" t="str">
        <f t="shared" si="52"/>
        <v>1</v>
      </c>
    </row>
    <row r="785" spans="1:12">
      <c r="A785" s="6" t="s">
        <v>169</v>
      </c>
      <c r="B785" s="7">
        <v>42403</v>
      </c>
      <c r="C785" s="12">
        <f t="shared" si="16"/>
        <v>2016</v>
      </c>
      <c r="D785" s="9" t="s">
        <v>11</v>
      </c>
      <c r="E785" s="10">
        <v>164</v>
      </c>
      <c r="F785" s="11">
        <v>45036</v>
      </c>
      <c r="G785" s="10">
        <v>229</v>
      </c>
      <c r="H785" s="10">
        <v>164</v>
      </c>
      <c r="I785" s="28">
        <f t="shared" si="49"/>
        <v>-65</v>
      </c>
      <c r="J785">
        <f t="shared" si="50"/>
        <v>0.71615720524017468</v>
      </c>
      <c r="K785">
        <f t="shared" si="51"/>
        <v>1</v>
      </c>
      <c r="L785" t="str">
        <f t="shared" si="52"/>
        <v>1</v>
      </c>
    </row>
    <row r="786" spans="1:12">
      <c r="A786" s="6" t="s">
        <v>169</v>
      </c>
      <c r="B786" s="7">
        <v>42403</v>
      </c>
      <c r="C786" s="12">
        <f t="shared" si="16"/>
        <v>2016</v>
      </c>
      <c r="D786" s="9" t="s">
        <v>13</v>
      </c>
      <c r="E786" s="10">
        <v>446</v>
      </c>
      <c r="F786" s="11">
        <v>44001</v>
      </c>
      <c r="G786" s="10">
        <v>824</v>
      </c>
      <c r="H786" s="10">
        <v>443</v>
      </c>
      <c r="I786" s="28">
        <f t="shared" si="49"/>
        <v>-378</v>
      </c>
      <c r="J786">
        <f t="shared" si="50"/>
        <v>0.53762135922330101</v>
      </c>
      <c r="K786">
        <f t="shared" si="51"/>
        <v>0.99327354260089684</v>
      </c>
      <c r="L786" t="str">
        <f t="shared" si="52"/>
        <v>1</v>
      </c>
    </row>
    <row r="787" spans="1:12" ht="25.5">
      <c r="A787" s="6" t="s">
        <v>170</v>
      </c>
      <c r="B787" s="7">
        <v>42389</v>
      </c>
      <c r="C787" s="12">
        <f t="shared" si="16"/>
        <v>2016</v>
      </c>
      <c r="D787" s="9" t="s">
        <v>9</v>
      </c>
      <c r="E787" s="10">
        <v>1659</v>
      </c>
      <c r="F787" s="11">
        <v>51301</v>
      </c>
      <c r="G787" s="10">
        <v>3437</v>
      </c>
      <c r="H787" s="10">
        <v>1638</v>
      </c>
      <c r="I787" s="28">
        <f t="shared" si="49"/>
        <v>-1778</v>
      </c>
      <c r="J787">
        <f t="shared" si="50"/>
        <v>0.47657841140529533</v>
      </c>
      <c r="K787">
        <f t="shared" si="51"/>
        <v>0.98734177215189878</v>
      </c>
      <c r="L787" t="str">
        <f t="shared" si="52"/>
        <v>2</v>
      </c>
    </row>
    <row r="788" spans="1:12" ht="25.5">
      <c r="A788" s="6" t="s">
        <v>170</v>
      </c>
      <c r="B788" s="7">
        <v>42389</v>
      </c>
      <c r="C788" s="12">
        <f t="shared" si="16"/>
        <v>2016</v>
      </c>
      <c r="D788" s="9" t="s">
        <v>10</v>
      </c>
      <c r="E788" s="10">
        <v>1026</v>
      </c>
      <c r="F788" s="11">
        <v>50089</v>
      </c>
      <c r="G788" s="10">
        <v>1334</v>
      </c>
      <c r="H788" s="10">
        <v>1026</v>
      </c>
      <c r="I788" s="28">
        <f t="shared" si="49"/>
        <v>-308</v>
      </c>
      <c r="J788">
        <f t="shared" si="50"/>
        <v>0.76911544227886053</v>
      </c>
      <c r="K788">
        <f t="shared" si="51"/>
        <v>1</v>
      </c>
      <c r="L788" t="str">
        <f t="shared" si="52"/>
        <v>2</v>
      </c>
    </row>
    <row r="789" spans="1:12">
      <c r="A789" s="6" t="s">
        <v>170</v>
      </c>
      <c r="B789" s="7">
        <v>42389</v>
      </c>
      <c r="C789" s="12">
        <f t="shared" si="16"/>
        <v>2016</v>
      </c>
      <c r="D789" s="9" t="s">
        <v>12</v>
      </c>
      <c r="E789" s="10">
        <v>327</v>
      </c>
      <c r="F789" s="11">
        <v>6512</v>
      </c>
      <c r="G789" s="10">
        <v>415</v>
      </c>
      <c r="H789" s="10">
        <v>322</v>
      </c>
      <c r="I789" s="28">
        <f t="shared" si="49"/>
        <v>-88</v>
      </c>
      <c r="J789">
        <f t="shared" si="50"/>
        <v>0.77590361445783129</v>
      </c>
      <c r="K789">
        <f t="shared" si="51"/>
        <v>0.98470948012232418</v>
      </c>
      <c r="L789" t="str">
        <f t="shared" si="52"/>
        <v>2</v>
      </c>
    </row>
    <row r="790" spans="1:12">
      <c r="A790" s="6" t="s">
        <v>170</v>
      </c>
      <c r="B790" s="7">
        <v>42389</v>
      </c>
      <c r="C790" s="12">
        <f t="shared" si="16"/>
        <v>2016</v>
      </c>
      <c r="D790" s="9" t="s">
        <v>11</v>
      </c>
      <c r="E790" s="10">
        <v>242</v>
      </c>
      <c r="F790" s="11">
        <v>46502</v>
      </c>
      <c r="G790" s="10">
        <v>387</v>
      </c>
      <c r="H790" s="10">
        <v>239</v>
      </c>
      <c r="I790" s="28">
        <f t="shared" si="49"/>
        <v>-145</v>
      </c>
      <c r="J790">
        <f t="shared" si="50"/>
        <v>0.61757105943152457</v>
      </c>
      <c r="K790">
        <f t="shared" si="51"/>
        <v>0.98760330578512401</v>
      </c>
      <c r="L790" t="str">
        <f t="shared" si="52"/>
        <v>2</v>
      </c>
    </row>
    <row r="791" spans="1:12">
      <c r="A791" s="6" t="s">
        <v>170</v>
      </c>
      <c r="B791" s="7">
        <v>42389</v>
      </c>
      <c r="C791" s="12">
        <f t="shared" si="16"/>
        <v>2016</v>
      </c>
      <c r="D791" s="9" t="s">
        <v>13</v>
      </c>
      <c r="E791" s="10">
        <v>360</v>
      </c>
      <c r="F791" s="11">
        <v>51000</v>
      </c>
      <c r="G791" s="10">
        <v>713</v>
      </c>
      <c r="H791" s="10">
        <v>350</v>
      </c>
      <c r="I791" s="28">
        <f t="shared" si="49"/>
        <v>-353</v>
      </c>
      <c r="J791">
        <f t="shared" si="50"/>
        <v>0.49088359046283309</v>
      </c>
      <c r="K791">
        <f t="shared" si="51"/>
        <v>0.97222222222222221</v>
      </c>
      <c r="L791" t="str">
        <f t="shared" si="52"/>
        <v>2</v>
      </c>
    </row>
    <row r="792" spans="1:12" ht="25.5">
      <c r="A792" s="6" t="s">
        <v>171</v>
      </c>
      <c r="B792" s="7">
        <v>42375</v>
      </c>
      <c r="C792" s="12">
        <f t="shared" si="16"/>
        <v>2016</v>
      </c>
      <c r="D792" s="9" t="s">
        <v>9</v>
      </c>
      <c r="E792" s="10">
        <v>1659</v>
      </c>
      <c r="F792" s="11">
        <v>45002</v>
      </c>
      <c r="G792" s="10">
        <v>2013</v>
      </c>
      <c r="H792" s="10">
        <v>1649</v>
      </c>
      <c r="I792" s="28">
        <f t="shared" si="49"/>
        <v>-354</v>
      </c>
      <c r="J792">
        <f t="shared" si="50"/>
        <v>0.81917536015896675</v>
      </c>
      <c r="K792">
        <f t="shared" si="51"/>
        <v>0.99397227245328512</v>
      </c>
      <c r="L792" t="str">
        <f t="shared" si="52"/>
        <v>1</v>
      </c>
    </row>
    <row r="793" spans="1:12" ht="25.5">
      <c r="A793" s="6" t="s">
        <v>171</v>
      </c>
      <c r="B793" s="7">
        <v>42375</v>
      </c>
      <c r="C793" s="12">
        <f t="shared" si="16"/>
        <v>2016</v>
      </c>
      <c r="D793" s="9" t="s">
        <v>10</v>
      </c>
      <c r="E793" s="10">
        <v>1027</v>
      </c>
      <c r="F793" s="11">
        <v>54920</v>
      </c>
      <c r="G793" s="10">
        <v>1262</v>
      </c>
      <c r="H793" s="10">
        <v>1019</v>
      </c>
      <c r="I793" s="28">
        <f t="shared" si="49"/>
        <v>-235</v>
      </c>
      <c r="J793">
        <f t="shared" si="50"/>
        <v>0.80744849445324884</v>
      </c>
      <c r="K793">
        <f t="shared" si="51"/>
        <v>0.99221032132424536</v>
      </c>
      <c r="L793" t="str">
        <f t="shared" si="52"/>
        <v>1</v>
      </c>
    </row>
    <row r="794" spans="1:12">
      <c r="A794" s="6" t="s">
        <v>171</v>
      </c>
      <c r="B794" s="7">
        <v>42375</v>
      </c>
      <c r="C794" s="12">
        <f t="shared" si="16"/>
        <v>2016</v>
      </c>
      <c r="D794" s="9" t="s">
        <v>12</v>
      </c>
      <c r="E794" s="10">
        <v>328</v>
      </c>
      <c r="F794" s="11">
        <v>6889</v>
      </c>
      <c r="G794" s="10">
        <v>409</v>
      </c>
      <c r="H794" s="10">
        <v>317</v>
      </c>
      <c r="I794" s="28">
        <f t="shared" si="49"/>
        <v>-81</v>
      </c>
      <c r="J794">
        <f t="shared" si="50"/>
        <v>0.77506112469437649</v>
      </c>
      <c r="K794">
        <f t="shared" si="51"/>
        <v>0.96646341463414631</v>
      </c>
      <c r="L794" t="str">
        <f t="shared" si="52"/>
        <v>1</v>
      </c>
    </row>
    <row r="795" spans="1:12">
      <c r="A795" s="6" t="s">
        <v>171</v>
      </c>
      <c r="B795" s="7">
        <v>42375</v>
      </c>
      <c r="C795" s="12">
        <f t="shared" si="16"/>
        <v>2016</v>
      </c>
      <c r="D795" s="9" t="s">
        <v>11</v>
      </c>
      <c r="E795" s="10">
        <v>246</v>
      </c>
      <c r="F795" s="11">
        <v>42036</v>
      </c>
      <c r="G795" s="10">
        <v>353</v>
      </c>
      <c r="H795" s="10">
        <v>245</v>
      </c>
      <c r="I795" s="28">
        <f t="shared" si="49"/>
        <v>-107</v>
      </c>
      <c r="J795">
        <f t="shared" si="50"/>
        <v>0.69405099150141647</v>
      </c>
      <c r="K795">
        <f t="shared" si="51"/>
        <v>0.99593495934959353</v>
      </c>
      <c r="L795" t="str">
        <f t="shared" si="52"/>
        <v>1</v>
      </c>
    </row>
    <row r="796" spans="1:12">
      <c r="A796" s="6" t="s">
        <v>171</v>
      </c>
      <c r="B796" s="7">
        <v>42375</v>
      </c>
      <c r="C796" s="12">
        <f t="shared" si="16"/>
        <v>2016</v>
      </c>
      <c r="D796" s="9" t="s">
        <v>13</v>
      </c>
      <c r="E796" s="10">
        <v>362</v>
      </c>
      <c r="F796" s="11">
        <v>55089</v>
      </c>
      <c r="G796" s="10">
        <v>498</v>
      </c>
      <c r="H796" s="10">
        <v>361</v>
      </c>
      <c r="I796" s="28">
        <f t="shared" si="49"/>
        <v>-136</v>
      </c>
      <c r="J796">
        <f t="shared" si="50"/>
        <v>0.72489959839357432</v>
      </c>
      <c r="K796">
        <f t="shared" si="51"/>
        <v>0.99723756906077343</v>
      </c>
      <c r="L796" t="str">
        <f t="shared" si="52"/>
        <v>1</v>
      </c>
    </row>
    <row r="797" spans="1:12" ht="25.5">
      <c r="A797" s="6" t="s">
        <v>172</v>
      </c>
      <c r="B797" s="7">
        <v>42361</v>
      </c>
      <c r="C797" s="12">
        <f t="shared" si="16"/>
        <v>2015</v>
      </c>
      <c r="D797" s="9" t="s">
        <v>9</v>
      </c>
      <c r="E797" s="10">
        <v>1669</v>
      </c>
      <c r="F797" s="11">
        <v>54301</v>
      </c>
      <c r="G797" s="10">
        <v>1978</v>
      </c>
      <c r="H797" s="10">
        <v>1667</v>
      </c>
      <c r="I797" s="28">
        <f t="shared" si="49"/>
        <v>-309</v>
      </c>
      <c r="J797">
        <f t="shared" si="50"/>
        <v>0.84277047522750248</v>
      </c>
      <c r="K797">
        <f t="shared" si="51"/>
        <v>0.99880167765128824</v>
      </c>
      <c r="L797" t="str">
        <f t="shared" si="52"/>
        <v>2</v>
      </c>
    </row>
    <row r="798" spans="1:12" ht="25.5">
      <c r="A798" s="6" t="s">
        <v>172</v>
      </c>
      <c r="B798" s="7">
        <v>42361</v>
      </c>
      <c r="C798" s="12">
        <f t="shared" si="16"/>
        <v>2015</v>
      </c>
      <c r="D798" s="9" t="s">
        <v>10</v>
      </c>
      <c r="E798" s="10">
        <v>1027</v>
      </c>
      <c r="F798" s="11">
        <v>55001</v>
      </c>
      <c r="G798" s="10">
        <v>1200</v>
      </c>
      <c r="H798" s="10">
        <v>1025</v>
      </c>
      <c r="I798" s="28">
        <f t="shared" si="49"/>
        <v>-173</v>
      </c>
      <c r="J798">
        <f t="shared" si="50"/>
        <v>0.85416666666666663</v>
      </c>
      <c r="K798">
        <f t="shared" si="51"/>
        <v>0.99805258033106137</v>
      </c>
      <c r="L798" t="str">
        <f t="shared" si="52"/>
        <v>2</v>
      </c>
    </row>
    <row r="799" spans="1:12">
      <c r="A799" s="6" t="s">
        <v>172</v>
      </c>
      <c r="B799" s="7">
        <v>42361</v>
      </c>
      <c r="C799" s="12">
        <f t="shared" si="16"/>
        <v>2015</v>
      </c>
      <c r="D799" s="9" t="s">
        <v>12</v>
      </c>
      <c r="E799" s="10">
        <v>332</v>
      </c>
      <c r="F799" s="11">
        <v>6600</v>
      </c>
      <c r="G799" s="10">
        <v>394</v>
      </c>
      <c r="H799" s="10">
        <v>332</v>
      </c>
      <c r="I799" s="28">
        <f t="shared" si="49"/>
        <v>-62</v>
      </c>
      <c r="J799">
        <f t="shared" si="50"/>
        <v>0.84263959390862941</v>
      </c>
      <c r="K799">
        <f t="shared" si="51"/>
        <v>1</v>
      </c>
      <c r="L799" t="str">
        <f t="shared" si="52"/>
        <v>2</v>
      </c>
    </row>
    <row r="800" spans="1:12">
      <c r="A800" s="6" t="s">
        <v>172</v>
      </c>
      <c r="B800" s="7">
        <v>42361</v>
      </c>
      <c r="C800" s="12">
        <f t="shared" si="16"/>
        <v>2015</v>
      </c>
      <c r="D800" s="9" t="s">
        <v>11</v>
      </c>
      <c r="E800" s="10">
        <v>244</v>
      </c>
      <c r="F800" s="11">
        <v>46001</v>
      </c>
      <c r="G800" s="10">
        <v>311</v>
      </c>
      <c r="H800" s="10">
        <v>243</v>
      </c>
      <c r="I800" s="28">
        <f t="shared" si="49"/>
        <v>-67</v>
      </c>
      <c r="J800">
        <f t="shared" si="50"/>
        <v>0.7813504823151125</v>
      </c>
      <c r="K800">
        <f t="shared" si="51"/>
        <v>0.99590163934426235</v>
      </c>
      <c r="L800" t="str">
        <f t="shared" si="52"/>
        <v>2</v>
      </c>
    </row>
    <row r="801" spans="1:12">
      <c r="A801" s="6" t="s">
        <v>172</v>
      </c>
      <c r="B801" s="7">
        <v>42361</v>
      </c>
      <c r="C801" s="12">
        <f t="shared" si="16"/>
        <v>2015</v>
      </c>
      <c r="D801" s="9" t="s">
        <v>13</v>
      </c>
      <c r="E801" s="10">
        <v>360</v>
      </c>
      <c r="F801" s="11">
        <v>57501</v>
      </c>
      <c r="G801" s="10">
        <v>512</v>
      </c>
      <c r="H801" s="10">
        <v>360</v>
      </c>
      <c r="I801" s="28">
        <f t="shared" si="49"/>
        <v>-152</v>
      </c>
      <c r="J801">
        <f t="shared" si="50"/>
        <v>0.703125</v>
      </c>
      <c r="K801">
        <f t="shared" si="51"/>
        <v>1</v>
      </c>
      <c r="L801" t="str">
        <f t="shared" si="52"/>
        <v>2</v>
      </c>
    </row>
    <row r="802" spans="1:12" ht="25.5">
      <c r="A802" s="6" t="s">
        <v>173</v>
      </c>
      <c r="B802" s="7">
        <v>42347</v>
      </c>
      <c r="C802" s="12">
        <f t="shared" si="16"/>
        <v>2015</v>
      </c>
      <c r="D802" s="9" t="s">
        <v>9</v>
      </c>
      <c r="E802" s="10">
        <v>1698</v>
      </c>
      <c r="F802" s="11">
        <v>56989</v>
      </c>
      <c r="G802" s="10">
        <v>2132</v>
      </c>
      <c r="H802" s="10">
        <v>1696</v>
      </c>
      <c r="I802" s="28">
        <f t="shared" si="49"/>
        <v>-434</v>
      </c>
      <c r="J802">
        <f t="shared" si="50"/>
        <v>0.79549718574108819</v>
      </c>
      <c r="K802">
        <f t="shared" si="51"/>
        <v>0.99882214369846878</v>
      </c>
      <c r="L802" t="str">
        <f t="shared" si="52"/>
        <v>1</v>
      </c>
    </row>
    <row r="803" spans="1:12" ht="25.5">
      <c r="A803" s="6" t="s">
        <v>173</v>
      </c>
      <c r="B803" s="7">
        <v>42347</v>
      </c>
      <c r="C803" s="12">
        <f t="shared" si="16"/>
        <v>2015</v>
      </c>
      <c r="D803" s="9" t="s">
        <v>10</v>
      </c>
      <c r="E803" s="10">
        <v>1031</v>
      </c>
      <c r="F803" s="11">
        <v>60001</v>
      </c>
      <c r="G803" s="10">
        <v>1324</v>
      </c>
      <c r="H803" s="10">
        <v>1028</v>
      </c>
      <c r="I803" s="28">
        <f t="shared" si="49"/>
        <v>-293</v>
      </c>
      <c r="J803">
        <f t="shared" si="50"/>
        <v>0.77643504531722052</v>
      </c>
      <c r="K803">
        <f t="shared" si="51"/>
        <v>0.99709020368574197</v>
      </c>
      <c r="L803" t="str">
        <f t="shared" si="52"/>
        <v>1</v>
      </c>
    </row>
    <row r="804" spans="1:12">
      <c r="A804" s="6" t="s">
        <v>173</v>
      </c>
      <c r="B804" s="7">
        <v>42347</v>
      </c>
      <c r="C804" s="12">
        <f t="shared" si="16"/>
        <v>2015</v>
      </c>
      <c r="D804" s="9" t="s">
        <v>12</v>
      </c>
      <c r="E804" s="10">
        <v>355</v>
      </c>
      <c r="F804" s="11">
        <v>6501</v>
      </c>
      <c r="G804" s="10">
        <v>414</v>
      </c>
      <c r="H804" s="10">
        <v>354</v>
      </c>
      <c r="I804" s="28">
        <f t="shared" si="49"/>
        <v>-59</v>
      </c>
      <c r="J804">
        <f t="shared" si="50"/>
        <v>0.85507246376811596</v>
      </c>
      <c r="K804">
        <f t="shared" si="51"/>
        <v>0.9971830985915493</v>
      </c>
      <c r="L804" t="str">
        <f t="shared" si="52"/>
        <v>1</v>
      </c>
    </row>
    <row r="805" spans="1:12">
      <c r="A805" s="6" t="s">
        <v>173</v>
      </c>
      <c r="B805" s="7">
        <v>42347</v>
      </c>
      <c r="C805" s="12">
        <f t="shared" si="16"/>
        <v>2015</v>
      </c>
      <c r="D805" s="9" t="s">
        <v>11</v>
      </c>
      <c r="E805" s="10">
        <v>241</v>
      </c>
      <c r="F805" s="11">
        <v>48101</v>
      </c>
      <c r="G805" s="10">
        <v>345</v>
      </c>
      <c r="H805" s="10">
        <v>236</v>
      </c>
      <c r="I805" s="28">
        <f t="shared" si="49"/>
        <v>-104</v>
      </c>
      <c r="J805">
        <f t="shared" si="50"/>
        <v>0.68405797101449273</v>
      </c>
      <c r="K805">
        <f t="shared" si="51"/>
        <v>0.97925311203319498</v>
      </c>
      <c r="L805" t="str">
        <f t="shared" si="52"/>
        <v>1</v>
      </c>
    </row>
    <row r="806" spans="1:12">
      <c r="A806" s="6" t="s">
        <v>173</v>
      </c>
      <c r="B806" s="7">
        <v>42347</v>
      </c>
      <c r="C806" s="12">
        <f t="shared" si="16"/>
        <v>2015</v>
      </c>
      <c r="D806" s="9" t="s">
        <v>13</v>
      </c>
      <c r="E806" s="10">
        <v>364</v>
      </c>
      <c r="F806" s="11">
        <v>60003</v>
      </c>
      <c r="G806" s="10">
        <v>495</v>
      </c>
      <c r="H806" s="10">
        <v>362</v>
      </c>
      <c r="I806" s="28">
        <f t="shared" si="49"/>
        <v>-131</v>
      </c>
      <c r="J806">
        <f t="shared" si="50"/>
        <v>0.73131313131313136</v>
      </c>
      <c r="K806">
        <f t="shared" si="51"/>
        <v>0.99450549450549453</v>
      </c>
      <c r="L806" t="str">
        <f t="shared" si="52"/>
        <v>1</v>
      </c>
    </row>
    <row r="807" spans="1:12" ht="25.5">
      <c r="A807" s="6" t="s">
        <v>174</v>
      </c>
      <c r="B807" s="7">
        <v>42326</v>
      </c>
      <c r="C807" s="12">
        <f t="shared" si="16"/>
        <v>2015</v>
      </c>
      <c r="D807" s="9" t="s">
        <v>9</v>
      </c>
      <c r="E807" s="10">
        <v>1662</v>
      </c>
      <c r="F807" s="11">
        <v>59200</v>
      </c>
      <c r="G807" s="10">
        <v>2140</v>
      </c>
      <c r="H807" s="10">
        <v>1650</v>
      </c>
      <c r="I807" s="28">
        <f t="shared" si="49"/>
        <v>-478</v>
      </c>
      <c r="J807">
        <f t="shared" si="50"/>
        <v>0.7710280373831776</v>
      </c>
      <c r="K807">
        <f t="shared" si="51"/>
        <v>0.99277978339350181</v>
      </c>
      <c r="L807" t="str">
        <f t="shared" si="52"/>
        <v>2</v>
      </c>
    </row>
    <row r="808" spans="1:12" ht="25.5">
      <c r="A808" s="6" t="s">
        <v>174</v>
      </c>
      <c r="B808" s="7">
        <v>42326</v>
      </c>
      <c r="C808" s="12">
        <f t="shared" si="16"/>
        <v>2015</v>
      </c>
      <c r="D808" s="9" t="s">
        <v>10</v>
      </c>
      <c r="E808" s="10">
        <v>1029</v>
      </c>
      <c r="F808" s="11">
        <v>61103</v>
      </c>
      <c r="G808" s="10">
        <v>1388</v>
      </c>
      <c r="H808" s="10">
        <v>1026</v>
      </c>
      <c r="I808" s="28">
        <f t="shared" si="49"/>
        <v>-359</v>
      </c>
      <c r="J808">
        <f t="shared" si="50"/>
        <v>0.73919308357348701</v>
      </c>
      <c r="K808">
        <f t="shared" si="51"/>
        <v>0.99708454810495628</v>
      </c>
      <c r="L808" t="str">
        <f t="shared" si="52"/>
        <v>2</v>
      </c>
    </row>
    <row r="809" spans="1:12">
      <c r="A809" s="6" t="s">
        <v>174</v>
      </c>
      <c r="B809" s="7">
        <v>42326</v>
      </c>
      <c r="C809" s="12">
        <f t="shared" si="16"/>
        <v>2015</v>
      </c>
      <c r="D809" s="9" t="s">
        <v>12</v>
      </c>
      <c r="E809" s="10">
        <v>329</v>
      </c>
      <c r="F809" s="11">
        <v>6502</v>
      </c>
      <c r="G809" s="10">
        <v>436</v>
      </c>
      <c r="H809" s="10">
        <v>324</v>
      </c>
      <c r="I809" s="28">
        <f t="shared" si="49"/>
        <v>-107</v>
      </c>
      <c r="J809">
        <f t="shared" si="50"/>
        <v>0.74311926605504586</v>
      </c>
      <c r="K809">
        <f t="shared" si="51"/>
        <v>0.98480243161094227</v>
      </c>
      <c r="L809" t="str">
        <f t="shared" si="52"/>
        <v>2</v>
      </c>
    </row>
    <row r="810" spans="1:12">
      <c r="A810" s="6" t="s">
        <v>174</v>
      </c>
      <c r="B810" s="7">
        <v>42326</v>
      </c>
      <c r="C810" s="12">
        <f t="shared" si="16"/>
        <v>2015</v>
      </c>
      <c r="D810" s="9" t="s">
        <v>11</v>
      </c>
      <c r="E810" s="10">
        <v>247</v>
      </c>
      <c r="F810" s="11">
        <v>45890</v>
      </c>
      <c r="G810" s="10">
        <v>389</v>
      </c>
      <c r="H810" s="10">
        <v>244</v>
      </c>
      <c r="I810" s="28">
        <f t="shared" si="49"/>
        <v>-142</v>
      </c>
      <c r="J810">
        <f t="shared" si="50"/>
        <v>0.62724935732647813</v>
      </c>
      <c r="K810">
        <f t="shared" si="51"/>
        <v>0.98785425101214575</v>
      </c>
      <c r="L810" t="str">
        <f t="shared" si="52"/>
        <v>2</v>
      </c>
    </row>
    <row r="811" spans="1:12">
      <c r="A811" s="6" t="s">
        <v>174</v>
      </c>
      <c r="B811" s="7">
        <v>42326</v>
      </c>
      <c r="C811" s="12">
        <f t="shared" si="16"/>
        <v>2015</v>
      </c>
      <c r="D811" s="9" t="s">
        <v>13</v>
      </c>
      <c r="E811" s="10">
        <v>365</v>
      </c>
      <c r="F811" s="11">
        <v>62019</v>
      </c>
      <c r="G811" s="10">
        <v>519</v>
      </c>
      <c r="H811" s="10">
        <v>365</v>
      </c>
      <c r="I811" s="28">
        <f t="shared" si="49"/>
        <v>-154</v>
      </c>
      <c r="J811">
        <f t="shared" si="50"/>
        <v>0.7032755298651252</v>
      </c>
      <c r="K811">
        <f t="shared" si="51"/>
        <v>1</v>
      </c>
      <c r="L811" t="str">
        <f t="shared" si="52"/>
        <v>2</v>
      </c>
    </row>
    <row r="812" spans="1:12" ht="25.5">
      <c r="A812" s="6" t="s">
        <v>175</v>
      </c>
      <c r="B812" s="7">
        <v>42312</v>
      </c>
      <c r="C812" s="12">
        <f t="shared" si="16"/>
        <v>2015</v>
      </c>
      <c r="D812" s="9" t="s">
        <v>9</v>
      </c>
      <c r="E812" s="10">
        <v>1664</v>
      </c>
      <c r="F812" s="11">
        <v>56001</v>
      </c>
      <c r="G812" s="10">
        <v>2009</v>
      </c>
      <c r="H812" s="10">
        <v>1623</v>
      </c>
      <c r="I812" s="28">
        <f t="shared" si="49"/>
        <v>-345</v>
      </c>
      <c r="J812">
        <f t="shared" si="50"/>
        <v>0.80786460925833747</v>
      </c>
      <c r="K812">
        <f t="shared" si="51"/>
        <v>0.97536057692307687</v>
      </c>
      <c r="L812" t="str">
        <f t="shared" si="52"/>
        <v>1</v>
      </c>
    </row>
    <row r="813" spans="1:12" ht="25.5">
      <c r="A813" s="6" t="s">
        <v>175</v>
      </c>
      <c r="B813" s="7">
        <v>42312</v>
      </c>
      <c r="C813" s="12">
        <f t="shared" si="16"/>
        <v>2015</v>
      </c>
      <c r="D813" s="9" t="s">
        <v>10</v>
      </c>
      <c r="E813" s="10">
        <v>1037</v>
      </c>
      <c r="F813" s="11">
        <v>57501</v>
      </c>
      <c r="G813" s="10">
        <v>1267</v>
      </c>
      <c r="H813" s="10">
        <v>1031</v>
      </c>
      <c r="I813" s="28">
        <f t="shared" si="49"/>
        <v>-230</v>
      </c>
      <c r="J813">
        <f t="shared" si="50"/>
        <v>0.81373322809786897</v>
      </c>
      <c r="K813">
        <f t="shared" si="51"/>
        <v>0.99421407907425263</v>
      </c>
      <c r="L813" t="str">
        <f t="shared" si="52"/>
        <v>1</v>
      </c>
    </row>
    <row r="814" spans="1:12">
      <c r="A814" s="6" t="s">
        <v>175</v>
      </c>
      <c r="B814" s="7">
        <v>42312</v>
      </c>
      <c r="C814" s="12">
        <f t="shared" si="16"/>
        <v>2015</v>
      </c>
      <c r="D814" s="9" t="s">
        <v>12</v>
      </c>
      <c r="E814" s="10">
        <v>329</v>
      </c>
      <c r="F814" s="11">
        <v>5912</v>
      </c>
      <c r="G814" s="10">
        <v>402</v>
      </c>
      <c r="H814" s="10">
        <v>301</v>
      </c>
      <c r="I814" s="28">
        <f t="shared" si="49"/>
        <v>-73</v>
      </c>
      <c r="J814">
        <f t="shared" si="50"/>
        <v>0.74875621890547261</v>
      </c>
      <c r="K814">
        <f t="shared" si="51"/>
        <v>0.91489361702127658</v>
      </c>
      <c r="L814" t="str">
        <f t="shared" si="52"/>
        <v>1</v>
      </c>
    </row>
    <row r="815" spans="1:12">
      <c r="A815" s="6" t="s">
        <v>175</v>
      </c>
      <c r="B815" s="7">
        <v>42312</v>
      </c>
      <c r="C815" s="12">
        <f t="shared" si="16"/>
        <v>2015</v>
      </c>
      <c r="D815" s="9" t="s">
        <v>11</v>
      </c>
      <c r="E815" s="10">
        <v>241</v>
      </c>
      <c r="F815" s="11">
        <v>43809</v>
      </c>
      <c r="G815" s="10">
        <v>372</v>
      </c>
      <c r="H815" s="10">
        <v>240</v>
      </c>
      <c r="I815" s="28">
        <f t="shared" si="49"/>
        <v>-131</v>
      </c>
      <c r="J815">
        <f t="shared" si="50"/>
        <v>0.64516129032258063</v>
      </c>
      <c r="K815">
        <f t="shared" si="51"/>
        <v>0.99585062240663902</v>
      </c>
      <c r="L815" t="str">
        <f t="shared" si="52"/>
        <v>1</v>
      </c>
    </row>
    <row r="816" spans="1:12">
      <c r="A816" s="6" t="s">
        <v>175</v>
      </c>
      <c r="B816" s="7">
        <v>42312</v>
      </c>
      <c r="C816" s="12">
        <f t="shared" si="16"/>
        <v>2015</v>
      </c>
      <c r="D816" s="9" t="s">
        <v>13</v>
      </c>
      <c r="E816" s="10">
        <v>367</v>
      </c>
      <c r="F816" s="11">
        <v>60689</v>
      </c>
      <c r="G816" s="10">
        <v>505</v>
      </c>
      <c r="H816" s="10">
        <v>363</v>
      </c>
      <c r="I816" s="28">
        <f t="shared" si="49"/>
        <v>-138</v>
      </c>
      <c r="J816">
        <f t="shared" si="50"/>
        <v>0.71881188118811878</v>
      </c>
      <c r="K816">
        <f t="shared" si="51"/>
        <v>0.98910081743869205</v>
      </c>
      <c r="L816" t="str">
        <f t="shared" si="52"/>
        <v>1</v>
      </c>
    </row>
    <row r="817" spans="1:12" ht="25.5">
      <c r="A817" s="6" t="s">
        <v>176</v>
      </c>
      <c r="B817" s="7">
        <v>42298</v>
      </c>
      <c r="C817" s="12">
        <f t="shared" si="16"/>
        <v>2015</v>
      </c>
      <c r="D817" s="9" t="s">
        <v>9</v>
      </c>
      <c r="E817" s="10">
        <v>1690</v>
      </c>
      <c r="F817" s="11">
        <v>57301</v>
      </c>
      <c r="G817" s="10">
        <v>2229</v>
      </c>
      <c r="H817" s="10">
        <v>1684</v>
      </c>
      <c r="I817" s="28">
        <f t="shared" si="49"/>
        <v>-539</v>
      </c>
      <c r="J817">
        <f t="shared" si="50"/>
        <v>0.75549573799910275</v>
      </c>
      <c r="K817">
        <f t="shared" si="51"/>
        <v>0.99644970414201184</v>
      </c>
      <c r="L817" t="str">
        <f t="shared" si="52"/>
        <v>2</v>
      </c>
    </row>
    <row r="818" spans="1:12" ht="25.5">
      <c r="A818" s="6" t="s">
        <v>176</v>
      </c>
      <c r="B818" s="7">
        <v>42298</v>
      </c>
      <c r="C818" s="12">
        <f t="shared" si="16"/>
        <v>2015</v>
      </c>
      <c r="D818" s="9" t="s">
        <v>10</v>
      </c>
      <c r="E818" s="10">
        <v>1073</v>
      </c>
      <c r="F818" s="11">
        <v>59889</v>
      </c>
      <c r="G818" s="10">
        <v>1367</v>
      </c>
      <c r="H818" s="10">
        <v>1069</v>
      </c>
      <c r="I818" s="28">
        <f t="shared" si="49"/>
        <v>-294</v>
      </c>
      <c r="J818">
        <f t="shared" si="50"/>
        <v>0.78200438917337234</v>
      </c>
      <c r="K818">
        <f t="shared" si="51"/>
        <v>0.99627213420316874</v>
      </c>
      <c r="L818" t="str">
        <f t="shared" si="52"/>
        <v>2</v>
      </c>
    </row>
    <row r="819" spans="1:12">
      <c r="A819" s="6" t="s">
        <v>176</v>
      </c>
      <c r="B819" s="7">
        <v>42298</v>
      </c>
      <c r="C819" s="12">
        <f t="shared" si="16"/>
        <v>2015</v>
      </c>
      <c r="D819" s="9" t="s">
        <v>12</v>
      </c>
      <c r="E819" s="10">
        <v>355</v>
      </c>
      <c r="F819" s="11">
        <v>6302</v>
      </c>
      <c r="G819" s="10">
        <v>430</v>
      </c>
      <c r="H819" s="10">
        <v>353</v>
      </c>
      <c r="I819" s="28">
        <f t="shared" si="49"/>
        <v>-75</v>
      </c>
      <c r="J819">
        <f t="shared" si="50"/>
        <v>0.82093023255813957</v>
      </c>
      <c r="K819">
        <f t="shared" si="51"/>
        <v>0.9943661971830986</v>
      </c>
      <c r="L819" t="str">
        <f t="shared" si="52"/>
        <v>2</v>
      </c>
    </row>
    <row r="820" spans="1:12">
      <c r="A820" s="6" t="s">
        <v>176</v>
      </c>
      <c r="B820" s="7">
        <v>42298</v>
      </c>
      <c r="C820" s="12">
        <f t="shared" si="16"/>
        <v>2015</v>
      </c>
      <c r="D820" s="9" t="s">
        <v>11</v>
      </c>
      <c r="E820" s="10">
        <v>192</v>
      </c>
      <c r="F820" s="11">
        <v>42303</v>
      </c>
      <c r="G820" s="10">
        <v>340</v>
      </c>
      <c r="H820" s="10">
        <v>186</v>
      </c>
      <c r="I820" s="28">
        <f t="shared" si="49"/>
        <v>-148</v>
      </c>
      <c r="J820">
        <f t="shared" si="50"/>
        <v>0.54705882352941182</v>
      </c>
      <c r="K820">
        <f t="shared" si="51"/>
        <v>0.96875</v>
      </c>
      <c r="L820" t="str">
        <f t="shared" si="52"/>
        <v>2</v>
      </c>
    </row>
    <row r="821" spans="1:12">
      <c r="A821" s="6" t="s">
        <v>176</v>
      </c>
      <c r="B821" s="7">
        <v>42298</v>
      </c>
      <c r="C821" s="12">
        <f t="shared" si="16"/>
        <v>2015</v>
      </c>
      <c r="D821" s="9" t="s">
        <v>13</v>
      </c>
      <c r="E821" s="10">
        <v>361</v>
      </c>
      <c r="F821" s="11">
        <v>60000</v>
      </c>
      <c r="G821" s="10">
        <v>584</v>
      </c>
      <c r="H821" s="10">
        <v>356</v>
      </c>
      <c r="I821" s="28">
        <f t="shared" si="49"/>
        <v>-223</v>
      </c>
      <c r="J821">
        <f t="shared" si="50"/>
        <v>0.6095890410958904</v>
      </c>
      <c r="K821">
        <f t="shared" si="51"/>
        <v>0.98614958448753465</v>
      </c>
      <c r="L821" t="str">
        <f t="shared" si="52"/>
        <v>2</v>
      </c>
    </row>
    <row r="822" spans="1:12" ht="25.5">
      <c r="A822" s="6" t="s">
        <v>177</v>
      </c>
      <c r="B822" s="7">
        <v>42284</v>
      </c>
      <c r="C822" s="12">
        <f t="shared" si="16"/>
        <v>2015</v>
      </c>
      <c r="D822" s="9" t="s">
        <v>9</v>
      </c>
      <c r="E822" s="13">
        <v>1687</v>
      </c>
      <c r="F822" s="14">
        <v>56001</v>
      </c>
      <c r="G822" s="13">
        <v>2210</v>
      </c>
      <c r="H822" s="13">
        <v>1679</v>
      </c>
      <c r="I822" s="28">
        <f t="shared" si="49"/>
        <v>-523</v>
      </c>
      <c r="J822">
        <f t="shared" si="50"/>
        <v>0.75972850678733028</v>
      </c>
      <c r="K822">
        <f t="shared" si="51"/>
        <v>0.99525785417901602</v>
      </c>
      <c r="L822" t="str">
        <f t="shared" si="52"/>
        <v>1</v>
      </c>
    </row>
    <row r="823" spans="1:12" ht="25.5">
      <c r="A823" s="6" t="s">
        <v>177</v>
      </c>
      <c r="B823" s="7">
        <v>42284</v>
      </c>
      <c r="C823" s="12">
        <f t="shared" si="16"/>
        <v>2015</v>
      </c>
      <c r="D823" s="9" t="s">
        <v>10</v>
      </c>
      <c r="E823" s="13">
        <v>1057</v>
      </c>
      <c r="F823" s="14">
        <v>58190</v>
      </c>
      <c r="G823" s="13">
        <v>1373</v>
      </c>
      <c r="H823" s="13">
        <v>1044</v>
      </c>
      <c r="I823" s="28">
        <f t="shared" si="49"/>
        <v>-316</v>
      </c>
      <c r="J823">
        <f t="shared" si="50"/>
        <v>0.7603787327021122</v>
      </c>
      <c r="K823">
        <f t="shared" si="51"/>
        <v>0.98770104068117315</v>
      </c>
      <c r="L823" t="str">
        <f t="shared" si="52"/>
        <v>1</v>
      </c>
    </row>
    <row r="824" spans="1:12">
      <c r="A824" s="6" t="s">
        <v>177</v>
      </c>
      <c r="B824" s="7">
        <v>42284</v>
      </c>
      <c r="C824" s="12">
        <f t="shared" si="16"/>
        <v>2015</v>
      </c>
      <c r="D824" s="9" t="s">
        <v>12</v>
      </c>
      <c r="E824" s="13">
        <v>400</v>
      </c>
      <c r="F824" s="14">
        <v>6201</v>
      </c>
      <c r="G824" s="13">
        <v>438</v>
      </c>
      <c r="H824" s="13">
        <v>398</v>
      </c>
      <c r="I824" s="28">
        <f t="shared" si="49"/>
        <v>-38</v>
      </c>
      <c r="J824">
        <f t="shared" si="50"/>
        <v>0.908675799086758</v>
      </c>
      <c r="K824">
        <f t="shared" si="51"/>
        <v>0.995</v>
      </c>
      <c r="L824" t="str">
        <f t="shared" si="52"/>
        <v>1</v>
      </c>
    </row>
    <row r="825" spans="1:12">
      <c r="A825" s="6" t="s">
        <v>177</v>
      </c>
      <c r="B825" s="7">
        <v>42284</v>
      </c>
      <c r="C825" s="12">
        <f t="shared" si="16"/>
        <v>2015</v>
      </c>
      <c r="D825" s="9" t="s">
        <v>11</v>
      </c>
      <c r="E825" s="13">
        <v>182</v>
      </c>
      <c r="F825" s="14">
        <v>44890</v>
      </c>
      <c r="G825" s="13">
        <v>331</v>
      </c>
      <c r="H825" s="13">
        <v>181</v>
      </c>
      <c r="I825" s="28">
        <f t="shared" si="49"/>
        <v>-149</v>
      </c>
      <c r="J825">
        <f t="shared" si="50"/>
        <v>0.54682779456193353</v>
      </c>
      <c r="K825">
        <f t="shared" si="51"/>
        <v>0.99450549450549453</v>
      </c>
      <c r="L825" t="str">
        <f t="shared" si="52"/>
        <v>1</v>
      </c>
    </row>
    <row r="826" spans="1:12">
      <c r="A826" s="6" t="s">
        <v>177</v>
      </c>
      <c r="B826" s="7">
        <v>42284</v>
      </c>
      <c r="C826" s="12">
        <f t="shared" si="16"/>
        <v>2015</v>
      </c>
      <c r="D826" s="9" t="s">
        <v>13</v>
      </c>
      <c r="E826" s="13">
        <v>366</v>
      </c>
      <c r="F826" s="14">
        <v>58801</v>
      </c>
      <c r="G826" s="13">
        <v>582</v>
      </c>
      <c r="H826" s="13">
        <v>360</v>
      </c>
      <c r="I826" s="28">
        <f t="shared" si="49"/>
        <v>-216</v>
      </c>
      <c r="J826">
        <f t="shared" si="50"/>
        <v>0.61855670103092786</v>
      </c>
      <c r="K826">
        <f t="shared" si="51"/>
        <v>0.98360655737704916</v>
      </c>
      <c r="L826" t="str">
        <f t="shared" si="52"/>
        <v>1</v>
      </c>
    </row>
    <row r="827" spans="1:12" ht="25.5">
      <c r="A827" s="6" t="s">
        <v>178</v>
      </c>
      <c r="B827" s="7">
        <v>42270</v>
      </c>
      <c r="C827" s="12">
        <f t="shared" si="16"/>
        <v>2015</v>
      </c>
      <c r="D827" s="9" t="s">
        <v>9</v>
      </c>
      <c r="E827" s="13">
        <v>1687</v>
      </c>
      <c r="F827" s="14">
        <v>55399</v>
      </c>
      <c r="G827" s="13">
        <v>2276</v>
      </c>
      <c r="H827" s="13">
        <v>1684</v>
      </c>
      <c r="I827" s="28">
        <f t="shared" si="49"/>
        <v>-589</v>
      </c>
      <c r="J827">
        <f t="shared" si="50"/>
        <v>0.7398945518453427</v>
      </c>
      <c r="K827">
        <f t="shared" si="51"/>
        <v>0.99822169531713101</v>
      </c>
      <c r="L827" t="str">
        <f t="shared" si="52"/>
        <v>2</v>
      </c>
    </row>
    <row r="828" spans="1:12" ht="25.5">
      <c r="A828" s="6" t="s">
        <v>178</v>
      </c>
      <c r="B828" s="7">
        <v>42270</v>
      </c>
      <c r="C828" s="12">
        <f t="shared" si="16"/>
        <v>2015</v>
      </c>
      <c r="D828" s="9" t="s">
        <v>10</v>
      </c>
      <c r="E828" s="13">
        <v>1058</v>
      </c>
      <c r="F828" s="14">
        <v>60001</v>
      </c>
      <c r="G828" s="13">
        <v>1371</v>
      </c>
      <c r="H828" s="13">
        <v>1041</v>
      </c>
      <c r="I828" s="28">
        <f t="shared" si="49"/>
        <v>-313</v>
      </c>
      <c r="J828">
        <f t="shared" si="50"/>
        <v>0.75929978118161923</v>
      </c>
      <c r="K828">
        <f t="shared" si="51"/>
        <v>0.98393194706994325</v>
      </c>
      <c r="L828" t="str">
        <f t="shared" si="52"/>
        <v>2</v>
      </c>
    </row>
    <row r="829" spans="1:12">
      <c r="A829" s="6" t="s">
        <v>178</v>
      </c>
      <c r="B829" s="7">
        <v>42270</v>
      </c>
      <c r="C829" s="12">
        <f t="shared" si="16"/>
        <v>2015</v>
      </c>
      <c r="D829" s="9" t="s">
        <v>12</v>
      </c>
      <c r="E829" s="13">
        <v>402</v>
      </c>
      <c r="F829" s="14">
        <v>6158</v>
      </c>
      <c r="G829" s="13">
        <v>509</v>
      </c>
      <c r="H829" s="13">
        <v>402</v>
      </c>
      <c r="I829" s="28">
        <f t="shared" si="49"/>
        <v>-107</v>
      </c>
      <c r="J829">
        <f t="shared" si="50"/>
        <v>0.78978388998035365</v>
      </c>
      <c r="K829">
        <f t="shared" si="51"/>
        <v>1</v>
      </c>
      <c r="L829" t="str">
        <f t="shared" si="52"/>
        <v>2</v>
      </c>
    </row>
    <row r="830" spans="1:12">
      <c r="A830" s="6" t="s">
        <v>178</v>
      </c>
      <c r="B830" s="7">
        <v>42270</v>
      </c>
      <c r="C830" s="12">
        <f t="shared" si="16"/>
        <v>2015</v>
      </c>
      <c r="D830" s="9" t="s">
        <v>11</v>
      </c>
      <c r="E830" s="13">
        <v>182</v>
      </c>
      <c r="F830" s="14">
        <v>45289</v>
      </c>
      <c r="G830" s="13">
        <v>356</v>
      </c>
      <c r="H830" s="13">
        <v>172</v>
      </c>
      <c r="I830" s="28">
        <f t="shared" si="49"/>
        <v>-174</v>
      </c>
      <c r="J830">
        <f t="shared" si="50"/>
        <v>0.48314606741573035</v>
      </c>
      <c r="K830">
        <f t="shared" si="51"/>
        <v>0.94505494505494503</v>
      </c>
      <c r="L830" t="str">
        <f t="shared" si="52"/>
        <v>2</v>
      </c>
    </row>
    <row r="831" spans="1:12">
      <c r="A831" s="6" t="s">
        <v>178</v>
      </c>
      <c r="B831" s="7">
        <v>42270</v>
      </c>
      <c r="C831" s="12">
        <f t="shared" si="16"/>
        <v>2015</v>
      </c>
      <c r="D831" s="9" t="s">
        <v>13</v>
      </c>
      <c r="E831" s="13">
        <v>368</v>
      </c>
      <c r="F831" s="14">
        <v>61300</v>
      </c>
      <c r="G831" s="13">
        <v>542</v>
      </c>
      <c r="H831" s="13">
        <v>368</v>
      </c>
      <c r="I831" s="28">
        <f t="shared" si="49"/>
        <v>-174</v>
      </c>
      <c r="J831">
        <f t="shared" si="50"/>
        <v>0.6789667896678967</v>
      </c>
      <c r="K831">
        <f t="shared" si="51"/>
        <v>1</v>
      </c>
      <c r="L831" t="str">
        <f t="shared" si="52"/>
        <v>2</v>
      </c>
    </row>
    <row r="832" spans="1:12" ht="25.5">
      <c r="A832" s="6" t="s">
        <v>179</v>
      </c>
      <c r="B832" s="7">
        <v>42256</v>
      </c>
      <c r="C832" s="12">
        <f t="shared" si="16"/>
        <v>2015</v>
      </c>
      <c r="D832" s="9" t="s">
        <v>9</v>
      </c>
      <c r="E832" s="13">
        <v>1688</v>
      </c>
      <c r="F832" s="14">
        <v>57089</v>
      </c>
      <c r="G832" s="13">
        <v>2553</v>
      </c>
      <c r="H832" s="13">
        <v>1688</v>
      </c>
      <c r="I832" s="28">
        <f t="shared" si="49"/>
        <v>-865</v>
      </c>
      <c r="J832">
        <f t="shared" si="50"/>
        <v>0.6611829220524873</v>
      </c>
      <c r="K832">
        <f t="shared" si="51"/>
        <v>1</v>
      </c>
      <c r="L832" t="str">
        <f t="shared" si="52"/>
        <v>1</v>
      </c>
    </row>
    <row r="833" spans="1:12" ht="25.5">
      <c r="A833" s="6" t="s">
        <v>179</v>
      </c>
      <c r="B833" s="7">
        <v>42256</v>
      </c>
      <c r="C833" s="12">
        <f t="shared" si="16"/>
        <v>2015</v>
      </c>
      <c r="D833" s="9" t="s">
        <v>10</v>
      </c>
      <c r="E833" s="13">
        <v>1059</v>
      </c>
      <c r="F833" s="14">
        <v>62101</v>
      </c>
      <c r="G833" s="13">
        <v>1628</v>
      </c>
      <c r="H833" s="13">
        <v>1058</v>
      </c>
      <c r="I833" s="28">
        <f t="shared" si="49"/>
        <v>-569</v>
      </c>
      <c r="J833">
        <f t="shared" si="50"/>
        <v>0.64987714987714984</v>
      </c>
      <c r="K833">
        <f t="shared" si="51"/>
        <v>0.99905571293673279</v>
      </c>
      <c r="L833" t="str">
        <f t="shared" si="52"/>
        <v>1</v>
      </c>
    </row>
    <row r="834" spans="1:12">
      <c r="A834" s="6" t="s">
        <v>179</v>
      </c>
      <c r="B834" s="7">
        <v>42256</v>
      </c>
      <c r="C834" s="12">
        <f t="shared" si="16"/>
        <v>2015</v>
      </c>
      <c r="D834" s="9" t="s">
        <v>12</v>
      </c>
      <c r="E834" s="13">
        <v>355</v>
      </c>
      <c r="F834" s="14">
        <v>6512</v>
      </c>
      <c r="G834" s="13">
        <v>473</v>
      </c>
      <c r="H834" s="13">
        <v>310</v>
      </c>
      <c r="I834" s="28">
        <f t="shared" si="49"/>
        <v>-118</v>
      </c>
      <c r="J834">
        <f t="shared" si="50"/>
        <v>0.65539112050739956</v>
      </c>
      <c r="K834">
        <f t="shared" si="51"/>
        <v>0.87323943661971826</v>
      </c>
      <c r="L834" t="str">
        <f t="shared" si="52"/>
        <v>1</v>
      </c>
    </row>
    <row r="835" spans="1:12">
      <c r="A835" s="6" t="s">
        <v>179</v>
      </c>
      <c r="B835" s="7">
        <v>42256</v>
      </c>
      <c r="C835" s="12">
        <f t="shared" si="16"/>
        <v>2015</v>
      </c>
      <c r="D835" s="9" t="s">
        <v>11</v>
      </c>
      <c r="E835" s="13">
        <v>182</v>
      </c>
      <c r="F835" s="14">
        <v>46801</v>
      </c>
      <c r="G835" s="13">
        <v>371</v>
      </c>
      <c r="H835" s="13">
        <v>182</v>
      </c>
      <c r="I835" s="28">
        <f t="shared" ref="I835:I898" si="53">E835-G835</f>
        <v>-189</v>
      </c>
      <c r="J835">
        <f t="shared" ref="J835:J898" si="54">H835/G835</f>
        <v>0.49056603773584906</v>
      </c>
      <c r="K835">
        <f t="shared" ref="K835:K898" si="55">H835/E835</f>
        <v>1</v>
      </c>
      <c r="L835" t="str">
        <f t="shared" ref="L835:L898" si="56">IF(COUNTIF(A835,"*First*"), "1","2")</f>
        <v>1</v>
      </c>
    </row>
    <row r="836" spans="1:12">
      <c r="A836" s="6" t="s">
        <v>179</v>
      </c>
      <c r="B836" s="7">
        <v>42256</v>
      </c>
      <c r="C836" s="12">
        <f t="shared" si="16"/>
        <v>2015</v>
      </c>
      <c r="D836" s="9" t="s">
        <v>13</v>
      </c>
      <c r="E836" s="13">
        <v>363</v>
      </c>
      <c r="F836" s="14">
        <v>61010</v>
      </c>
      <c r="G836" s="13">
        <v>580</v>
      </c>
      <c r="H836" s="13">
        <v>358</v>
      </c>
      <c r="I836" s="28">
        <f t="shared" si="53"/>
        <v>-217</v>
      </c>
      <c r="J836">
        <f t="shared" si="54"/>
        <v>0.61724137931034484</v>
      </c>
      <c r="K836">
        <f t="shared" si="55"/>
        <v>0.98622589531680438</v>
      </c>
      <c r="L836" t="str">
        <f t="shared" si="56"/>
        <v>1</v>
      </c>
    </row>
    <row r="837" spans="1:12" ht="25.5">
      <c r="A837" s="6" t="s">
        <v>180</v>
      </c>
      <c r="B837" s="7">
        <v>42235</v>
      </c>
      <c r="C837" s="12">
        <f t="shared" si="16"/>
        <v>2015</v>
      </c>
      <c r="D837" s="9" t="s">
        <v>9</v>
      </c>
      <c r="E837" s="13">
        <v>1756</v>
      </c>
      <c r="F837" s="14">
        <v>57498</v>
      </c>
      <c r="G837" s="13">
        <v>2597</v>
      </c>
      <c r="H837" s="13">
        <v>1756</v>
      </c>
      <c r="I837" s="28">
        <f t="shared" si="53"/>
        <v>-841</v>
      </c>
      <c r="J837">
        <f t="shared" si="54"/>
        <v>0.67616480554485947</v>
      </c>
      <c r="K837">
        <f t="shared" si="55"/>
        <v>1</v>
      </c>
      <c r="L837" t="str">
        <f t="shared" si="56"/>
        <v>2</v>
      </c>
    </row>
    <row r="838" spans="1:12" ht="25.5">
      <c r="A838" s="6" t="s">
        <v>180</v>
      </c>
      <c r="B838" s="7">
        <v>42235</v>
      </c>
      <c r="C838" s="12">
        <f t="shared" si="16"/>
        <v>2015</v>
      </c>
      <c r="D838" s="9" t="s">
        <v>10</v>
      </c>
      <c r="E838" s="13">
        <v>1058</v>
      </c>
      <c r="F838" s="14">
        <v>62140</v>
      </c>
      <c r="G838" s="13">
        <v>1551</v>
      </c>
      <c r="H838" s="13">
        <v>1056</v>
      </c>
      <c r="I838" s="28">
        <f t="shared" si="53"/>
        <v>-493</v>
      </c>
      <c r="J838">
        <f t="shared" si="54"/>
        <v>0.68085106382978722</v>
      </c>
      <c r="K838">
        <f t="shared" si="55"/>
        <v>0.99810964083175802</v>
      </c>
      <c r="L838" t="str">
        <f t="shared" si="56"/>
        <v>2</v>
      </c>
    </row>
    <row r="839" spans="1:12">
      <c r="A839" s="6" t="s">
        <v>180</v>
      </c>
      <c r="B839" s="7">
        <v>42235</v>
      </c>
      <c r="C839" s="12">
        <f t="shared" si="16"/>
        <v>2015</v>
      </c>
      <c r="D839" s="9" t="s">
        <v>12</v>
      </c>
      <c r="E839" s="13">
        <v>366</v>
      </c>
      <c r="F839" s="14">
        <v>6112</v>
      </c>
      <c r="G839" s="13">
        <v>527</v>
      </c>
      <c r="H839" s="13">
        <v>319</v>
      </c>
      <c r="I839" s="28">
        <f t="shared" si="53"/>
        <v>-161</v>
      </c>
      <c r="J839">
        <f t="shared" si="54"/>
        <v>0.60531309297912717</v>
      </c>
      <c r="K839">
        <f t="shared" si="55"/>
        <v>0.87158469945355188</v>
      </c>
      <c r="L839" t="str">
        <f t="shared" si="56"/>
        <v>2</v>
      </c>
    </row>
    <row r="840" spans="1:12">
      <c r="A840" s="6" t="s">
        <v>180</v>
      </c>
      <c r="B840" s="7">
        <v>42235</v>
      </c>
      <c r="C840" s="12">
        <f t="shared" si="16"/>
        <v>2015</v>
      </c>
      <c r="D840" s="9" t="s">
        <v>11</v>
      </c>
      <c r="E840" s="13">
        <v>182</v>
      </c>
      <c r="F840" s="14">
        <v>46501</v>
      </c>
      <c r="G840" s="13">
        <v>282</v>
      </c>
      <c r="H840" s="13">
        <v>182</v>
      </c>
      <c r="I840" s="28">
        <f t="shared" si="53"/>
        <v>-100</v>
      </c>
      <c r="J840">
        <f t="shared" si="54"/>
        <v>0.64539007092198586</v>
      </c>
      <c r="K840">
        <f t="shared" si="55"/>
        <v>1</v>
      </c>
      <c r="L840" t="str">
        <f t="shared" si="56"/>
        <v>2</v>
      </c>
    </row>
    <row r="841" spans="1:12">
      <c r="A841" s="6" t="s">
        <v>180</v>
      </c>
      <c r="B841" s="7">
        <v>42235</v>
      </c>
      <c r="C841" s="12">
        <f t="shared" si="16"/>
        <v>2015</v>
      </c>
      <c r="D841" s="9" t="s">
        <v>13</v>
      </c>
      <c r="E841" s="13">
        <v>363</v>
      </c>
      <c r="F841" s="14">
        <v>61001</v>
      </c>
      <c r="G841" s="13">
        <v>609</v>
      </c>
      <c r="H841" s="13">
        <v>356</v>
      </c>
      <c r="I841" s="28">
        <f t="shared" si="53"/>
        <v>-246</v>
      </c>
      <c r="J841">
        <f t="shared" si="54"/>
        <v>0.58456486042692934</v>
      </c>
      <c r="K841">
        <f t="shared" si="55"/>
        <v>0.9807162534435262</v>
      </c>
      <c r="L841" t="str">
        <f t="shared" si="56"/>
        <v>2</v>
      </c>
    </row>
    <row r="842" spans="1:12" ht="25.5">
      <c r="A842" s="6" t="s">
        <v>181</v>
      </c>
      <c r="B842" s="7">
        <v>42221</v>
      </c>
      <c r="C842" s="12">
        <f t="shared" si="16"/>
        <v>2015</v>
      </c>
      <c r="D842" s="9" t="s">
        <v>9</v>
      </c>
      <c r="E842" s="13">
        <v>1688</v>
      </c>
      <c r="F842" s="14">
        <v>56209</v>
      </c>
      <c r="G842" s="13">
        <v>2446</v>
      </c>
      <c r="H842" s="13">
        <v>1687</v>
      </c>
      <c r="I842" s="28">
        <f t="shared" si="53"/>
        <v>-758</v>
      </c>
      <c r="J842">
        <f t="shared" si="54"/>
        <v>0.6896974652493868</v>
      </c>
      <c r="K842">
        <f t="shared" si="55"/>
        <v>0.99940758293838861</v>
      </c>
      <c r="L842" t="str">
        <f t="shared" si="56"/>
        <v>1</v>
      </c>
    </row>
    <row r="843" spans="1:12" ht="25.5">
      <c r="A843" s="6" t="s">
        <v>181</v>
      </c>
      <c r="B843" s="7">
        <v>42221</v>
      </c>
      <c r="C843" s="12">
        <f t="shared" si="16"/>
        <v>2015</v>
      </c>
      <c r="D843" s="9" t="s">
        <v>10</v>
      </c>
      <c r="E843" s="13">
        <v>1057</v>
      </c>
      <c r="F843" s="14">
        <v>60789</v>
      </c>
      <c r="G843" s="13">
        <v>1634</v>
      </c>
      <c r="H843" s="13">
        <v>1054</v>
      </c>
      <c r="I843" s="28">
        <f t="shared" si="53"/>
        <v>-577</v>
      </c>
      <c r="J843">
        <f t="shared" si="54"/>
        <v>0.64504283965728271</v>
      </c>
      <c r="K843">
        <f t="shared" si="55"/>
        <v>0.99716177861873223</v>
      </c>
      <c r="L843" t="str">
        <f t="shared" si="56"/>
        <v>1</v>
      </c>
    </row>
    <row r="844" spans="1:12">
      <c r="A844" s="6" t="s">
        <v>181</v>
      </c>
      <c r="B844" s="7">
        <v>42221</v>
      </c>
      <c r="C844" s="12">
        <f t="shared" si="16"/>
        <v>2015</v>
      </c>
      <c r="D844" s="9" t="s">
        <v>12</v>
      </c>
      <c r="E844" s="13">
        <v>356</v>
      </c>
      <c r="F844" s="14">
        <v>6201</v>
      </c>
      <c r="G844" s="13">
        <v>418</v>
      </c>
      <c r="H844" s="13">
        <v>356</v>
      </c>
      <c r="I844" s="28">
        <f t="shared" si="53"/>
        <v>-62</v>
      </c>
      <c r="J844">
        <f t="shared" si="54"/>
        <v>0.85167464114832536</v>
      </c>
      <c r="K844">
        <f t="shared" si="55"/>
        <v>1</v>
      </c>
      <c r="L844" t="str">
        <f t="shared" si="56"/>
        <v>1</v>
      </c>
    </row>
    <row r="845" spans="1:12">
      <c r="A845" s="6" t="s">
        <v>181</v>
      </c>
      <c r="B845" s="7">
        <v>42221</v>
      </c>
      <c r="C845" s="12">
        <f t="shared" si="16"/>
        <v>2015</v>
      </c>
      <c r="D845" s="9" t="s">
        <v>11</v>
      </c>
      <c r="E845" s="13">
        <v>183</v>
      </c>
      <c r="F845" s="14">
        <v>49302</v>
      </c>
      <c r="G845" s="13">
        <v>263</v>
      </c>
      <c r="H845" s="13">
        <v>183</v>
      </c>
      <c r="I845" s="28">
        <f t="shared" si="53"/>
        <v>-80</v>
      </c>
      <c r="J845">
        <f t="shared" si="54"/>
        <v>0.69581749049429653</v>
      </c>
      <c r="K845">
        <f t="shared" si="55"/>
        <v>1</v>
      </c>
      <c r="L845" t="str">
        <f t="shared" si="56"/>
        <v>1</v>
      </c>
    </row>
    <row r="846" spans="1:12">
      <c r="A846" s="6" t="s">
        <v>181</v>
      </c>
      <c r="B846" s="7">
        <v>42221</v>
      </c>
      <c r="C846" s="12">
        <f t="shared" si="16"/>
        <v>2015</v>
      </c>
      <c r="D846" s="9" t="s">
        <v>13</v>
      </c>
      <c r="E846" s="13">
        <v>363</v>
      </c>
      <c r="F846" s="14">
        <v>57885</v>
      </c>
      <c r="G846" s="13">
        <v>607</v>
      </c>
      <c r="H846" s="13">
        <v>361</v>
      </c>
      <c r="I846" s="28">
        <f t="shared" si="53"/>
        <v>-244</v>
      </c>
      <c r="J846">
        <f t="shared" si="54"/>
        <v>0.59472817133443168</v>
      </c>
      <c r="K846">
        <f t="shared" si="55"/>
        <v>0.99449035812672182</v>
      </c>
      <c r="L846" t="str">
        <f t="shared" si="56"/>
        <v>1</v>
      </c>
    </row>
    <row r="847" spans="1:12" ht="25.5">
      <c r="A847" s="6" t="s">
        <v>182</v>
      </c>
      <c r="B847" s="7">
        <v>42207</v>
      </c>
      <c r="C847" s="12">
        <f t="shared" si="16"/>
        <v>2015</v>
      </c>
      <c r="D847" s="9" t="s">
        <v>9</v>
      </c>
      <c r="E847" s="13">
        <v>1435</v>
      </c>
      <c r="F847" s="14">
        <v>55889</v>
      </c>
      <c r="G847" s="13">
        <v>1966</v>
      </c>
      <c r="H847" s="13">
        <v>1365</v>
      </c>
      <c r="I847" s="28">
        <f t="shared" si="53"/>
        <v>-531</v>
      </c>
      <c r="J847">
        <f t="shared" si="54"/>
        <v>0.69430315361139372</v>
      </c>
      <c r="K847">
        <f t="shared" si="55"/>
        <v>0.95121951219512191</v>
      </c>
      <c r="L847" t="str">
        <f t="shared" si="56"/>
        <v>2</v>
      </c>
    </row>
    <row r="848" spans="1:12" ht="25.5">
      <c r="A848" s="6" t="s">
        <v>182</v>
      </c>
      <c r="B848" s="7">
        <v>42207</v>
      </c>
      <c r="C848" s="12">
        <f t="shared" si="16"/>
        <v>2015</v>
      </c>
      <c r="D848" s="9" t="s">
        <v>10</v>
      </c>
      <c r="E848" s="13">
        <v>930</v>
      </c>
      <c r="F848" s="14">
        <v>58109</v>
      </c>
      <c r="G848" s="13">
        <v>1218</v>
      </c>
      <c r="H848" s="13">
        <v>929</v>
      </c>
      <c r="I848" s="28">
        <f t="shared" si="53"/>
        <v>-288</v>
      </c>
      <c r="J848">
        <f t="shared" si="54"/>
        <v>0.76272577996715929</v>
      </c>
      <c r="K848">
        <f t="shared" si="55"/>
        <v>0.99892473118279568</v>
      </c>
      <c r="L848" t="str">
        <f t="shared" si="56"/>
        <v>2</v>
      </c>
    </row>
    <row r="849" spans="1:12">
      <c r="A849" s="6" t="s">
        <v>182</v>
      </c>
      <c r="B849" s="7">
        <v>42207</v>
      </c>
      <c r="C849" s="12">
        <f t="shared" si="16"/>
        <v>2015</v>
      </c>
      <c r="D849" s="9" t="s">
        <v>12</v>
      </c>
      <c r="E849" s="13">
        <v>331</v>
      </c>
      <c r="F849" s="14">
        <v>6312</v>
      </c>
      <c r="G849" s="13">
        <v>486</v>
      </c>
      <c r="H849" s="13">
        <v>320</v>
      </c>
      <c r="I849" s="28">
        <f t="shared" si="53"/>
        <v>-155</v>
      </c>
      <c r="J849">
        <f t="shared" si="54"/>
        <v>0.65843621399176955</v>
      </c>
      <c r="K849">
        <f t="shared" si="55"/>
        <v>0.96676737160120851</v>
      </c>
      <c r="L849" t="str">
        <f t="shared" si="56"/>
        <v>2</v>
      </c>
    </row>
    <row r="850" spans="1:12">
      <c r="A850" s="6" t="s">
        <v>182</v>
      </c>
      <c r="B850" s="7">
        <v>42207</v>
      </c>
      <c r="C850" s="12">
        <f t="shared" si="16"/>
        <v>2015</v>
      </c>
      <c r="D850" s="9" t="s">
        <v>11</v>
      </c>
      <c r="E850" s="13">
        <v>371</v>
      </c>
      <c r="F850" s="14">
        <v>50002</v>
      </c>
      <c r="G850" s="13">
        <v>455</v>
      </c>
      <c r="H850" s="13">
        <v>371</v>
      </c>
      <c r="I850" s="28">
        <f t="shared" si="53"/>
        <v>-84</v>
      </c>
      <c r="J850">
        <f t="shared" si="54"/>
        <v>0.81538461538461537</v>
      </c>
      <c r="K850">
        <f t="shared" si="55"/>
        <v>1</v>
      </c>
      <c r="L850" t="str">
        <f t="shared" si="56"/>
        <v>2</v>
      </c>
    </row>
    <row r="851" spans="1:12">
      <c r="A851" s="6" t="s">
        <v>182</v>
      </c>
      <c r="B851" s="7">
        <v>42207</v>
      </c>
      <c r="C851" s="12">
        <f t="shared" si="16"/>
        <v>2015</v>
      </c>
      <c r="D851" s="9" t="s">
        <v>13</v>
      </c>
      <c r="E851" s="13">
        <v>272</v>
      </c>
      <c r="F851" s="14">
        <v>60101</v>
      </c>
      <c r="G851" s="13">
        <v>441</v>
      </c>
      <c r="H851" s="13">
        <v>270</v>
      </c>
      <c r="I851" s="28">
        <f t="shared" si="53"/>
        <v>-169</v>
      </c>
      <c r="J851">
        <f t="shared" si="54"/>
        <v>0.61224489795918369</v>
      </c>
      <c r="K851">
        <f t="shared" si="55"/>
        <v>0.99264705882352944</v>
      </c>
      <c r="L851" t="str">
        <f t="shared" si="56"/>
        <v>2</v>
      </c>
    </row>
    <row r="852" spans="1:12" ht="25.5">
      <c r="A852" s="6" t="s">
        <v>183</v>
      </c>
      <c r="B852" s="7">
        <v>42193</v>
      </c>
      <c r="C852" s="12">
        <f t="shared" si="16"/>
        <v>2015</v>
      </c>
      <c r="D852" s="9" t="s">
        <v>9</v>
      </c>
      <c r="E852" s="13">
        <v>1466</v>
      </c>
      <c r="F852" s="14">
        <v>58700</v>
      </c>
      <c r="G852" s="13">
        <v>1891</v>
      </c>
      <c r="H852" s="13">
        <v>1464</v>
      </c>
      <c r="I852" s="28">
        <f t="shared" si="53"/>
        <v>-425</v>
      </c>
      <c r="J852">
        <f t="shared" si="54"/>
        <v>0.77419354838709675</v>
      </c>
      <c r="K852">
        <f t="shared" si="55"/>
        <v>0.99863574351978168</v>
      </c>
      <c r="L852" t="str">
        <f t="shared" si="56"/>
        <v>1</v>
      </c>
    </row>
    <row r="853" spans="1:12" ht="25.5">
      <c r="A853" s="6" t="s">
        <v>183</v>
      </c>
      <c r="B853" s="7">
        <v>42193</v>
      </c>
      <c r="C853" s="12">
        <f t="shared" si="16"/>
        <v>2015</v>
      </c>
      <c r="D853" s="9" t="s">
        <v>10</v>
      </c>
      <c r="E853" s="13">
        <v>934</v>
      </c>
      <c r="F853" s="14">
        <v>65501</v>
      </c>
      <c r="G853" s="13">
        <v>1225</v>
      </c>
      <c r="H853" s="13">
        <v>933</v>
      </c>
      <c r="I853" s="28">
        <f t="shared" si="53"/>
        <v>-291</v>
      </c>
      <c r="J853">
        <f t="shared" si="54"/>
        <v>0.76163265306122452</v>
      </c>
      <c r="K853">
        <f t="shared" si="55"/>
        <v>0.99892933618843682</v>
      </c>
      <c r="L853" t="str">
        <f t="shared" si="56"/>
        <v>1</v>
      </c>
    </row>
    <row r="854" spans="1:12">
      <c r="A854" s="6" t="s">
        <v>183</v>
      </c>
      <c r="B854" s="7">
        <v>42193</v>
      </c>
      <c r="C854" s="12">
        <f t="shared" si="16"/>
        <v>2015</v>
      </c>
      <c r="D854" s="9" t="s">
        <v>12</v>
      </c>
      <c r="E854" s="13">
        <v>330</v>
      </c>
      <c r="F854" s="14">
        <v>6508</v>
      </c>
      <c r="G854" s="13">
        <v>425</v>
      </c>
      <c r="H854" s="13">
        <v>328</v>
      </c>
      <c r="I854" s="28">
        <f t="shared" si="53"/>
        <v>-95</v>
      </c>
      <c r="J854">
        <f t="shared" si="54"/>
        <v>0.77176470588235291</v>
      </c>
      <c r="K854">
        <f t="shared" si="55"/>
        <v>0.9939393939393939</v>
      </c>
      <c r="L854" t="str">
        <f t="shared" si="56"/>
        <v>1</v>
      </c>
    </row>
    <row r="855" spans="1:12">
      <c r="A855" s="6" t="s">
        <v>183</v>
      </c>
      <c r="B855" s="7">
        <v>42193</v>
      </c>
      <c r="C855" s="12">
        <f t="shared" si="16"/>
        <v>2015</v>
      </c>
      <c r="D855" s="9" t="s">
        <v>11</v>
      </c>
      <c r="E855" s="13">
        <v>370</v>
      </c>
      <c r="F855" s="14">
        <v>50001</v>
      </c>
      <c r="G855" s="13">
        <v>476</v>
      </c>
      <c r="H855" s="13">
        <v>370</v>
      </c>
      <c r="I855" s="28">
        <f t="shared" si="53"/>
        <v>-106</v>
      </c>
      <c r="J855">
        <f t="shared" si="54"/>
        <v>0.77731092436974791</v>
      </c>
      <c r="K855">
        <f t="shared" si="55"/>
        <v>1</v>
      </c>
      <c r="L855" t="str">
        <f t="shared" si="56"/>
        <v>1</v>
      </c>
    </row>
    <row r="856" spans="1:12">
      <c r="A856" s="6" t="s">
        <v>183</v>
      </c>
      <c r="B856" s="7">
        <v>42193</v>
      </c>
      <c r="C856" s="12">
        <f t="shared" si="16"/>
        <v>2015</v>
      </c>
      <c r="D856" s="9" t="s">
        <v>13</v>
      </c>
      <c r="E856" s="13">
        <v>274</v>
      </c>
      <c r="F856" s="14">
        <v>69001</v>
      </c>
      <c r="G856" s="13">
        <v>411</v>
      </c>
      <c r="H856" s="13">
        <v>272</v>
      </c>
      <c r="I856" s="28">
        <f t="shared" si="53"/>
        <v>-137</v>
      </c>
      <c r="J856">
        <f t="shared" si="54"/>
        <v>0.66180048661800484</v>
      </c>
      <c r="K856">
        <f t="shared" si="55"/>
        <v>0.99270072992700731</v>
      </c>
      <c r="L856" t="str">
        <f t="shared" si="56"/>
        <v>1</v>
      </c>
    </row>
    <row r="857" spans="1:12" ht="25.5">
      <c r="A857" s="6" t="s">
        <v>184</v>
      </c>
      <c r="B857" s="7">
        <v>42172</v>
      </c>
      <c r="C857" s="12">
        <f t="shared" si="16"/>
        <v>2015</v>
      </c>
      <c r="D857" s="9" t="s">
        <v>9</v>
      </c>
      <c r="E857" s="13">
        <v>1429</v>
      </c>
      <c r="F857" s="14">
        <v>61000</v>
      </c>
      <c r="G857" s="13">
        <v>1766</v>
      </c>
      <c r="H857" s="13">
        <v>1421</v>
      </c>
      <c r="I857" s="28">
        <f t="shared" si="53"/>
        <v>-337</v>
      </c>
      <c r="J857">
        <f t="shared" si="54"/>
        <v>0.80464326160815403</v>
      </c>
      <c r="K857">
        <f t="shared" si="55"/>
        <v>0.9944016794961511</v>
      </c>
      <c r="L857" t="str">
        <f t="shared" si="56"/>
        <v>2</v>
      </c>
    </row>
    <row r="858" spans="1:12" ht="25.5">
      <c r="A858" s="6" t="s">
        <v>184</v>
      </c>
      <c r="B858" s="7">
        <v>42172</v>
      </c>
      <c r="C858" s="12">
        <f t="shared" si="16"/>
        <v>2015</v>
      </c>
      <c r="D858" s="9" t="s">
        <v>10</v>
      </c>
      <c r="E858" s="13">
        <v>928</v>
      </c>
      <c r="F858" s="14">
        <v>71509</v>
      </c>
      <c r="G858" s="13">
        <v>1144</v>
      </c>
      <c r="H858" s="13">
        <v>926</v>
      </c>
      <c r="I858" s="28">
        <f t="shared" si="53"/>
        <v>-216</v>
      </c>
      <c r="J858">
        <f t="shared" si="54"/>
        <v>0.80944055944055948</v>
      </c>
      <c r="K858">
        <f t="shared" si="55"/>
        <v>0.99784482758620685</v>
      </c>
      <c r="L858" t="str">
        <f t="shared" si="56"/>
        <v>2</v>
      </c>
    </row>
    <row r="859" spans="1:12">
      <c r="A859" s="6" t="s">
        <v>184</v>
      </c>
      <c r="B859" s="7">
        <v>42172</v>
      </c>
      <c r="C859" s="12">
        <f t="shared" si="16"/>
        <v>2015</v>
      </c>
      <c r="D859" s="9" t="s">
        <v>12</v>
      </c>
      <c r="E859" s="13">
        <v>363</v>
      </c>
      <c r="F859" s="14">
        <v>6401</v>
      </c>
      <c r="G859" s="13">
        <v>448</v>
      </c>
      <c r="H859" s="13">
        <v>359</v>
      </c>
      <c r="I859" s="28">
        <f t="shared" si="53"/>
        <v>-85</v>
      </c>
      <c r="J859">
        <f t="shared" si="54"/>
        <v>0.8013392857142857</v>
      </c>
      <c r="K859">
        <f t="shared" si="55"/>
        <v>0.98898071625344353</v>
      </c>
      <c r="L859" t="str">
        <f t="shared" si="56"/>
        <v>2</v>
      </c>
    </row>
    <row r="860" spans="1:12">
      <c r="A860" s="6" t="s">
        <v>184</v>
      </c>
      <c r="B860" s="7">
        <v>42172</v>
      </c>
      <c r="C860" s="12">
        <f t="shared" si="16"/>
        <v>2015</v>
      </c>
      <c r="D860" s="9" t="s">
        <v>11</v>
      </c>
      <c r="E860" s="13">
        <v>373</v>
      </c>
      <c r="F860" s="14">
        <v>50502</v>
      </c>
      <c r="G860" s="13">
        <v>481</v>
      </c>
      <c r="H860" s="13">
        <v>370</v>
      </c>
      <c r="I860" s="28">
        <f t="shared" si="53"/>
        <v>-108</v>
      </c>
      <c r="J860">
        <f t="shared" si="54"/>
        <v>0.76923076923076927</v>
      </c>
      <c r="K860">
        <f t="shared" si="55"/>
        <v>0.99195710455764075</v>
      </c>
      <c r="L860" t="str">
        <f t="shared" si="56"/>
        <v>2</v>
      </c>
    </row>
    <row r="861" spans="1:12">
      <c r="A861" s="6" t="s">
        <v>184</v>
      </c>
      <c r="B861" s="7">
        <v>42172</v>
      </c>
      <c r="C861" s="12">
        <f t="shared" si="16"/>
        <v>2015</v>
      </c>
      <c r="D861" s="9" t="s">
        <v>13</v>
      </c>
      <c r="E861" s="13">
        <v>272</v>
      </c>
      <c r="F861" s="14">
        <v>74501</v>
      </c>
      <c r="G861" s="13">
        <v>373</v>
      </c>
      <c r="H861" s="13">
        <v>269</v>
      </c>
      <c r="I861" s="28">
        <f t="shared" si="53"/>
        <v>-101</v>
      </c>
      <c r="J861">
        <f t="shared" si="54"/>
        <v>0.72117962466487939</v>
      </c>
      <c r="K861">
        <f t="shared" si="55"/>
        <v>0.98897058823529416</v>
      </c>
      <c r="L861" t="str">
        <f t="shared" si="56"/>
        <v>2</v>
      </c>
    </row>
    <row r="862" spans="1:12" ht="25.5">
      <c r="A862" s="6" t="s">
        <v>185</v>
      </c>
      <c r="B862" s="7">
        <v>42159</v>
      </c>
      <c r="C862" s="12">
        <f t="shared" si="16"/>
        <v>2015</v>
      </c>
      <c r="D862" s="9" t="s">
        <v>9</v>
      </c>
      <c r="E862" s="13">
        <v>1432</v>
      </c>
      <c r="F862" s="14">
        <v>66000</v>
      </c>
      <c r="G862" s="13">
        <v>1943</v>
      </c>
      <c r="H862" s="13">
        <v>1393</v>
      </c>
      <c r="I862" s="28">
        <f t="shared" si="53"/>
        <v>-511</v>
      </c>
      <c r="J862">
        <f t="shared" si="54"/>
        <v>0.71693257848687597</v>
      </c>
      <c r="K862">
        <f t="shared" si="55"/>
        <v>0.9727653631284916</v>
      </c>
      <c r="L862" t="str">
        <f t="shared" si="56"/>
        <v>1</v>
      </c>
    </row>
    <row r="863" spans="1:12" ht="25.5">
      <c r="A863" s="6" t="s">
        <v>185</v>
      </c>
      <c r="B863" s="7">
        <v>42159</v>
      </c>
      <c r="C863" s="12">
        <f t="shared" si="16"/>
        <v>2015</v>
      </c>
      <c r="D863" s="9" t="s">
        <v>10</v>
      </c>
      <c r="E863" s="13">
        <v>929</v>
      </c>
      <c r="F863" s="14">
        <v>75000</v>
      </c>
      <c r="G863" s="13">
        <v>1384</v>
      </c>
      <c r="H863" s="13">
        <v>923</v>
      </c>
      <c r="I863" s="28">
        <f t="shared" si="53"/>
        <v>-455</v>
      </c>
      <c r="J863">
        <f t="shared" si="54"/>
        <v>0.66690751445086704</v>
      </c>
      <c r="K863">
        <f t="shared" si="55"/>
        <v>0.9935414424111948</v>
      </c>
      <c r="L863" t="str">
        <f t="shared" si="56"/>
        <v>1</v>
      </c>
    </row>
    <row r="864" spans="1:12">
      <c r="A864" s="6" t="s">
        <v>185</v>
      </c>
      <c r="B864" s="7">
        <v>42159</v>
      </c>
      <c r="C864" s="12">
        <f t="shared" si="16"/>
        <v>2015</v>
      </c>
      <c r="D864" s="9" t="s">
        <v>12</v>
      </c>
      <c r="E864" s="13">
        <v>339</v>
      </c>
      <c r="F864" s="14">
        <v>6509</v>
      </c>
      <c r="G864" s="13">
        <v>430</v>
      </c>
      <c r="H864" s="13">
        <v>336</v>
      </c>
      <c r="I864" s="28">
        <f t="shared" si="53"/>
        <v>-91</v>
      </c>
      <c r="J864">
        <f t="shared" si="54"/>
        <v>0.78139534883720929</v>
      </c>
      <c r="K864">
        <f t="shared" si="55"/>
        <v>0.99115044247787609</v>
      </c>
      <c r="L864" t="str">
        <f t="shared" si="56"/>
        <v>1</v>
      </c>
    </row>
    <row r="865" spans="1:12">
      <c r="A865" s="6" t="s">
        <v>185</v>
      </c>
      <c r="B865" s="7">
        <v>42159</v>
      </c>
      <c r="C865" s="12">
        <f t="shared" si="16"/>
        <v>2015</v>
      </c>
      <c r="D865" s="9" t="s">
        <v>11</v>
      </c>
      <c r="E865" s="13">
        <v>371</v>
      </c>
      <c r="F865" s="14">
        <v>50900</v>
      </c>
      <c r="G865" s="13">
        <v>508</v>
      </c>
      <c r="H865" s="13">
        <v>369</v>
      </c>
      <c r="I865" s="28">
        <f t="shared" si="53"/>
        <v>-137</v>
      </c>
      <c r="J865">
        <f t="shared" si="54"/>
        <v>0.72637795275590555</v>
      </c>
      <c r="K865">
        <f t="shared" si="55"/>
        <v>0.99460916442048519</v>
      </c>
      <c r="L865" t="str">
        <f t="shared" si="56"/>
        <v>1</v>
      </c>
    </row>
    <row r="866" spans="1:12">
      <c r="A866" s="6" t="s">
        <v>185</v>
      </c>
      <c r="B866" s="7">
        <v>42159</v>
      </c>
      <c r="C866" s="12">
        <f t="shared" si="16"/>
        <v>2015</v>
      </c>
      <c r="D866" s="9" t="s">
        <v>13</v>
      </c>
      <c r="E866" s="13">
        <v>272</v>
      </c>
      <c r="F866" s="14">
        <v>75801</v>
      </c>
      <c r="G866" s="13">
        <v>392</v>
      </c>
      <c r="H866" s="13">
        <v>267</v>
      </c>
      <c r="I866" s="28">
        <f t="shared" si="53"/>
        <v>-120</v>
      </c>
      <c r="J866">
        <f t="shared" si="54"/>
        <v>0.68112244897959184</v>
      </c>
      <c r="K866">
        <f t="shared" si="55"/>
        <v>0.98161764705882348</v>
      </c>
      <c r="L866" t="str">
        <f t="shared" si="56"/>
        <v>1</v>
      </c>
    </row>
    <row r="867" spans="1:12" ht="25.5">
      <c r="A867" s="6" t="s">
        <v>186</v>
      </c>
      <c r="B867" s="7">
        <v>42144</v>
      </c>
      <c r="C867" s="12">
        <f t="shared" si="16"/>
        <v>2015</v>
      </c>
      <c r="D867" s="9" t="s">
        <v>9</v>
      </c>
      <c r="E867" s="13">
        <v>1434</v>
      </c>
      <c r="F867" s="14">
        <v>66590</v>
      </c>
      <c r="G867" s="13">
        <v>2351</v>
      </c>
      <c r="H867" s="13">
        <v>1431</v>
      </c>
      <c r="I867" s="28">
        <f t="shared" si="53"/>
        <v>-917</v>
      </c>
      <c r="J867">
        <f t="shared" si="54"/>
        <v>0.60867715865589112</v>
      </c>
      <c r="K867">
        <f t="shared" si="55"/>
        <v>0.997907949790795</v>
      </c>
      <c r="L867" t="str">
        <f t="shared" si="56"/>
        <v>2</v>
      </c>
    </row>
    <row r="868" spans="1:12" ht="25.5">
      <c r="A868" s="6" t="s">
        <v>186</v>
      </c>
      <c r="B868" s="7">
        <v>42144</v>
      </c>
      <c r="C868" s="12">
        <f t="shared" si="16"/>
        <v>2015</v>
      </c>
      <c r="D868" s="9" t="s">
        <v>10</v>
      </c>
      <c r="E868" s="13">
        <v>948</v>
      </c>
      <c r="F868" s="14">
        <v>75002</v>
      </c>
      <c r="G868" s="13">
        <v>1401</v>
      </c>
      <c r="H868" s="13">
        <v>948</v>
      </c>
      <c r="I868" s="28">
        <f t="shared" si="53"/>
        <v>-453</v>
      </c>
      <c r="J868">
        <f t="shared" si="54"/>
        <v>0.67665952890792291</v>
      </c>
      <c r="K868">
        <f t="shared" si="55"/>
        <v>1</v>
      </c>
      <c r="L868" t="str">
        <f t="shared" si="56"/>
        <v>2</v>
      </c>
    </row>
    <row r="869" spans="1:12">
      <c r="A869" s="6" t="s">
        <v>186</v>
      </c>
      <c r="B869" s="7">
        <v>42144</v>
      </c>
      <c r="C869" s="12">
        <f t="shared" si="16"/>
        <v>2015</v>
      </c>
      <c r="D869" s="9" t="s">
        <v>12</v>
      </c>
      <c r="E869" s="13">
        <v>334</v>
      </c>
      <c r="F869" s="14">
        <v>6501</v>
      </c>
      <c r="G869" s="13">
        <v>433</v>
      </c>
      <c r="H869" s="13">
        <v>298</v>
      </c>
      <c r="I869" s="28">
        <f t="shared" si="53"/>
        <v>-99</v>
      </c>
      <c r="J869">
        <f t="shared" si="54"/>
        <v>0.68822170900692836</v>
      </c>
      <c r="K869">
        <f t="shared" si="55"/>
        <v>0.89221556886227549</v>
      </c>
      <c r="L869" t="str">
        <f t="shared" si="56"/>
        <v>2</v>
      </c>
    </row>
    <row r="870" spans="1:12">
      <c r="A870" s="6" t="s">
        <v>186</v>
      </c>
      <c r="B870" s="7">
        <v>42144</v>
      </c>
      <c r="C870" s="12">
        <f t="shared" si="16"/>
        <v>2015</v>
      </c>
      <c r="D870" s="9" t="s">
        <v>11</v>
      </c>
      <c r="E870" s="13">
        <v>370</v>
      </c>
      <c r="F870" s="14">
        <v>52001</v>
      </c>
      <c r="G870" s="13">
        <v>546</v>
      </c>
      <c r="H870" s="13">
        <v>365</v>
      </c>
      <c r="I870" s="28">
        <f t="shared" si="53"/>
        <v>-176</v>
      </c>
      <c r="J870">
        <f t="shared" si="54"/>
        <v>0.66849816849816845</v>
      </c>
      <c r="K870">
        <f t="shared" si="55"/>
        <v>0.98648648648648651</v>
      </c>
      <c r="L870" t="str">
        <f t="shared" si="56"/>
        <v>2</v>
      </c>
    </row>
    <row r="871" spans="1:12">
      <c r="A871" s="6" t="s">
        <v>186</v>
      </c>
      <c r="B871" s="7">
        <v>42144</v>
      </c>
      <c r="C871" s="12">
        <f t="shared" si="16"/>
        <v>2015</v>
      </c>
      <c r="D871" s="9" t="s">
        <v>13</v>
      </c>
      <c r="E871" s="13">
        <v>283</v>
      </c>
      <c r="F871" s="14">
        <v>78001</v>
      </c>
      <c r="G871" s="13">
        <v>364</v>
      </c>
      <c r="H871" s="13">
        <v>281</v>
      </c>
      <c r="I871" s="28">
        <f t="shared" si="53"/>
        <v>-81</v>
      </c>
      <c r="J871">
        <f t="shared" si="54"/>
        <v>0.77197802197802201</v>
      </c>
      <c r="K871">
        <f t="shared" si="55"/>
        <v>0.99293286219081267</v>
      </c>
      <c r="L871" t="str">
        <f t="shared" si="56"/>
        <v>2</v>
      </c>
    </row>
    <row r="872" spans="1:12" ht="25.5">
      <c r="A872" s="6" t="s">
        <v>187</v>
      </c>
      <c r="B872" s="7">
        <v>42130</v>
      </c>
      <c r="C872" s="12">
        <f t="shared" si="16"/>
        <v>2015</v>
      </c>
      <c r="D872" s="9" t="s">
        <v>9</v>
      </c>
      <c r="E872" s="13">
        <v>1444</v>
      </c>
      <c r="F872" s="14">
        <v>68589</v>
      </c>
      <c r="G872" s="13">
        <v>2891</v>
      </c>
      <c r="H872" s="13">
        <v>1438</v>
      </c>
      <c r="I872" s="28">
        <f t="shared" si="53"/>
        <v>-1447</v>
      </c>
      <c r="J872">
        <f t="shared" si="54"/>
        <v>0.49740574195780007</v>
      </c>
      <c r="K872">
        <f t="shared" si="55"/>
        <v>0.99584487534626043</v>
      </c>
      <c r="L872" t="str">
        <f t="shared" si="56"/>
        <v>1</v>
      </c>
    </row>
    <row r="873" spans="1:12" ht="25.5">
      <c r="A873" s="6" t="s">
        <v>187</v>
      </c>
      <c r="B873" s="7">
        <v>42130</v>
      </c>
      <c r="C873" s="12">
        <f t="shared" si="16"/>
        <v>2015</v>
      </c>
      <c r="D873" s="9" t="s">
        <v>10</v>
      </c>
      <c r="E873" s="13">
        <v>934</v>
      </c>
      <c r="F873" s="14">
        <v>77600</v>
      </c>
      <c r="G873" s="13">
        <v>1631</v>
      </c>
      <c r="H873" s="13">
        <v>934</v>
      </c>
      <c r="I873" s="28">
        <f t="shared" si="53"/>
        <v>-697</v>
      </c>
      <c r="J873">
        <f t="shared" si="54"/>
        <v>0.57265481299816068</v>
      </c>
      <c r="K873">
        <f t="shared" si="55"/>
        <v>1</v>
      </c>
      <c r="L873" t="str">
        <f t="shared" si="56"/>
        <v>1</v>
      </c>
    </row>
    <row r="874" spans="1:12">
      <c r="A874" s="6" t="s">
        <v>187</v>
      </c>
      <c r="B874" s="7">
        <v>42130</v>
      </c>
      <c r="C874" s="12">
        <f t="shared" si="16"/>
        <v>2015</v>
      </c>
      <c r="D874" s="9" t="s">
        <v>12</v>
      </c>
      <c r="E874" s="13">
        <v>334</v>
      </c>
      <c r="F874" s="14">
        <v>6512</v>
      </c>
      <c r="G874" s="13">
        <v>462</v>
      </c>
      <c r="H874" s="13">
        <v>321</v>
      </c>
      <c r="I874" s="28">
        <f t="shared" si="53"/>
        <v>-128</v>
      </c>
      <c r="J874">
        <f t="shared" si="54"/>
        <v>0.69480519480519476</v>
      </c>
      <c r="K874">
        <f t="shared" si="55"/>
        <v>0.96107784431137722</v>
      </c>
      <c r="L874" t="str">
        <f t="shared" si="56"/>
        <v>1</v>
      </c>
    </row>
    <row r="875" spans="1:12">
      <c r="A875" s="6" t="s">
        <v>187</v>
      </c>
      <c r="B875" s="7">
        <v>42130</v>
      </c>
      <c r="C875" s="12">
        <f t="shared" si="16"/>
        <v>2015</v>
      </c>
      <c r="D875" s="9" t="s">
        <v>11</v>
      </c>
      <c r="E875" s="13">
        <v>373</v>
      </c>
      <c r="F875" s="14">
        <v>50098</v>
      </c>
      <c r="G875" s="13">
        <v>545</v>
      </c>
      <c r="H875" s="13">
        <v>370</v>
      </c>
      <c r="I875" s="28">
        <f t="shared" si="53"/>
        <v>-172</v>
      </c>
      <c r="J875">
        <f t="shared" si="54"/>
        <v>0.67889908256880738</v>
      </c>
      <c r="K875">
        <f t="shared" si="55"/>
        <v>0.99195710455764075</v>
      </c>
      <c r="L875" t="str">
        <f t="shared" si="56"/>
        <v>1</v>
      </c>
    </row>
    <row r="876" spans="1:12">
      <c r="A876" s="6" t="s">
        <v>187</v>
      </c>
      <c r="B876" s="7">
        <v>42130</v>
      </c>
      <c r="C876" s="12">
        <f t="shared" si="16"/>
        <v>2015</v>
      </c>
      <c r="D876" s="9" t="s">
        <v>13</v>
      </c>
      <c r="E876" s="13">
        <v>292</v>
      </c>
      <c r="F876" s="14">
        <v>78004</v>
      </c>
      <c r="G876" s="13">
        <v>445</v>
      </c>
      <c r="H876" s="13">
        <v>290</v>
      </c>
      <c r="I876" s="28">
        <f t="shared" si="53"/>
        <v>-153</v>
      </c>
      <c r="J876">
        <f t="shared" si="54"/>
        <v>0.651685393258427</v>
      </c>
      <c r="K876">
        <f t="shared" si="55"/>
        <v>0.99315068493150682</v>
      </c>
      <c r="L876" t="str">
        <f t="shared" si="56"/>
        <v>1</v>
      </c>
    </row>
    <row r="877" spans="1:12" ht="25.5">
      <c r="A877" s="6" t="s">
        <v>188</v>
      </c>
      <c r="B877" s="7">
        <v>42116</v>
      </c>
      <c r="C877" s="12">
        <f t="shared" si="16"/>
        <v>2015</v>
      </c>
      <c r="D877" s="9" t="s">
        <v>9</v>
      </c>
      <c r="E877" s="13">
        <v>987</v>
      </c>
      <c r="F877" s="14">
        <v>67601</v>
      </c>
      <c r="G877" s="13">
        <v>2055</v>
      </c>
      <c r="H877" s="13">
        <v>979</v>
      </c>
      <c r="I877" s="28">
        <f t="shared" si="53"/>
        <v>-1068</v>
      </c>
      <c r="J877">
        <f t="shared" si="54"/>
        <v>0.47639902676399026</v>
      </c>
      <c r="K877">
        <f t="shared" si="55"/>
        <v>0.99189463019250257</v>
      </c>
      <c r="L877" t="str">
        <f t="shared" si="56"/>
        <v>2</v>
      </c>
    </row>
    <row r="878" spans="1:12" ht="25.5">
      <c r="A878" s="6" t="s">
        <v>188</v>
      </c>
      <c r="B878" s="7">
        <v>42116</v>
      </c>
      <c r="C878" s="12">
        <f t="shared" si="16"/>
        <v>2015</v>
      </c>
      <c r="D878" s="9" t="s">
        <v>10</v>
      </c>
      <c r="E878" s="13">
        <v>728</v>
      </c>
      <c r="F878" s="14">
        <v>78001</v>
      </c>
      <c r="G878" s="13">
        <v>1525</v>
      </c>
      <c r="H878" s="13">
        <v>708</v>
      </c>
      <c r="I878" s="28">
        <f t="shared" si="53"/>
        <v>-797</v>
      </c>
      <c r="J878">
        <f t="shared" si="54"/>
        <v>0.4642622950819672</v>
      </c>
      <c r="K878">
        <f t="shared" si="55"/>
        <v>0.97252747252747251</v>
      </c>
      <c r="L878" t="str">
        <f t="shared" si="56"/>
        <v>2</v>
      </c>
    </row>
    <row r="879" spans="1:12">
      <c r="A879" s="6" t="s">
        <v>188</v>
      </c>
      <c r="B879" s="7">
        <v>42116</v>
      </c>
      <c r="C879" s="12">
        <f t="shared" si="16"/>
        <v>2015</v>
      </c>
      <c r="D879" s="9" t="s">
        <v>12</v>
      </c>
      <c r="E879" s="13">
        <v>285</v>
      </c>
      <c r="F879" s="14">
        <v>6801</v>
      </c>
      <c r="G879" s="13">
        <v>376</v>
      </c>
      <c r="H879" s="13">
        <v>277</v>
      </c>
      <c r="I879" s="28">
        <f t="shared" si="53"/>
        <v>-91</v>
      </c>
      <c r="J879">
        <f t="shared" si="54"/>
        <v>0.73670212765957444</v>
      </c>
      <c r="K879">
        <f t="shared" si="55"/>
        <v>0.97192982456140353</v>
      </c>
      <c r="L879" t="str">
        <f t="shared" si="56"/>
        <v>2</v>
      </c>
    </row>
    <row r="880" spans="1:12">
      <c r="A880" s="6" t="s">
        <v>188</v>
      </c>
      <c r="B880" s="7">
        <v>42116</v>
      </c>
      <c r="C880" s="12">
        <f t="shared" si="16"/>
        <v>2015</v>
      </c>
      <c r="D880" s="9" t="s">
        <v>11</v>
      </c>
      <c r="E880" s="13">
        <v>194</v>
      </c>
      <c r="F880" s="14">
        <v>53001</v>
      </c>
      <c r="G880" s="13">
        <v>284</v>
      </c>
      <c r="H880" s="13">
        <v>192</v>
      </c>
      <c r="I880" s="28">
        <f t="shared" si="53"/>
        <v>-90</v>
      </c>
      <c r="J880">
        <f t="shared" si="54"/>
        <v>0.676056338028169</v>
      </c>
      <c r="K880">
        <f t="shared" si="55"/>
        <v>0.98969072164948457</v>
      </c>
      <c r="L880" t="str">
        <f t="shared" si="56"/>
        <v>2</v>
      </c>
    </row>
    <row r="881" spans="1:12">
      <c r="A881" s="6" t="s">
        <v>188</v>
      </c>
      <c r="B881" s="7">
        <v>42116</v>
      </c>
      <c r="C881" s="12">
        <f t="shared" si="16"/>
        <v>2015</v>
      </c>
      <c r="D881" s="9" t="s">
        <v>13</v>
      </c>
      <c r="E881" s="13">
        <v>176</v>
      </c>
      <c r="F881" s="14">
        <v>79500</v>
      </c>
      <c r="G881" s="13">
        <v>331</v>
      </c>
      <c r="H881" s="13">
        <v>163</v>
      </c>
      <c r="I881" s="28">
        <f t="shared" si="53"/>
        <v>-155</v>
      </c>
      <c r="J881">
        <f t="shared" si="54"/>
        <v>0.49244712990936557</v>
      </c>
      <c r="K881">
        <f t="shared" si="55"/>
        <v>0.92613636363636365</v>
      </c>
      <c r="L881" t="str">
        <f t="shared" si="56"/>
        <v>2</v>
      </c>
    </row>
    <row r="882" spans="1:12" ht="25.5">
      <c r="A882" s="9" t="s">
        <v>189</v>
      </c>
      <c r="B882" s="7">
        <v>42102</v>
      </c>
      <c r="C882" s="12">
        <f t="shared" si="16"/>
        <v>2015</v>
      </c>
      <c r="D882" s="9" t="s">
        <v>9</v>
      </c>
      <c r="E882" s="13">
        <v>988</v>
      </c>
      <c r="F882" s="14">
        <v>67749</v>
      </c>
      <c r="G882" s="13">
        <v>2340</v>
      </c>
      <c r="H882" s="13">
        <v>970</v>
      </c>
      <c r="I882" s="28">
        <f t="shared" si="53"/>
        <v>-1352</v>
      </c>
      <c r="J882">
        <f t="shared" si="54"/>
        <v>0.41452991452991456</v>
      </c>
      <c r="K882">
        <f t="shared" si="55"/>
        <v>0.98178137651821862</v>
      </c>
      <c r="L882" t="str">
        <f t="shared" si="56"/>
        <v>1</v>
      </c>
    </row>
    <row r="883" spans="1:12" ht="25.5">
      <c r="A883" s="9" t="s">
        <v>189</v>
      </c>
      <c r="B883" s="7">
        <v>42102</v>
      </c>
      <c r="C883" s="12">
        <f t="shared" si="16"/>
        <v>2015</v>
      </c>
      <c r="D883" s="9" t="s">
        <v>10</v>
      </c>
      <c r="E883" s="13">
        <v>722</v>
      </c>
      <c r="F883" s="14">
        <v>76612</v>
      </c>
      <c r="G883" s="13">
        <v>1661</v>
      </c>
      <c r="H883" s="13">
        <v>716</v>
      </c>
      <c r="I883" s="28">
        <f t="shared" si="53"/>
        <v>-939</v>
      </c>
      <c r="J883">
        <f t="shared" si="54"/>
        <v>0.43106562311860325</v>
      </c>
      <c r="K883">
        <f t="shared" si="55"/>
        <v>0.99168975069252074</v>
      </c>
      <c r="L883" t="str">
        <f t="shared" si="56"/>
        <v>1</v>
      </c>
    </row>
    <row r="884" spans="1:12">
      <c r="A884" s="9" t="s">
        <v>189</v>
      </c>
      <c r="B884" s="7">
        <v>42102</v>
      </c>
      <c r="C884" s="12">
        <f t="shared" si="16"/>
        <v>2015</v>
      </c>
      <c r="D884" s="9" t="s">
        <v>12</v>
      </c>
      <c r="E884" s="13">
        <v>286</v>
      </c>
      <c r="F884" s="14">
        <v>6312</v>
      </c>
      <c r="G884" s="13">
        <v>442</v>
      </c>
      <c r="H884" s="13">
        <v>278</v>
      </c>
      <c r="I884" s="28">
        <f t="shared" si="53"/>
        <v>-156</v>
      </c>
      <c r="J884">
        <f t="shared" si="54"/>
        <v>0.62895927601809953</v>
      </c>
      <c r="K884">
        <f t="shared" si="55"/>
        <v>0.97202797202797198</v>
      </c>
      <c r="L884" t="str">
        <f t="shared" si="56"/>
        <v>1</v>
      </c>
    </row>
    <row r="885" spans="1:12">
      <c r="A885" s="9" t="s">
        <v>189</v>
      </c>
      <c r="B885" s="7">
        <v>42102</v>
      </c>
      <c r="C885" s="12">
        <f t="shared" si="16"/>
        <v>2015</v>
      </c>
      <c r="D885" s="9" t="s">
        <v>11</v>
      </c>
      <c r="E885" s="13">
        <v>188</v>
      </c>
      <c r="F885" s="14">
        <v>64001</v>
      </c>
      <c r="G885" s="13">
        <v>290</v>
      </c>
      <c r="H885" s="13">
        <v>183</v>
      </c>
      <c r="I885" s="28">
        <f t="shared" si="53"/>
        <v>-102</v>
      </c>
      <c r="J885">
        <f t="shared" si="54"/>
        <v>0.63103448275862073</v>
      </c>
      <c r="K885">
        <f t="shared" si="55"/>
        <v>0.97340425531914898</v>
      </c>
      <c r="L885" t="str">
        <f t="shared" si="56"/>
        <v>1</v>
      </c>
    </row>
    <row r="886" spans="1:12">
      <c r="A886" s="9" t="s">
        <v>189</v>
      </c>
      <c r="B886" s="7">
        <v>42102</v>
      </c>
      <c r="C886" s="12">
        <f t="shared" si="16"/>
        <v>2015</v>
      </c>
      <c r="D886" s="9" t="s">
        <v>13</v>
      </c>
      <c r="E886" s="13">
        <v>187</v>
      </c>
      <c r="F886" s="14">
        <v>78000</v>
      </c>
      <c r="G886" s="13">
        <v>311</v>
      </c>
      <c r="H886" s="13">
        <v>165</v>
      </c>
      <c r="I886" s="28">
        <f t="shared" si="53"/>
        <v>-124</v>
      </c>
      <c r="J886">
        <f t="shared" si="54"/>
        <v>0.53054662379421225</v>
      </c>
      <c r="K886">
        <f t="shared" si="55"/>
        <v>0.88235294117647056</v>
      </c>
      <c r="L886" t="str">
        <f t="shared" si="56"/>
        <v>1</v>
      </c>
    </row>
    <row r="887" spans="1:12" ht="25.5">
      <c r="A887" s="9" t="s">
        <v>190</v>
      </c>
      <c r="B887" s="7">
        <v>42081</v>
      </c>
      <c r="C887" s="12">
        <f t="shared" si="16"/>
        <v>2015</v>
      </c>
      <c r="D887" s="9" t="s">
        <v>9</v>
      </c>
      <c r="E887" s="13">
        <v>987</v>
      </c>
      <c r="F887" s="14">
        <v>64700</v>
      </c>
      <c r="G887" s="13">
        <v>2251</v>
      </c>
      <c r="H887" s="13">
        <v>987</v>
      </c>
      <c r="I887" s="28">
        <f t="shared" si="53"/>
        <v>-1264</v>
      </c>
      <c r="J887">
        <f t="shared" si="54"/>
        <v>0.43847179031541539</v>
      </c>
      <c r="K887">
        <f t="shared" si="55"/>
        <v>1</v>
      </c>
      <c r="L887" t="str">
        <f t="shared" si="56"/>
        <v>2</v>
      </c>
    </row>
    <row r="888" spans="1:12" ht="25.5">
      <c r="A888" s="9" t="s">
        <v>190</v>
      </c>
      <c r="B888" s="7">
        <v>42081</v>
      </c>
      <c r="C888" s="12">
        <f t="shared" si="16"/>
        <v>2015</v>
      </c>
      <c r="D888" s="9" t="s">
        <v>10</v>
      </c>
      <c r="E888" s="13">
        <v>723</v>
      </c>
      <c r="F888" s="14">
        <v>71889</v>
      </c>
      <c r="G888" s="13">
        <v>1354</v>
      </c>
      <c r="H888" s="13">
        <v>717</v>
      </c>
      <c r="I888" s="28">
        <f t="shared" si="53"/>
        <v>-631</v>
      </c>
      <c r="J888">
        <f t="shared" si="54"/>
        <v>0.52954209748892167</v>
      </c>
      <c r="K888">
        <f t="shared" si="55"/>
        <v>0.99170124481327804</v>
      </c>
      <c r="L888" t="str">
        <f t="shared" si="56"/>
        <v>2</v>
      </c>
    </row>
    <row r="889" spans="1:12">
      <c r="A889" s="9" t="s">
        <v>190</v>
      </c>
      <c r="B889" s="7">
        <v>42081</v>
      </c>
      <c r="C889" s="12">
        <f t="shared" si="16"/>
        <v>2015</v>
      </c>
      <c r="D889" s="9" t="s">
        <v>12</v>
      </c>
      <c r="E889" s="13">
        <v>286</v>
      </c>
      <c r="F889" s="14">
        <v>5610</v>
      </c>
      <c r="G889" s="13">
        <v>385</v>
      </c>
      <c r="H889" s="13">
        <v>286</v>
      </c>
      <c r="I889" s="28">
        <f t="shared" si="53"/>
        <v>-99</v>
      </c>
      <c r="J889">
        <f t="shared" si="54"/>
        <v>0.74285714285714288</v>
      </c>
      <c r="K889">
        <f t="shared" si="55"/>
        <v>1</v>
      </c>
      <c r="L889" t="str">
        <f t="shared" si="56"/>
        <v>2</v>
      </c>
    </row>
    <row r="890" spans="1:12">
      <c r="A890" s="9" t="s">
        <v>190</v>
      </c>
      <c r="B890" s="7">
        <v>42081</v>
      </c>
      <c r="C890" s="12">
        <f t="shared" si="16"/>
        <v>2015</v>
      </c>
      <c r="D890" s="9" t="s">
        <v>11</v>
      </c>
      <c r="E890" s="13">
        <v>184</v>
      </c>
      <c r="F890" s="14">
        <v>59999</v>
      </c>
      <c r="G890" s="13">
        <v>345</v>
      </c>
      <c r="H890" s="13">
        <v>175</v>
      </c>
      <c r="I890" s="28">
        <f t="shared" si="53"/>
        <v>-161</v>
      </c>
      <c r="J890">
        <f t="shared" si="54"/>
        <v>0.50724637681159424</v>
      </c>
      <c r="K890">
        <f t="shared" si="55"/>
        <v>0.95108695652173914</v>
      </c>
      <c r="L890" t="str">
        <f t="shared" si="56"/>
        <v>2</v>
      </c>
    </row>
    <row r="891" spans="1:12">
      <c r="A891" s="9" t="s">
        <v>190</v>
      </c>
      <c r="B891" s="7">
        <v>42081</v>
      </c>
      <c r="C891" s="12">
        <f t="shared" si="16"/>
        <v>2015</v>
      </c>
      <c r="D891" s="9" t="s">
        <v>13</v>
      </c>
      <c r="E891" s="13">
        <v>174</v>
      </c>
      <c r="F891" s="14">
        <v>72100</v>
      </c>
      <c r="G891" s="13">
        <v>290</v>
      </c>
      <c r="H891" s="13">
        <v>172</v>
      </c>
      <c r="I891" s="28">
        <f t="shared" si="53"/>
        <v>-116</v>
      </c>
      <c r="J891">
        <f t="shared" si="54"/>
        <v>0.59310344827586203</v>
      </c>
      <c r="K891">
        <f t="shared" si="55"/>
        <v>0.9885057471264368</v>
      </c>
      <c r="L891" t="str">
        <f t="shared" si="56"/>
        <v>2</v>
      </c>
    </row>
    <row r="892" spans="1:12" ht="25.5">
      <c r="A892" s="9" t="s">
        <v>191</v>
      </c>
      <c r="B892" s="7">
        <v>42067</v>
      </c>
      <c r="C892" s="12">
        <f t="shared" si="16"/>
        <v>2015</v>
      </c>
      <c r="D892" s="9" t="s">
        <v>9</v>
      </c>
      <c r="E892" s="13">
        <v>987</v>
      </c>
      <c r="F892" s="14">
        <v>61410</v>
      </c>
      <c r="G892" s="13">
        <v>2120</v>
      </c>
      <c r="H892" s="13">
        <v>986</v>
      </c>
      <c r="I892" s="28">
        <f t="shared" si="53"/>
        <v>-1133</v>
      </c>
      <c r="J892">
        <f t="shared" si="54"/>
        <v>0.46509433962264152</v>
      </c>
      <c r="K892">
        <f t="shared" si="55"/>
        <v>0.99898682877406286</v>
      </c>
      <c r="L892" t="str">
        <f t="shared" si="56"/>
        <v>1</v>
      </c>
    </row>
    <row r="893" spans="1:12" ht="25.5">
      <c r="A893" s="9" t="s">
        <v>191</v>
      </c>
      <c r="B893" s="7">
        <v>42067</v>
      </c>
      <c r="C893" s="12">
        <f t="shared" si="16"/>
        <v>2015</v>
      </c>
      <c r="D893" s="9" t="s">
        <v>10</v>
      </c>
      <c r="E893" s="13">
        <v>723</v>
      </c>
      <c r="F893" s="14">
        <v>68668</v>
      </c>
      <c r="G893" s="13">
        <v>1239</v>
      </c>
      <c r="H893" s="13">
        <v>723</v>
      </c>
      <c r="I893" s="28">
        <f t="shared" si="53"/>
        <v>-516</v>
      </c>
      <c r="J893">
        <f t="shared" si="54"/>
        <v>0.58353510895883776</v>
      </c>
      <c r="K893">
        <f t="shared" si="55"/>
        <v>1</v>
      </c>
      <c r="L893" t="str">
        <f t="shared" si="56"/>
        <v>1</v>
      </c>
    </row>
    <row r="894" spans="1:12">
      <c r="A894" s="9" t="s">
        <v>191</v>
      </c>
      <c r="B894" s="7">
        <v>42067</v>
      </c>
      <c r="C894" s="12">
        <f t="shared" si="16"/>
        <v>2015</v>
      </c>
      <c r="D894" s="9" t="s">
        <v>12</v>
      </c>
      <c r="E894" s="13">
        <v>289</v>
      </c>
      <c r="F894" s="14">
        <v>5501</v>
      </c>
      <c r="G894" s="13">
        <v>343</v>
      </c>
      <c r="H894" s="13">
        <v>288</v>
      </c>
      <c r="I894" s="28">
        <f t="shared" si="53"/>
        <v>-54</v>
      </c>
      <c r="J894">
        <f t="shared" si="54"/>
        <v>0.83965014577259478</v>
      </c>
      <c r="K894">
        <f t="shared" si="55"/>
        <v>0.9965397923875432</v>
      </c>
      <c r="L894" t="str">
        <f t="shared" si="56"/>
        <v>1</v>
      </c>
    </row>
    <row r="895" spans="1:12">
      <c r="A895" s="9" t="s">
        <v>191</v>
      </c>
      <c r="B895" s="7">
        <v>42067</v>
      </c>
      <c r="C895" s="12">
        <f t="shared" si="16"/>
        <v>2015</v>
      </c>
      <c r="D895" s="9" t="s">
        <v>11</v>
      </c>
      <c r="E895" s="13">
        <v>186</v>
      </c>
      <c r="F895" s="14">
        <v>56501</v>
      </c>
      <c r="G895" s="13">
        <v>315</v>
      </c>
      <c r="H895" s="13">
        <v>183</v>
      </c>
      <c r="I895" s="28">
        <f t="shared" si="53"/>
        <v>-129</v>
      </c>
      <c r="J895">
        <f t="shared" si="54"/>
        <v>0.580952380952381</v>
      </c>
      <c r="K895">
        <f t="shared" si="55"/>
        <v>0.9838709677419355</v>
      </c>
      <c r="L895" t="str">
        <f t="shared" si="56"/>
        <v>1</v>
      </c>
    </row>
    <row r="896" spans="1:12">
      <c r="A896" s="9" t="s">
        <v>191</v>
      </c>
      <c r="B896" s="7">
        <v>42067</v>
      </c>
      <c r="C896" s="12">
        <f t="shared" si="16"/>
        <v>2015</v>
      </c>
      <c r="D896" s="9" t="s">
        <v>13</v>
      </c>
      <c r="E896" s="13">
        <v>175</v>
      </c>
      <c r="F896" s="14">
        <v>70500</v>
      </c>
      <c r="G896" s="13">
        <v>322</v>
      </c>
      <c r="H896" s="13">
        <v>162</v>
      </c>
      <c r="I896" s="28">
        <f t="shared" si="53"/>
        <v>-147</v>
      </c>
      <c r="J896">
        <f t="shared" si="54"/>
        <v>0.50310559006211175</v>
      </c>
      <c r="K896">
        <f t="shared" si="55"/>
        <v>0.92571428571428571</v>
      </c>
      <c r="L896" t="str">
        <f t="shared" si="56"/>
        <v>1</v>
      </c>
    </row>
    <row r="897" spans="1:12" ht="25.5">
      <c r="A897" s="9" t="s">
        <v>192</v>
      </c>
      <c r="B897" s="7">
        <v>42052</v>
      </c>
      <c r="C897" s="12">
        <f t="shared" si="16"/>
        <v>2015</v>
      </c>
      <c r="D897" s="9" t="s">
        <v>9</v>
      </c>
      <c r="E897" s="13">
        <v>988</v>
      </c>
      <c r="F897" s="14">
        <v>57199</v>
      </c>
      <c r="G897" s="13">
        <v>1294</v>
      </c>
      <c r="H897" s="13">
        <v>988</v>
      </c>
      <c r="I897" s="28">
        <f t="shared" si="53"/>
        <v>-306</v>
      </c>
      <c r="J897">
        <f t="shared" si="54"/>
        <v>0.7635239567233385</v>
      </c>
      <c r="K897">
        <f t="shared" si="55"/>
        <v>1</v>
      </c>
      <c r="L897" t="str">
        <f t="shared" si="56"/>
        <v>2</v>
      </c>
    </row>
    <row r="898" spans="1:12" ht="25.5">
      <c r="A898" s="9" t="s">
        <v>192</v>
      </c>
      <c r="B898" s="7">
        <v>42052</v>
      </c>
      <c r="C898" s="12">
        <f t="shared" si="16"/>
        <v>2015</v>
      </c>
      <c r="D898" s="9" t="s">
        <v>10</v>
      </c>
      <c r="E898" s="13">
        <v>722</v>
      </c>
      <c r="F898" s="14">
        <v>66751</v>
      </c>
      <c r="G898" s="13">
        <v>1037</v>
      </c>
      <c r="H898" s="13">
        <v>721</v>
      </c>
      <c r="I898" s="28">
        <f t="shared" si="53"/>
        <v>-315</v>
      </c>
      <c r="J898">
        <f t="shared" si="54"/>
        <v>0.69527483124397305</v>
      </c>
      <c r="K898">
        <f t="shared" si="55"/>
        <v>0.99861495844875348</v>
      </c>
      <c r="L898" t="str">
        <f t="shared" si="56"/>
        <v>2</v>
      </c>
    </row>
    <row r="899" spans="1:12">
      <c r="A899" s="9" t="s">
        <v>192</v>
      </c>
      <c r="B899" s="7">
        <v>42052</v>
      </c>
      <c r="C899" s="12">
        <f t="shared" si="16"/>
        <v>2015</v>
      </c>
      <c r="D899" s="9" t="s">
        <v>12</v>
      </c>
      <c r="E899" s="13">
        <v>291</v>
      </c>
      <c r="F899" s="14">
        <v>5800</v>
      </c>
      <c r="G899" s="13">
        <v>396</v>
      </c>
      <c r="H899" s="13">
        <v>290</v>
      </c>
      <c r="I899" s="28">
        <f t="shared" ref="I899:I962" si="57">E899-G899</f>
        <v>-105</v>
      </c>
      <c r="J899">
        <f t="shared" ref="J899:J962" si="58">H899/G899</f>
        <v>0.73232323232323238</v>
      </c>
      <c r="K899">
        <f t="shared" ref="K899:K962" si="59">H899/E899</f>
        <v>0.99656357388316152</v>
      </c>
      <c r="L899" t="str">
        <f t="shared" ref="L899:L962" si="60">IF(COUNTIF(A899,"*First*"), "1","2")</f>
        <v>2</v>
      </c>
    </row>
    <row r="900" spans="1:12">
      <c r="A900" s="9" t="s">
        <v>192</v>
      </c>
      <c r="B900" s="7">
        <v>42052</v>
      </c>
      <c r="C900" s="12">
        <f t="shared" si="16"/>
        <v>2015</v>
      </c>
      <c r="D900" s="9" t="s">
        <v>11</v>
      </c>
      <c r="E900" s="13">
        <v>185</v>
      </c>
      <c r="F900" s="14">
        <v>53202</v>
      </c>
      <c r="G900" s="13">
        <v>333</v>
      </c>
      <c r="H900" s="13">
        <v>185</v>
      </c>
      <c r="I900" s="28">
        <f t="shared" si="57"/>
        <v>-148</v>
      </c>
      <c r="J900">
        <f t="shared" si="58"/>
        <v>0.55555555555555558</v>
      </c>
      <c r="K900">
        <f t="shared" si="59"/>
        <v>1</v>
      </c>
      <c r="L900" t="str">
        <f t="shared" si="60"/>
        <v>2</v>
      </c>
    </row>
    <row r="901" spans="1:12">
      <c r="A901" s="9" t="s">
        <v>192</v>
      </c>
      <c r="B901" s="7">
        <v>42052</v>
      </c>
      <c r="C901" s="12">
        <f t="shared" si="16"/>
        <v>2015</v>
      </c>
      <c r="D901" s="9" t="s">
        <v>13</v>
      </c>
      <c r="E901" s="13">
        <v>193</v>
      </c>
      <c r="F901" s="14">
        <v>67901</v>
      </c>
      <c r="G901" s="13">
        <v>373</v>
      </c>
      <c r="H901" s="13">
        <v>193</v>
      </c>
      <c r="I901" s="28">
        <f t="shared" si="57"/>
        <v>-180</v>
      </c>
      <c r="J901">
        <f t="shared" si="58"/>
        <v>0.51742627345844505</v>
      </c>
      <c r="K901">
        <f t="shared" si="59"/>
        <v>1</v>
      </c>
      <c r="L901" t="str">
        <f t="shared" si="60"/>
        <v>2</v>
      </c>
    </row>
    <row r="902" spans="1:12" ht="25.5">
      <c r="A902" s="9" t="s">
        <v>193</v>
      </c>
      <c r="B902" s="7">
        <v>42039</v>
      </c>
      <c r="C902" s="12">
        <f t="shared" si="16"/>
        <v>2015</v>
      </c>
      <c r="D902" s="9" t="s">
        <v>9</v>
      </c>
      <c r="E902" s="13">
        <v>992</v>
      </c>
      <c r="F902" s="14">
        <v>62002</v>
      </c>
      <c r="G902" s="13">
        <v>1295</v>
      </c>
      <c r="H902" s="13">
        <v>991</v>
      </c>
      <c r="I902" s="28">
        <f t="shared" si="57"/>
        <v>-303</v>
      </c>
      <c r="J902">
        <f t="shared" si="58"/>
        <v>0.76525096525096525</v>
      </c>
      <c r="K902">
        <f t="shared" si="59"/>
        <v>0.998991935483871</v>
      </c>
      <c r="L902" t="str">
        <f t="shared" si="60"/>
        <v>1</v>
      </c>
    </row>
    <row r="903" spans="1:12" ht="25.5">
      <c r="A903" s="9" t="s">
        <v>193</v>
      </c>
      <c r="B903" s="7">
        <v>42039</v>
      </c>
      <c r="C903" s="12">
        <f t="shared" si="16"/>
        <v>2015</v>
      </c>
      <c r="D903" s="9" t="s">
        <v>10</v>
      </c>
      <c r="E903" s="13">
        <v>724</v>
      </c>
      <c r="F903" s="14">
        <v>70890</v>
      </c>
      <c r="G903" s="13">
        <v>959</v>
      </c>
      <c r="H903" s="13">
        <v>723</v>
      </c>
      <c r="I903" s="28">
        <f t="shared" si="57"/>
        <v>-235</v>
      </c>
      <c r="J903">
        <f t="shared" si="58"/>
        <v>0.75391032325338891</v>
      </c>
      <c r="K903">
        <f t="shared" si="59"/>
        <v>0.99861878453038677</v>
      </c>
      <c r="L903" t="str">
        <f t="shared" si="60"/>
        <v>1</v>
      </c>
    </row>
    <row r="904" spans="1:12">
      <c r="A904" s="9" t="s">
        <v>193</v>
      </c>
      <c r="B904" s="7">
        <v>42039</v>
      </c>
      <c r="C904" s="12">
        <f t="shared" si="16"/>
        <v>2015</v>
      </c>
      <c r="D904" s="9" t="s">
        <v>12</v>
      </c>
      <c r="E904" s="13">
        <v>287</v>
      </c>
      <c r="F904" s="14">
        <v>5504</v>
      </c>
      <c r="G904" s="13">
        <v>384</v>
      </c>
      <c r="H904" s="13">
        <v>283</v>
      </c>
      <c r="I904" s="28">
        <f t="shared" si="57"/>
        <v>-97</v>
      </c>
      <c r="J904">
        <f t="shared" si="58"/>
        <v>0.73697916666666663</v>
      </c>
      <c r="K904">
        <f t="shared" si="59"/>
        <v>0.98606271777003485</v>
      </c>
      <c r="L904" t="str">
        <f t="shared" si="60"/>
        <v>1</v>
      </c>
    </row>
    <row r="905" spans="1:12">
      <c r="A905" s="9" t="s">
        <v>193</v>
      </c>
      <c r="B905" s="7">
        <v>42039</v>
      </c>
      <c r="C905" s="12">
        <f t="shared" si="16"/>
        <v>2015</v>
      </c>
      <c r="D905" s="9" t="s">
        <v>11</v>
      </c>
      <c r="E905" s="13">
        <v>185</v>
      </c>
      <c r="F905" s="14">
        <v>52101</v>
      </c>
      <c r="G905" s="13">
        <v>311</v>
      </c>
      <c r="H905" s="13">
        <v>183</v>
      </c>
      <c r="I905" s="28">
        <f t="shared" si="57"/>
        <v>-126</v>
      </c>
      <c r="J905">
        <f t="shared" si="58"/>
        <v>0.58842443729903537</v>
      </c>
      <c r="K905">
        <f t="shared" si="59"/>
        <v>0.98918918918918919</v>
      </c>
      <c r="L905" t="str">
        <f t="shared" si="60"/>
        <v>1</v>
      </c>
    </row>
    <row r="906" spans="1:12">
      <c r="A906" s="9" t="s">
        <v>193</v>
      </c>
      <c r="B906" s="7">
        <v>42039</v>
      </c>
      <c r="C906" s="12">
        <f t="shared" si="16"/>
        <v>2015</v>
      </c>
      <c r="D906" s="9" t="s">
        <v>13</v>
      </c>
      <c r="E906" s="13">
        <v>181</v>
      </c>
      <c r="F906" s="14">
        <v>71921</v>
      </c>
      <c r="G906" s="13">
        <v>288</v>
      </c>
      <c r="H906" s="13">
        <v>181</v>
      </c>
      <c r="I906" s="28">
        <f t="shared" si="57"/>
        <v>-107</v>
      </c>
      <c r="J906">
        <f t="shared" si="58"/>
        <v>0.62847222222222221</v>
      </c>
      <c r="K906">
        <f t="shared" si="59"/>
        <v>1</v>
      </c>
      <c r="L906" t="str">
        <f t="shared" si="60"/>
        <v>1</v>
      </c>
    </row>
    <row r="907" spans="1:12" ht="25.5">
      <c r="A907" s="9" t="s">
        <v>194</v>
      </c>
      <c r="B907" s="7">
        <v>42025</v>
      </c>
      <c r="C907" s="12">
        <f t="shared" si="16"/>
        <v>2015</v>
      </c>
      <c r="D907" s="9" t="s">
        <v>9</v>
      </c>
      <c r="E907" s="13">
        <v>705</v>
      </c>
      <c r="F907" s="14">
        <v>65001</v>
      </c>
      <c r="G907" s="13">
        <v>1068</v>
      </c>
      <c r="H907" s="13">
        <v>703</v>
      </c>
      <c r="I907" s="28">
        <f t="shared" si="57"/>
        <v>-363</v>
      </c>
      <c r="J907">
        <f t="shared" si="58"/>
        <v>0.65823970037453183</v>
      </c>
      <c r="K907">
        <f t="shared" si="59"/>
        <v>0.99716312056737588</v>
      </c>
      <c r="L907" t="str">
        <f t="shared" si="60"/>
        <v>2</v>
      </c>
    </row>
    <row r="908" spans="1:12" ht="25.5">
      <c r="A908" s="9" t="s">
        <v>194</v>
      </c>
      <c r="B908" s="7">
        <v>42025</v>
      </c>
      <c r="C908" s="12">
        <f t="shared" si="16"/>
        <v>2015</v>
      </c>
      <c r="D908" s="9" t="s">
        <v>10</v>
      </c>
      <c r="E908" s="13">
        <v>576</v>
      </c>
      <c r="F908" s="14">
        <v>76889</v>
      </c>
      <c r="G908" s="13">
        <v>915</v>
      </c>
      <c r="H908" s="13">
        <v>576</v>
      </c>
      <c r="I908" s="28">
        <f t="shared" si="57"/>
        <v>-339</v>
      </c>
      <c r="J908">
        <f t="shared" si="58"/>
        <v>0.62950819672131153</v>
      </c>
      <c r="K908">
        <f t="shared" si="59"/>
        <v>1</v>
      </c>
      <c r="L908" t="str">
        <f t="shared" si="60"/>
        <v>2</v>
      </c>
    </row>
    <row r="909" spans="1:12">
      <c r="A909" s="9" t="s">
        <v>194</v>
      </c>
      <c r="B909" s="7">
        <v>42025</v>
      </c>
      <c r="C909" s="12">
        <f t="shared" si="16"/>
        <v>2015</v>
      </c>
      <c r="D909" s="9" t="s">
        <v>12</v>
      </c>
      <c r="E909" s="13">
        <v>366</v>
      </c>
      <c r="F909" s="14">
        <v>4889</v>
      </c>
      <c r="G909" s="13">
        <v>509</v>
      </c>
      <c r="H909" s="13">
        <v>360</v>
      </c>
      <c r="I909" s="28">
        <f t="shared" si="57"/>
        <v>-143</v>
      </c>
      <c r="J909">
        <f t="shared" si="58"/>
        <v>0.70726915520628686</v>
      </c>
      <c r="K909">
        <f t="shared" si="59"/>
        <v>0.98360655737704916</v>
      </c>
      <c r="L909" t="str">
        <f t="shared" si="60"/>
        <v>2</v>
      </c>
    </row>
    <row r="910" spans="1:12">
      <c r="A910" s="9" t="s">
        <v>194</v>
      </c>
      <c r="B910" s="7">
        <v>42025</v>
      </c>
      <c r="C910" s="12">
        <f t="shared" si="16"/>
        <v>2015</v>
      </c>
      <c r="D910" s="9" t="s">
        <v>11</v>
      </c>
      <c r="E910" s="13">
        <v>140</v>
      </c>
      <c r="F910" s="14">
        <v>55012</v>
      </c>
      <c r="G910" s="13">
        <v>247</v>
      </c>
      <c r="H910" s="13">
        <v>139</v>
      </c>
      <c r="I910" s="28">
        <f t="shared" si="57"/>
        <v>-107</v>
      </c>
      <c r="J910">
        <f t="shared" si="58"/>
        <v>0.56275303643724695</v>
      </c>
      <c r="K910">
        <f t="shared" si="59"/>
        <v>0.99285714285714288</v>
      </c>
      <c r="L910" t="str">
        <f t="shared" si="60"/>
        <v>2</v>
      </c>
    </row>
    <row r="911" spans="1:12">
      <c r="A911" s="9" t="s">
        <v>194</v>
      </c>
      <c r="B911" s="7">
        <v>42025</v>
      </c>
      <c r="C911" s="12">
        <f t="shared" si="16"/>
        <v>2015</v>
      </c>
      <c r="D911" s="9" t="s">
        <v>13</v>
      </c>
      <c r="E911" s="13">
        <v>264</v>
      </c>
      <c r="F911" s="14">
        <v>76790</v>
      </c>
      <c r="G911" s="13">
        <v>431</v>
      </c>
      <c r="H911" s="13">
        <v>246</v>
      </c>
      <c r="I911" s="28">
        <f t="shared" si="57"/>
        <v>-167</v>
      </c>
      <c r="J911">
        <f t="shared" si="58"/>
        <v>0.57076566125290018</v>
      </c>
      <c r="K911">
        <f t="shared" si="59"/>
        <v>0.93181818181818177</v>
      </c>
      <c r="L911" t="str">
        <f t="shared" si="60"/>
        <v>2</v>
      </c>
    </row>
    <row r="912" spans="1:12" ht="25.5">
      <c r="A912" s="9" t="s">
        <v>195</v>
      </c>
      <c r="B912" s="7">
        <v>42011</v>
      </c>
      <c r="C912" s="12">
        <f t="shared" si="16"/>
        <v>2015</v>
      </c>
      <c r="D912" s="9" t="s">
        <v>9</v>
      </c>
      <c r="E912" s="13">
        <v>704</v>
      </c>
      <c r="F912" s="14">
        <v>66010</v>
      </c>
      <c r="G912" s="13">
        <v>940</v>
      </c>
      <c r="H912" s="13">
        <v>698</v>
      </c>
      <c r="I912" s="28">
        <f t="shared" si="57"/>
        <v>-236</v>
      </c>
      <c r="J912">
        <f t="shared" si="58"/>
        <v>0.74255319148936172</v>
      </c>
      <c r="K912">
        <f t="shared" si="59"/>
        <v>0.99147727272727271</v>
      </c>
      <c r="L912" t="str">
        <f t="shared" si="60"/>
        <v>1</v>
      </c>
    </row>
    <row r="913" spans="1:12" ht="25.5">
      <c r="A913" s="9" t="s">
        <v>195</v>
      </c>
      <c r="B913" s="7">
        <v>42011</v>
      </c>
      <c r="C913" s="12">
        <f t="shared" si="16"/>
        <v>2015</v>
      </c>
      <c r="D913" s="9" t="s">
        <v>10</v>
      </c>
      <c r="E913" s="13">
        <v>571</v>
      </c>
      <c r="F913" s="14">
        <v>75289</v>
      </c>
      <c r="G913" s="13">
        <v>833</v>
      </c>
      <c r="H913" s="13">
        <v>570</v>
      </c>
      <c r="I913" s="28">
        <f t="shared" si="57"/>
        <v>-262</v>
      </c>
      <c r="J913">
        <f t="shared" si="58"/>
        <v>0.68427370948379351</v>
      </c>
      <c r="K913">
        <f t="shared" si="59"/>
        <v>0.99824868651488619</v>
      </c>
      <c r="L913" t="str">
        <f t="shared" si="60"/>
        <v>1</v>
      </c>
    </row>
    <row r="914" spans="1:12">
      <c r="A914" s="9" t="s">
        <v>195</v>
      </c>
      <c r="B914" s="7">
        <v>42011</v>
      </c>
      <c r="C914" s="12">
        <f t="shared" si="16"/>
        <v>2015</v>
      </c>
      <c r="D914" s="9" t="s">
        <v>12</v>
      </c>
      <c r="E914" s="13">
        <v>321</v>
      </c>
      <c r="F914" s="14">
        <v>4403</v>
      </c>
      <c r="G914" s="13">
        <v>374</v>
      </c>
      <c r="H914" s="13">
        <v>319</v>
      </c>
      <c r="I914" s="28">
        <f t="shared" si="57"/>
        <v>-53</v>
      </c>
      <c r="J914">
        <f t="shared" si="58"/>
        <v>0.8529411764705882</v>
      </c>
      <c r="K914">
        <f t="shared" si="59"/>
        <v>0.99376947040498442</v>
      </c>
      <c r="L914" t="str">
        <f t="shared" si="60"/>
        <v>1</v>
      </c>
    </row>
    <row r="915" spans="1:12">
      <c r="A915" s="9" t="s">
        <v>195</v>
      </c>
      <c r="B915" s="7">
        <v>42011</v>
      </c>
      <c r="C915" s="12">
        <f t="shared" si="16"/>
        <v>2015</v>
      </c>
      <c r="D915" s="9" t="s">
        <v>11</v>
      </c>
      <c r="E915" s="13">
        <v>156</v>
      </c>
      <c r="F915" s="14">
        <v>55011</v>
      </c>
      <c r="G915" s="13">
        <v>296</v>
      </c>
      <c r="H915" s="13">
        <v>155</v>
      </c>
      <c r="I915" s="28">
        <f t="shared" si="57"/>
        <v>-140</v>
      </c>
      <c r="J915">
        <f t="shared" si="58"/>
        <v>0.52364864864864868</v>
      </c>
      <c r="K915">
        <f t="shared" si="59"/>
        <v>0.99358974358974361</v>
      </c>
      <c r="L915" t="str">
        <f t="shared" si="60"/>
        <v>1</v>
      </c>
    </row>
    <row r="916" spans="1:12">
      <c r="A916" s="9" t="s">
        <v>195</v>
      </c>
      <c r="B916" s="7">
        <v>42011</v>
      </c>
      <c r="C916" s="12">
        <f t="shared" si="16"/>
        <v>2015</v>
      </c>
      <c r="D916" s="9" t="s">
        <v>13</v>
      </c>
      <c r="E916" s="13">
        <v>272</v>
      </c>
      <c r="F916" s="14">
        <v>75200</v>
      </c>
      <c r="G916" s="13">
        <v>386</v>
      </c>
      <c r="H916" s="13">
        <v>265</v>
      </c>
      <c r="I916" s="28">
        <f t="shared" si="57"/>
        <v>-114</v>
      </c>
      <c r="J916">
        <f t="shared" si="58"/>
        <v>0.68652849740932642</v>
      </c>
      <c r="K916">
        <f t="shared" si="59"/>
        <v>0.97426470588235292</v>
      </c>
      <c r="L916" t="str">
        <f t="shared" si="60"/>
        <v>1</v>
      </c>
    </row>
    <row r="917" spans="1:12" ht="25.5">
      <c r="A917" s="9" t="s">
        <v>196</v>
      </c>
      <c r="B917" s="7">
        <v>41990</v>
      </c>
      <c r="C917" s="12">
        <f t="shared" si="16"/>
        <v>2014</v>
      </c>
      <c r="D917" s="9" t="s">
        <v>9</v>
      </c>
      <c r="E917" s="13">
        <v>705</v>
      </c>
      <c r="F917" s="14">
        <v>65889</v>
      </c>
      <c r="G917" s="13">
        <v>868</v>
      </c>
      <c r="H917" s="13">
        <v>699</v>
      </c>
      <c r="I917" s="28">
        <f t="shared" si="57"/>
        <v>-163</v>
      </c>
      <c r="J917">
        <f t="shared" si="58"/>
        <v>0.8052995391705069</v>
      </c>
      <c r="K917">
        <f t="shared" si="59"/>
        <v>0.99148936170212765</v>
      </c>
      <c r="L917" t="str">
        <f t="shared" si="60"/>
        <v>2</v>
      </c>
    </row>
    <row r="918" spans="1:12" ht="25.5">
      <c r="A918" s="9" t="s">
        <v>196</v>
      </c>
      <c r="B918" s="7">
        <v>41990</v>
      </c>
      <c r="C918" s="12">
        <f t="shared" si="16"/>
        <v>2014</v>
      </c>
      <c r="D918" s="9" t="s">
        <v>10</v>
      </c>
      <c r="E918" s="13">
        <v>579</v>
      </c>
      <c r="F918" s="14">
        <v>74000</v>
      </c>
      <c r="G918" s="13">
        <v>755</v>
      </c>
      <c r="H918" s="13">
        <v>572</v>
      </c>
      <c r="I918" s="28">
        <f t="shared" si="57"/>
        <v>-176</v>
      </c>
      <c r="J918">
        <f t="shared" si="58"/>
        <v>0.75761589403973506</v>
      </c>
      <c r="K918">
        <f t="shared" si="59"/>
        <v>0.98791018998272884</v>
      </c>
      <c r="L918" t="str">
        <f t="shared" si="60"/>
        <v>2</v>
      </c>
    </row>
    <row r="919" spans="1:12">
      <c r="A919" s="9" t="s">
        <v>196</v>
      </c>
      <c r="B919" s="7">
        <v>41990</v>
      </c>
      <c r="C919" s="12">
        <f t="shared" si="16"/>
        <v>2014</v>
      </c>
      <c r="D919" s="9" t="s">
        <v>12</v>
      </c>
      <c r="E919" s="13">
        <v>319</v>
      </c>
      <c r="F919" s="14">
        <v>4312</v>
      </c>
      <c r="G919" s="13">
        <v>367</v>
      </c>
      <c r="H919" s="13">
        <v>270</v>
      </c>
      <c r="I919" s="28">
        <f t="shared" si="57"/>
        <v>-48</v>
      </c>
      <c r="J919">
        <f t="shared" si="58"/>
        <v>0.73569482288828336</v>
      </c>
      <c r="K919">
        <f t="shared" si="59"/>
        <v>0.84639498432601878</v>
      </c>
      <c r="L919" t="str">
        <f t="shared" si="60"/>
        <v>2</v>
      </c>
    </row>
    <row r="920" spans="1:12">
      <c r="A920" s="9" t="s">
        <v>196</v>
      </c>
      <c r="B920" s="7">
        <v>41990</v>
      </c>
      <c r="C920" s="12">
        <f t="shared" si="16"/>
        <v>2014</v>
      </c>
      <c r="D920" s="9" t="s">
        <v>11</v>
      </c>
      <c r="E920" s="13">
        <v>149</v>
      </c>
      <c r="F920" s="14">
        <v>52100</v>
      </c>
      <c r="G920" s="13">
        <v>268</v>
      </c>
      <c r="H920" s="13">
        <v>149</v>
      </c>
      <c r="I920" s="28">
        <f t="shared" si="57"/>
        <v>-119</v>
      </c>
      <c r="J920">
        <f t="shared" si="58"/>
        <v>0.55597014925373134</v>
      </c>
      <c r="K920">
        <f t="shared" si="59"/>
        <v>1</v>
      </c>
      <c r="L920" t="str">
        <f t="shared" si="60"/>
        <v>2</v>
      </c>
    </row>
    <row r="921" spans="1:12">
      <c r="A921" s="9" t="s">
        <v>196</v>
      </c>
      <c r="B921" s="7">
        <v>41990</v>
      </c>
      <c r="C921" s="12">
        <f t="shared" si="16"/>
        <v>2014</v>
      </c>
      <c r="D921" s="9" t="s">
        <v>13</v>
      </c>
      <c r="E921" s="13">
        <v>264</v>
      </c>
      <c r="F921" s="14">
        <v>73990</v>
      </c>
      <c r="G921" s="13">
        <v>446</v>
      </c>
      <c r="H921" s="13">
        <v>264</v>
      </c>
      <c r="I921" s="28">
        <f t="shared" si="57"/>
        <v>-182</v>
      </c>
      <c r="J921">
        <f t="shared" si="58"/>
        <v>0.59192825112107628</v>
      </c>
      <c r="K921">
        <f t="shared" si="59"/>
        <v>1</v>
      </c>
      <c r="L921" t="str">
        <f t="shared" si="60"/>
        <v>2</v>
      </c>
    </row>
    <row r="922" spans="1:12" ht="25.5">
      <c r="A922" s="9" t="s">
        <v>197</v>
      </c>
      <c r="B922" s="7">
        <v>41976</v>
      </c>
      <c r="C922" s="12">
        <f t="shared" si="16"/>
        <v>2014</v>
      </c>
      <c r="D922" s="9" t="s">
        <v>9</v>
      </c>
      <c r="E922" s="13">
        <v>709</v>
      </c>
      <c r="F922" s="14">
        <v>67089</v>
      </c>
      <c r="G922" s="13">
        <v>996</v>
      </c>
      <c r="H922" s="13">
        <v>703</v>
      </c>
      <c r="I922" s="28">
        <f t="shared" si="57"/>
        <v>-287</v>
      </c>
      <c r="J922">
        <f t="shared" si="58"/>
        <v>0.70582329317269077</v>
      </c>
      <c r="K922">
        <f t="shared" si="59"/>
        <v>0.9915373765867419</v>
      </c>
      <c r="L922" t="str">
        <f t="shared" si="60"/>
        <v>1</v>
      </c>
    </row>
    <row r="923" spans="1:12" ht="25.5">
      <c r="A923" s="9" t="s">
        <v>197</v>
      </c>
      <c r="B923" s="7">
        <v>41976</v>
      </c>
      <c r="C923" s="12">
        <f t="shared" si="16"/>
        <v>2014</v>
      </c>
      <c r="D923" s="9" t="s">
        <v>10</v>
      </c>
      <c r="E923" s="13">
        <v>584</v>
      </c>
      <c r="F923" s="14">
        <v>74389</v>
      </c>
      <c r="G923" s="13">
        <v>873</v>
      </c>
      <c r="H923" s="13">
        <v>582</v>
      </c>
      <c r="I923" s="28">
        <f t="shared" si="57"/>
        <v>-289</v>
      </c>
      <c r="J923">
        <f t="shared" si="58"/>
        <v>0.66666666666666663</v>
      </c>
      <c r="K923">
        <f t="shared" si="59"/>
        <v>0.99657534246575341</v>
      </c>
      <c r="L923" t="str">
        <f t="shared" si="60"/>
        <v>1</v>
      </c>
    </row>
    <row r="924" spans="1:12">
      <c r="A924" s="9" t="s">
        <v>197</v>
      </c>
      <c r="B924" s="7">
        <v>41976</v>
      </c>
      <c r="C924" s="12">
        <f t="shared" si="16"/>
        <v>2014</v>
      </c>
      <c r="D924" s="9" t="s">
        <v>12</v>
      </c>
      <c r="E924" s="13">
        <v>318</v>
      </c>
      <c r="F924" s="14">
        <v>4210</v>
      </c>
      <c r="G924" s="13">
        <v>392</v>
      </c>
      <c r="H924" s="13">
        <v>314</v>
      </c>
      <c r="I924" s="28">
        <f t="shared" si="57"/>
        <v>-74</v>
      </c>
      <c r="J924">
        <f t="shared" si="58"/>
        <v>0.80102040816326525</v>
      </c>
      <c r="K924">
        <f t="shared" si="59"/>
        <v>0.98742138364779874</v>
      </c>
      <c r="L924" t="str">
        <f t="shared" si="60"/>
        <v>1</v>
      </c>
    </row>
    <row r="925" spans="1:12">
      <c r="A925" s="9" t="s">
        <v>197</v>
      </c>
      <c r="B925" s="7">
        <v>41976</v>
      </c>
      <c r="C925" s="12">
        <f t="shared" si="16"/>
        <v>2014</v>
      </c>
      <c r="D925" s="9" t="s">
        <v>11</v>
      </c>
      <c r="E925" s="13">
        <v>141</v>
      </c>
      <c r="F925" s="14">
        <v>60001</v>
      </c>
      <c r="G925" s="13">
        <v>196</v>
      </c>
      <c r="H925" s="13">
        <v>126</v>
      </c>
      <c r="I925" s="28">
        <f t="shared" si="57"/>
        <v>-55</v>
      </c>
      <c r="J925">
        <f t="shared" si="58"/>
        <v>0.6428571428571429</v>
      </c>
      <c r="K925">
        <f t="shared" si="59"/>
        <v>0.8936170212765957</v>
      </c>
      <c r="L925" t="str">
        <f t="shared" si="60"/>
        <v>1</v>
      </c>
    </row>
    <row r="926" spans="1:12">
      <c r="A926" s="9" t="s">
        <v>197</v>
      </c>
      <c r="B926" s="7">
        <v>41976</v>
      </c>
      <c r="C926" s="12">
        <f t="shared" si="16"/>
        <v>2014</v>
      </c>
      <c r="D926" s="9" t="s">
        <v>13</v>
      </c>
      <c r="E926" s="13">
        <v>265</v>
      </c>
      <c r="F926" s="14">
        <v>76904</v>
      </c>
      <c r="G926" s="13">
        <v>370</v>
      </c>
      <c r="H926" s="13">
        <v>257</v>
      </c>
      <c r="I926" s="28">
        <f t="shared" si="57"/>
        <v>-105</v>
      </c>
      <c r="J926">
        <f t="shared" si="58"/>
        <v>0.69459459459459461</v>
      </c>
      <c r="K926">
        <f t="shared" si="59"/>
        <v>0.96981132075471699</v>
      </c>
      <c r="L926" t="str">
        <f t="shared" si="60"/>
        <v>1</v>
      </c>
    </row>
    <row r="927" spans="1:12" ht="25.5">
      <c r="A927" s="9" t="s">
        <v>198</v>
      </c>
      <c r="B927" s="7">
        <v>41962</v>
      </c>
      <c r="C927" s="12">
        <f t="shared" si="16"/>
        <v>2014</v>
      </c>
      <c r="D927" s="9" t="s">
        <v>9</v>
      </c>
      <c r="E927" s="13">
        <v>701</v>
      </c>
      <c r="F927" s="14">
        <v>67889</v>
      </c>
      <c r="G927" s="13">
        <v>1144</v>
      </c>
      <c r="H927" s="13">
        <v>694</v>
      </c>
      <c r="I927" s="28">
        <f t="shared" si="57"/>
        <v>-443</v>
      </c>
      <c r="J927">
        <f t="shared" si="58"/>
        <v>0.60664335664335667</v>
      </c>
      <c r="K927">
        <f t="shared" si="59"/>
        <v>0.9900142653352354</v>
      </c>
      <c r="L927" t="str">
        <f t="shared" si="60"/>
        <v>2</v>
      </c>
    </row>
    <row r="928" spans="1:12" ht="25.5">
      <c r="A928" s="9" t="s">
        <v>198</v>
      </c>
      <c r="B928" s="7">
        <v>41962</v>
      </c>
      <c r="C928" s="12">
        <f t="shared" si="16"/>
        <v>2014</v>
      </c>
      <c r="D928" s="9" t="s">
        <v>10</v>
      </c>
      <c r="E928" s="13">
        <v>570</v>
      </c>
      <c r="F928" s="14">
        <v>72890</v>
      </c>
      <c r="G928" s="13">
        <v>900</v>
      </c>
      <c r="H928" s="13">
        <v>560</v>
      </c>
      <c r="I928" s="28">
        <f t="shared" si="57"/>
        <v>-330</v>
      </c>
      <c r="J928">
        <f t="shared" si="58"/>
        <v>0.62222222222222223</v>
      </c>
      <c r="K928">
        <f t="shared" si="59"/>
        <v>0.98245614035087714</v>
      </c>
      <c r="L928" t="str">
        <f t="shared" si="60"/>
        <v>2</v>
      </c>
    </row>
    <row r="929" spans="1:12">
      <c r="A929" s="9" t="s">
        <v>198</v>
      </c>
      <c r="B929" s="7">
        <v>41962</v>
      </c>
      <c r="C929" s="12">
        <f t="shared" si="16"/>
        <v>2014</v>
      </c>
      <c r="D929" s="9" t="s">
        <v>12</v>
      </c>
      <c r="E929" s="13">
        <v>324</v>
      </c>
      <c r="F929" s="14">
        <v>4189</v>
      </c>
      <c r="G929" s="13">
        <v>389</v>
      </c>
      <c r="H929" s="13">
        <v>322</v>
      </c>
      <c r="I929" s="28">
        <f t="shared" si="57"/>
        <v>-65</v>
      </c>
      <c r="J929">
        <f t="shared" si="58"/>
        <v>0.82776349614395883</v>
      </c>
      <c r="K929">
        <f t="shared" si="59"/>
        <v>0.99382716049382713</v>
      </c>
      <c r="L929" t="str">
        <f t="shared" si="60"/>
        <v>2</v>
      </c>
    </row>
    <row r="930" spans="1:12">
      <c r="A930" s="9" t="s">
        <v>198</v>
      </c>
      <c r="B930" s="7">
        <v>41962</v>
      </c>
      <c r="C930" s="12">
        <f t="shared" si="16"/>
        <v>2014</v>
      </c>
      <c r="D930" s="9" t="s">
        <v>11</v>
      </c>
      <c r="E930" s="13">
        <v>142</v>
      </c>
      <c r="F930" s="14">
        <v>65001</v>
      </c>
      <c r="G930" s="13">
        <v>260</v>
      </c>
      <c r="H930" s="13">
        <v>134</v>
      </c>
      <c r="I930" s="28">
        <f t="shared" si="57"/>
        <v>-118</v>
      </c>
      <c r="J930">
        <f t="shared" si="58"/>
        <v>0.51538461538461533</v>
      </c>
      <c r="K930">
        <f t="shared" si="59"/>
        <v>0.94366197183098588</v>
      </c>
      <c r="L930" t="str">
        <f t="shared" si="60"/>
        <v>2</v>
      </c>
    </row>
    <row r="931" spans="1:12">
      <c r="A931" s="9" t="s">
        <v>198</v>
      </c>
      <c r="B931" s="7">
        <v>41962</v>
      </c>
      <c r="C931" s="12">
        <f t="shared" si="16"/>
        <v>2014</v>
      </c>
      <c r="D931" s="9" t="s">
        <v>13</v>
      </c>
      <c r="E931" s="13">
        <v>263</v>
      </c>
      <c r="F931" s="14">
        <v>73900</v>
      </c>
      <c r="G931" s="13">
        <v>382</v>
      </c>
      <c r="H931" s="13">
        <v>263</v>
      </c>
      <c r="I931" s="28">
        <f t="shared" si="57"/>
        <v>-119</v>
      </c>
      <c r="J931">
        <f t="shared" si="58"/>
        <v>0.68848167539267013</v>
      </c>
      <c r="K931">
        <f t="shared" si="59"/>
        <v>1</v>
      </c>
      <c r="L931" t="str">
        <f t="shared" si="60"/>
        <v>2</v>
      </c>
    </row>
    <row r="932" spans="1:12" ht="25.5">
      <c r="A932" s="9" t="s">
        <v>199</v>
      </c>
      <c r="B932" s="7">
        <v>41948</v>
      </c>
      <c r="C932" s="12">
        <f t="shared" si="16"/>
        <v>2014</v>
      </c>
      <c r="D932" s="9" t="s">
        <v>9</v>
      </c>
      <c r="E932" s="13">
        <v>703</v>
      </c>
      <c r="F932" s="14">
        <v>64900</v>
      </c>
      <c r="G932" s="13">
        <v>1196</v>
      </c>
      <c r="H932" s="13">
        <v>692</v>
      </c>
      <c r="I932" s="28">
        <f t="shared" si="57"/>
        <v>-493</v>
      </c>
      <c r="J932">
        <f t="shared" si="58"/>
        <v>0.57859531772575246</v>
      </c>
      <c r="K932">
        <f t="shared" si="59"/>
        <v>0.98435277382645803</v>
      </c>
      <c r="L932" t="str">
        <f t="shared" si="60"/>
        <v>1</v>
      </c>
    </row>
    <row r="933" spans="1:12" ht="25.5">
      <c r="A933" s="9" t="s">
        <v>199</v>
      </c>
      <c r="B933" s="7">
        <v>41948</v>
      </c>
      <c r="C933" s="12">
        <f t="shared" si="16"/>
        <v>2014</v>
      </c>
      <c r="D933" s="9" t="s">
        <v>10</v>
      </c>
      <c r="E933" s="13">
        <v>574</v>
      </c>
      <c r="F933" s="14">
        <v>70890</v>
      </c>
      <c r="G933" s="13">
        <v>832</v>
      </c>
      <c r="H933" s="13">
        <v>559</v>
      </c>
      <c r="I933" s="28">
        <f t="shared" si="57"/>
        <v>-258</v>
      </c>
      <c r="J933">
        <f t="shared" si="58"/>
        <v>0.671875</v>
      </c>
      <c r="K933">
        <f t="shared" si="59"/>
        <v>0.97386759581881532</v>
      </c>
      <c r="L933" t="str">
        <f t="shared" si="60"/>
        <v>1</v>
      </c>
    </row>
    <row r="934" spans="1:12">
      <c r="A934" s="9" t="s">
        <v>199</v>
      </c>
      <c r="B934" s="7">
        <v>41948</v>
      </c>
      <c r="C934" s="12">
        <f t="shared" si="16"/>
        <v>2014</v>
      </c>
      <c r="D934" s="9" t="s">
        <v>12</v>
      </c>
      <c r="E934" s="13">
        <v>316</v>
      </c>
      <c r="F934" s="14">
        <v>4290</v>
      </c>
      <c r="G934" s="13">
        <v>380</v>
      </c>
      <c r="H934" s="13">
        <v>315</v>
      </c>
      <c r="I934" s="28">
        <f t="shared" si="57"/>
        <v>-64</v>
      </c>
      <c r="J934">
        <f t="shared" si="58"/>
        <v>0.82894736842105265</v>
      </c>
      <c r="K934">
        <f t="shared" si="59"/>
        <v>0.99683544303797467</v>
      </c>
      <c r="L934" t="str">
        <f t="shared" si="60"/>
        <v>1</v>
      </c>
    </row>
    <row r="935" spans="1:12">
      <c r="A935" s="9" t="s">
        <v>199</v>
      </c>
      <c r="B935" s="7">
        <v>41948</v>
      </c>
      <c r="C935" s="12">
        <f t="shared" si="16"/>
        <v>2014</v>
      </c>
      <c r="D935" s="9" t="s">
        <v>11</v>
      </c>
      <c r="E935" s="13">
        <v>143</v>
      </c>
      <c r="F935" s="14">
        <v>63701</v>
      </c>
      <c r="G935" s="13">
        <v>257</v>
      </c>
      <c r="H935" s="13">
        <v>143</v>
      </c>
      <c r="I935" s="28">
        <f t="shared" si="57"/>
        <v>-114</v>
      </c>
      <c r="J935">
        <f t="shared" si="58"/>
        <v>0.55642023346303504</v>
      </c>
      <c r="K935">
        <f t="shared" si="59"/>
        <v>1</v>
      </c>
      <c r="L935" t="str">
        <f t="shared" si="60"/>
        <v>1</v>
      </c>
    </row>
    <row r="936" spans="1:12">
      <c r="A936" s="9" t="s">
        <v>199</v>
      </c>
      <c r="B936" s="7">
        <v>41948</v>
      </c>
      <c r="C936" s="12">
        <f t="shared" si="16"/>
        <v>2014</v>
      </c>
      <c r="D936" s="9" t="s">
        <v>13</v>
      </c>
      <c r="E936" s="13">
        <v>272</v>
      </c>
      <c r="F936" s="14">
        <v>71300</v>
      </c>
      <c r="G936" s="13">
        <v>403</v>
      </c>
      <c r="H936" s="13">
        <v>271</v>
      </c>
      <c r="I936" s="28">
        <f t="shared" si="57"/>
        <v>-131</v>
      </c>
      <c r="J936">
        <f t="shared" si="58"/>
        <v>0.67245657568238215</v>
      </c>
      <c r="K936">
        <f t="shared" si="59"/>
        <v>0.99632352941176472</v>
      </c>
      <c r="L936" t="str">
        <f t="shared" si="60"/>
        <v>1</v>
      </c>
    </row>
    <row r="937" spans="1:12" ht="25.5">
      <c r="A937" s="9" t="s">
        <v>200</v>
      </c>
      <c r="B937" s="7">
        <v>41935</v>
      </c>
      <c r="C937" s="12">
        <f t="shared" si="16"/>
        <v>2014</v>
      </c>
      <c r="D937" s="9" t="s">
        <v>9</v>
      </c>
      <c r="E937" s="13">
        <v>572</v>
      </c>
      <c r="F937" s="14">
        <v>63990</v>
      </c>
      <c r="G937" s="13">
        <v>1092</v>
      </c>
      <c r="H937" s="13">
        <v>569</v>
      </c>
      <c r="I937" s="28">
        <f t="shared" si="57"/>
        <v>-520</v>
      </c>
      <c r="J937">
        <f t="shared" si="58"/>
        <v>0.5210622710622711</v>
      </c>
      <c r="K937">
        <f t="shared" si="59"/>
        <v>0.99475524475524479</v>
      </c>
      <c r="L937" t="str">
        <f t="shared" si="60"/>
        <v>2</v>
      </c>
    </row>
    <row r="938" spans="1:12" ht="25.5">
      <c r="A938" s="9" t="s">
        <v>200</v>
      </c>
      <c r="B938" s="7">
        <v>41935</v>
      </c>
      <c r="C938" s="12">
        <f t="shared" si="16"/>
        <v>2014</v>
      </c>
      <c r="D938" s="9" t="s">
        <v>10</v>
      </c>
      <c r="E938" s="13">
        <v>507</v>
      </c>
      <c r="F938" s="14">
        <v>72002</v>
      </c>
      <c r="G938" s="13">
        <v>822</v>
      </c>
      <c r="H938" s="13">
        <v>506</v>
      </c>
      <c r="I938" s="28">
        <f t="shared" si="57"/>
        <v>-315</v>
      </c>
      <c r="J938">
        <f t="shared" si="58"/>
        <v>0.61557177615571779</v>
      </c>
      <c r="K938">
        <f t="shared" si="59"/>
        <v>0.99802761341222879</v>
      </c>
      <c r="L938" t="str">
        <f t="shared" si="60"/>
        <v>2</v>
      </c>
    </row>
    <row r="939" spans="1:12">
      <c r="A939" s="9" t="s">
        <v>200</v>
      </c>
      <c r="B939" s="7">
        <v>41935</v>
      </c>
      <c r="C939" s="12">
        <f t="shared" si="16"/>
        <v>2014</v>
      </c>
      <c r="D939" s="9" t="s">
        <v>12</v>
      </c>
      <c r="E939" s="13">
        <v>317</v>
      </c>
      <c r="F939" s="14">
        <v>4412</v>
      </c>
      <c r="G939" s="13">
        <v>431</v>
      </c>
      <c r="H939" s="13">
        <v>310</v>
      </c>
      <c r="I939" s="28">
        <f t="shared" si="57"/>
        <v>-114</v>
      </c>
      <c r="J939">
        <f t="shared" si="58"/>
        <v>0.71925754060324831</v>
      </c>
      <c r="K939">
        <f t="shared" si="59"/>
        <v>0.97791798107255523</v>
      </c>
      <c r="L939" t="str">
        <f t="shared" si="60"/>
        <v>2</v>
      </c>
    </row>
    <row r="940" spans="1:12">
      <c r="A940" s="9" t="s">
        <v>200</v>
      </c>
      <c r="B940" s="7">
        <v>41935</v>
      </c>
      <c r="C940" s="12">
        <f t="shared" si="16"/>
        <v>2014</v>
      </c>
      <c r="D940" s="9" t="s">
        <v>11</v>
      </c>
      <c r="E940" s="13">
        <v>267</v>
      </c>
      <c r="F940" s="14">
        <v>61000</v>
      </c>
      <c r="G940" s="13">
        <v>416</v>
      </c>
      <c r="H940" s="13">
        <v>266</v>
      </c>
      <c r="I940" s="28">
        <f t="shared" si="57"/>
        <v>-149</v>
      </c>
      <c r="J940">
        <f t="shared" si="58"/>
        <v>0.63942307692307687</v>
      </c>
      <c r="K940">
        <f t="shared" si="59"/>
        <v>0.99625468164794007</v>
      </c>
      <c r="L940" t="str">
        <f t="shared" si="60"/>
        <v>2</v>
      </c>
    </row>
    <row r="941" spans="1:12">
      <c r="A941" s="9" t="s">
        <v>200</v>
      </c>
      <c r="B941" s="7">
        <v>41935</v>
      </c>
      <c r="C941" s="12">
        <f t="shared" si="16"/>
        <v>2014</v>
      </c>
      <c r="D941" s="9" t="s">
        <v>13</v>
      </c>
      <c r="E941" s="13">
        <v>242</v>
      </c>
      <c r="F941" s="14">
        <v>72201</v>
      </c>
      <c r="G941" s="13">
        <v>335</v>
      </c>
      <c r="H941" s="13">
        <v>242</v>
      </c>
      <c r="I941" s="28">
        <f t="shared" si="57"/>
        <v>-93</v>
      </c>
      <c r="J941">
        <f t="shared" si="58"/>
        <v>0.72238805970149256</v>
      </c>
      <c r="K941">
        <f t="shared" si="59"/>
        <v>1</v>
      </c>
      <c r="L941" t="str">
        <f t="shared" si="60"/>
        <v>2</v>
      </c>
    </row>
    <row r="942" spans="1:12" ht="25.5">
      <c r="A942" s="9" t="s">
        <v>201</v>
      </c>
      <c r="B942" s="7">
        <v>41921</v>
      </c>
      <c r="C942" s="12">
        <f t="shared" si="16"/>
        <v>2014</v>
      </c>
      <c r="D942" s="9" t="s">
        <v>9</v>
      </c>
      <c r="E942" s="13">
        <v>575</v>
      </c>
      <c r="F942" s="14">
        <v>63880</v>
      </c>
      <c r="G942" s="13">
        <v>1097</v>
      </c>
      <c r="H942" s="13">
        <v>570</v>
      </c>
      <c r="I942" s="28">
        <f t="shared" si="57"/>
        <v>-522</v>
      </c>
      <c r="J942">
        <f t="shared" si="58"/>
        <v>0.51959890610756609</v>
      </c>
      <c r="K942">
        <f t="shared" si="59"/>
        <v>0.99130434782608701</v>
      </c>
      <c r="L942" t="str">
        <f t="shared" si="60"/>
        <v>1</v>
      </c>
    </row>
    <row r="943" spans="1:12" ht="25.5">
      <c r="A943" s="9" t="s">
        <v>201</v>
      </c>
      <c r="B943" s="7">
        <v>41921</v>
      </c>
      <c r="C943" s="12">
        <f t="shared" si="16"/>
        <v>2014</v>
      </c>
      <c r="D943" s="9" t="s">
        <v>10</v>
      </c>
      <c r="E943" s="13">
        <v>505</v>
      </c>
      <c r="F943" s="14">
        <v>72180</v>
      </c>
      <c r="G943" s="13">
        <v>852</v>
      </c>
      <c r="H943" s="13">
        <v>501</v>
      </c>
      <c r="I943" s="28">
        <f t="shared" si="57"/>
        <v>-347</v>
      </c>
      <c r="J943">
        <f t="shared" si="58"/>
        <v>0.5880281690140845</v>
      </c>
      <c r="K943">
        <f t="shared" si="59"/>
        <v>0.99207920792079207</v>
      </c>
      <c r="L943" t="str">
        <f t="shared" si="60"/>
        <v>1</v>
      </c>
    </row>
    <row r="944" spans="1:12">
      <c r="A944" s="9" t="s">
        <v>201</v>
      </c>
      <c r="B944" s="7">
        <v>41921</v>
      </c>
      <c r="C944" s="12">
        <f t="shared" si="16"/>
        <v>2014</v>
      </c>
      <c r="D944" s="9" t="s">
        <v>12</v>
      </c>
      <c r="E944" s="13">
        <v>316</v>
      </c>
      <c r="F944" s="14">
        <v>4800</v>
      </c>
      <c r="G944" s="13">
        <v>502</v>
      </c>
      <c r="H944" s="13">
        <v>316</v>
      </c>
      <c r="I944" s="28">
        <f t="shared" si="57"/>
        <v>-186</v>
      </c>
      <c r="J944">
        <f t="shared" si="58"/>
        <v>0.62948207171314741</v>
      </c>
      <c r="K944">
        <f t="shared" si="59"/>
        <v>1</v>
      </c>
      <c r="L944" t="str">
        <f t="shared" si="60"/>
        <v>1</v>
      </c>
    </row>
    <row r="945" spans="1:12">
      <c r="A945" s="9" t="s">
        <v>201</v>
      </c>
      <c r="B945" s="7">
        <v>41921</v>
      </c>
      <c r="C945" s="12">
        <f t="shared" si="16"/>
        <v>2014</v>
      </c>
      <c r="D945" s="9" t="s">
        <v>11</v>
      </c>
      <c r="E945" s="13">
        <v>259</v>
      </c>
      <c r="F945" s="14">
        <v>57389</v>
      </c>
      <c r="G945" s="13">
        <v>516</v>
      </c>
      <c r="H945" s="13">
        <v>257</v>
      </c>
      <c r="I945" s="28">
        <f t="shared" si="57"/>
        <v>-257</v>
      </c>
      <c r="J945">
        <f t="shared" si="58"/>
        <v>0.49806201550387597</v>
      </c>
      <c r="K945">
        <f t="shared" si="59"/>
        <v>0.99227799227799229</v>
      </c>
      <c r="L945" t="str">
        <f t="shared" si="60"/>
        <v>1</v>
      </c>
    </row>
    <row r="946" spans="1:12">
      <c r="A946" s="9" t="s">
        <v>201</v>
      </c>
      <c r="B946" s="7">
        <v>41921</v>
      </c>
      <c r="C946" s="12">
        <f t="shared" si="16"/>
        <v>2014</v>
      </c>
      <c r="D946" s="9" t="s">
        <v>13</v>
      </c>
      <c r="E946" s="13">
        <v>245</v>
      </c>
      <c r="F946" s="14">
        <v>72003</v>
      </c>
      <c r="G946" s="13">
        <v>390</v>
      </c>
      <c r="H946" s="13">
        <v>236</v>
      </c>
      <c r="I946" s="28">
        <f t="shared" si="57"/>
        <v>-145</v>
      </c>
      <c r="J946">
        <f t="shared" si="58"/>
        <v>0.60512820512820509</v>
      </c>
      <c r="K946">
        <f t="shared" si="59"/>
        <v>0.96326530612244898</v>
      </c>
      <c r="L946" t="str">
        <f t="shared" si="60"/>
        <v>1</v>
      </c>
    </row>
    <row r="947" spans="1:12" ht="25.5">
      <c r="A947" s="9" t="s">
        <v>202</v>
      </c>
      <c r="B947" s="7">
        <v>41899</v>
      </c>
      <c r="C947" s="12">
        <f t="shared" si="16"/>
        <v>2014</v>
      </c>
      <c r="D947" s="9" t="s">
        <v>9</v>
      </c>
      <c r="E947" s="13">
        <v>573</v>
      </c>
      <c r="F947" s="14">
        <v>62000</v>
      </c>
      <c r="G947" s="13">
        <v>792</v>
      </c>
      <c r="H947" s="13">
        <v>573</v>
      </c>
      <c r="I947" s="28">
        <f t="shared" si="57"/>
        <v>-219</v>
      </c>
      <c r="J947">
        <f t="shared" si="58"/>
        <v>0.72348484848484851</v>
      </c>
      <c r="K947">
        <f t="shared" si="59"/>
        <v>1</v>
      </c>
      <c r="L947" t="str">
        <f t="shared" si="60"/>
        <v>2</v>
      </c>
    </row>
    <row r="948" spans="1:12" ht="25.5">
      <c r="A948" s="9" t="s">
        <v>202</v>
      </c>
      <c r="B948" s="7">
        <v>41899</v>
      </c>
      <c r="C948" s="12">
        <f t="shared" si="16"/>
        <v>2014</v>
      </c>
      <c r="D948" s="9" t="s">
        <v>10</v>
      </c>
      <c r="E948" s="13">
        <v>509</v>
      </c>
      <c r="F948" s="14">
        <v>71990</v>
      </c>
      <c r="G948" s="13">
        <v>785</v>
      </c>
      <c r="H948" s="13">
        <v>507</v>
      </c>
      <c r="I948" s="28">
        <f t="shared" si="57"/>
        <v>-276</v>
      </c>
      <c r="J948">
        <f t="shared" si="58"/>
        <v>0.64585987261146494</v>
      </c>
      <c r="K948">
        <f t="shared" si="59"/>
        <v>0.99607072691552068</v>
      </c>
      <c r="L948" t="str">
        <f t="shared" si="60"/>
        <v>2</v>
      </c>
    </row>
    <row r="949" spans="1:12">
      <c r="A949" s="9" t="s">
        <v>202</v>
      </c>
      <c r="B949" s="7">
        <v>41899</v>
      </c>
      <c r="C949" s="12">
        <f t="shared" si="16"/>
        <v>2014</v>
      </c>
      <c r="D949" s="9" t="s">
        <v>12</v>
      </c>
      <c r="E949" s="13">
        <v>320</v>
      </c>
      <c r="F949" s="14">
        <v>4504</v>
      </c>
      <c r="G949" s="13">
        <v>394</v>
      </c>
      <c r="H949" s="13">
        <v>318</v>
      </c>
      <c r="I949" s="28">
        <f t="shared" si="57"/>
        <v>-74</v>
      </c>
      <c r="J949">
        <f t="shared" si="58"/>
        <v>0.80710659898477155</v>
      </c>
      <c r="K949">
        <f t="shared" si="59"/>
        <v>0.99375000000000002</v>
      </c>
      <c r="L949" t="str">
        <f t="shared" si="60"/>
        <v>2</v>
      </c>
    </row>
    <row r="950" spans="1:12">
      <c r="A950" s="9" t="s">
        <v>202</v>
      </c>
      <c r="B950" s="7">
        <v>41899</v>
      </c>
      <c r="C950" s="12">
        <f t="shared" si="16"/>
        <v>2014</v>
      </c>
      <c r="D950" s="9" t="s">
        <v>11</v>
      </c>
      <c r="E950" s="13">
        <v>261</v>
      </c>
      <c r="F950" s="14">
        <v>49889</v>
      </c>
      <c r="G950" s="13">
        <v>437</v>
      </c>
      <c r="H950" s="13">
        <v>252</v>
      </c>
      <c r="I950" s="28">
        <f t="shared" si="57"/>
        <v>-176</v>
      </c>
      <c r="J950">
        <f t="shared" si="58"/>
        <v>0.57665903890160186</v>
      </c>
      <c r="K950">
        <f t="shared" si="59"/>
        <v>0.96551724137931039</v>
      </c>
      <c r="L950" t="str">
        <f t="shared" si="60"/>
        <v>2</v>
      </c>
    </row>
    <row r="951" spans="1:12">
      <c r="A951" s="9" t="s">
        <v>202</v>
      </c>
      <c r="B951" s="7">
        <v>41899</v>
      </c>
      <c r="C951" s="12">
        <f t="shared" si="16"/>
        <v>2014</v>
      </c>
      <c r="D951" s="9" t="s">
        <v>13</v>
      </c>
      <c r="E951" s="13">
        <v>256</v>
      </c>
      <c r="F951" s="14">
        <v>74801</v>
      </c>
      <c r="G951" s="13">
        <v>395</v>
      </c>
      <c r="H951" s="13">
        <v>252</v>
      </c>
      <c r="I951" s="28">
        <f t="shared" si="57"/>
        <v>-139</v>
      </c>
      <c r="J951">
        <f t="shared" si="58"/>
        <v>0.63797468354430376</v>
      </c>
      <c r="K951">
        <f t="shared" si="59"/>
        <v>0.984375</v>
      </c>
      <c r="L951" t="str">
        <f t="shared" si="60"/>
        <v>2</v>
      </c>
    </row>
    <row r="952" spans="1:12" ht="25.5">
      <c r="A952" s="9" t="s">
        <v>203</v>
      </c>
      <c r="B952" s="7">
        <v>41885</v>
      </c>
      <c r="C952" s="12">
        <f t="shared" si="16"/>
        <v>2014</v>
      </c>
      <c r="D952" s="9" t="s">
        <v>9</v>
      </c>
      <c r="E952" s="13">
        <v>572</v>
      </c>
      <c r="F952" s="14">
        <v>64841</v>
      </c>
      <c r="G952" s="13">
        <v>813</v>
      </c>
      <c r="H952" s="13">
        <v>568</v>
      </c>
      <c r="I952" s="28">
        <f t="shared" si="57"/>
        <v>-241</v>
      </c>
      <c r="J952">
        <f t="shared" si="58"/>
        <v>0.69864698646986467</v>
      </c>
      <c r="K952">
        <f t="shared" si="59"/>
        <v>0.99300699300699302</v>
      </c>
      <c r="L952" t="str">
        <f t="shared" si="60"/>
        <v>1</v>
      </c>
    </row>
    <row r="953" spans="1:12" ht="25.5">
      <c r="A953" s="9" t="s">
        <v>203</v>
      </c>
      <c r="B953" s="7">
        <v>41885</v>
      </c>
      <c r="C953" s="12">
        <f t="shared" si="16"/>
        <v>2014</v>
      </c>
      <c r="D953" s="9" t="s">
        <v>10</v>
      </c>
      <c r="E953" s="13">
        <v>511</v>
      </c>
      <c r="F953" s="14">
        <v>73010</v>
      </c>
      <c r="G953" s="13">
        <v>909</v>
      </c>
      <c r="H953" s="13">
        <v>511</v>
      </c>
      <c r="I953" s="28">
        <f t="shared" si="57"/>
        <v>-398</v>
      </c>
      <c r="J953">
        <f t="shared" si="58"/>
        <v>0.56215621562156215</v>
      </c>
      <c r="K953">
        <f t="shared" si="59"/>
        <v>1</v>
      </c>
      <c r="L953" t="str">
        <f t="shared" si="60"/>
        <v>1</v>
      </c>
    </row>
    <row r="954" spans="1:12">
      <c r="A954" s="9" t="s">
        <v>203</v>
      </c>
      <c r="B954" s="7">
        <v>41885</v>
      </c>
      <c r="C954" s="12">
        <f t="shared" si="16"/>
        <v>2014</v>
      </c>
      <c r="D954" s="9" t="s">
        <v>12</v>
      </c>
      <c r="E954" s="13">
        <v>316</v>
      </c>
      <c r="F954" s="14">
        <v>4453</v>
      </c>
      <c r="G954" s="13">
        <v>382</v>
      </c>
      <c r="H954" s="13">
        <v>316</v>
      </c>
      <c r="I954" s="28">
        <f t="shared" si="57"/>
        <v>-66</v>
      </c>
      <c r="J954">
        <f t="shared" si="58"/>
        <v>0.82722513089005234</v>
      </c>
      <c r="K954">
        <f t="shared" si="59"/>
        <v>1</v>
      </c>
      <c r="L954" t="str">
        <f t="shared" si="60"/>
        <v>1</v>
      </c>
    </row>
    <row r="955" spans="1:12">
      <c r="A955" s="9" t="s">
        <v>203</v>
      </c>
      <c r="B955" s="7">
        <v>41885</v>
      </c>
      <c r="C955" s="12">
        <f t="shared" si="16"/>
        <v>2014</v>
      </c>
      <c r="D955" s="9" t="s">
        <v>11</v>
      </c>
      <c r="E955" s="13">
        <v>258</v>
      </c>
      <c r="F955" s="14">
        <v>49901</v>
      </c>
      <c r="G955" s="13">
        <v>429</v>
      </c>
      <c r="H955" s="13">
        <v>256</v>
      </c>
      <c r="I955" s="28">
        <f t="shared" si="57"/>
        <v>-171</v>
      </c>
      <c r="J955">
        <f t="shared" si="58"/>
        <v>0.59673659673659674</v>
      </c>
      <c r="K955">
        <f t="shared" si="59"/>
        <v>0.99224806201550386</v>
      </c>
      <c r="L955" t="str">
        <f t="shared" si="60"/>
        <v>1</v>
      </c>
    </row>
    <row r="956" spans="1:12">
      <c r="A956" s="9" t="s">
        <v>203</v>
      </c>
      <c r="B956" s="7">
        <v>41885</v>
      </c>
      <c r="C956" s="12">
        <f t="shared" si="16"/>
        <v>2014</v>
      </c>
      <c r="D956" s="9" t="s">
        <v>13</v>
      </c>
      <c r="E956" s="13">
        <v>241</v>
      </c>
      <c r="F956" s="14">
        <v>74403</v>
      </c>
      <c r="G956" s="13">
        <v>385</v>
      </c>
      <c r="H956" s="13">
        <v>235</v>
      </c>
      <c r="I956" s="28">
        <f t="shared" si="57"/>
        <v>-144</v>
      </c>
      <c r="J956">
        <f t="shared" si="58"/>
        <v>0.61038961038961037</v>
      </c>
      <c r="K956">
        <f t="shared" si="59"/>
        <v>0.975103734439834</v>
      </c>
      <c r="L956" t="str">
        <f t="shared" si="60"/>
        <v>1</v>
      </c>
    </row>
    <row r="957" spans="1:12" ht="25.5">
      <c r="A957" s="9" t="s">
        <v>204</v>
      </c>
      <c r="B957" s="7">
        <v>41871</v>
      </c>
      <c r="C957" s="12">
        <f t="shared" si="16"/>
        <v>2014</v>
      </c>
      <c r="D957" s="9" t="s">
        <v>9</v>
      </c>
      <c r="E957" s="13">
        <v>575</v>
      </c>
      <c r="F957" s="14">
        <v>65710</v>
      </c>
      <c r="G957" s="13">
        <v>994</v>
      </c>
      <c r="H957" s="13">
        <v>574</v>
      </c>
      <c r="I957" s="28">
        <f t="shared" si="57"/>
        <v>-419</v>
      </c>
      <c r="J957">
        <f t="shared" si="58"/>
        <v>0.57746478873239437</v>
      </c>
      <c r="K957">
        <f t="shared" si="59"/>
        <v>0.99826086956521742</v>
      </c>
      <c r="L957" t="str">
        <f t="shared" si="60"/>
        <v>2</v>
      </c>
    </row>
    <row r="958" spans="1:12" ht="25.5">
      <c r="A958" s="9" t="s">
        <v>204</v>
      </c>
      <c r="B958" s="7">
        <v>41871</v>
      </c>
      <c r="C958" s="12">
        <f t="shared" si="16"/>
        <v>2014</v>
      </c>
      <c r="D958" s="9" t="s">
        <v>10</v>
      </c>
      <c r="E958" s="13">
        <v>506</v>
      </c>
      <c r="F958" s="14">
        <v>72990</v>
      </c>
      <c r="G958" s="13">
        <v>1137</v>
      </c>
      <c r="H958" s="13">
        <v>502</v>
      </c>
      <c r="I958" s="28">
        <f t="shared" si="57"/>
        <v>-631</v>
      </c>
      <c r="J958">
        <f t="shared" si="58"/>
        <v>0.4415127528583993</v>
      </c>
      <c r="K958">
        <f t="shared" si="59"/>
        <v>0.9920948616600791</v>
      </c>
      <c r="L958" t="str">
        <f t="shared" si="60"/>
        <v>2</v>
      </c>
    </row>
    <row r="959" spans="1:12">
      <c r="A959" s="9" t="s">
        <v>204</v>
      </c>
      <c r="B959" s="7">
        <v>41871</v>
      </c>
      <c r="C959" s="12">
        <f t="shared" si="16"/>
        <v>2014</v>
      </c>
      <c r="D959" s="9" t="s">
        <v>12</v>
      </c>
      <c r="E959" s="13">
        <v>322</v>
      </c>
      <c r="F959" s="14">
        <v>4354</v>
      </c>
      <c r="G959" s="13">
        <v>361</v>
      </c>
      <c r="H959" s="13">
        <v>317</v>
      </c>
      <c r="I959" s="28">
        <f t="shared" si="57"/>
        <v>-39</v>
      </c>
      <c r="J959">
        <f t="shared" si="58"/>
        <v>0.87811634349030476</v>
      </c>
      <c r="K959">
        <f t="shared" si="59"/>
        <v>0.98447204968944102</v>
      </c>
      <c r="L959" t="str">
        <f t="shared" si="60"/>
        <v>2</v>
      </c>
    </row>
    <row r="960" spans="1:12">
      <c r="A960" s="9" t="s">
        <v>204</v>
      </c>
      <c r="B960" s="7">
        <v>41871</v>
      </c>
      <c r="C960" s="12">
        <f t="shared" si="16"/>
        <v>2014</v>
      </c>
      <c r="D960" s="9" t="s">
        <v>11</v>
      </c>
      <c r="E960" s="13">
        <v>257</v>
      </c>
      <c r="F960" s="14">
        <v>52390</v>
      </c>
      <c r="G960" s="13">
        <v>427</v>
      </c>
      <c r="H960" s="13">
        <v>254</v>
      </c>
      <c r="I960" s="28">
        <f t="shared" si="57"/>
        <v>-170</v>
      </c>
      <c r="J960">
        <f t="shared" si="58"/>
        <v>0.59484777517564402</v>
      </c>
      <c r="K960">
        <f t="shared" si="59"/>
        <v>0.98832684824902728</v>
      </c>
      <c r="L960" t="str">
        <f t="shared" si="60"/>
        <v>2</v>
      </c>
    </row>
    <row r="961" spans="1:12">
      <c r="A961" s="9" t="s">
        <v>204</v>
      </c>
      <c r="B961" s="7">
        <v>41871</v>
      </c>
      <c r="C961" s="12">
        <f t="shared" si="16"/>
        <v>2014</v>
      </c>
      <c r="D961" s="9" t="s">
        <v>13</v>
      </c>
      <c r="E961" s="13">
        <v>241</v>
      </c>
      <c r="F961" s="14">
        <v>72810</v>
      </c>
      <c r="G961" s="13">
        <v>358</v>
      </c>
      <c r="H961" s="13">
        <v>224</v>
      </c>
      <c r="I961" s="28">
        <f t="shared" si="57"/>
        <v>-117</v>
      </c>
      <c r="J961">
        <f t="shared" si="58"/>
        <v>0.62569832402234637</v>
      </c>
      <c r="K961">
        <f t="shared" si="59"/>
        <v>0.9294605809128631</v>
      </c>
      <c r="L961" t="str">
        <f t="shared" si="60"/>
        <v>2</v>
      </c>
    </row>
    <row r="962" spans="1:12" ht="25.5">
      <c r="A962" s="9" t="s">
        <v>205</v>
      </c>
      <c r="B962" s="7">
        <v>41857</v>
      </c>
      <c r="C962" s="12">
        <f t="shared" si="16"/>
        <v>2014</v>
      </c>
      <c r="D962" s="9" t="s">
        <v>9</v>
      </c>
      <c r="E962" s="13">
        <v>574</v>
      </c>
      <c r="F962" s="14">
        <v>64600</v>
      </c>
      <c r="G962" s="13">
        <v>1086</v>
      </c>
      <c r="H962" s="13">
        <v>574</v>
      </c>
      <c r="I962" s="28">
        <f t="shared" si="57"/>
        <v>-512</v>
      </c>
      <c r="J962">
        <f t="shared" si="58"/>
        <v>0.52854511970534068</v>
      </c>
      <c r="K962">
        <f t="shared" si="59"/>
        <v>1</v>
      </c>
      <c r="L962" t="str">
        <f t="shared" si="60"/>
        <v>1</v>
      </c>
    </row>
    <row r="963" spans="1:12" ht="25.5">
      <c r="A963" s="9" t="s">
        <v>205</v>
      </c>
      <c r="B963" s="7">
        <v>41857</v>
      </c>
      <c r="C963" s="12">
        <f t="shared" si="16"/>
        <v>2014</v>
      </c>
      <c r="D963" s="9" t="s">
        <v>10</v>
      </c>
      <c r="E963" s="13">
        <v>507</v>
      </c>
      <c r="F963" s="14">
        <v>68689</v>
      </c>
      <c r="G963" s="13">
        <v>1090</v>
      </c>
      <c r="H963" s="13">
        <v>501</v>
      </c>
      <c r="I963" s="28">
        <f t="shared" ref="I963:I1026" si="61">E963-G963</f>
        <v>-583</v>
      </c>
      <c r="J963">
        <f t="shared" ref="J963:J1026" si="62">H963/G963</f>
        <v>0.45963302752293578</v>
      </c>
      <c r="K963">
        <f t="shared" ref="K963:K1026" si="63">H963/E963</f>
        <v>0.98816568047337283</v>
      </c>
      <c r="L963" t="str">
        <f t="shared" ref="L963:L1026" si="64">IF(COUNTIF(A963,"*First*"), "1","2")</f>
        <v>1</v>
      </c>
    </row>
    <row r="964" spans="1:12">
      <c r="A964" s="9" t="s">
        <v>205</v>
      </c>
      <c r="B964" s="7">
        <v>41857</v>
      </c>
      <c r="C964" s="12">
        <f t="shared" si="16"/>
        <v>2014</v>
      </c>
      <c r="D964" s="9" t="s">
        <v>12</v>
      </c>
      <c r="E964" s="13">
        <v>316</v>
      </c>
      <c r="F964" s="14">
        <v>4353</v>
      </c>
      <c r="G964" s="13">
        <v>360</v>
      </c>
      <c r="H964" s="13">
        <v>315</v>
      </c>
      <c r="I964" s="28">
        <f t="shared" si="61"/>
        <v>-44</v>
      </c>
      <c r="J964">
        <f t="shared" si="62"/>
        <v>0.875</v>
      </c>
      <c r="K964">
        <f t="shared" si="63"/>
        <v>0.99683544303797467</v>
      </c>
      <c r="L964" t="str">
        <f t="shared" si="64"/>
        <v>1</v>
      </c>
    </row>
    <row r="965" spans="1:12">
      <c r="A965" s="9" t="s">
        <v>205</v>
      </c>
      <c r="B965" s="7">
        <v>41857</v>
      </c>
      <c r="C965" s="12">
        <f t="shared" si="16"/>
        <v>2014</v>
      </c>
      <c r="D965" s="9" t="s">
        <v>11</v>
      </c>
      <c r="E965" s="13">
        <v>267</v>
      </c>
      <c r="F965" s="14">
        <v>54009</v>
      </c>
      <c r="G965" s="13">
        <v>519</v>
      </c>
      <c r="H965" s="13">
        <v>267</v>
      </c>
      <c r="I965" s="28">
        <f t="shared" si="61"/>
        <v>-252</v>
      </c>
      <c r="J965">
        <f t="shared" si="62"/>
        <v>0.51445086705202314</v>
      </c>
      <c r="K965">
        <f t="shared" si="63"/>
        <v>1</v>
      </c>
      <c r="L965" t="str">
        <f t="shared" si="64"/>
        <v>1</v>
      </c>
    </row>
    <row r="966" spans="1:12">
      <c r="A966" s="9" t="s">
        <v>205</v>
      </c>
      <c r="B966" s="7">
        <v>41857</v>
      </c>
      <c r="C966" s="12">
        <f t="shared" si="16"/>
        <v>2014</v>
      </c>
      <c r="D966" s="9" t="s">
        <v>13</v>
      </c>
      <c r="E966" s="13">
        <v>245</v>
      </c>
      <c r="F966" s="14">
        <v>69001</v>
      </c>
      <c r="G966" s="13">
        <v>429</v>
      </c>
      <c r="H966" s="13">
        <v>243</v>
      </c>
      <c r="I966" s="28">
        <f t="shared" si="61"/>
        <v>-184</v>
      </c>
      <c r="J966">
        <f t="shared" si="62"/>
        <v>0.56643356643356646</v>
      </c>
      <c r="K966">
        <f t="shared" si="63"/>
        <v>0.99183673469387756</v>
      </c>
      <c r="L966" t="str">
        <f t="shared" si="64"/>
        <v>1</v>
      </c>
    </row>
    <row r="967" spans="1:12" ht="25.5">
      <c r="A967" s="9" t="s">
        <v>206</v>
      </c>
      <c r="B967" s="7">
        <v>41843</v>
      </c>
      <c r="C967" s="12">
        <f t="shared" si="16"/>
        <v>2014</v>
      </c>
      <c r="D967" s="9" t="s">
        <v>9</v>
      </c>
      <c r="E967" s="13">
        <v>509</v>
      </c>
      <c r="F967" s="14">
        <v>62890</v>
      </c>
      <c r="G967" s="13">
        <v>1190</v>
      </c>
      <c r="H967" s="13">
        <v>505</v>
      </c>
      <c r="I967" s="28">
        <f t="shared" si="61"/>
        <v>-681</v>
      </c>
      <c r="J967">
        <f t="shared" si="62"/>
        <v>0.42436974789915966</v>
      </c>
      <c r="K967">
        <f t="shared" si="63"/>
        <v>0.99214145383104124</v>
      </c>
      <c r="L967" t="str">
        <f t="shared" si="64"/>
        <v>2</v>
      </c>
    </row>
    <row r="968" spans="1:12" ht="25.5">
      <c r="A968" s="9" t="s">
        <v>206</v>
      </c>
      <c r="B968" s="7">
        <v>41843</v>
      </c>
      <c r="C968" s="12">
        <f t="shared" si="16"/>
        <v>2014</v>
      </c>
      <c r="D968" s="9" t="s">
        <v>10</v>
      </c>
      <c r="E968" s="13">
        <v>498</v>
      </c>
      <c r="F968" s="14">
        <v>65001</v>
      </c>
      <c r="G968" s="13">
        <v>850</v>
      </c>
      <c r="H968" s="13">
        <v>497</v>
      </c>
      <c r="I968" s="28">
        <f t="shared" si="61"/>
        <v>-352</v>
      </c>
      <c r="J968">
        <f t="shared" si="62"/>
        <v>0.58470588235294119</v>
      </c>
      <c r="K968">
        <f t="shared" si="63"/>
        <v>0.99799196787148592</v>
      </c>
      <c r="L968" t="str">
        <f t="shared" si="64"/>
        <v>2</v>
      </c>
    </row>
    <row r="969" spans="1:12">
      <c r="A969" s="9" t="s">
        <v>206</v>
      </c>
      <c r="B969" s="7">
        <v>41843</v>
      </c>
      <c r="C969" s="12">
        <f t="shared" si="16"/>
        <v>2014</v>
      </c>
      <c r="D969" s="9" t="s">
        <v>12</v>
      </c>
      <c r="E969" s="13">
        <v>347</v>
      </c>
      <c r="F969" s="14">
        <v>4252</v>
      </c>
      <c r="G969" s="13">
        <v>410</v>
      </c>
      <c r="H969" s="13">
        <v>341</v>
      </c>
      <c r="I969" s="28">
        <f t="shared" si="61"/>
        <v>-63</v>
      </c>
      <c r="J969">
        <f t="shared" si="62"/>
        <v>0.83170731707317069</v>
      </c>
      <c r="K969">
        <f t="shared" si="63"/>
        <v>0.98270893371757928</v>
      </c>
      <c r="L969" t="str">
        <f t="shared" si="64"/>
        <v>2</v>
      </c>
    </row>
    <row r="970" spans="1:12">
      <c r="A970" s="9" t="s">
        <v>206</v>
      </c>
      <c r="B970" s="7">
        <v>41843</v>
      </c>
      <c r="C970" s="12">
        <f t="shared" si="16"/>
        <v>2014</v>
      </c>
      <c r="D970" s="9" t="s">
        <v>11</v>
      </c>
      <c r="E970" s="13">
        <v>391</v>
      </c>
      <c r="F970" s="14">
        <v>52010</v>
      </c>
      <c r="G970" s="13">
        <v>779</v>
      </c>
      <c r="H970" s="13">
        <v>391</v>
      </c>
      <c r="I970" s="28">
        <f t="shared" si="61"/>
        <v>-388</v>
      </c>
      <c r="J970">
        <f t="shared" si="62"/>
        <v>0.50192554557124514</v>
      </c>
      <c r="K970">
        <f t="shared" si="63"/>
        <v>1</v>
      </c>
      <c r="L970" t="str">
        <f t="shared" si="64"/>
        <v>2</v>
      </c>
    </row>
    <row r="971" spans="1:12">
      <c r="A971" s="9" t="s">
        <v>206</v>
      </c>
      <c r="B971" s="7">
        <v>41843</v>
      </c>
      <c r="C971" s="12">
        <f t="shared" si="16"/>
        <v>2014</v>
      </c>
      <c r="D971" s="9" t="s">
        <v>13</v>
      </c>
      <c r="E971" s="13">
        <v>319</v>
      </c>
      <c r="F971" s="14">
        <v>65002</v>
      </c>
      <c r="G971" s="13">
        <v>483</v>
      </c>
      <c r="H971" s="13">
        <v>317</v>
      </c>
      <c r="I971" s="28">
        <f t="shared" si="61"/>
        <v>-164</v>
      </c>
      <c r="J971">
        <f t="shared" si="62"/>
        <v>0.65631469979296064</v>
      </c>
      <c r="K971">
        <f t="shared" si="63"/>
        <v>0.99373040752351094</v>
      </c>
      <c r="L971" t="str">
        <f t="shared" si="64"/>
        <v>2</v>
      </c>
    </row>
    <row r="972" spans="1:12" ht="25.5">
      <c r="A972" s="9" t="s">
        <v>207</v>
      </c>
      <c r="B972" s="7">
        <v>41829</v>
      </c>
      <c r="C972" s="12">
        <f t="shared" si="16"/>
        <v>2014</v>
      </c>
      <c r="D972" s="9" t="s">
        <v>9</v>
      </c>
      <c r="E972" s="13">
        <v>513</v>
      </c>
      <c r="F972" s="14">
        <v>61990</v>
      </c>
      <c r="G972" s="13">
        <v>1075</v>
      </c>
      <c r="H972" s="13">
        <v>511</v>
      </c>
      <c r="I972" s="28">
        <f t="shared" si="61"/>
        <v>-562</v>
      </c>
      <c r="J972">
        <f t="shared" si="62"/>
        <v>0.47534883720930232</v>
      </c>
      <c r="K972">
        <f t="shared" si="63"/>
        <v>0.99610136452241715</v>
      </c>
      <c r="L972" t="str">
        <f t="shared" si="64"/>
        <v>1</v>
      </c>
    </row>
    <row r="973" spans="1:12" ht="25.5">
      <c r="A973" s="9" t="s">
        <v>207</v>
      </c>
      <c r="B973" s="7">
        <v>41829</v>
      </c>
      <c r="C973" s="12">
        <f t="shared" si="16"/>
        <v>2014</v>
      </c>
      <c r="D973" s="9" t="s">
        <v>10</v>
      </c>
      <c r="E973" s="13">
        <v>493</v>
      </c>
      <c r="F973" s="14">
        <v>64889</v>
      </c>
      <c r="G973" s="13">
        <v>812</v>
      </c>
      <c r="H973" s="13">
        <v>491</v>
      </c>
      <c r="I973" s="28">
        <f t="shared" si="61"/>
        <v>-319</v>
      </c>
      <c r="J973">
        <f t="shared" si="62"/>
        <v>0.60467980295566504</v>
      </c>
      <c r="K973">
        <f t="shared" si="63"/>
        <v>0.99594320486815413</v>
      </c>
      <c r="L973" t="str">
        <f t="shared" si="64"/>
        <v>1</v>
      </c>
    </row>
    <row r="974" spans="1:12">
      <c r="A974" s="9" t="s">
        <v>207</v>
      </c>
      <c r="B974" s="7">
        <v>41829</v>
      </c>
      <c r="C974" s="12">
        <f t="shared" si="16"/>
        <v>2014</v>
      </c>
      <c r="D974" s="9" t="s">
        <v>12</v>
      </c>
      <c r="E974" s="13">
        <v>344</v>
      </c>
      <c r="F974" s="14">
        <v>4001</v>
      </c>
      <c r="G974" s="13">
        <v>415</v>
      </c>
      <c r="H974" s="13">
        <v>343</v>
      </c>
      <c r="I974" s="28">
        <f t="shared" si="61"/>
        <v>-71</v>
      </c>
      <c r="J974">
        <f t="shared" si="62"/>
        <v>0.82650602409638552</v>
      </c>
      <c r="K974">
        <f t="shared" si="63"/>
        <v>0.99709302325581395</v>
      </c>
      <c r="L974" t="str">
        <f t="shared" si="64"/>
        <v>1</v>
      </c>
    </row>
    <row r="975" spans="1:12">
      <c r="A975" s="9" t="s">
        <v>207</v>
      </c>
      <c r="B975" s="7">
        <v>41829</v>
      </c>
      <c r="C975" s="12">
        <f t="shared" si="16"/>
        <v>2014</v>
      </c>
      <c r="D975" s="9" t="s">
        <v>11</v>
      </c>
      <c r="E975" s="13">
        <v>392</v>
      </c>
      <c r="F975" s="14">
        <v>43390</v>
      </c>
      <c r="G975" s="13">
        <v>653</v>
      </c>
      <c r="H975" s="13">
        <v>383</v>
      </c>
      <c r="I975" s="28">
        <f t="shared" si="61"/>
        <v>-261</v>
      </c>
      <c r="J975">
        <f t="shared" si="62"/>
        <v>0.58652373660030632</v>
      </c>
      <c r="K975">
        <f t="shared" si="63"/>
        <v>0.97704081632653061</v>
      </c>
      <c r="L975" t="str">
        <f t="shared" si="64"/>
        <v>1</v>
      </c>
    </row>
    <row r="976" spans="1:12">
      <c r="A976" s="9" t="s">
        <v>207</v>
      </c>
      <c r="B976" s="7">
        <v>41829</v>
      </c>
      <c r="C976" s="12">
        <f t="shared" si="16"/>
        <v>2014</v>
      </c>
      <c r="D976" s="9" t="s">
        <v>13</v>
      </c>
      <c r="E976" s="13">
        <v>294</v>
      </c>
      <c r="F976" s="14">
        <v>63001</v>
      </c>
      <c r="G976" s="13">
        <v>441</v>
      </c>
      <c r="H976" s="13">
        <v>288</v>
      </c>
      <c r="I976" s="28">
        <f t="shared" si="61"/>
        <v>-147</v>
      </c>
      <c r="J976">
        <f t="shared" si="62"/>
        <v>0.65306122448979587</v>
      </c>
      <c r="K976">
        <f t="shared" si="63"/>
        <v>0.97959183673469385</v>
      </c>
      <c r="L976" t="str">
        <f t="shared" si="64"/>
        <v>1</v>
      </c>
    </row>
    <row r="977" spans="1:12" ht="25.5">
      <c r="A977" s="9" t="s">
        <v>208</v>
      </c>
      <c r="B977" s="7">
        <v>41808</v>
      </c>
      <c r="C977" s="12">
        <f t="shared" si="16"/>
        <v>2014</v>
      </c>
      <c r="D977" s="9" t="s">
        <v>9</v>
      </c>
      <c r="E977" s="13">
        <v>509</v>
      </c>
      <c r="F977" s="14">
        <v>61899</v>
      </c>
      <c r="G977" s="13">
        <v>1040</v>
      </c>
      <c r="H977" s="13">
        <v>506</v>
      </c>
      <c r="I977" s="28">
        <f t="shared" si="61"/>
        <v>-531</v>
      </c>
      <c r="J977">
        <f t="shared" si="62"/>
        <v>0.48653846153846153</v>
      </c>
      <c r="K977">
        <f t="shared" si="63"/>
        <v>0.9941060903732809</v>
      </c>
      <c r="L977" t="str">
        <f t="shared" si="64"/>
        <v>2</v>
      </c>
    </row>
    <row r="978" spans="1:12" ht="25.5">
      <c r="A978" s="9" t="s">
        <v>208</v>
      </c>
      <c r="B978" s="7">
        <v>41808</v>
      </c>
      <c r="C978" s="12">
        <f t="shared" si="16"/>
        <v>2014</v>
      </c>
      <c r="D978" s="9" t="s">
        <v>10</v>
      </c>
      <c r="E978" s="13">
        <v>490</v>
      </c>
      <c r="F978" s="14">
        <v>65700</v>
      </c>
      <c r="G978" s="13">
        <v>716</v>
      </c>
      <c r="H978" s="13">
        <v>475</v>
      </c>
      <c r="I978" s="28">
        <f t="shared" si="61"/>
        <v>-226</v>
      </c>
      <c r="J978">
        <f t="shared" si="62"/>
        <v>0.66340782122905029</v>
      </c>
      <c r="K978">
        <f t="shared" si="63"/>
        <v>0.96938775510204078</v>
      </c>
      <c r="L978" t="str">
        <f t="shared" si="64"/>
        <v>2</v>
      </c>
    </row>
    <row r="979" spans="1:12">
      <c r="A979" s="9" t="s">
        <v>208</v>
      </c>
      <c r="B979" s="7">
        <v>41808</v>
      </c>
      <c r="C979" s="12">
        <f t="shared" si="16"/>
        <v>2014</v>
      </c>
      <c r="D979" s="9" t="s">
        <v>12</v>
      </c>
      <c r="E979" s="13">
        <v>385</v>
      </c>
      <c r="F979" s="14">
        <v>3890</v>
      </c>
      <c r="G979" s="13">
        <v>503</v>
      </c>
      <c r="H979" s="13">
        <v>381</v>
      </c>
      <c r="I979" s="28">
        <f t="shared" si="61"/>
        <v>-118</v>
      </c>
      <c r="J979">
        <f t="shared" si="62"/>
        <v>0.75745526838966204</v>
      </c>
      <c r="K979">
        <f t="shared" si="63"/>
        <v>0.98961038961038961</v>
      </c>
      <c r="L979" t="str">
        <f t="shared" si="64"/>
        <v>2</v>
      </c>
    </row>
    <row r="980" spans="1:12">
      <c r="A980" s="9" t="s">
        <v>208</v>
      </c>
      <c r="B980" s="7">
        <v>41808</v>
      </c>
      <c r="C980" s="12">
        <f t="shared" si="16"/>
        <v>2014</v>
      </c>
      <c r="D980" s="9" t="s">
        <v>11</v>
      </c>
      <c r="E980" s="13">
        <v>391</v>
      </c>
      <c r="F980" s="14">
        <v>42001</v>
      </c>
      <c r="G980" s="13">
        <v>597</v>
      </c>
      <c r="H980" s="13">
        <v>385</v>
      </c>
      <c r="I980" s="28">
        <f t="shared" si="61"/>
        <v>-206</v>
      </c>
      <c r="J980">
        <f t="shared" si="62"/>
        <v>0.64489112227805701</v>
      </c>
      <c r="K980">
        <f t="shared" si="63"/>
        <v>0.98465473145780047</v>
      </c>
      <c r="L980" t="str">
        <f t="shared" si="64"/>
        <v>2</v>
      </c>
    </row>
    <row r="981" spans="1:12">
      <c r="A981" s="9" t="s">
        <v>208</v>
      </c>
      <c r="B981" s="7">
        <v>41808</v>
      </c>
      <c r="C981" s="12">
        <f t="shared" si="16"/>
        <v>2014</v>
      </c>
      <c r="D981" s="9" t="s">
        <v>13</v>
      </c>
      <c r="E981" s="13">
        <v>302</v>
      </c>
      <c r="F981" s="14">
        <v>65301</v>
      </c>
      <c r="G981" s="13">
        <v>434</v>
      </c>
      <c r="H981" s="13">
        <v>276</v>
      </c>
      <c r="I981" s="28">
        <f t="shared" si="61"/>
        <v>-132</v>
      </c>
      <c r="J981">
        <f t="shared" si="62"/>
        <v>0.63594470046082952</v>
      </c>
      <c r="K981">
        <f t="shared" si="63"/>
        <v>0.91390728476821192</v>
      </c>
      <c r="L981" t="str">
        <f t="shared" si="64"/>
        <v>2</v>
      </c>
    </row>
    <row r="982" spans="1:12" ht="25.5">
      <c r="A982" s="9" t="s">
        <v>209</v>
      </c>
      <c r="B982" s="7">
        <v>41794</v>
      </c>
      <c r="C982" s="12">
        <f t="shared" si="16"/>
        <v>2014</v>
      </c>
      <c r="D982" s="9" t="s">
        <v>9</v>
      </c>
      <c r="E982" s="13">
        <v>507</v>
      </c>
      <c r="F982" s="14">
        <v>63190</v>
      </c>
      <c r="G982" s="13">
        <v>1040</v>
      </c>
      <c r="H982" s="13">
        <v>499</v>
      </c>
      <c r="I982" s="28">
        <f t="shared" si="61"/>
        <v>-533</v>
      </c>
      <c r="J982">
        <f t="shared" si="62"/>
        <v>0.47980769230769232</v>
      </c>
      <c r="K982">
        <f t="shared" si="63"/>
        <v>0.98422090729783041</v>
      </c>
      <c r="L982" t="str">
        <f t="shared" si="64"/>
        <v>1</v>
      </c>
    </row>
    <row r="983" spans="1:12" ht="25.5">
      <c r="A983" s="9" t="s">
        <v>209</v>
      </c>
      <c r="B983" s="7">
        <v>41794</v>
      </c>
      <c r="C983" s="12">
        <f t="shared" si="16"/>
        <v>2014</v>
      </c>
      <c r="D983" s="9" t="s">
        <v>10</v>
      </c>
      <c r="E983" s="13">
        <v>494</v>
      </c>
      <c r="F983" s="14">
        <v>67304</v>
      </c>
      <c r="G983" s="13">
        <v>807</v>
      </c>
      <c r="H983" s="13">
        <v>484</v>
      </c>
      <c r="I983" s="28">
        <f t="shared" si="61"/>
        <v>-313</v>
      </c>
      <c r="J983">
        <f t="shared" si="62"/>
        <v>0.5997521685254027</v>
      </c>
      <c r="K983">
        <f t="shared" si="63"/>
        <v>0.97975708502024295</v>
      </c>
      <c r="L983" t="str">
        <f t="shared" si="64"/>
        <v>1</v>
      </c>
    </row>
    <row r="984" spans="1:12">
      <c r="A984" s="9" t="s">
        <v>209</v>
      </c>
      <c r="B984" s="7">
        <v>41794</v>
      </c>
      <c r="C984" s="12">
        <f t="shared" si="16"/>
        <v>2014</v>
      </c>
      <c r="D984" s="9" t="s">
        <v>12</v>
      </c>
      <c r="E984" s="13">
        <v>346</v>
      </c>
      <c r="F984" s="14">
        <v>4089</v>
      </c>
      <c r="G984" s="13">
        <v>449</v>
      </c>
      <c r="H984" s="13">
        <v>346</v>
      </c>
      <c r="I984" s="28">
        <f t="shared" si="61"/>
        <v>-103</v>
      </c>
      <c r="J984">
        <f t="shared" si="62"/>
        <v>0.77060133630289529</v>
      </c>
      <c r="K984">
        <f t="shared" si="63"/>
        <v>1</v>
      </c>
      <c r="L984" t="str">
        <f t="shared" si="64"/>
        <v>1</v>
      </c>
    </row>
    <row r="985" spans="1:12">
      <c r="A985" s="9" t="s">
        <v>209</v>
      </c>
      <c r="B985" s="7">
        <v>41794</v>
      </c>
      <c r="C985" s="12">
        <f t="shared" si="16"/>
        <v>2014</v>
      </c>
      <c r="D985" s="9" t="s">
        <v>11</v>
      </c>
      <c r="E985" s="13">
        <v>385</v>
      </c>
      <c r="F985" s="14">
        <v>43001</v>
      </c>
      <c r="G985" s="13">
        <v>617</v>
      </c>
      <c r="H985" s="13">
        <v>378</v>
      </c>
      <c r="I985" s="28">
        <f t="shared" si="61"/>
        <v>-232</v>
      </c>
      <c r="J985">
        <f t="shared" si="62"/>
        <v>0.61264181523500816</v>
      </c>
      <c r="K985">
        <f t="shared" si="63"/>
        <v>0.98181818181818181</v>
      </c>
      <c r="L985" t="str">
        <f t="shared" si="64"/>
        <v>1</v>
      </c>
    </row>
    <row r="986" spans="1:12">
      <c r="A986" s="9" t="s">
        <v>209</v>
      </c>
      <c r="B986" s="7">
        <v>41794</v>
      </c>
      <c r="C986" s="12">
        <f t="shared" si="16"/>
        <v>2014</v>
      </c>
      <c r="D986" s="9" t="s">
        <v>13</v>
      </c>
      <c r="E986" s="13">
        <v>293</v>
      </c>
      <c r="F986" s="14">
        <v>67334</v>
      </c>
      <c r="G986" s="13">
        <v>465</v>
      </c>
      <c r="H986" s="13">
        <v>292</v>
      </c>
      <c r="I986" s="28">
        <f t="shared" si="61"/>
        <v>-172</v>
      </c>
      <c r="J986">
        <f t="shared" si="62"/>
        <v>0.6279569892473118</v>
      </c>
      <c r="K986">
        <f t="shared" si="63"/>
        <v>0.9965870307167235</v>
      </c>
      <c r="L986" t="str">
        <f t="shared" si="64"/>
        <v>1</v>
      </c>
    </row>
    <row r="987" spans="1:12" ht="25.5">
      <c r="A987" s="9" t="s">
        <v>210</v>
      </c>
      <c r="B987" s="7">
        <v>41780</v>
      </c>
      <c r="C987" s="12">
        <f t="shared" si="16"/>
        <v>2014</v>
      </c>
      <c r="D987" s="9" t="s">
        <v>9</v>
      </c>
      <c r="E987" s="13">
        <v>509</v>
      </c>
      <c r="F987" s="14">
        <v>65689</v>
      </c>
      <c r="G987" s="13">
        <v>997</v>
      </c>
      <c r="H987" s="13">
        <v>506</v>
      </c>
      <c r="I987" s="28">
        <f t="shared" si="61"/>
        <v>-488</v>
      </c>
      <c r="J987">
        <f t="shared" si="62"/>
        <v>0.50752256770310933</v>
      </c>
      <c r="K987">
        <f t="shared" si="63"/>
        <v>0.9941060903732809</v>
      </c>
      <c r="L987" t="str">
        <f t="shared" si="64"/>
        <v>2</v>
      </c>
    </row>
    <row r="988" spans="1:12" ht="25.5">
      <c r="A988" s="9" t="s">
        <v>210</v>
      </c>
      <c r="B988" s="7">
        <v>41780</v>
      </c>
      <c r="C988" s="12">
        <f t="shared" si="16"/>
        <v>2014</v>
      </c>
      <c r="D988" s="9" t="s">
        <v>10</v>
      </c>
      <c r="E988" s="13">
        <v>484</v>
      </c>
      <c r="F988" s="14">
        <v>68103</v>
      </c>
      <c r="G988" s="13">
        <v>716</v>
      </c>
      <c r="H988" s="13">
        <v>477</v>
      </c>
      <c r="I988" s="28">
        <f t="shared" si="61"/>
        <v>-232</v>
      </c>
      <c r="J988">
        <f t="shared" si="62"/>
        <v>0.66620111731843579</v>
      </c>
      <c r="K988">
        <f t="shared" si="63"/>
        <v>0.98553719008264462</v>
      </c>
      <c r="L988" t="str">
        <f t="shared" si="64"/>
        <v>2</v>
      </c>
    </row>
    <row r="989" spans="1:12">
      <c r="A989" s="9" t="s">
        <v>210</v>
      </c>
      <c r="B989" s="7">
        <v>41780</v>
      </c>
      <c r="C989" s="12">
        <f t="shared" si="16"/>
        <v>2014</v>
      </c>
      <c r="D989" s="9" t="s">
        <v>12</v>
      </c>
      <c r="E989" s="13">
        <v>358</v>
      </c>
      <c r="F989" s="14">
        <v>4003</v>
      </c>
      <c r="G989" s="13">
        <v>492</v>
      </c>
      <c r="H989" s="13">
        <v>316</v>
      </c>
      <c r="I989" s="28">
        <f t="shared" si="61"/>
        <v>-134</v>
      </c>
      <c r="J989">
        <f t="shared" si="62"/>
        <v>0.64227642276422769</v>
      </c>
      <c r="K989">
        <f t="shared" si="63"/>
        <v>0.88268156424581001</v>
      </c>
      <c r="L989" t="str">
        <f t="shared" si="64"/>
        <v>2</v>
      </c>
    </row>
    <row r="990" spans="1:12">
      <c r="A990" s="9" t="s">
        <v>210</v>
      </c>
      <c r="B990" s="7">
        <v>41780</v>
      </c>
      <c r="C990" s="12">
        <f t="shared" si="16"/>
        <v>2014</v>
      </c>
      <c r="D990" s="9" t="s">
        <v>11</v>
      </c>
      <c r="E990" s="13">
        <v>392</v>
      </c>
      <c r="F990" s="14">
        <v>40889</v>
      </c>
      <c r="G990" s="13">
        <v>709</v>
      </c>
      <c r="H990" s="13">
        <v>386</v>
      </c>
      <c r="I990" s="28">
        <f t="shared" si="61"/>
        <v>-317</v>
      </c>
      <c r="J990">
        <f t="shared" si="62"/>
        <v>0.54442877291960512</v>
      </c>
      <c r="K990">
        <f t="shared" si="63"/>
        <v>0.98469387755102045</v>
      </c>
      <c r="L990" t="str">
        <f t="shared" si="64"/>
        <v>2</v>
      </c>
    </row>
    <row r="991" spans="1:12">
      <c r="A991" s="9" t="s">
        <v>210</v>
      </c>
      <c r="B991" s="7">
        <v>41780</v>
      </c>
      <c r="C991" s="12">
        <f t="shared" si="16"/>
        <v>2014</v>
      </c>
      <c r="D991" s="9" t="s">
        <v>13</v>
      </c>
      <c r="E991" s="13">
        <v>294</v>
      </c>
      <c r="F991" s="14">
        <v>67290</v>
      </c>
      <c r="G991" s="13">
        <v>497</v>
      </c>
      <c r="H991" s="13">
        <v>285</v>
      </c>
      <c r="I991" s="28">
        <f t="shared" si="61"/>
        <v>-203</v>
      </c>
      <c r="J991">
        <f t="shared" si="62"/>
        <v>0.57344064386317906</v>
      </c>
      <c r="K991">
        <f t="shared" si="63"/>
        <v>0.96938775510204078</v>
      </c>
      <c r="L991" t="str">
        <f t="shared" si="64"/>
        <v>2</v>
      </c>
    </row>
    <row r="992" spans="1:12" ht="25.5">
      <c r="A992" s="9" t="s">
        <v>211</v>
      </c>
      <c r="B992" s="7">
        <v>41766</v>
      </c>
      <c r="C992" s="12">
        <f t="shared" si="16"/>
        <v>2014</v>
      </c>
      <c r="D992" s="9" t="s">
        <v>9</v>
      </c>
      <c r="E992" s="13">
        <v>513</v>
      </c>
      <c r="F992" s="14">
        <v>60002</v>
      </c>
      <c r="G992" s="13">
        <v>676</v>
      </c>
      <c r="H992" s="13">
        <v>512</v>
      </c>
      <c r="I992" s="28">
        <f t="shared" si="61"/>
        <v>-163</v>
      </c>
      <c r="J992">
        <f t="shared" si="62"/>
        <v>0.75739644970414199</v>
      </c>
      <c r="K992">
        <f t="shared" si="63"/>
        <v>0.99805068226120852</v>
      </c>
      <c r="L992" t="str">
        <f t="shared" si="64"/>
        <v>1</v>
      </c>
    </row>
    <row r="993" spans="1:12" ht="25.5">
      <c r="A993" s="9" t="s">
        <v>211</v>
      </c>
      <c r="B993" s="7">
        <v>41766</v>
      </c>
      <c r="C993" s="12">
        <f t="shared" si="16"/>
        <v>2014</v>
      </c>
      <c r="D993" s="9" t="s">
        <v>10</v>
      </c>
      <c r="E993" s="13">
        <v>483</v>
      </c>
      <c r="F993" s="14">
        <v>70002</v>
      </c>
      <c r="G993" s="13">
        <v>778</v>
      </c>
      <c r="H993" s="13">
        <v>472</v>
      </c>
      <c r="I993" s="28">
        <f t="shared" si="61"/>
        <v>-295</v>
      </c>
      <c r="J993">
        <f t="shared" si="62"/>
        <v>0.60668380462724936</v>
      </c>
      <c r="K993">
        <f t="shared" si="63"/>
        <v>0.97722567287784678</v>
      </c>
      <c r="L993" t="str">
        <f t="shared" si="64"/>
        <v>1</v>
      </c>
    </row>
    <row r="994" spans="1:12">
      <c r="A994" s="9" t="s">
        <v>211</v>
      </c>
      <c r="B994" s="7">
        <v>41766</v>
      </c>
      <c r="C994" s="12">
        <f t="shared" si="16"/>
        <v>2014</v>
      </c>
      <c r="D994" s="9" t="s">
        <v>12</v>
      </c>
      <c r="E994" s="13">
        <v>343</v>
      </c>
      <c r="F994" s="14">
        <v>4001</v>
      </c>
      <c r="G994" s="13">
        <v>445</v>
      </c>
      <c r="H994" s="13">
        <v>340</v>
      </c>
      <c r="I994" s="28">
        <f t="shared" si="61"/>
        <v>-102</v>
      </c>
      <c r="J994">
        <f t="shared" si="62"/>
        <v>0.7640449438202247</v>
      </c>
      <c r="K994">
        <f t="shared" si="63"/>
        <v>0.99125364431486884</v>
      </c>
      <c r="L994" t="str">
        <f t="shared" si="64"/>
        <v>1</v>
      </c>
    </row>
    <row r="995" spans="1:12">
      <c r="A995" s="9" t="s">
        <v>211</v>
      </c>
      <c r="B995" s="7">
        <v>41766</v>
      </c>
      <c r="C995" s="12">
        <f t="shared" si="16"/>
        <v>2014</v>
      </c>
      <c r="D995" s="9" t="s">
        <v>11</v>
      </c>
      <c r="E995" s="13">
        <v>389</v>
      </c>
      <c r="F995" s="14">
        <v>36301</v>
      </c>
      <c r="G995" s="13">
        <v>715</v>
      </c>
      <c r="H995" s="13">
        <v>389</v>
      </c>
      <c r="I995" s="28">
        <f t="shared" si="61"/>
        <v>-326</v>
      </c>
      <c r="J995">
        <f t="shared" si="62"/>
        <v>0.54405594405594404</v>
      </c>
      <c r="K995">
        <f t="shared" si="63"/>
        <v>1</v>
      </c>
      <c r="L995" t="str">
        <f t="shared" si="64"/>
        <v>1</v>
      </c>
    </row>
    <row r="996" spans="1:12">
      <c r="A996" s="9" t="s">
        <v>211</v>
      </c>
      <c r="B996" s="7">
        <v>41766</v>
      </c>
      <c r="C996" s="12">
        <f t="shared" si="16"/>
        <v>2014</v>
      </c>
      <c r="D996" s="9" t="s">
        <v>13</v>
      </c>
      <c r="E996" s="13">
        <v>295</v>
      </c>
      <c r="F996" s="14">
        <v>65501</v>
      </c>
      <c r="G996" s="13">
        <v>525</v>
      </c>
      <c r="H996" s="13">
        <v>295</v>
      </c>
      <c r="I996" s="28">
        <f t="shared" si="61"/>
        <v>-230</v>
      </c>
      <c r="J996">
        <f t="shared" si="62"/>
        <v>0.56190476190476191</v>
      </c>
      <c r="K996">
        <f t="shared" si="63"/>
        <v>1</v>
      </c>
      <c r="L996" t="str">
        <f t="shared" si="64"/>
        <v>1</v>
      </c>
    </row>
    <row r="997" spans="1:12" ht="25.5">
      <c r="A997" s="9" t="s">
        <v>212</v>
      </c>
      <c r="B997" s="7">
        <v>41752</v>
      </c>
      <c r="C997" s="12">
        <f t="shared" si="16"/>
        <v>2014</v>
      </c>
      <c r="D997" s="9" t="s">
        <v>9</v>
      </c>
      <c r="E997" s="13">
        <v>361</v>
      </c>
      <c r="F997" s="14">
        <v>71335</v>
      </c>
      <c r="G997" s="13">
        <v>513</v>
      </c>
      <c r="H997" s="13">
        <v>357</v>
      </c>
      <c r="I997" s="28">
        <f t="shared" si="61"/>
        <v>-152</v>
      </c>
      <c r="J997">
        <f t="shared" si="62"/>
        <v>0.69590643274853803</v>
      </c>
      <c r="K997">
        <f t="shared" si="63"/>
        <v>0.9889196675900277</v>
      </c>
      <c r="L997" t="str">
        <f t="shared" si="64"/>
        <v>2</v>
      </c>
    </row>
    <row r="998" spans="1:12" ht="25.5">
      <c r="A998" s="9" t="s">
        <v>212</v>
      </c>
      <c r="B998" s="7">
        <v>41752</v>
      </c>
      <c r="C998" s="12">
        <f t="shared" si="16"/>
        <v>2014</v>
      </c>
      <c r="D998" s="9" t="s">
        <v>10</v>
      </c>
      <c r="E998" s="13">
        <v>351</v>
      </c>
      <c r="F998" s="14">
        <v>75010</v>
      </c>
      <c r="G998" s="13">
        <v>486</v>
      </c>
      <c r="H998" s="13">
        <v>349</v>
      </c>
      <c r="I998" s="28">
        <f t="shared" si="61"/>
        <v>-135</v>
      </c>
      <c r="J998">
        <f t="shared" si="62"/>
        <v>0.71810699588477367</v>
      </c>
      <c r="K998">
        <f t="shared" si="63"/>
        <v>0.99430199430199429</v>
      </c>
      <c r="L998" t="str">
        <f t="shared" si="64"/>
        <v>2</v>
      </c>
    </row>
    <row r="999" spans="1:12">
      <c r="A999" s="9" t="s">
        <v>212</v>
      </c>
      <c r="B999" s="7">
        <v>41752</v>
      </c>
      <c r="C999" s="12">
        <f t="shared" si="16"/>
        <v>2014</v>
      </c>
      <c r="D999" s="9" t="s">
        <v>12</v>
      </c>
      <c r="E999" s="13">
        <v>365</v>
      </c>
      <c r="F999" s="14">
        <v>4502</v>
      </c>
      <c r="G999" s="13">
        <v>492</v>
      </c>
      <c r="H999" s="13">
        <v>350</v>
      </c>
      <c r="I999" s="28">
        <f t="shared" si="61"/>
        <v>-127</v>
      </c>
      <c r="J999">
        <f t="shared" si="62"/>
        <v>0.71138211382113825</v>
      </c>
      <c r="K999">
        <f t="shared" si="63"/>
        <v>0.95890410958904104</v>
      </c>
      <c r="L999" t="str">
        <f t="shared" si="64"/>
        <v>2</v>
      </c>
    </row>
    <row r="1000" spans="1:12">
      <c r="A1000" s="9" t="s">
        <v>212</v>
      </c>
      <c r="B1000" s="7">
        <v>41752</v>
      </c>
      <c r="C1000" s="12">
        <f t="shared" si="16"/>
        <v>2014</v>
      </c>
      <c r="D1000" s="9" t="s">
        <v>11</v>
      </c>
      <c r="E1000" s="13">
        <v>272</v>
      </c>
      <c r="F1000" s="14">
        <v>32980</v>
      </c>
      <c r="G1000" s="13">
        <v>392</v>
      </c>
      <c r="H1000" s="13">
        <v>266</v>
      </c>
      <c r="I1000" s="28">
        <f t="shared" si="61"/>
        <v>-120</v>
      </c>
      <c r="J1000">
        <f t="shared" si="62"/>
        <v>0.6785714285714286</v>
      </c>
      <c r="K1000">
        <f t="shared" si="63"/>
        <v>0.9779411764705882</v>
      </c>
      <c r="L1000" t="str">
        <f t="shared" si="64"/>
        <v>2</v>
      </c>
    </row>
    <row r="1001" spans="1:12">
      <c r="A1001" s="9" t="s">
        <v>212</v>
      </c>
      <c r="B1001" s="7">
        <v>41752</v>
      </c>
      <c r="C1001" s="12">
        <f t="shared" si="16"/>
        <v>2014</v>
      </c>
      <c r="D1001" s="9" t="s">
        <v>13</v>
      </c>
      <c r="E1001" s="13">
        <v>192</v>
      </c>
      <c r="F1001" s="14">
        <v>73810</v>
      </c>
      <c r="G1001" s="13">
        <v>310</v>
      </c>
      <c r="H1001" s="13">
        <v>192</v>
      </c>
      <c r="I1001" s="28">
        <f t="shared" si="61"/>
        <v>-118</v>
      </c>
      <c r="J1001">
        <f t="shared" si="62"/>
        <v>0.61935483870967745</v>
      </c>
      <c r="K1001">
        <f t="shared" si="63"/>
        <v>1</v>
      </c>
      <c r="L1001" t="str">
        <f t="shared" si="64"/>
        <v>2</v>
      </c>
    </row>
    <row r="1002" spans="1:12" ht="25.5">
      <c r="A1002" s="9" t="s">
        <v>213</v>
      </c>
      <c r="B1002" s="7">
        <v>41738</v>
      </c>
      <c r="C1002" s="12">
        <f t="shared" si="16"/>
        <v>2014</v>
      </c>
      <c r="D1002" s="9" t="s">
        <v>9</v>
      </c>
      <c r="E1002" s="13">
        <v>367</v>
      </c>
      <c r="F1002" s="14">
        <v>77400</v>
      </c>
      <c r="G1002" s="13">
        <v>537</v>
      </c>
      <c r="H1002" s="13">
        <v>360</v>
      </c>
      <c r="I1002" s="28">
        <f t="shared" si="61"/>
        <v>-170</v>
      </c>
      <c r="J1002">
        <f t="shared" si="62"/>
        <v>0.67039106145251393</v>
      </c>
      <c r="K1002">
        <f t="shared" si="63"/>
        <v>0.98092643051771122</v>
      </c>
      <c r="L1002" t="str">
        <f t="shared" si="64"/>
        <v>1</v>
      </c>
    </row>
    <row r="1003" spans="1:12" ht="25.5">
      <c r="A1003" s="9" t="s">
        <v>213</v>
      </c>
      <c r="B1003" s="7">
        <v>41738</v>
      </c>
      <c r="C1003" s="12">
        <f t="shared" si="16"/>
        <v>2014</v>
      </c>
      <c r="D1003" s="9" t="s">
        <v>10</v>
      </c>
      <c r="E1003" s="13">
        <v>363</v>
      </c>
      <c r="F1003" s="14">
        <v>84504</v>
      </c>
      <c r="G1003" s="13">
        <v>523</v>
      </c>
      <c r="H1003" s="13">
        <v>363</v>
      </c>
      <c r="I1003" s="28">
        <f t="shared" si="61"/>
        <v>-160</v>
      </c>
      <c r="J1003">
        <f t="shared" si="62"/>
        <v>0.6940726577437859</v>
      </c>
      <c r="K1003">
        <f t="shared" si="63"/>
        <v>1</v>
      </c>
      <c r="L1003" t="str">
        <f t="shared" si="64"/>
        <v>1</v>
      </c>
    </row>
    <row r="1004" spans="1:12">
      <c r="A1004" s="9" t="s">
        <v>213</v>
      </c>
      <c r="B1004" s="7">
        <v>41738</v>
      </c>
      <c r="C1004" s="12">
        <f t="shared" si="16"/>
        <v>2014</v>
      </c>
      <c r="D1004" s="9" t="s">
        <v>12</v>
      </c>
      <c r="E1004" s="13">
        <v>388</v>
      </c>
      <c r="F1004" s="14">
        <v>4489</v>
      </c>
      <c r="G1004" s="13">
        <v>520</v>
      </c>
      <c r="H1004" s="13">
        <v>388</v>
      </c>
      <c r="I1004" s="28">
        <f t="shared" si="61"/>
        <v>-132</v>
      </c>
      <c r="J1004">
        <f t="shared" si="62"/>
        <v>0.74615384615384617</v>
      </c>
      <c r="K1004">
        <f t="shared" si="63"/>
        <v>1</v>
      </c>
      <c r="L1004" t="str">
        <f t="shared" si="64"/>
        <v>1</v>
      </c>
    </row>
    <row r="1005" spans="1:12">
      <c r="A1005" s="9" t="s">
        <v>213</v>
      </c>
      <c r="B1005" s="7">
        <v>41738</v>
      </c>
      <c r="C1005" s="12">
        <f t="shared" si="16"/>
        <v>2014</v>
      </c>
      <c r="D1005" s="9" t="s">
        <v>11</v>
      </c>
      <c r="E1005" s="13">
        <v>265</v>
      </c>
      <c r="F1005" s="14">
        <v>49503</v>
      </c>
      <c r="G1005" s="13">
        <v>303</v>
      </c>
      <c r="H1005" s="13">
        <v>261</v>
      </c>
      <c r="I1005" s="28">
        <f t="shared" si="61"/>
        <v>-38</v>
      </c>
      <c r="J1005">
        <f t="shared" si="62"/>
        <v>0.86138613861386137</v>
      </c>
      <c r="K1005">
        <f t="shared" si="63"/>
        <v>0.98490566037735849</v>
      </c>
      <c r="L1005" t="str">
        <f t="shared" si="64"/>
        <v>1</v>
      </c>
    </row>
    <row r="1006" spans="1:12">
      <c r="A1006" s="9" t="s">
        <v>213</v>
      </c>
      <c r="B1006" s="7">
        <v>41738</v>
      </c>
      <c r="C1006" s="12">
        <f t="shared" si="16"/>
        <v>2014</v>
      </c>
      <c r="D1006" s="9" t="s">
        <v>13</v>
      </c>
      <c r="E1006" s="13">
        <v>199</v>
      </c>
      <c r="F1006" s="14">
        <v>84100</v>
      </c>
      <c r="G1006" s="13">
        <v>283</v>
      </c>
      <c r="H1006" s="13">
        <v>197</v>
      </c>
      <c r="I1006" s="28">
        <f t="shared" si="61"/>
        <v>-84</v>
      </c>
      <c r="J1006">
        <f t="shared" si="62"/>
        <v>0.69611307420494695</v>
      </c>
      <c r="K1006">
        <f t="shared" si="63"/>
        <v>0.98994974874371855</v>
      </c>
      <c r="L1006" t="str">
        <f t="shared" si="64"/>
        <v>1</v>
      </c>
    </row>
    <row r="1007" spans="1:12" ht="25.5">
      <c r="A1007" s="9" t="s">
        <v>214</v>
      </c>
      <c r="B1007" s="7">
        <v>41717</v>
      </c>
      <c r="C1007" s="12">
        <f t="shared" si="16"/>
        <v>2014</v>
      </c>
      <c r="D1007" s="9" t="s">
        <v>9</v>
      </c>
      <c r="E1007" s="13">
        <v>362</v>
      </c>
      <c r="F1007" s="14">
        <v>78602</v>
      </c>
      <c r="G1007" s="13">
        <v>577</v>
      </c>
      <c r="H1007" s="13">
        <v>360</v>
      </c>
      <c r="I1007" s="28">
        <f t="shared" si="61"/>
        <v>-215</v>
      </c>
      <c r="J1007">
        <f t="shared" si="62"/>
        <v>0.62391681109185437</v>
      </c>
      <c r="K1007">
        <f t="shared" si="63"/>
        <v>0.99447513812154698</v>
      </c>
      <c r="L1007" t="str">
        <f t="shared" si="64"/>
        <v>2</v>
      </c>
    </row>
    <row r="1008" spans="1:12" ht="25.5">
      <c r="A1008" s="9" t="s">
        <v>214</v>
      </c>
      <c r="B1008" s="7">
        <v>41717</v>
      </c>
      <c r="C1008" s="12">
        <f t="shared" si="16"/>
        <v>2014</v>
      </c>
      <c r="D1008" s="9" t="s">
        <v>10</v>
      </c>
      <c r="E1008" s="13">
        <v>353</v>
      </c>
      <c r="F1008" s="14">
        <v>82900</v>
      </c>
      <c r="G1008" s="13">
        <v>524</v>
      </c>
      <c r="H1008" s="13">
        <v>352</v>
      </c>
      <c r="I1008" s="28">
        <f t="shared" si="61"/>
        <v>-171</v>
      </c>
      <c r="J1008">
        <f t="shared" si="62"/>
        <v>0.6717557251908397</v>
      </c>
      <c r="K1008">
        <f t="shared" si="63"/>
        <v>0.99716713881019825</v>
      </c>
      <c r="L1008" t="str">
        <f t="shared" si="64"/>
        <v>2</v>
      </c>
    </row>
    <row r="1009" spans="1:12">
      <c r="A1009" s="9" t="s">
        <v>214</v>
      </c>
      <c r="B1009" s="7">
        <v>41717</v>
      </c>
      <c r="C1009" s="12">
        <f t="shared" si="16"/>
        <v>2014</v>
      </c>
      <c r="D1009" s="9" t="s">
        <v>12</v>
      </c>
      <c r="E1009" s="13">
        <v>360</v>
      </c>
      <c r="F1009" s="14">
        <v>4289</v>
      </c>
      <c r="G1009" s="13">
        <v>449</v>
      </c>
      <c r="H1009" s="13">
        <v>355</v>
      </c>
      <c r="I1009" s="28">
        <f t="shared" si="61"/>
        <v>-89</v>
      </c>
      <c r="J1009">
        <f t="shared" si="62"/>
        <v>0.79064587973273948</v>
      </c>
      <c r="K1009">
        <f t="shared" si="63"/>
        <v>0.98611111111111116</v>
      </c>
      <c r="L1009" t="str">
        <f t="shared" si="64"/>
        <v>2</v>
      </c>
    </row>
    <row r="1010" spans="1:12">
      <c r="A1010" s="9" t="s">
        <v>214</v>
      </c>
      <c r="B1010" s="7">
        <v>41717</v>
      </c>
      <c r="C1010" s="12">
        <f t="shared" si="16"/>
        <v>2014</v>
      </c>
      <c r="D1010" s="9" t="s">
        <v>11</v>
      </c>
      <c r="E1010" s="13">
        <v>266</v>
      </c>
      <c r="F1010" s="14">
        <v>53891</v>
      </c>
      <c r="G1010" s="13">
        <v>356</v>
      </c>
      <c r="H1010" s="13">
        <v>256</v>
      </c>
      <c r="I1010" s="28">
        <f t="shared" si="61"/>
        <v>-90</v>
      </c>
      <c r="J1010">
        <f t="shared" si="62"/>
        <v>0.7191011235955056</v>
      </c>
      <c r="K1010">
        <f t="shared" si="63"/>
        <v>0.96240601503759393</v>
      </c>
      <c r="L1010" t="str">
        <f t="shared" si="64"/>
        <v>2</v>
      </c>
    </row>
    <row r="1011" spans="1:12">
      <c r="A1011" s="9" t="s">
        <v>214</v>
      </c>
      <c r="B1011" s="7">
        <v>41717</v>
      </c>
      <c r="C1011" s="12">
        <f t="shared" si="16"/>
        <v>2014</v>
      </c>
      <c r="D1011" s="9" t="s">
        <v>13</v>
      </c>
      <c r="E1011" s="13">
        <v>193</v>
      </c>
      <c r="F1011" s="14">
        <v>84001</v>
      </c>
      <c r="G1011" s="13">
        <v>293</v>
      </c>
      <c r="H1011" s="13">
        <v>192</v>
      </c>
      <c r="I1011" s="28">
        <f t="shared" si="61"/>
        <v>-100</v>
      </c>
      <c r="J1011">
        <f t="shared" si="62"/>
        <v>0.65529010238907848</v>
      </c>
      <c r="K1011">
        <f t="shared" si="63"/>
        <v>0.99481865284974091</v>
      </c>
      <c r="L1011" t="str">
        <f t="shared" si="64"/>
        <v>2</v>
      </c>
    </row>
    <row r="1012" spans="1:12" ht="25.5">
      <c r="A1012" s="9" t="s">
        <v>215</v>
      </c>
      <c r="B1012" s="7">
        <v>41703</v>
      </c>
      <c r="C1012" s="12">
        <f t="shared" si="16"/>
        <v>2014</v>
      </c>
      <c r="D1012" s="9" t="s">
        <v>9</v>
      </c>
      <c r="E1012" s="13">
        <v>365</v>
      </c>
      <c r="F1012" s="14">
        <v>76999</v>
      </c>
      <c r="G1012" s="13">
        <v>615</v>
      </c>
      <c r="H1012" s="13">
        <v>356</v>
      </c>
      <c r="I1012" s="28">
        <f t="shared" si="61"/>
        <v>-250</v>
      </c>
      <c r="J1012">
        <f t="shared" si="62"/>
        <v>0.57886178861788617</v>
      </c>
      <c r="K1012">
        <f t="shared" si="63"/>
        <v>0.97534246575342465</v>
      </c>
      <c r="L1012" t="str">
        <f t="shared" si="64"/>
        <v>1</v>
      </c>
    </row>
    <row r="1013" spans="1:12" ht="25.5">
      <c r="A1013" s="9" t="s">
        <v>215</v>
      </c>
      <c r="B1013" s="7">
        <v>41703</v>
      </c>
      <c r="C1013" s="12">
        <f t="shared" si="16"/>
        <v>2014</v>
      </c>
      <c r="D1013" s="9" t="s">
        <v>10</v>
      </c>
      <c r="E1013" s="13">
        <v>350</v>
      </c>
      <c r="F1013" s="14">
        <v>80710</v>
      </c>
      <c r="G1013" s="13">
        <v>499</v>
      </c>
      <c r="H1013" s="13">
        <v>337</v>
      </c>
      <c r="I1013" s="28">
        <f t="shared" si="61"/>
        <v>-149</v>
      </c>
      <c r="J1013">
        <f t="shared" si="62"/>
        <v>0.67535070140280562</v>
      </c>
      <c r="K1013">
        <f t="shared" si="63"/>
        <v>0.96285714285714286</v>
      </c>
      <c r="L1013" t="str">
        <f t="shared" si="64"/>
        <v>1</v>
      </c>
    </row>
    <row r="1014" spans="1:12">
      <c r="A1014" s="9" t="s">
        <v>215</v>
      </c>
      <c r="B1014" s="7">
        <v>41703</v>
      </c>
      <c r="C1014" s="12">
        <f t="shared" si="16"/>
        <v>2014</v>
      </c>
      <c r="D1014" s="9" t="s">
        <v>12</v>
      </c>
      <c r="E1014" s="13">
        <v>368</v>
      </c>
      <c r="F1014" s="14">
        <v>4001</v>
      </c>
      <c r="G1014" s="13">
        <v>483</v>
      </c>
      <c r="H1014" s="13">
        <v>340</v>
      </c>
      <c r="I1014" s="28">
        <f t="shared" si="61"/>
        <v>-115</v>
      </c>
      <c r="J1014">
        <f t="shared" si="62"/>
        <v>0.70393374741200831</v>
      </c>
      <c r="K1014">
        <f t="shared" si="63"/>
        <v>0.92391304347826086</v>
      </c>
      <c r="L1014" t="str">
        <f t="shared" si="64"/>
        <v>1</v>
      </c>
    </row>
    <row r="1015" spans="1:12">
      <c r="A1015" s="9" t="s">
        <v>215</v>
      </c>
      <c r="B1015" s="7">
        <v>41703</v>
      </c>
      <c r="C1015" s="12">
        <f t="shared" si="16"/>
        <v>2014</v>
      </c>
      <c r="D1015" s="9" t="s">
        <v>11</v>
      </c>
      <c r="E1015" s="13">
        <v>265</v>
      </c>
      <c r="F1015" s="14">
        <v>56302</v>
      </c>
      <c r="G1015" s="13">
        <v>439</v>
      </c>
      <c r="H1015" s="13">
        <v>262</v>
      </c>
      <c r="I1015" s="28">
        <f t="shared" si="61"/>
        <v>-174</v>
      </c>
      <c r="J1015">
        <f t="shared" si="62"/>
        <v>0.59681093394077445</v>
      </c>
      <c r="K1015">
        <f t="shared" si="63"/>
        <v>0.98867924528301887</v>
      </c>
      <c r="L1015" t="str">
        <f t="shared" si="64"/>
        <v>1</v>
      </c>
    </row>
    <row r="1016" spans="1:12">
      <c r="A1016" s="9" t="s">
        <v>215</v>
      </c>
      <c r="B1016" s="7">
        <v>41703</v>
      </c>
      <c r="C1016" s="12">
        <f t="shared" si="16"/>
        <v>2014</v>
      </c>
      <c r="D1016" s="9" t="s">
        <v>13</v>
      </c>
      <c r="E1016" s="13">
        <v>193</v>
      </c>
      <c r="F1016" s="14">
        <v>82000</v>
      </c>
      <c r="G1016" s="13">
        <v>292</v>
      </c>
      <c r="H1016" s="13">
        <v>185</v>
      </c>
      <c r="I1016" s="28">
        <f t="shared" si="61"/>
        <v>-99</v>
      </c>
      <c r="J1016">
        <f t="shared" si="62"/>
        <v>0.63356164383561642</v>
      </c>
      <c r="K1016">
        <f t="shared" si="63"/>
        <v>0.95854922279792742</v>
      </c>
      <c r="L1016" t="str">
        <f t="shared" si="64"/>
        <v>1</v>
      </c>
    </row>
    <row r="1017" spans="1:12" ht="25.5">
      <c r="A1017" s="9" t="s">
        <v>216</v>
      </c>
      <c r="B1017" s="7">
        <v>41689</v>
      </c>
      <c r="C1017" s="12">
        <f t="shared" si="16"/>
        <v>2014</v>
      </c>
      <c r="D1017" s="9" t="s">
        <v>9</v>
      </c>
      <c r="E1017" s="13">
        <v>362</v>
      </c>
      <c r="F1017" s="14">
        <v>77201</v>
      </c>
      <c r="G1017" s="13">
        <v>700</v>
      </c>
      <c r="H1017" s="13">
        <v>358</v>
      </c>
      <c r="I1017" s="28">
        <f t="shared" si="61"/>
        <v>-338</v>
      </c>
      <c r="J1017">
        <f t="shared" si="62"/>
        <v>0.51142857142857145</v>
      </c>
      <c r="K1017">
        <f t="shared" si="63"/>
        <v>0.98895027624309395</v>
      </c>
      <c r="L1017" t="str">
        <f t="shared" si="64"/>
        <v>2</v>
      </c>
    </row>
    <row r="1018" spans="1:12" ht="25.5">
      <c r="A1018" s="9" t="s">
        <v>216</v>
      </c>
      <c r="B1018" s="7">
        <v>41689</v>
      </c>
      <c r="C1018" s="12">
        <f t="shared" si="16"/>
        <v>2014</v>
      </c>
      <c r="D1018" s="9" t="s">
        <v>10</v>
      </c>
      <c r="E1018" s="13">
        <v>355</v>
      </c>
      <c r="F1018" s="14">
        <v>78604</v>
      </c>
      <c r="G1018" s="13">
        <v>519</v>
      </c>
      <c r="H1018" s="13">
        <v>353</v>
      </c>
      <c r="I1018" s="28">
        <f t="shared" si="61"/>
        <v>-164</v>
      </c>
      <c r="J1018">
        <f t="shared" si="62"/>
        <v>0.68015414258188822</v>
      </c>
      <c r="K1018">
        <f t="shared" si="63"/>
        <v>0.9943661971830986</v>
      </c>
      <c r="L1018" t="str">
        <f t="shared" si="64"/>
        <v>2</v>
      </c>
    </row>
    <row r="1019" spans="1:12">
      <c r="A1019" s="9" t="s">
        <v>216</v>
      </c>
      <c r="B1019" s="7">
        <v>41689</v>
      </c>
      <c r="C1019" s="12">
        <f t="shared" si="16"/>
        <v>2014</v>
      </c>
      <c r="D1019" s="9" t="s">
        <v>12</v>
      </c>
      <c r="E1019" s="13">
        <v>360</v>
      </c>
      <c r="F1019" s="14">
        <v>3501</v>
      </c>
      <c r="G1019" s="13">
        <v>478</v>
      </c>
      <c r="H1019" s="13">
        <v>359</v>
      </c>
      <c r="I1019" s="28">
        <f t="shared" si="61"/>
        <v>-118</v>
      </c>
      <c r="J1019">
        <f t="shared" si="62"/>
        <v>0.7510460251046025</v>
      </c>
      <c r="K1019">
        <f t="shared" si="63"/>
        <v>0.99722222222222223</v>
      </c>
      <c r="L1019" t="str">
        <f t="shared" si="64"/>
        <v>2</v>
      </c>
    </row>
    <row r="1020" spans="1:12">
      <c r="A1020" s="9" t="s">
        <v>216</v>
      </c>
      <c r="B1020" s="7">
        <v>41689</v>
      </c>
      <c r="C1020" s="12">
        <f t="shared" si="16"/>
        <v>2014</v>
      </c>
      <c r="D1020" s="9" t="s">
        <v>11</v>
      </c>
      <c r="E1020" s="13">
        <v>277</v>
      </c>
      <c r="F1020" s="14">
        <v>52890</v>
      </c>
      <c r="G1020" s="13">
        <v>392</v>
      </c>
      <c r="H1020" s="13">
        <v>273</v>
      </c>
      <c r="I1020" s="28">
        <f t="shared" si="61"/>
        <v>-115</v>
      </c>
      <c r="J1020">
        <f t="shared" si="62"/>
        <v>0.6964285714285714</v>
      </c>
      <c r="K1020">
        <f t="shared" si="63"/>
        <v>0.98555956678700363</v>
      </c>
      <c r="L1020" t="str">
        <f t="shared" si="64"/>
        <v>2</v>
      </c>
    </row>
    <row r="1021" spans="1:12">
      <c r="A1021" s="9" t="s">
        <v>216</v>
      </c>
      <c r="B1021" s="7">
        <v>41689</v>
      </c>
      <c r="C1021" s="12">
        <f t="shared" si="16"/>
        <v>2014</v>
      </c>
      <c r="D1021" s="9" t="s">
        <v>13</v>
      </c>
      <c r="E1021" s="13">
        <v>193</v>
      </c>
      <c r="F1021" s="14">
        <v>79000</v>
      </c>
      <c r="G1021" s="13">
        <v>321</v>
      </c>
      <c r="H1021" s="13">
        <v>191</v>
      </c>
      <c r="I1021" s="28">
        <f t="shared" si="61"/>
        <v>-128</v>
      </c>
      <c r="J1021">
        <f t="shared" si="62"/>
        <v>0.59501557632398749</v>
      </c>
      <c r="K1021">
        <f t="shared" si="63"/>
        <v>0.98963730569948183</v>
      </c>
      <c r="L1021" t="str">
        <f t="shared" si="64"/>
        <v>2</v>
      </c>
    </row>
    <row r="1022" spans="1:12" ht="25.5">
      <c r="A1022" s="9" t="s">
        <v>217</v>
      </c>
      <c r="B1022" s="7">
        <v>41675</v>
      </c>
      <c r="C1022" s="12">
        <f t="shared" si="16"/>
        <v>2014</v>
      </c>
      <c r="D1022" s="9" t="s">
        <v>9</v>
      </c>
      <c r="E1022" s="13">
        <v>362</v>
      </c>
      <c r="F1022" s="14">
        <v>71564</v>
      </c>
      <c r="G1022" s="13">
        <v>719</v>
      </c>
      <c r="H1022" s="13">
        <v>356</v>
      </c>
      <c r="I1022" s="28">
        <f t="shared" si="61"/>
        <v>-357</v>
      </c>
      <c r="J1022">
        <f t="shared" si="62"/>
        <v>0.49513212795549372</v>
      </c>
      <c r="K1022">
        <f t="shared" si="63"/>
        <v>0.98342541436464093</v>
      </c>
      <c r="L1022" t="str">
        <f t="shared" si="64"/>
        <v>1</v>
      </c>
    </row>
    <row r="1023" spans="1:12" ht="25.5">
      <c r="A1023" s="9" t="s">
        <v>217</v>
      </c>
      <c r="B1023" s="7">
        <v>41675</v>
      </c>
      <c r="C1023" s="12">
        <f t="shared" si="16"/>
        <v>2014</v>
      </c>
      <c r="D1023" s="9" t="s">
        <v>10</v>
      </c>
      <c r="E1023" s="13">
        <v>360</v>
      </c>
      <c r="F1023" s="14">
        <v>75300</v>
      </c>
      <c r="G1023" s="13">
        <v>523</v>
      </c>
      <c r="H1023" s="13">
        <v>360</v>
      </c>
      <c r="I1023" s="28">
        <f t="shared" si="61"/>
        <v>-163</v>
      </c>
      <c r="J1023">
        <f t="shared" si="62"/>
        <v>0.68833652007648183</v>
      </c>
      <c r="K1023">
        <f t="shared" si="63"/>
        <v>1</v>
      </c>
      <c r="L1023" t="str">
        <f t="shared" si="64"/>
        <v>1</v>
      </c>
    </row>
    <row r="1024" spans="1:12">
      <c r="A1024" s="9" t="s">
        <v>217</v>
      </c>
      <c r="B1024" s="7">
        <v>41675</v>
      </c>
      <c r="C1024" s="12">
        <f t="shared" si="16"/>
        <v>2014</v>
      </c>
      <c r="D1024" s="9" t="s">
        <v>12</v>
      </c>
      <c r="E1024" s="13">
        <v>361</v>
      </c>
      <c r="F1024" s="14">
        <v>3051</v>
      </c>
      <c r="G1024" s="13">
        <v>550</v>
      </c>
      <c r="H1024" s="13">
        <v>353</v>
      </c>
      <c r="I1024" s="28">
        <f t="shared" si="61"/>
        <v>-189</v>
      </c>
      <c r="J1024">
        <f t="shared" si="62"/>
        <v>0.64181818181818184</v>
      </c>
      <c r="K1024">
        <f t="shared" si="63"/>
        <v>0.97783933518005539</v>
      </c>
      <c r="L1024" t="str">
        <f t="shared" si="64"/>
        <v>1</v>
      </c>
    </row>
    <row r="1025" spans="1:12">
      <c r="A1025" s="9" t="s">
        <v>217</v>
      </c>
      <c r="B1025" s="7">
        <v>41675</v>
      </c>
      <c r="C1025" s="12">
        <f t="shared" si="16"/>
        <v>2014</v>
      </c>
      <c r="D1025" s="9" t="s">
        <v>11</v>
      </c>
      <c r="E1025" s="13">
        <v>267</v>
      </c>
      <c r="F1025" s="14">
        <v>51002</v>
      </c>
      <c r="G1025" s="13">
        <v>364</v>
      </c>
      <c r="H1025" s="13">
        <v>264</v>
      </c>
      <c r="I1025" s="28">
        <f t="shared" si="61"/>
        <v>-97</v>
      </c>
      <c r="J1025">
        <f t="shared" si="62"/>
        <v>0.72527472527472525</v>
      </c>
      <c r="K1025">
        <f t="shared" si="63"/>
        <v>0.9887640449438202</v>
      </c>
      <c r="L1025" t="str">
        <f t="shared" si="64"/>
        <v>1</v>
      </c>
    </row>
    <row r="1026" spans="1:12">
      <c r="A1026" s="9" t="s">
        <v>217</v>
      </c>
      <c r="B1026" s="7">
        <v>41675</v>
      </c>
      <c r="C1026" s="12">
        <f t="shared" si="16"/>
        <v>2014</v>
      </c>
      <c r="D1026" s="9" t="s">
        <v>13</v>
      </c>
      <c r="E1026" s="13">
        <v>208</v>
      </c>
      <c r="F1026" s="14">
        <v>77003</v>
      </c>
      <c r="G1026" s="13">
        <v>351</v>
      </c>
      <c r="H1026" s="13">
        <v>205</v>
      </c>
      <c r="I1026" s="28">
        <f t="shared" si="61"/>
        <v>-143</v>
      </c>
      <c r="J1026">
        <f t="shared" si="62"/>
        <v>0.58404558404558404</v>
      </c>
      <c r="K1026">
        <f t="shared" si="63"/>
        <v>0.98557692307692313</v>
      </c>
      <c r="L1026" t="str">
        <f t="shared" si="64"/>
        <v>1</v>
      </c>
    </row>
    <row r="1027" spans="1:12" ht="25.5">
      <c r="A1027" s="9" t="s">
        <v>218</v>
      </c>
      <c r="B1027" s="7">
        <v>41661</v>
      </c>
      <c r="C1027" s="12">
        <f t="shared" si="16"/>
        <v>2014</v>
      </c>
      <c r="D1027" s="9" t="s">
        <v>9</v>
      </c>
      <c r="E1027" s="13">
        <v>368</v>
      </c>
      <c r="F1027" s="14">
        <v>72290</v>
      </c>
      <c r="G1027" s="13">
        <v>724</v>
      </c>
      <c r="H1027" s="13">
        <v>364</v>
      </c>
      <c r="I1027" s="28">
        <f t="shared" ref="I1027:I1090" si="65">E1027-G1027</f>
        <v>-356</v>
      </c>
      <c r="J1027">
        <f t="shared" ref="J1027:J1090" si="66">H1027/G1027</f>
        <v>0.50276243093922657</v>
      </c>
      <c r="K1027">
        <f t="shared" ref="K1027:K1090" si="67">H1027/E1027</f>
        <v>0.98913043478260865</v>
      </c>
      <c r="L1027" t="str">
        <f t="shared" ref="L1027:L1090" si="68">IF(COUNTIF(A1027,"*First*"), "1","2")</f>
        <v>2</v>
      </c>
    </row>
    <row r="1028" spans="1:12" ht="25.5">
      <c r="A1028" s="9" t="s">
        <v>218</v>
      </c>
      <c r="B1028" s="7">
        <v>41661</v>
      </c>
      <c r="C1028" s="12">
        <f t="shared" si="16"/>
        <v>2014</v>
      </c>
      <c r="D1028" s="9" t="s">
        <v>10</v>
      </c>
      <c r="E1028" s="13">
        <v>393</v>
      </c>
      <c r="F1028" s="14">
        <v>79000</v>
      </c>
      <c r="G1028" s="13">
        <v>512</v>
      </c>
      <c r="H1028" s="13">
        <v>388</v>
      </c>
      <c r="I1028" s="28">
        <f t="shared" si="65"/>
        <v>-119</v>
      </c>
      <c r="J1028">
        <f t="shared" si="66"/>
        <v>0.7578125</v>
      </c>
      <c r="K1028">
        <f t="shared" si="67"/>
        <v>0.98727735368956748</v>
      </c>
      <c r="L1028" t="str">
        <f t="shared" si="68"/>
        <v>2</v>
      </c>
    </row>
    <row r="1029" spans="1:12">
      <c r="A1029" s="9" t="s">
        <v>218</v>
      </c>
      <c r="B1029" s="7">
        <v>41661</v>
      </c>
      <c r="C1029" s="12">
        <f t="shared" si="16"/>
        <v>2014</v>
      </c>
      <c r="D1029" s="9" t="s">
        <v>12</v>
      </c>
      <c r="E1029" s="13">
        <v>503</v>
      </c>
      <c r="F1029" s="14">
        <v>2704</v>
      </c>
      <c r="G1029" s="13">
        <v>796</v>
      </c>
      <c r="H1029" s="13">
        <v>503</v>
      </c>
      <c r="I1029" s="28">
        <f t="shared" si="65"/>
        <v>-293</v>
      </c>
      <c r="J1029">
        <f t="shared" si="66"/>
        <v>0.63190954773869346</v>
      </c>
      <c r="K1029">
        <f t="shared" si="67"/>
        <v>1</v>
      </c>
      <c r="L1029" t="str">
        <f t="shared" si="68"/>
        <v>2</v>
      </c>
    </row>
    <row r="1030" spans="1:12">
      <c r="A1030" s="9" t="s">
        <v>218</v>
      </c>
      <c r="B1030" s="7">
        <v>41661</v>
      </c>
      <c r="C1030" s="12">
        <f t="shared" si="16"/>
        <v>2014</v>
      </c>
      <c r="D1030" s="9" t="s">
        <v>11</v>
      </c>
      <c r="E1030" s="13">
        <v>264</v>
      </c>
      <c r="F1030" s="14">
        <v>50001</v>
      </c>
      <c r="G1030" s="13">
        <v>356</v>
      </c>
      <c r="H1030" s="13">
        <v>249</v>
      </c>
      <c r="I1030" s="28">
        <f t="shared" si="65"/>
        <v>-92</v>
      </c>
      <c r="J1030">
        <f t="shared" si="66"/>
        <v>0.699438202247191</v>
      </c>
      <c r="K1030">
        <f t="shared" si="67"/>
        <v>0.94318181818181823</v>
      </c>
      <c r="L1030" t="str">
        <f t="shared" si="68"/>
        <v>2</v>
      </c>
    </row>
    <row r="1031" spans="1:12">
      <c r="A1031" s="9" t="s">
        <v>218</v>
      </c>
      <c r="B1031" s="7">
        <v>41661</v>
      </c>
      <c r="C1031" s="12">
        <f t="shared" si="16"/>
        <v>2014</v>
      </c>
      <c r="D1031" s="9" t="s">
        <v>13</v>
      </c>
      <c r="E1031" s="13">
        <v>261</v>
      </c>
      <c r="F1031" s="14">
        <v>78810</v>
      </c>
      <c r="G1031" s="13">
        <v>373</v>
      </c>
      <c r="H1031" s="13">
        <v>259</v>
      </c>
      <c r="I1031" s="28">
        <f t="shared" si="65"/>
        <v>-112</v>
      </c>
      <c r="J1031">
        <f t="shared" si="66"/>
        <v>0.69436997319034854</v>
      </c>
      <c r="K1031">
        <f t="shared" si="67"/>
        <v>0.9923371647509579</v>
      </c>
      <c r="L1031" t="str">
        <f t="shared" si="68"/>
        <v>2</v>
      </c>
    </row>
    <row r="1032" spans="1:12" ht="25.5">
      <c r="A1032" s="9" t="s">
        <v>219</v>
      </c>
      <c r="B1032" s="7">
        <v>41647</v>
      </c>
      <c r="C1032" s="12">
        <f t="shared" si="16"/>
        <v>2014</v>
      </c>
      <c r="D1032" s="9" t="s">
        <v>9</v>
      </c>
      <c r="E1032" s="13">
        <v>364</v>
      </c>
      <c r="F1032" s="14">
        <v>72369</v>
      </c>
      <c r="G1032" s="13">
        <v>623</v>
      </c>
      <c r="H1032" s="13">
        <v>361</v>
      </c>
      <c r="I1032" s="28">
        <f t="shared" si="65"/>
        <v>-259</v>
      </c>
      <c r="J1032">
        <f t="shared" si="66"/>
        <v>0.579454253611557</v>
      </c>
      <c r="K1032">
        <f t="shared" si="67"/>
        <v>0.99175824175824179</v>
      </c>
      <c r="L1032" t="str">
        <f t="shared" si="68"/>
        <v>1</v>
      </c>
    </row>
    <row r="1033" spans="1:12" ht="25.5">
      <c r="A1033" s="9" t="s">
        <v>219</v>
      </c>
      <c r="B1033" s="7">
        <v>41647</v>
      </c>
      <c r="C1033" s="12">
        <f t="shared" si="16"/>
        <v>2014</v>
      </c>
      <c r="D1033" s="9" t="s">
        <v>10</v>
      </c>
      <c r="E1033" s="13">
        <v>386</v>
      </c>
      <c r="F1033" s="14">
        <v>78700</v>
      </c>
      <c r="G1033" s="13">
        <v>581</v>
      </c>
      <c r="H1033" s="13">
        <v>377</v>
      </c>
      <c r="I1033" s="28">
        <f t="shared" si="65"/>
        <v>-195</v>
      </c>
      <c r="J1033">
        <f t="shared" si="66"/>
        <v>0.64888123924268504</v>
      </c>
      <c r="K1033">
        <f t="shared" si="67"/>
        <v>0.97668393782383423</v>
      </c>
      <c r="L1033" t="str">
        <f t="shared" si="68"/>
        <v>1</v>
      </c>
    </row>
    <row r="1034" spans="1:12">
      <c r="A1034" s="9" t="s">
        <v>219</v>
      </c>
      <c r="B1034" s="7">
        <v>41647</v>
      </c>
      <c r="C1034" s="12">
        <f t="shared" si="16"/>
        <v>2014</v>
      </c>
      <c r="D1034" s="9" t="s">
        <v>12</v>
      </c>
      <c r="E1034" s="13">
        <v>489</v>
      </c>
      <c r="F1034" s="14">
        <v>1989</v>
      </c>
      <c r="G1034" s="13">
        <v>542</v>
      </c>
      <c r="H1034" s="13">
        <v>487</v>
      </c>
      <c r="I1034" s="28">
        <f t="shared" si="65"/>
        <v>-53</v>
      </c>
      <c r="J1034">
        <f t="shared" si="66"/>
        <v>0.89852398523985244</v>
      </c>
      <c r="K1034">
        <f t="shared" si="67"/>
        <v>0.99591002044989774</v>
      </c>
      <c r="L1034" t="str">
        <f t="shared" si="68"/>
        <v>1</v>
      </c>
    </row>
    <row r="1035" spans="1:12">
      <c r="A1035" s="9" t="s">
        <v>219</v>
      </c>
      <c r="B1035" s="7">
        <v>41647</v>
      </c>
      <c r="C1035" s="12">
        <f t="shared" si="16"/>
        <v>2014</v>
      </c>
      <c r="D1035" s="9" t="s">
        <v>11</v>
      </c>
      <c r="E1035" s="13">
        <v>258</v>
      </c>
      <c r="F1035" s="14">
        <v>48889</v>
      </c>
      <c r="G1035" s="13">
        <v>337</v>
      </c>
      <c r="H1035" s="13">
        <v>252</v>
      </c>
      <c r="I1035" s="28">
        <f t="shared" si="65"/>
        <v>-79</v>
      </c>
      <c r="J1035">
        <f t="shared" si="66"/>
        <v>0.74777448071216612</v>
      </c>
      <c r="K1035">
        <f t="shared" si="67"/>
        <v>0.97674418604651159</v>
      </c>
      <c r="L1035" t="str">
        <f t="shared" si="68"/>
        <v>1</v>
      </c>
    </row>
    <row r="1036" spans="1:12">
      <c r="A1036" s="9" t="s">
        <v>219</v>
      </c>
      <c r="B1036" s="7">
        <v>41647</v>
      </c>
      <c r="C1036" s="12">
        <f t="shared" si="16"/>
        <v>2014</v>
      </c>
      <c r="D1036" s="9" t="s">
        <v>13</v>
      </c>
      <c r="E1036" s="13">
        <v>261</v>
      </c>
      <c r="F1036" s="14">
        <v>79000</v>
      </c>
      <c r="G1036" s="13">
        <v>392</v>
      </c>
      <c r="H1036" s="13">
        <v>244</v>
      </c>
      <c r="I1036" s="28">
        <f t="shared" si="65"/>
        <v>-131</v>
      </c>
      <c r="J1036">
        <f t="shared" si="66"/>
        <v>0.62244897959183676</v>
      </c>
      <c r="K1036">
        <f t="shared" si="67"/>
        <v>0.93486590038314177</v>
      </c>
      <c r="L1036" t="str">
        <f t="shared" si="68"/>
        <v>1</v>
      </c>
    </row>
    <row r="1037" spans="1:12" ht="25.5">
      <c r="A1037" s="9" t="s">
        <v>220</v>
      </c>
      <c r="B1037" s="7">
        <v>41626</v>
      </c>
      <c r="C1037" s="12">
        <f t="shared" si="16"/>
        <v>2013</v>
      </c>
      <c r="D1037" s="9" t="s">
        <v>9</v>
      </c>
      <c r="E1037" s="13">
        <v>367</v>
      </c>
      <c r="F1037" s="14">
        <v>74002</v>
      </c>
      <c r="G1037" s="13">
        <v>574</v>
      </c>
      <c r="H1037" s="13">
        <v>363</v>
      </c>
      <c r="I1037" s="28">
        <f t="shared" si="65"/>
        <v>-207</v>
      </c>
      <c r="J1037">
        <f t="shared" si="66"/>
        <v>0.63240418118466901</v>
      </c>
      <c r="K1037">
        <f t="shared" si="67"/>
        <v>0.98910081743869205</v>
      </c>
      <c r="L1037" t="str">
        <f t="shared" si="68"/>
        <v>2</v>
      </c>
    </row>
    <row r="1038" spans="1:12" ht="25.5">
      <c r="A1038" s="9" t="s">
        <v>220</v>
      </c>
      <c r="B1038" s="7">
        <v>41626</v>
      </c>
      <c r="C1038" s="12">
        <f t="shared" si="16"/>
        <v>2013</v>
      </c>
      <c r="D1038" s="9" t="s">
        <v>10</v>
      </c>
      <c r="E1038" s="13">
        <v>377</v>
      </c>
      <c r="F1038" s="14">
        <v>75700</v>
      </c>
      <c r="G1038" s="13">
        <v>500</v>
      </c>
      <c r="H1038" s="13">
        <v>357</v>
      </c>
      <c r="I1038" s="28">
        <f t="shared" si="65"/>
        <v>-123</v>
      </c>
      <c r="J1038">
        <f t="shared" si="66"/>
        <v>0.71399999999999997</v>
      </c>
      <c r="K1038">
        <f t="shared" si="67"/>
        <v>0.94694960212201595</v>
      </c>
      <c r="L1038" t="str">
        <f t="shared" si="68"/>
        <v>2</v>
      </c>
    </row>
    <row r="1039" spans="1:12">
      <c r="A1039" s="9" t="s">
        <v>220</v>
      </c>
      <c r="B1039" s="7">
        <v>41626</v>
      </c>
      <c r="C1039" s="12">
        <f t="shared" si="16"/>
        <v>2013</v>
      </c>
      <c r="D1039" s="9" t="s">
        <v>12</v>
      </c>
      <c r="E1039" s="13">
        <v>524</v>
      </c>
      <c r="F1039" s="14">
        <v>1812</v>
      </c>
      <c r="G1039" s="13">
        <v>680</v>
      </c>
      <c r="H1039" s="13">
        <v>501</v>
      </c>
      <c r="I1039" s="28">
        <f t="shared" si="65"/>
        <v>-156</v>
      </c>
      <c r="J1039">
        <f t="shared" si="66"/>
        <v>0.73676470588235299</v>
      </c>
      <c r="K1039">
        <f t="shared" si="67"/>
        <v>0.95610687022900764</v>
      </c>
      <c r="L1039" t="str">
        <f t="shared" si="68"/>
        <v>2</v>
      </c>
    </row>
    <row r="1040" spans="1:12">
      <c r="A1040" s="9" t="s">
        <v>220</v>
      </c>
      <c r="B1040" s="7">
        <v>41626</v>
      </c>
      <c r="C1040" s="12">
        <f t="shared" si="16"/>
        <v>2013</v>
      </c>
      <c r="D1040" s="9" t="s">
        <v>11</v>
      </c>
      <c r="E1040" s="13">
        <v>263</v>
      </c>
      <c r="F1040" s="14">
        <v>48001</v>
      </c>
      <c r="G1040" s="13">
        <v>338</v>
      </c>
      <c r="H1040" s="13">
        <v>256</v>
      </c>
      <c r="I1040" s="28">
        <f t="shared" si="65"/>
        <v>-75</v>
      </c>
      <c r="J1040">
        <f t="shared" si="66"/>
        <v>0.75739644970414199</v>
      </c>
      <c r="K1040">
        <f t="shared" si="67"/>
        <v>0.97338403041825095</v>
      </c>
      <c r="L1040" t="str">
        <f t="shared" si="68"/>
        <v>2</v>
      </c>
    </row>
    <row r="1041" spans="1:12">
      <c r="A1041" s="9" t="s">
        <v>220</v>
      </c>
      <c r="B1041" s="7">
        <v>41626</v>
      </c>
      <c r="C1041" s="12">
        <f t="shared" si="16"/>
        <v>2013</v>
      </c>
      <c r="D1041" s="9" t="s">
        <v>13</v>
      </c>
      <c r="E1041" s="13">
        <v>268</v>
      </c>
      <c r="F1041" s="14">
        <v>77501</v>
      </c>
      <c r="G1041" s="13">
        <v>375</v>
      </c>
      <c r="H1041" s="13">
        <v>268</v>
      </c>
      <c r="I1041" s="28">
        <f t="shared" si="65"/>
        <v>-107</v>
      </c>
      <c r="J1041">
        <f t="shared" si="66"/>
        <v>0.71466666666666667</v>
      </c>
      <c r="K1041">
        <f t="shared" si="67"/>
        <v>1</v>
      </c>
      <c r="L1041" t="str">
        <f t="shared" si="68"/>
        <v>2</v>
      </c>
    </row>
    <row r="1042" spans="1:12" ht="25.5">
      <c r="A1042" s="9" t="s">
        <v>221</v>
      </c>
      <c r="B1042" s="7">
        <v>41612</v>
      </c>
      <c r="C1042" s="12">
        <f t="shared" si="16"/>
        <v>2013</v>
      </c>
      <c r="D1042" s="9" t="s">
        <v>9</v>
      </c>
      <c r="E1042" s="13">
        <v>364</v>
      </c>
      <c r="F1042" s="14">
        <v>73160</v>
      </c>
      <c r="G1042" s="13">
        <v>591</v>
      </c>
      <c r="H1042" s="13">
        <v>364</v>
      </c>
      <c r="I1042" s="28">
        <f t="shared" si="65"/>
        <v>-227</v>
      </c>
      <c r="J1042">
        <f t="shared" si="66"/>
        <v>0.61590524534686975</v>
      </c>
      <c r="K1042">
        <f t="shared" si="67"/>
        <v>1</v>
      </c>
      <c r="L1042" t="str">
        <f t="shared" si="68"/>
        <v>1</v>
      </c>
    </row>
    <row r="1043" spans="1:12" ht="25.5">
      <c r="A1043" s="9" t="s">
        <v>221</v>
      </c>
      <c r="B1043" s="7">
        <v>41612</v>
      </c>
      <c r="C1043" s="12">
        <f t="shared" si="16"/>
        <v>2013</v>
      </c>
      <c r="D1043" s="9" t="s">
        <v>10</v>
      </c>
      <c r="E1043" s="13">
        <v>373</v>
      </c>
      <c r="F1043" s="14">
        <v>73010</v>
      </c>
      <c r="G1043" s="13">
        <v>549</v>
      </c>
      <c r="H1043" s="13">
        <v>360</v>
      </c>
      <c r="I1043" s="28">
        <f t="shared" si="65"/>
        <v>-176</v>
      </c>
      <c r="J1043">
        <f t="shared" si="66"/>
        <v>0.65573770491803274</v>
      </c>
      <c r="K1043">
        <f t="shared" si="67"/>
        <v>0.9651474530831099</v>
      </c>
      <c r="L1043" t="str">
        <f t="shared" si="68"/>
        <v>1</v>
      </c>
    </row>
    <row r="1044" spans="1:12">
      <c r="A1044" s="9" t="s">
        <v>221</v>
      </c>
      <c r="B1044" s="7">
        <v>41612</v>
      </c>
      <c r="C1044" s="12">
        <f t="shared" si="16"/>
        <v>2013</v>
      </c>
      <c r="D1044" s="9" t="s">
        <v>12</v>
      </c>
      <c r="E1044" s="13">
        <v>481</v>
      </c>
      <c r="F1044" s="14">
        <v>1782</v>
      </c>
      <c r="G1044" s="13">
        <v>647</v>
      </c>
      <c r="H1044" s="13">
        <v>473</v>
      </c>
      <c r="I1044" s="28">
        <f t="shared" si="65"/>
        <v>-166</v>
      </c>
      <c r="J1044">
        <f t="shared" si="66"/>
        <v>0.73106646058732616</v>
      </c>
      <c r="K1044">
        <f t="shared" si="67"/>
        <v>0.98336798336798337</v>
      </c>
      <c r="L1044" t="str">
        <f t="shared" si="68"/>
        <v>1</v>
      </c>
    </row>
    <row r="1045" spans="1:12">
      <c r="A1045" s="9" t="s">
        <v>221</v>
      </c>
      <c r="B1045" s="7">
        <v>41612</v>
      </c>
      <c r="C1045" s="12">
        <f t="shared" si="16"/>
        <v>2013</v>
      </c>
      <c r="D1045" s="9" t="s">
        <v>11</v>
      </c>
      <c r="E1045" s="13">
        <v>258</v>
      </c>
      <c r="F1045" s="14">
        <v>51112</v>
      </c>
      <c r="G1045" s="13">
        <v>359</v>
      </c>
      <c r="H1045" s="13">
        <v>257</v>
      </c>
      <c r="I1045" s="28">
        <f t="shared" si="65"/>
        <v>-101</v>
      </c>
      <c r="J1045">
        <f t="shared" si="66"/>
        <v>0.71587743732590525</v>
      </c>
      <c r="K1045">
        <f t="shared" si="67"/>
        <v>0.99612403100775193</v>
      </c>
      <c r="L1045" t="str">
        <f t="shared" si="68"/>
        <v>1</v>
      </c>
    </row>
    <row r="1046" spans="1:12">
      <c r="A1046" s="9" t="s">
        <v>221</v>
      </c>
      <c r="B1046" s="7">
        <v>41612</v>
      </c>
      <c r="C1046" s="12">
        <f t="shared" si="16"/>
        <v>2013</v>
      </c>
      <c r="D1046" s="9" t="s">
        <v>13</v>
      </c>
      <c r="E1046" s="13">
        <v>264</v>
      </c>
      <c r="F1046" s="14">
        <v>76901</v>
      </c>
      <c r="G1046" s="13">
        <v>365</v>
      </c>
      <c r="H1046" s="13">
        <v>264</v>
      </c>
      <c r="I1046" s="28">
        <f t="shared" si="65"/>
        <v>-101</v>
      </c>
      <c r="J1046">
        <f t="shared" si="66"/>
        <v>0.72328767123287674</v>
      </c>
      <c r="K1046">
        <f t="shared" si="67"/>
        <v>1</v>
      </c>
      <c r="L1046" t="str">
        <f t="shared" si="68"/>
        <v>1</v>
      </c>
    </row>
    <row r="1047" spans="1:12" ht="25.5">
      <c r="A1047" s="9" t="s">
        <v>222</v>
      </c>
      <c r="B1047" s="7">
        <v>41598</v>
      </c>
      <c r="C1047" s="12">
        <f t="shared" si="16"/>
        <v>2013</v>
      </c>
      <c r="D1047" s="9" t="s">
        <v>9</v>
      </c>
      <c r="E1047" s="13">
        <v>364</v>
      </c>
      <c r="F1047" s="14">
        <v>74991</v>
      </c>
      <c r="G1047" s="13">
        <v>650</v>
      </c>
      <c r="H1047" s="13">
        <v>361</v>
      </c>
      <c r="I1047" s="28">
        <f t="shared" si="65"/>
        <v>-286</v>
      </c>
      <c r="J1047">
        <f t="shared" si="66"/>
        <v>0.55538461538461537</v>
      </c>
      <c r="K1047">
        <f t="shared" si="67"/>
        <v>0.99175824175824179</v>
      </c>
      <c r="L1047" t="str">
        <f t="shared" si="68"/>
        <v>2</v>
      </c>
    </row>
    <row r="1048" spans="1:12" ht="25.5">
      <c r="A1048" s="9" t="s">
        <v>222</v>
      </c>
      <c r="B1048" s="7">
        <v>41598</v>
      </c>
      <c r="C1048" s="12">
        <f t="shared" si="16"/>
        <v>2013</v>
      </c>
      <c r="D1048" s="9" t="s">
        <v>10</v>
      </c>
      <c r="E1048" s="13">
        <v>379</v>
      </c>
      <c r="F1048" s="14">
        <v>79300</v>
      </c>
      <c r="G1048" s="13">
        <v>536</v>
      </c>
      <c r="H1048" s="13">
        <v>375</v>
      </c>
      <c r="I1048" s="28">
        <f t="shared" si="65"/>
        <v>-157</v>
      </c>
      <c r="J1048">
        <f t="shared" si="66"/>
        <v>0.69962686567164178</v>
      </c>
      <c r="K1048">
        <f t="shared" si="67"/>
        <v>0.98944591029023743</v>
      </c>
      <c r="L1048" t="str">
        <f t="shared" si="68"/>
        <v>2</v>
      </c>
    </row>
    <row r="1049" spans="1:12">
      <c r="A1049" s="9" t="s">
        <v>222</v>
      </c>
      <c r="B1049" s="7">
        <v>41598</v>
      </c>
      <c r="C1049" s="12">
        <f t="shared" si="16"/>
        <v>2013</v>
      </c>
      <c r="D1049" s="9" t="s">
        <v>12</v>
      </c>
      <c r="E1049" s="13">
        <v>481</v>
      </c>
      <c r="F1049" s="14">
        <v>1712</v>
      </c>
      <c r="G1049" s="13">
        <v>543</v>
      </c>
      <c r="H1049" s="13">
        <v>437</v>
      </c>
      <c r="I1049" s="28">
        <f t="shared" si="65"/>
        <v>-62</v>
      </c>
      <c r="J1049">
        <f t="shared" si="66"/>
        <v>0.80478821362799269</v>
      </c>
      <c r="K1049">
        <f t="shared" si="67"/>
        <v>0.90852390852390852</v>
      </c>
      <c r="L1049" t="str">
        <f t="shared" si="68"/>
        <v>2</v>
      </c>
    </row>
    <row r="1050" spans="1:12">
      <c r="A1050" s="9" t="s">
        <v>222</v>
      </c>
      <c r="B1050" s="7">
        <v>41598</v>
      </c>
      <c r="C1050" s="12">
        <f t="shared" si="16"/>
        <v>2013</v>
      </c>
      <c r="D1050" s="9" t="s">
        <v>11</v>
      </c>
      <c r="E1050" s="13">
        <v>258</v>
      </c>
      <c r="F1050" s="14">
        <v>55002</v>
      </c>
      <c r="G1050" s="13">
        <v>397</v>
      </c>
      <c r="H1050" s="13">
        <v>252</v>
      </c>
      <c r="I1050" s="28">
        <f t="shared" si="65"/>
        <v>-139</v>
      </c>
      <c r="J1050">
        <f t="shared" si="66"/>
        <v>0.63476070528967254</v>
      </c>
      <c r="K1050">
        <f t="shared" si="67"/>
        <v>0.97674418604651159</v>
      </c>
      <c r="L1050" t="str">
        <f t="shared" si="68"/>
        <v>2</v>
      </c>
    </row>
    <row r="1051" spans="1:12">
      <c r="A1051" s="9" t="s">
        <v>222</v>
      </c>
      <c r="B1051" s="7">
        <v>41598</v>
      </c>
      <c r="C1051" s="12">
        <f t="shared" si="16"/>
        <v>2013</v>
      </c>
      <c r="D1051" s="9" t="s">
        <v>13</v>
      </c>
      <c r="E1051" s="13">
        <v>266</v>
      </c>
      <c r="F1051" s="14">
        <v>83000</v>
      </c>
      <c r="G1051" s="13">
        <v>410</v>
      </c>
      <c r="H1051" s="13">
        <v>259</v>
      </c>
      <c r="I1051" s="28">
        <f t="shared" si="65"/>
        <v>-144</v>
      </c>
      <c r="J1051">
        <f t="shared" si="66"/>
        <v>0.63170731707317074</v>
      </c>
      <c r="K1051">
        <f t="shared" si="67"/>
        <v>0.97368421052631582</v>
      </c>
      <c r="L1051" t="str">
        <f t="shared" si="68"/>
        <v>2</v>
      </c>
    </row>
    <row r="1052" spans="1:12" ht="25.5">
      <c r="A1052" s="9" t="s">
        <v>223</v>
      </c>
      <c r="B1052" s="7">
        <v>41584</v>
      </c>
      <c r="C1052" s="12">
        <f t="shared" si="16"/>
        <v>2013</v>
      </c>
      <c r="D1052" s="9" t="s">
        <v>9</v>
      </c>
      <c r="E1052" s="13">
        <v>368</v>
      </c>
      <c r="F1052" s="14">
        <v>72609</v>
      </c>
      <c r="G1052" s="13">
        <v>590</v>
      </c>
      <c r="H1052" s="13">
        <v>368</v>
      </c>
      <c r="I1052" s="28">
        <f t="shared" si="65"/>
        <v>-222</v>
      </c>
      <c r="J1052">
        <f t="shared" si="66"/>
        <v>0.62372881355932208</v>
      </c>
      <c r="K1052">
        <f t="shared" si="67"/>
        <v>1</v>
      </c>
      <c r="L1052" t="str">
        <f t="shared" si="68"/>
        <v>1</v>
      </c>
    </row>
    <row r="1053" spans="1:12" ht="25.5">
      <c r="A1053" s="9" t="s">
        <v>223</v>
      </c>
      <c r="B1053" s="7">
        <v>41584</v>
      </c>
      <c r="C1053" s="12">
        <f t="shared" si="16"/>
        <v>2013</v>
      </c>
      <c r="D1053" s="9" t="s">
        <v>10</v>
      </c>
      <c r="E1053" s="13">
        <v>376</v>
      </c>
      <c r="F1053" s="14">
        <v>84578</v>
      </c>
      <c r="G1053" s="13">
        <v>482</v>
      </c>
      <c r="H1053" s="13">
        <v>376</v>
      </c>
      <c r="I1053" s="28">
        <f t="shared" si="65"/>
        <v>-106</v>
      </c>
      <c r="J1053">
        <f t="shared" si="66"/>
        <v>0.78008298755186722</v>
      </c>
      <c r="K1053">
        <f t="shared" si="67"/>
        <v>1</v>
      </c>
      <c r="L1053" t="str">
        <f t="shared" si="68"/>
        <v>1</v>
      </c>
    </row>
    <row r="1054" spans="1:12">
      <c r="A1054" s="9" t="s">
        <v>223</v>
      </c>
      <c r="B1054" s="7">
        <v>41584</v>
      </c>
      <c r="C1054" s="12">
        <f t="shared" si="16"/>
        <v>2013</v>
      </c>
      <c r="D1054" s="9" t="s">
        <v>12</v>
      </c>
      <c r="E1054" s="13">
        <v>487</v>
      </c>
      <c r="F1054" s="14">
        <v>1710</v>
      </c>
      <c r="G1054" s="13">
        <v>569</v>
      </c>
      <c r="H1054" s="13">
        <v>487</v>
      </c>
      <c r="I1054" s="28">
        <f t="shared" si="65"/>
        <v>-82</v>
      </c>
      <c r="J1054">
        <f t="shared" si="66"/>
        <v>0.85588752196836559</v>
      </c>
      <c r="K1054">
        <f t="shared" si="67"/>
        <v>1</v>
      </c>
      <c r="L1054" t="str">
        <f t="shared" si="68"/>
        <v>1</v>
      </c>
    </row>
    <row r="1055" spans="1:12">
      <c r="A1055" s="9" t="s">
        <v>223</v>
      </c>
      <c r="B1055" s="7">
        <v>41584</v>
      </c>
      <c r="C1055" s="12">
        <f t="shared" si="16"/>
        <v>2013</v>
      </c>
      <c r="D1055" s="9" t="s">
        <v>11</v>
      </c>
      <c r="E1055" s="13">
        <v>257</v>
      </c>
      <c r="F1055" s="14">
        <v>55503</v>
      </c>
      <c r="G1055" s="13">
        <v>427</v>
      </c>
      <c r="H1055" s="13">
        <v>256</v>
      </c>
      <c r="I1055" s="28">
        <f t="shared" si="65"/>
        <v>-170</v>
      </c>
      <c r="J1055">
        <f t="shared" si="66"/>
        <v>0.59953161592505855</v>
      </c>
      <c r="K1055">
        <f t="shared" si="67"/>
        <v>0.99610894941634243</v>
      </c>
      <c r="L1055" t="str">
        <f t="shared" si="68"/>
        <v>1</v>
      </c>
    </row>
    <row r="1056" spans="1:12">
      <c r="A1056" s="9" t="s">
        <v>223</v>
      </c>
      <c r="B1056" s="7">
        <v>41584</v>
      </c>
      <c r="C1056" s="12">
        <f t="shared" si="16"/>
        <v>2013</v>
      </c>
      <c r="D1056" s="9" t="s">
        <v>13</v>
      </c>
      <c r="E1056" s="13">
        <v>273</v>
      </c>
      <c r="F1056" s="14">
        <v>89001</v>
      </c>
      <c r="G1056" s="13">
        <v>379</v>
      </c>
      <c r="H1056" s="13">
        <v>270</v>
      </c>
      <c r="I1056" s="28">
        <f t="shared" si="65"/>
        <v>-106</v>
      </c>
      <c r="J1056">
        <f t="shared" si="66"/>
        <v>0.71240105540897103</v>
      </c>
      <c r="K1056">
        <f t="shared" si="67"/>
        <v>0.98901098901098905</v>
      </c>
      <c r="L1056" t="str">
        <f t="shared" si="68"/>
        <v>1</v>
      </c>
    </row>
    <row r="1057" spans="1:12" ht="25.5">
      <c r="A1057" s="9" t="s">
        <v>224</v>
      </c>
      <c r="B1057" s="7">
        <v>41570</v>
      </c>
      <c r="C1057" s="12">
        <f t="shared" si="16"/>
        <v>2013</v>
      </c>
      <c r="D1057" s="9" t="s">
        <v>9</v>
      </c>
      <c r="E1057" s="13">
        <v>373</v>
      </c>
      <c r="F1057" s="14">
        <v>76889</v>
      </c>
      <c r="G1057" s="13">
        <v>596</v>
      </c>
      <c r="H1057" s="13">
        <v>373</v>
      </c>
      <c r="I1057" s="28">
        <f t="shared" si="65"/>
        <v>-223</v>
      </c>
      <c r="J1057">
        <f t="shared" si="66"/>
        <v>0.62583892617449666</v>
      </c>
      <c r="K1057">
        <f t="shared" si="67"/>
        <v>1</v>
      </c>
      <c r="L1057" t="str">
        <f t="shared" si="68"/>
        <v>2</v>
      </c>
    </row>
    <row r="1058" spans="1:12" ht="25.5">
      <c r="A1058" s="9" t="s">
        <v>224</v>
      </c>
      <c r="B1058" s="7">
        <v>41570</v>
      </c>
      <c r="C1058" s="12">
        <f t="shared" si="16"/>
        <v>2013</v>
      </c>
      <c r="D1058" s="9" t="s">
        <v>10</v>
      </c>
      <c r="E1058" s="13">
        <v>382</v>
      </c>
      <c r="F1058" s="14">
        <v>87910</v>
      </c>
      <c r="G1058" s="13">
        <v>515</v>
      </c>
      <c r="H1058" s="13">
        <v>376</v>
      </c>
      <c r="I1058" s="28">
        <f t="shared" si="65"/>
        <v>-133</v>
      </c>
      <c r="J1058">
        <f t="shared" si="66"/>
        <v>0.73009708737864076</v>
      </c>
      <c r="K1058">
        <f t="shared" si="67"/>
        <v>0.98429319371727753</v>
      </c>
      <c r="L1058" t="str">
        <f t="shared" si="68"/>
        <v>2</v>
      </c>
    </row>
    <row r="1059" spans="1:12">
      <c r="A1059" s="9" t="s">
        <v>224</v>
      </c>
      <c r="B1059" s="7">
        <v>41570</v>
      </c>
      <c r="C1059" s="12">
        <f t="shared" si="16"/>
        <v>2013</v>
      </c>
      <c r="D1059" s="9" t="s">
        <v>12</v>
      </c>
      <c r="E1059" s="13">
        <v>482</v>
      </c>
      <c r="F1059" s="14">
        <v>1804</v>
      </c>
      <c r="G1059" s="13">
        <v>586</v>
      </c>
      <c r="H1059" s="13">
        <v>481</v>
      </c>
      <c r="I1059" s="28">
        <f t="shared" si="65"/>
        <v>-104</v>
      </c>
      <c r="J1059">
        <f t="shared" si="66"/>
        <v>0.82081911262798635</v>
      </c>
      <c r="K1059">
        <f t="shared" si="67"/>
        <v>0.99792531120331951</v>
      </c>
      <c r="L1059" t="str">
        <f t="shared" si="68"/>
        <v>2</v>
      </c>
    </row>
    <row r="1060" spans="1:12">
      <c r="A1060" s="9" t="s">
        <v>224</v>
      </c>
      <c r="B1060" s="7">
        <v>41570</v>
      </c>
      <c r="C1060" s="12">
        <f t="shared" si="16"/>
        <v>2013</v>
      </c>
      <c r="D1060" s="9" t="s">
        <v>11</v>
      </c>
      <c r="E1060" s="13">
        <v>263</v>
      </c>
      <c r="F1060" s="14">
        <v>68002</v>
      </c>
      <c r="G1060" s="13">
        <v>358</v>
      </c>
      <c r="H1060" s="13">
        <v>262</v>
      </c>
      <c r="I1060" s="28">
        <f t="shared" si="65"/>
        <v>-95</v>
      </c>
      <c r="J1060">
        <f t="shared" si="66"/>
        <v>0.73184357541899436</v>
      </c>
      <c r="K1060">
        <f t="shared" si="67"/>
        <v>0.99619771863117867</v>
      </c>
      <c r="L1060" t="str">
        <f t="shared" si="68"/>
        <v>2</v>
      </c>
    </row>
    <row r="1061" spans="1:12">
      <c r="A1061" s="9" t="s">
        <v>224</v>
      </c>
      <c r="B1061" s="7">
        <v>41570</v>
      </c>
      <c r="C1061" s="12">
        <f t="shared" si="16"/>
        <v>2013</v>
      </c>
      <c r="D1061" s="9" t="s">
        <v>13</v>
      </c>
      <c r="E1061" s="13">
        <v>269</v>
      </c>
      <c r="F1061" s="14">
        <v>92289</v>
      </c>
      <c r="G1061" s="13">
        <v>337</v>
      </c>
      <c r="H1061" s="13">
        <v>264</v>
      </c>
      <c r="I1061" s="28">
        <f t="shared" si="65"/>
        <v>-68</v>
      </c>
      <c r="J1061">
        <f t="shared" si="66"/>
        <v>0.78338278931750738</v>
      </c>
      <c r="K1061">
        <f t="shared" si="67"/>
        <v>0.98141263940520451</v>
      </c>
      <c r="L1061" t="str">
        <f t="shared" si="68"/>
        <v>2</v>
      </c>
    </row>
    <row r="1062" spans="1:12" ht="25.5">
      <c r="A1062" s="9" t="s">
        <v>225</v>
      </c>
      <c r="B1062" s="7">
        <v>41556</v>
      </c>
      <c r="C1062" s="12">
        <f t="shared" si="16"/>
        <v>2013</v>
      </c>
      <c r="D1062" s="9" t="s">
        <v>9</v>
      </c>
      <c r="E1062" s="13">
        <v>365</v>
      </c>
      <c r="F1062" s="14">
        <v>85000</v>
      </c>
      <c r="G1062" s="13">
        <v>615</v>
      </c>
      <c r="H1062" s="13">
        <v>361</v>
      </c>
      <c r="I1062" s="28">
        <f t="shared" si="65"/>
        <v>-250</v>
      </c>
      <c r="J1062">
        <f t="shared" si="66"/>
        <v>0.58699186991869923</v>
      </c>
      <c r="K1062">
        <f t="shared" si="67"/>
        <v>0.989041095890411</v>
      </c>
      <c r="L1062" t="str">
        <f t="shared" si="68"/>
        <v>1</v>
      </c>
    </row>
    <row r="1063" spans="1:12" ht="25.5">
      <c r="A1063" s="9" t="s">
        <v>225</v>
      </c>
      <c r="B1063" s="7">
        <v>41556</v>
      </c>
      <c r="C1063" s="12">
        <f t="shared" si="16"/>
        <v>2013</v>
      </c>
      <c r="D1063" s="9" t="s">
        <v>10</v>
      </c>
      <c r="E1063" s="13">
        <v>376</v>
      </c>
      <c r="F1063" s="14">
        <v>93500</v>
      </c>
      <c r="G1063" s="13">
        <v>649</v>
      </c>
      <c r="H1063" s="13">
        <v>373</v>
      </c>
      <c r="I1063" s="28">
        <f t="shared" si="65"/>
        <v>-273</v>
      </c>
      <c r="J1063">
        <f t="shared" si="66"/>
        <v>0.57473035439137132</v>
      </c>
      <c r="K1063">
        <f t="shared" si="67"/>
        <v>0.99202127659574468</v>
      </c>
      <c r="L1063" t="str">
        <f t="shared" si="68"/>
        <v>1</v>
      </c>
    </row>
    <row r="1064" spans="1:12">
      <c r="A1064" s="9" t="s">
        <v>225</v>
      </c>
      <c r="B1064" s="7">
        <v>41556</v>
      </c>
      <c r="C1064" s="12">
        <f t="shared" si="16"/>
        <v>2013</v>
      </c>
      <c r="D1064" s="9" t="s">
        <v>12</v>
      </c>
      <c r="E1064" s="13">
        <v>481</v>
      </c>
      <c r="F1064" s="14">
        <v>1961</v>
      </c>
      <c r="G1064" s="13">
        <v>567</v>
      </c>
      <c r="H1064" s="13">
        <v>475</v>
      </c>
      <c r="I1064" s="28">
        <f t="shared" si="65"/>
        <v>-86</v>
      </c>
      <c r="J1064">
        <f t="shared" si="66"/>
        <v>0.83774250440917108</v>
      </c>
      <c r="K1064">
        <f t="shared" si="67"/>
        <v>0.98752598752598753</v>
      </c>
      <c r="L1064" t="str">
        <f t="shared" si="68"/>
        <v>1</v>
      </c>
    </row>
    <row r="1065" spans="1:12">
      <c r="A1065" s="9" t="s">
        <v>225</v>
      </c>
      <c r="B1065" s="7">
        <v>41556</v>
      </c>
      <c r="C1065" s="12">
        <f t="shared" si="16"/>
        <v>2013</v>
      </c>
      <c r="D1065" s="9" t="s">
        <v>11</v>
      </c>
      <c r="E1065" s="13">
        <v>261</v>
      </c>
      <c r="F1065" s="14">
        <v>76310</v>
      </c>
      <c r="G1065" s="13">
        <v>315</v>
      </c>
      <c r="H1065" s="13">
        <v>261</v>
      </c>
      <c r="I1065" s="28">
        <f t="shared" si="65"/>
        <v>-54</v>
      </c>
      <c r="J1065">
        <f t="shared" si="66"/>
        <v>0.82857142857142863</v>
      </c>
      <c r="K1065">
        <f t="shared" si="67"/>
        <v>1</v>
      </c>
      <c r="L1065" t="str">
        <f t="shared" si="68"/>
        <v>1</v>
      </c>
    </row>
    <row r="1066" spans="1:12">
      <c r="A1066" s="9" t="s">
        <v>225</v>
      </c>
      <c r="B1066" s="7">
        <v>41556</v>
      </c>
      <c r="C1066" s="12">
        <f t="shared" si="16"/>
        <v>2013</v>
      </c>
      <c r="D1066" s="9" t="s">
        <v>13</v>
      </c>
      <c r="E1066" s="13">
        <v>342</v>
      </c>
      <c r="F1066" s="14">
        <v>93889</v>
      </c>
      <c r="G1066" s="13">
        <v>483</v>
      </c>
      <c r="H1066" s="13">
        <v>330</v>
      </c>
      <c r="I1066" s="28">
        <f t="shared" si="65"/>
        <v>-141</v>
      </c>
      <c r="J1066">
        <f t="shared" si="66"/>
        <v>0.68322981366459623</v>
      </c>
      <c r="K1066">
        <f t="shared" si="67"/>
        <v>0.96491228070175439</v>
      </c>
      <c r="L1066" t="str">
        <f t="shared" si="68"/>
        <v>1</v>
      </c>
    </row>
    <row r="1067" spans="1:12" ht="25.5">
      <c r="A1067" s="9" t="s">
        <v>226</v>
      </c>
      <c r="B1067" s="7">
        <v>41535</v>
      </c>
      <c r="C1067" s="12">
        <f t="shared" si="16"/>
        <v>2013</v>
      </c>
      <c r="D1067" s="9" t="s">
        <v>9</v>
      </c>
      <c r="E1067" s="13">
        <v>370</v>
      </c>
      <c r="F1067" s="14">
        <v>83751</v>
      </c>
      <c r="G1067" s="13">
        <v>654</v>
      </c>
      <c r="H1067" s="13">
        <v>361</v>
      </c>
      <c r="I1067" s="28">
        <f t="shared" si="65"/>
        <v>-284</v>
      </c>
      <c r="J1067">
        <f t="shared" si="66"/>
        <v>0.55198776758409784</v>
      </c>
      <c r="K1067">
        <f t="shared" si="67"/>
        <v>0.9756756756756757</v>
      </c>
      <c r="L1067" t="str">
        <f t="shared" si="68"/>
        <v>2</v>
      </c>
    </row>
    <row r="1068" spans="1:12" ht="25.5">
      <c r="A1068" s="9" t="s">
        <v>226</v>
      </c>
      <c r="B1068" s="7">
        <v>41535</v>
      </c>
      <c r="C1068" s="12">
        <f t="shared" si="16"/>
        <v>2013</v>
      </c>
      <c r="D1068" s="9" t="s">
        <v>10</v>
      </c>
      <c r="E1068" s="13">
        <v>377</v>
      </c>
      <c r="F1068" s="14">
        <v>86239</v>
      </c>
      <c r="G1068" s="13">
        <v>703</v>
      </c>
      <c r="H1068" s="13">
        <v>368</v>
      </c>
      <c r="I1068" s="28">
        <f t="shared" si="65"/>
        <v>-326</v>
      </c>
      <c r="J1068">
        <f t="shared" si="66"/>
        <v>0.5234708392603129</v>
      </c>
      <c r="K1068">
        <f t="shared" si="67"/>
        <v>0.97612732095490717</v>
      </c>
      <c r="L1068" t="str">
        <f t="shared" si="68"/>
        <v>2</v>
      </c>
    </row>
    <row r="1069" spans="1:12">
      <c r="A1069" s="9" t="s">
        <v>226</v>
      </c>
      <c r="B1069" s="7">
        <v>41535</v>
      </c>
      <c r="C1069" s="12">
        <f t="shared" si="16"/>
        <v>2013</v>
      </c>
      <c r="D1069" s="9" t="s">
        <v>12</v>
      </c>
      <c r="E1069" s="13">
        <v>523</v>
      </c>
      <c r="F1069" s="14">
        <v>1703</v>
      </c>
      <c r="G1069" s="13">
        <v>579</v>
      </c>
      <c r="H1069" s="13">
        <v>521</v>
      </c>
      <c r="I1069" s="28">
        <f t="shared" si="65"/>
        <v>-56</v>
      </c>
      <c r="J1069">
        <f t="shared" si="66"/>
        <v>0.89982728842832471</v>
      </c>
      <c r="K1069">
        <f t="shared" si="67"/>
        <v>0.99617590822179736</v>
      </c>
      <c r="L1069" t="str">
        <f t="shared" si="68"/>
        <v>2</v>
      </c>
    </row>
    <row r="1070" spans="1:12">
      <c r="A1070" s="9" t="s">
        <v>226</v>
      </c>
      <c r="B1070" s="7">
        <v>41535</v>
      </c>
      <c r="C1070" s="12">
        <f t="shared" si="16"/>
        <v>2013</v>
      </c>
      <c r="D1070" s="9" t="s">
        <v>11</v>
      </c>
      <c r="E1070" s="13">
        <v>263</v>
      </c>
      <c r="F1070" s="14">
        <v>76001</v>
      </c>
      <c r="G1070" s="13">
        <v>321</v>
      </c>
      <c r="H1070" s="13">
        <v>257</v>
      </c>
      <c r="I1070" s="28">
        <f t="shared" si="65"/>
        <v>-58</v>
      </c>
      <c r="J1070">
        <f t="shared" si="66"/>
        <v>0.80062305295950154</v>
      </c>
      <c r="K1070">
        <f t="shared" si="67"/>
        <v>0.97718631178707227</v>
      </c>
      <c r="L1070" t="str">
        <f t="shared" si="68"/>
        <v>2</v>
      </c>
    </row>
    <row r="1071" spans="1:12">
      <c r="A1071" s="9" t="s">
        <v>226</v>
      </c>
      <c r="B1071" s="7">
        <v>41535</v>
      </c>
      <c r="C1071" s="12">
        <f t="shared" si="16"/>
        <v>2013</v>
      </c>
      <c r="D1071" s="9" t="s">
        <v>13</v>
      </c>
      <c r="E1071" s="13">
        <v>261</v>
      </c>
      <c r="F1071" s="14">
        <v>87001</v>
      </c>
      <c r="G1071" s="13">
        <v>459</v>
      </c>
      <c r="H1071" s="13">
        <v>253</v>
      </c>
      <c r="I1071" s="28">
        <f t="shared" si="65"/>
        <v>-198</v>
      </c>
      <c r="J1071">
        <f t="shared" si="66"/>
        <v>0.55119825708060999</v>
      </c>
      <c r="K1071">
        <f t="shared" si="67"/>
        <v>0.96934865900383138</v>
      </c>
      <c r="L1071" t="str">
        <f t="shared" si="68"/>
        <v>2</v>
      </c>
    </row>
    <row r="1072" spans="1:12" ht="25.5">
      <c r="A1072" s="9" t="s">
        <v>227</v>
      </c>
      <c r="B1072" s="7">
        <v>41521</v>
      </c>
      <c r="C1072" s="12">
        <f t="shared" si="16"/>
        <v>2013</v>
      </c>
      <c r="D1072" s="9" t="s">
        <v>9</v>
      </c>
      <c r="E1072" s="13">
        <v>366</v>
      </c>
      <c r="F1072" s="14">
        <v>77304</v>
      </c>
      <c r="G1072" s="13">
        <v>609</v>
      </c>
      <c r="H1072" s="13">
        <v>365</v>
      </c>
      <c r="I1072" s="28">
        <f t="shared" si="65"/>
        <v>-243</v>
      </c>
      <c r="J1072">
        <f t="shared" si="66"/>
        <v>0.59934318555008215</v>
      </c>
      <c r="K1072">
        <f t="shared" si="67"/>
        <v>0.99726775956284153</v>
      </c>
      <c r="L1072" t="str">
        <f t="shared" si="68"/>
        <v>1</v>
      </c>
    </row>
    <row r="1073" spans="1:12" ht="25.5">
      <c r="A1073" s="9" t="s">
        <v>227</v>
      </c>
      <c r="B1073" s="7">
        <v>41521</v>
      </c>
      <c r="C1073" s="12">
        <f t="shared" si="16"/>
        <v>2013</v>
      </c>
      <c r="D1073" s="9" t="s">
        <v>10</v>
      </c>
      <c r="E1073" s="13">
        <v>381</v>
      </c>
      <c r="F1073" s="14">
        <v>77100</v>
      </c>
      <c r="G1073" s="13">
        <v>623</v>
      </c>
      <c r="H1073" s="13">
        <v>378</v>
      </c>
      <c r="I1073" s="28">
        <f t="shared" si="65"/>
        <v>-242</v>
      </c>
      <c r="J1073">
        <f t="shared" si="66"/>
        <v>0.6067415730337079</v>
      </c>
      <c r="K1073">
        <f t="shared" si="67"/>
        <v>0.99212598425196852</v>
      </c>
      <c r="L1073" t="str">
        <f t="shared" si="68"/>
        <v>1</v>
      </c>
    </row>
    <row r="1074" spans="1:12">
      <c r="A1074" s="9" t="s">
        <v>227</v>
      </c>
      <c r="B1074" s="7">
        <v>41521</v>
      </c>
      <c r="C1074" s="12">
        <f t="shared" si="16"/>
        <v>2013</v>
      </c>
      <c r="D1074" s="9" t="s">
        <v>12</v>
      </c>
      <c r="E1074" s="13">
        <v>481</v>
      </c>
      <c r="F1074" s="14">
        <v>1660</v>
      </c>
      <c r="G1074" s="13">
        <v>569</v>
      </c>
      <c r="H1074" s="13">
        <v>481</v>
      </c>
      <c r="I1074" s="28">
        <f t="shared" si="65"/>
        <v>-88</v>
      </c>
      <c r="J1074">
        <f t="shared" si="66"/>
        <v>0.84534270650263621</v>
      </c>
      <c r="K1074">
        <f t="shared" si="67"/>
        <v>1</v>
      </c>
      <c r="L1074" t="str">
        <f t="shared" si="68"/>
        <v>1</v>
      </c>
    </row>
    <row r="1075" spans="1:12">
      <c r="A1075" s="9" t="s">
        <v>227</v>
      </c>
      <c r="B1075" s="7">
        <v>41521</v>
      </c>
      <c r="C1075" s="12">
        <f t="shared" si="16"/>
        <v>2013</v>
      </c>
      <c r="D1075" s="9" t="s">
        <v>11</v>
      </c>
      <c r="E1075" s="13">
        <v>258</v>
      </c>
      <c r="F1075" s="14">
        <v>73999</v>
      </c>
      <c r="G1075" s="13">
        <v>340</v>
      </c>
      <c r="H1075" s="13">
        <v>254</v>
      </c>
      <c r="I1075" s="28">
        <f t="shared" si="65"/>
        <v>-82</v>
      </c>
      <c r="J1075">
        <f t="shared" si="66"/>
        <v>0.74705882352941178</v>
      </c>
      <c r="K1075">
        <f t="shared" si="67"/>
        <v>0.98449612403100772</v>
      </c>
      <c r="L1075" t="str">
        <f t="shared" si="68"/>
        <v>1</v>
      </c>
    </row>
    <row r="1076" spans="1:12">
      <c r="A1076" s="9" t="s">
        <v>227</v>
      </c>
      <c r="B1076" s="7">
        <v>41521</v>
      </c>
      <c r="C1076" s="12">
        <f t="shared" si="16"/>
        <v>2013</v>
      </c>
      <c r="D1076" s="9" t="s">
        <v>13</v>
      </c>
      <c r="E1076" s="13">
        <v>263</v>
      </c>
      <c r="F1076" s="14">
        <v>80000</v>
      </c>
      <c r="G1076" s="13">
        <v>431</v>
      </c>
      <c r="H1076" s="13">
        <v>181</v>
      </c>
      <c r="I1076" s="28">
        <f t="shared" si="65"/>
        <v>-168</v>
      </c>
      <c r="J1076">
        <f t="shared" si="66"/>
        <v>0.41995359628770301</v>
      </c>
      <c r="K1076">
        <f t="shared" si="67"/>
        <v>0.68821292775665399</v>
      </c>
      <c r="L1076" t="str">
        <f t="shared" si="68"/>
        <v>1</v>
      </c>
    </row>
    <row r="1077" spans="1:12" ht="25.5">
      <c r="A1077" s="9" t="s">
        <v>228</v>
      </c>
      <c r="B1077" s="7">
        <v>41507</v>
      </c>
      <c r="C1077" s="12">
        <f t="shared" si="16"/>
        <v>2013</v>
      </c>
      <c r="D1077" s="9" t="s">
        <v>9</v>
      </c>
      <c r="E1077" s="13">
        <v>366</v>
      </c>
      <c r="F1077" s="14">
        <v>76223</v>
      </c>
      <c r="G1077" s="13">
        <v>596</v>
      </c>
      <c r="H1077" s="13">
        <v>360</v>
      </c>
      <c r="I1077" s="28">
        <f t="shared" si="65"/>
        <v>-230</v>
      </c>
      <c r="J1077">
        <f t="shared" si="66"/>
        <v>0.60402684563758391</v>
      </c>
      <c r="K1077">
        <f t="shared" si="67"/>
        <v>0.98360655737704916</v>
      </c>
      <c r="L1077" t="str">
        <f t="shared" si="68"/>
        <v>2</v>
      </c>
    </row>
    <row r="1078" spans="1:12" ht="25.5">
      <c r="A1078" s="9" t="s">
        <v>228</v>
      </c>
      <c r="B1078" s="7">
        <v>41507</v>
      </c>
      <c r="C1078" s="12">
        <f t="shared" si="16"/>
        <v>2013</v>
      </c>
      <c r="D1078" s="9" t="s">
        <v>10</v>
      </c>
      <c r="E1078" s="13">
        <v>375</v>
      </c>
      <c r="F1078" s="14">
        <v>76607</v>
      </c>
      <c r="G1078" s="13">
        <v>627</v>
      </c>
      <c r="H1078" s="13">
        <v>371</v>
      </c>
      <c r="I1078" s="28">
        <f t="shared" si="65"/>
        <v>-252</v>
      </c>
      <c r="J1078">
        <f t="shared" si="66"/>
        <v>0.59170653907496018</v>
      </c>
      <c r="K1078">
        <f t="shared" si="67"/>
        <v>0.98933333333333329</v>
      </c>
      <c r="L1078" t="str">
        <f t="shared" si="68"/>
        <v>2</v>
      </c>
    </row>
    <row r="1079" spans="1:12">
      <c r="A1079" s="9" t="s">
        <v>228</v>
      </c>
      <c r="B1079" s="7">
        <v>41507</v>
      </c>
      <c r="C1079" s="12">
        <f t="shared" si="16"/>
        <v>2013</v>
      </c>
      <c r="D1079" s="9" t="s">
        <v>12</v>
      </c>
      <c r="E1079" s="13">
        <v>491</v>
      </c>
      <c r="F1079" s="14">
        <v>1722</v>
      </c>
      <c r="G1079" s="13">
        <v>615</v>
      </c>
      <c r="H1079" s="13">
        <v>449</v>
      </c>
      <c r="I1079" s="28">
        <f t="shared" si="65"/>
        <v>-124</v>
      </c>
      <c r="J1079">
        <f t="shared" si="66"/>
        <v>0.73008130081300815</v>
      </c>
      <c r="K1079">
        <f t="shared" si="67"/>
        <v>0.91446028513238287</v>
      </c>
      <c r="L1079" t="str">
        <f t="shared" si="68"/>
        <v>2</v>
      </c>
    </row>
    <row r="1080" spans="1:12">
      <c r="A1080" s="9" t="s">
        <v>228</v>
      </c>
      <c r="B1080" s="7">
        <v>41507</v>
      </c>
      <c r="C1080" s="12">
        <f t="shared" si="16"/>
        <v>2013</v>
      </c>
      <c r="D1080" s="9" t="s">
        <v>11</v>
      </c>
      <c r="E1080" s="13">
        <v>263</v>
      </c>
      <c r="F1080" s="14">
        <v>71001</v>
      </c>
      <c r="G1080" s="13">
        <v>385</v>
      </c>
      <c r="H1080" s="13">
        <v>257</v>
      </c>
      <c r="I1080" s="28">
        <f t="shared" si="65"/>
        <v>-122</v>
      </c>
      <c r="J1080">
        <f t="shared" si="66"/>
        <v>0.66753246753246753</v>
      </c>
      <c r="K1080">
        <f t="shared" si="67"/>
        <v>0.97718631178707227</v>
      </c>
      <c r="L1080" t="str">
        <f t="shared" si="68"/>
        <v>2</v>
      </c>
    </row>
    <row r="1081" spans="1:12">
      <c r="A1081" s="9" t="s">
        <v>228</v>
      </c>
      <c r="B1081" s="7">
        <v>41507</v>
      </c>
      <c r="C1081" s="12">
        <f t="shared" si="16"/>
        <v>2013</v>
      </c>
      <c r="D1081" s="9" t="s">
        <v>13</v>
      </c>
      <c r="E1081" s="13">
        <v>264</v>
      </c>
      <c r="F1081" s="14">
        <v>79223</v>
      </c>
      <c r="G1081" s="13">
        <v>385</v>
      </c>
      <c r="H1081" s="13">
        <v>264</v>
      </c>
      <c r="I1081" s="28">
        <f t="shared" si="65"/>
        <v>-121</v>
      </c>
      <c r="J1081">
        <f t="shared" si="66"/>
        <v>0.68571428571428572</v>
      </c>
      <c r="K1081">
        <f t="shared" si="67"/>
        <v>1</v>
      </c>
      <c r="L1081" t="str">
        <f t="shared" si="68"/>
        <v>2</v>
      </c>
    </row>
    <row r="1082" spans="1:12" ht="25.5">
      <c r="A1082" s="9" t="s">
        <v>229</v>
      </c>
      <c r="B1082" s="7">
        <v>41493</v>
      </c>
      <c r="C1082" s="12">
        <f t="shared" si="16"/>
        <v>2013</v>
      </c>
      <c r="D1082" s="9" t="s">
        <v>9</v>
      </c>
      <c r="E1082" s="13">
        <v>373</v>
      </c>
      <c r="F1082" s="14">
        <v>75556</v>
      </c>
      <c r="G1082" s="13">
        <v>754</v>
      </c>
      <c r="H1082" s="13">
        <v>371</v>
      </c>
      <c r="I1082" s="28">
        <f t="shared" si="65"/>
        <v>-381</v>
      </c>
      <c r="J1082">
        <f t="shared" si="66"/>
        <v>0.49204244031830241</v>
      </c>
      <c r="K1082">
        <f t="shared" si="67"/>
        <v>0.99463806970509383</v>
      </c>
      <c r="L1082" t="str">
        <f t="shared" si="68"/>
        <v>1</v>
      </c>
    </row>
    <row r="1083" spans="1:12" ht="25.5">
      <c r="A1083" s="9" t="s">
        <v>229</v>
      </c>
      <c r="B1083" s="7">
        <v>41493</v>
      </c>
      <c r="C1083" s="12">
        <f t="shared" si="16"/>
        <v>2013</v>
      </c>
      <c r="D1083" s="9" t="s">
        <v>10</v>
      </c>
      <c r="E1083" s="13">
        <v>380</v>
      </c>
      <c r="F1083" s="14">
        <v>77600</v>
      </c>
      <c r="G1083" s="13">
        <v>682</v>
      </c>
      <c r="H1083" s="13">
        <v>373</v>
      </c>
      <c r="I1083" s="28">
        <f t="shared" si="65"/>
        <v>-302</v>
      </c>
      <c r="J1083">
        <f t="shared" si="66"/>
        <v>0.54692082111436946</v>
      </c>
      <c r="K1083">
        <f t="shared" si="67"/>
        <v>0.98157894736842111</v>
      </c>
      <c r="L1083" t="str">
        <f t="shared" si="68"/>
        <v>1</v>
      </c>
    </row>
    <row r="1084" spans="1:12">
      <c r="A1084" s="9" t="s">
        <v>229</v>
      </c>
      <c r="B1084" s="7">
        <v>41493</v>
      </c>
      <c r="C1084" s="12">
        <f t="shared" si="16"/>
        <v>2013</v>
      </c>
      <c r="D1084" s="9" t="s">
        <v>12</v>
      </c>
      <c r="E1084" s="13">
        <v>482</v>
      </c>
      <c r="F1084" s="14">
        <v>1792</v>
      </c>
      <c r="G1084" s="13">
        <v>568</v>
      </c>
      <c r="H1084" s="13">
        <v>481</v>
      </c>
      <c r="I1084" s="28">
        <f t="shared" si="65"/>
        <v>-86</v>
      </c>
      <c r="J1084">
        <f t="shared" si="66"/>
        <v>0.846830985915493</v>
      </c>
      <c r="K1084">
        <f t="shared" si="67"/>
        <v>0.99792531120331951</v>
      </c>
      <c r="L1084" t="str">
        <f t="shared" si="68"/>
        <v>1</v>
      </c>
    </row>
    <row r="1085" spans="1:12">
      <c r="A1085" s="9" t="s">
        <v>229</v>
      </c>
      <c r="B1085" s="7">
        <v>41493</v>
      </c>
      <c r="C1085" s="12">
        <f t="shared" si="16"/>
        <v>2013</v>
      </c>
      <c r="D1085" s="9" t="s">
        <v>11</v>
      </c>
      <c r="E1085" s="13">
        <v>258</v>
      </c>
      <c r="F1085" s="14">
        <v>68251</v>
      </c>
      <c r="G1085" s="13">
        <v>364</v>
      </c>
      <c r="H1085" s="13">
        <v>257</v>
      </c>
      <c r="I1085" s="28">
        <f t="shared" si="65"/>
        <v>-106</v>
      </c>
      <c r="J1085">
        <f t="shared" si="66"/>
        <v>0.70604395604395609</v>
      </c>
      <c r="K1085">
        <f t="shared" si="67"/>
        <v>0.99612403100775193</v>
      </c>
      <c r="L1085" t="str">
        <f t="shared" si="68"/>
        <v>1</v>
      </c>
    </row>
    <row r="1086" spans="1:12">
      <c r="A1086" s="9" t="s">
        <v>229</v>
      </c>
      <c r="B1086" s="7">
        <v>41493</v>
      </c>
      <c r="C1086" s="12">
        <f t="shared" si="16"/>
        <v>2013</v>
      </c>
      <c r="D1086" s="9" t="s">
        <v>13</v>
      </c>
      <c r="E1086" s="13">
        <v>264</v>
      </c>
      <c r="F1086" s="14">
        <v>77989</v>
      </c>
      <c r="G1086" s="13">
        <v>407</v>
      </c>
      <c r="H1086" s="13">
        <v>261</v>
      </c>
      <c r="I1086" s="28">
        <f t="shared" si="65"/>
        <v>-143</v>
      </c>
      <c r="J1086">
        <f t="shared" si="66"/>
        <v>0.64127764127764131</v>
      </c>
      <c r="K1086">
        <f t="shared" si="67"/>
        <v>0.98863636363636365</v>
      </c>
      <c r="L1086" t="str">
        <f t="shared" si="68"/>
        <v>1</v>
      </c>
    </row>
    <row r="1087" spans="1:12" ht="25.5">
      <c r="A1087" s="9" t="s">
        <v>230</v>
      </c>
      <c r="B1087" s="7">
        <v>41472</v>
      </c>
      <c r="C1087" s="12">
        <f t="shared" si="16"/>
        <v>2013</v>
      </c>
      <c r="D1087" s="9" t="s">
        <v>9</v>
      </c>
      <c r="E1087" s="13">
        <v>334</v>
      </c>
      <c r="F1087" s="14">
        <v>73989</v>
      </c>
      <c r="G1087" s="13">
        <v>621</v>
      </c>
      <c r="H1087" s="13">
        <v>332</v>
      </c>
      <c r="I1087" s="28">
        <f t="shared" si="65"/>
        <v>-287</v>
      </c>
      <c r="J1087">
        <f t="shared" si="66"/>
        <v>0.53462157809983901</v>
      </c>
      <c r="K1087">
        <f t="shared" si="67"/>
        <v>0.99401197604790414</v>
      </c>
      <c r="L1087" t="str">
        <f t="shared" si="68"/>
        <v>2</v>
      </c>
    </row>
    <row r="1088" spans="1:12" ht="25.5">
      <c r="A1088" s="9" t="s">
        <v>230</v>
      </c>
      <c r="B1088" s="7">
        <v>41472</v>
      </c>
      <c r="C1088" s="12">
        <f t="shared" si="16"/>
        <v>2013</v>
      </c>
      <c r="D1088" s="9" t="s">
        <v>10</v>
      </c>
      <c r="E1088" s="13">
        <v>303</v>
      </c>
      <c r="F1088" s="14">
        <v>76389</v>
      </c>
      <c r="G1088" s="13">
        <v>574</v>
      </c>
      <c r="H1088" s="13">
        <v>301</v>
      </c>
      <c r="I1088" s="28">
        <f t="shared" si="65"/>
        <v>-271</v>
      </c>
      <c r="J1088">
        <f t="shared" si="66"/>
        <v>0.52439024390243905</v>
      </c>
      <c r="K1088">
        <f t="shared" si="67"/>
        <v>0.99339933993399343</v>
      </c>
      <c r="L1088" t="str">
        <f t="shared" si="68"/>
        <v>2</v>
      </c>
    </row>
    <row r="1089" spans="1:12">
      <c r="A1089" s="9" t="s">
        <v>230</v>
      </c>
      <c r="B1089" s="7">
        <v>41472</v>
      </c>
      <c r="C1089" s="12">
        <f t="shared" si="16"/>
        <v>2013</v>
      </c>
      <c r="D1089" s="9" t="s">
        <v>12</v>
      </c>
      <c r="E1089" s="13">
        <v>526</v>
      </c>
      <c r="F1089" s="14">
        <v>1712</v>
      </c>
      <c r="G1089" s="13">
        <v>652</v>
      </c>
      <c r="H1089" s="13">
        <v>516</v>
      </c>
      <c r="I1089" s="28">
        <f t="shared" si="65"/>
        <v>-126</v>
      </c>
      <c r="J1089">
        <f t="shared" si="66"/>
        <v>0.79141104294478526</v>
      </c>
      <c r="K1089">
        <f t="shared" si="67"/>
        <v>0.98098859315589348</v>
      </c>
      <c r="L1089" t="str">
        <f t="shared" si="68"/>
        <v>2</v>
      </c>
    </row>
    <row r="1090" spans="1:12">
      <c r="A1090" s="9" t="s">
        <v>230</v>
      </c>
      <c r="B1090" s="7">
        <v>41472</v>
      </c>
      <c r="C1090" s="12">
        <f t="shared" si="16"/>
        <v>2013</v>
      </c>
      <c r="D1090" s="9" t="s">
        <v>11</v>
      </c>
      <c r="E1090" s="13">
        <v>232</v>
      </c>
      <c r="F1090" s="14">
        <v>65036</v>
      </c>
      <c r="G1090" s="13">
        <v>335</v>
      </c>
      <c r="H1090" s="13">
        <v>226</v>
      </c>
      <c r="I1090" s="28">
        <f t="shared" si="65"/>
        <v>-103</v>
      </c>
      <c r="J1090">
        <f t="shared" si="66"/>
        <v>0.67462686567164176</v>
      </c>
      <c r="K1090">
        <f t="shared" si="67"/>
        <v>0.97413793103448276</v>
      </c>
      <c r="L1090" t="str">
        <f t="shared" si="68"/>
        <v>2</v>
      </c>
    </row>
    <row r="1091" spans="1:12">
      <c r="A1091" s="9" t="s">
        <v>230</v>
      </c>
      <c r="B1091" s="7">
        <v>41472</v>
      </c>
      <c r="C1091" s="12">
        <f t="shared" si="16"/>
        <v>2013</v>
      </c>
      <c r="D1091" s="9" t="s">
        <v>13</v>
      </c>
      <c r="E1091" s="13">
        <v>240</v>
      </c>
      <c r="F1091" s="14">
        <v>76802</v>
      </c>
      <c r="G1091" s="13">
        <v>425</v>
      </c>
      <c r="H1091" s="13">
        <v>237</v>
      </c>
      <c r="I1091" s="28">
        <f t="shared" ref="I1091:I1154" si="69">E1091-G1091</f>
        <v>-185</v>
      </c>
      <c r="J1091">
        <f t="shared" ref="J1091:J1154" si="70">H1091/G1091</f>
        <v>0.55764705882352938</v>
      </c>
      <c r="K1091">
        <f t="shared" ref="K1091:K1154" si="71">H1091/E1091</f>
        <v>0.98750000000000004</v>
      </c>
      <c r="L1091" t="str">
        <f t="shared" ref="L1091:L1154" si="72">IF(COUNTIF(A1091,"*First*"), "1","2")</f>
        <v>2</v>
      </c>
    </row>
    <row r="1092" spans="1:12" ht="25.5">
      <c r="A1092" s="9" t="s">
        <v>231</v>
      </c>
      <c r="B1092" s="7">
        <v>41458</v>
      </c>
      <c r="C1092" s="12">
        <f t="shared" si="16"/>
        <v>2013</v>
      </c>
      <c r="D1092" s="9" t="s">
        <v>9</v>
      </c>
      <c r="E1092" s="13">
        <v>338</v>
      </c>
      <c r="F1092" s="14">
        <v>73100</v>
      </c>
      <c r="G1092" s="13">
        <v>716</v>
      </c>
      <c r="H1092" s="13">
        <v>328</v>
      </c>
      <c r="I1092" s="28">
        <f t="shared" si="69"/>
        <v>-378</v>
      </c>
      <c r="J1092">
        <f t="shared" si="70"/>
        <v>0.45810055865921789</v>
      </c>
      <c r="K1092">
        <f t="shared" si="71"/>
        <v>0.97041420118343191</v>
      </c>
      <c r="L1092" t="str">
        <f t="shared" si="72"/>
        <v>1</v>
      </c>
    </row>
    <row r="1093" spans="1:12" ht="25.5">
      <c r="A1093" s="9" t="s">
        <v>231</v>
      </c>
      <c r="B1093" s="7">
        <v>41458</v>
      </c>
      <c r="C1093" s="12">
        <f t="shared" si="16"/>
        <v>2013</v>
      </c>
      <c r="D1093" s="9" t="s">
        <v>10</v>
      </c>
      <c r="E1093" s="13">
        <v>331</v>
      </c>
      <c r="F1093" s="14">
        <v>77110</v>
      </c>
      <c r="G1093" s="13">
        <v>652</v>
      </c>
      <c r="H1093" s="13">
        <v>325</v>
      </c>
      <c r="I1093" s="28">
        <f t="shared" si="69"/>
        <v>-321</v>
      </c>
      <c r="J1093">
        <f t="shared" si="70"/>
        <v>0.49846625766871167</v>
      </c>
      <c r="K1093">
        <f t="shared" si="71"/>
        <v>0.98187311178247738</v>
      </c>
      <c r="L1093" t="str">
        <f t="shared" si="72"/>
        <v>1</v>
      </c>
    </row>
    <row r="1094" spans="1:12">
      <c r="A1094" s="9" t="s">
        <v>231</v>
      </c>
      <c r="B1094" s="7">
        <v>41458</v>
      </c>
      <c r="C1094" s="12">
        <f t="shared" si="16"/>
        <v>2013</v>
      </c>
      <c r="D1094" s="9" t="s">
        <v>12</v>
      </c>
      <c r="E1094" s="13">
        <v>538</v>
      </c>
      <c r="F1094" s="14">
        <v>1610</v>
      </c>
      <c r="G1094" s="13">
        <v>679</v>
      </c>
      <c r="H1094" s="13">
        <v>536</v>
      </c>
      <c r="I1094" s="28">
        <f t="shared" si="69"/>
        <v>-141</v>
      </c>
      <c r="J1094">
        <f t="shared" si="70"/>
        <v>0.78939617083946978</v>
      </c>
      <c r="K1094">
        <f t="shared" si="71"/>
        <v>0.99628252788104088</v>
      </c>
      <c r="L1094" t="str">
        <f t="shared" si="72"/>
        <v>1</v>
      </c>
    </row>
    <row r="1095" spans="1:12">
      <c r="A1095" s="9" t="s">
        <v>231</v>
      </c>
      <c r="B1095" s="7">
        <v>41458</v>
      </c>
      <c r="C1095" s="12">
        <f t="shared" si="16"/>
        <v>2013</v>
      </c>
      <c r="D1095" s="9" t="s">
        <v>11</v>
      </c>
      <c r="E1095" s="13">
        <v>226</v>
      </c>
      <c r="F1095" s="14">
        <v>61011</v>
      </c>
      <c r="G1095" s="13">
        <v>301</v>
      </c>
      <c r="H1095" s="13">
        <v>226</v>
      </c>
      <c r="I1095" s="28">
        <f t="shared" si="69"/>
        <v>-75</v>
      </c>
      <c r="J1095">
        <f t="shared" si="70"/>
        <v>0.75083056478405319</v>
      </c>
      <c r="K1095">
        <f t="shared" si="71"/>
        <v>1</v>
      </c>
      <c r="L1095" t="str">
        <f t="shared" si="72"/>
        <v>1</v>
      </c>
    </row>
    <row r="1096" spans="1:12">
      <c r="A1096" s="9" t="s">
        <v>231</v>
      </c>
      <c r="B1096" s="7">
        <v>41458</v>
      </c>
      <c r="C1096" s="12">
        <f t="shared" si="16"/>
        <v>2013</v>
      </c>
      <c r="D1096" s="9" t="s">
        <v>13</v>
      </c>
      <c r="E1096" s="13">
        <v>288</v>
      </c>
      <c r="F1096" s="14">
        <v>77000</v>
      </c>
      <c r="G1096" s="13">
        <v>485</v>
      </c>
      <c r="H1096" s="13">
        <v>284</v>
      </c>
      <c r="I1096" s="28">
        <f t="shared" si="69"/>
        <v>-197</v>
      </c>
      <c r="J1096">
        <f t="shared" si="70"/>
        <v>0.58556701030927838</v>
      </c>
      <c r="K1096">
        <f t="shared" si="71"/>
        <v>0.98611111111111116</v>
      </c>
      <c r="L1096" t="str">
        <f t="shared" si="72"/>
        <v>1</v>
      </c>
    </row>
    <row r="1097" spans="1:12" ht="25.5">
      <c r="A1097" s="9" t="s">
        <v>232</v>
      </c>
      <c r="B1097" s="7">
        <v>41444</v>
      </c>
      <c r="C1097" s="12">
        <f t="shared" si="16"/>
        <v>2013</v>
      </c>
      <c r="D1097" s="9" t="s">
        <v>9</v>
      </c>
      <c r="E1097" s="13">
        <v>342</v>
      </c>
      <c r="F1097" s="14">
        <v>69903</v>
      </c>
      <c r="G1097" s="13">
        <v>788</v>
      </c>
      <c r="H1097" s="13">
        <v>341</v>
      </c>
      <c r="I1097" s="28">
        <f t="shared" si="69"/>
        <v>-446</v>
      </c>
      <c r="J1097">
        <f t="shared" si="70"/>
        <v>0.43274111675126903</v>
      </c>
      <c r="K1097">
        <f t="shared" si="71"/>
        <v>0.99707602339181289</v>
      </c>
      <c r="L1097" t="str">
        <f t="shared" si="72"/>
        <v>2</v>
      </c>
    </row>
    <row r="1098" spans="1:12" ht="25.5">
      <c r="A1098" s="9" t="s">
        <v>232</v>
      </c>
      <c r="B1098" s="7">
        <v>41444</v>
      </c>
      <c r="C1098" s="12">
        <f t="shared" si="16"/>
        <v>2013</v>
      </c>
      <c r="D1098" s="9" t="s">
        <v>10</v>
      </c>
      <c r="E1098" s="13">
        <v>305</v>
      </c>
      <c r="F1098" s="14">
        <v>81751</v>
      </c>
      <c r="G1098" s="13">
        <v>734</v>
      </c>
      <c r="H1098" s="13">
        <v>304</v>
      </c>
      <c r="I1098" s="28">
        <f t="shared" si="69"/>
        <v>-429</v>
      </c>
      <c r="J1098">
        <f t="shared" si="70"/>
        <v>0.41416893732970028</v>
      </c>
      <c r="K1098">
        <f t="shared" si="71"/>
        <v>0.99672131147540988</v>
      </c>
      <c r="L1098" t="str">
        <f t="shared" si="72"/>
        <v>2</v>
      </c>
    </row>
    <row r="1099" spans="1:12">
      <c r="A1099" s="9" t="s">
        <v>232</v>
      </c>
      <c r="B1099" s="7">
        <v>41444</v>
      </c>
      <c r="C1099" s="12">
        <f t="shared" si="16"/>
        <v>2013</v>
      </c>
      <c r="D1099" s="9" t="s">
        <v>12</v>
      </c>
      <c r="E1099" s="13">
        <v>554</v>
      </c>
      <c r="F1099" s="14">
        <v>1712</v>
      </c>
      <c r="G1099" s="13">
        <v>647</v>
      </c>
      <c r="H1099" s="13">
        <v>534</v>
      </c>
      <c r="I1099" s="28">
        <f t="shared" si="69"/>
        <v>-93</v>
      </c>
      <c r="J1099">
        <f t="shared" si="70"/>
        <v>0.8253477588871716</v>
      </c>
      <c r="K1099">
        <f t="shared" si="71"/>
        <v>0.96389891696750907</v>
      </c>
      <c r="L1099" t="str">
        <f t="shared" si="72"/>
        <v>2</v>
      </c>
    </row>
    <row r="1100" spans="1:12">
      <c r="A1100" s="9" t="s">
        <v>232</v>
      </c>
      <c r="B1100" s="7">
        <v>41444</v>
      </c>
      <c r="C1100" s="12">
        <f t="shared" si="16"/>
        <v>2013</v>
      </c>
      <c r="D1100" s="9" t="s">
        <v>11</v>
      </c>
      <c r="E1100" s="13">
        <v>227</v>
      </c>
      <c r="F1100" s="14">
        <v>59001</v>
      </c>
      <c r="G1100" s="13">
        <v>289</v>
      </c>
      <c r="H1100" s="13">
        <v>221</v>
      </c>
      <c r="I1100" s="28">
        <f t="shared" si="69"/>
        <v>-62</v>
      </c>
      <c r="J1100">
        <f t="shared" si="70"/>
        <v>0.76470588235294112</v>
      </c>
      <c r="K1100">
        <f t="shared" si="71"/>
        <v>0.97356828193832601</v>
      </c>
      <c r="L1100" t="str">
        <f t="shared" si="72"/>
        <v>2</v>
      </c>
    </row>
    <row r="1101" spans="1:12">
      <c r="A1101" s="9" t="s">
        <v>232</v>
      </c>
      <c r="B1101" s="7">
        <v>41444</v>
      </c>
      <c r="C1101" s="12">
        <f t="shared" si="16"/>
        <v>2013</v>
      </c>
      <c r="D1101" s="9" t="s">
        <v>13</v>
      </c>
      <c r="E1101" s="13">
        <v>251</v>
      </c>
      <c r="F1101" s="14">
        <v>83001</v>
      </c>
      <c r="G1101" s="13">
        <v>466</v>
      </c>
      <c r="H1101" s="13">
        <v>250</v>
      </c>
      <c r="I1101" s="28">
        <f t="shared" si="69"/>
        <v>-215</v>
      </c>
      <c r="J1101">
        <f t="shared" si="70"/>
        <v>0.53648068669527893</v>
      </c>
      <c r="K1101">
        <f t="shared" si="71"/>
        <v>0.99601593625498008</v>
      </c>
      <c r="L1101" t="str">
        <f t="shared" si="72"/>
        <v>2</v>
      </c>
    </row>
    <row r="1102" spans="1:12" ht="25.5">
      <c r="A1102" s="9" t="s">
        <v>233</v>
      </c>
      <c r="B1102" s="7">
        <v>41430</v>
      </c>
      <c r="C1102" s="12">
        <f t="shared" si="16"/>
        <v>2013</v>
      </c>
      <c r="D1102" s="9" t="s">
        <v>9</v>
      </c>
      <c r="E1102" s="13">
        <v>341</v>
      </c>
      <c r="F1102" s="14">
        <v>67301</v>
      </c>
      <c r="G1102" s="13">
        <v>855</v>
      </c>
      <c r="H1102" s="13">
        <v>336</v>
      </c>
      <c r="I1102" s="28">
        <f t="shared" si="69"/>
        <v>-514</v>
      </c>
      <c r="J1102">
        <f t="shared" si="70"/>
        <v>0.39298245614035088</v>
      </c>
      <c r="K1102">
        <f t="shared" si="71"/>
        <v>0.98533724340175954</v>
      </c>
      <c r="L1102" t="str">
        <f t="shared" si="72"/>
        <v>1</v>
      </c>
    </row>
    <row r="1103" spans="1:12" ht="25.5">
      <c r="A1103" s="9" t="s">
        <v>233</v>
      </c>
      <c r="B1103" s="7">
        <v>41430</v>
      </c>
      <c r="C1103" s="12">
        <f t="shared" si="16"/>
        <v>2013</v>
      </c>
      <c r="D1103" s="9" t="s">
        <v>10</v>
      </c>
      <c r="E1103" s="13">
        <v>302</v>
      </c>
      <c r="F1103" s="14">
        <v>75000</v>
      </c>
      <c r="G1103" s="13">
        <v>732</v>
      </c>
      <c r="H1103" s="13">
        <v>274</v>
      </c>
      <c r="I1103" s="28">
        <f t="shared" si="69"/>
        <v>-430</v>
      </c>
      <c r="J1103">
        <f t="shared" si="70"/>
        <v>0.37431693989071041</v>
      </c>
      <c r="K1103">
        <f t="shared" si="71"/>
        <v>0.9072847682119205</v>
      </c>
      <c r="L1103" t="str">
        <f t="shared" si="72"/>
        <v>1</v>
      </c>
    </row>
    <row r="1104" spans="1:12">
      <c r="A1104" s="9" t="s">
        <v>233</v>
      </c>
      <c r="B1104" s="7">
        <v>41430</v>
      </c>
      <c r="C1104" s="12">
        <f t="shared" si="16"/>
        <v>2013</v>
      </c>
      <c r="D1104" s="9" t="s">
        <v>12</v>
      </c>
      <c r="E1104" s="13">
        <v>511</v>
      </c>
      <c r="F1104" s="14">
        <v>1701</v>
      </c>
      <c r="G1104" s="13">
        <v>616</v>
      </c>
      <c r="H1104" s="13">
        <v>479</v>
      </c>
      <c r="I1104" s="28">
        <f t="shared" si="69"/>
        <v>-105</v>
      </c>
      <c r="J1104">
        <f t="shared" si="70"/>
        <v>0.77759740259740262</v>
      </c>
      <c r="K1104">
        <f t="shared" si="71"/>
        <v>0.93737769080234834</v>
      </c>
      <c r="L1104" t="str">
        <f t="shared" si="72"/>
        <v>1</v>
      </c>
    </row>
    <row r="1105" spans="1:12">
      <c r="A1105" s="9" t="s">
        <v>233</v>
      </c>
      <c r="B1105" s="7">
        <v>41430</v>
      </c>
      <c r="C1105" s="12">
        <f t="shared" si="16"/>
        <v>2013</v>
      </c>
      <c r="D1105" s="9" t="s">
        <v>11</v>
      </c>
      <c r="E1105" s="13">
        <v>227</v>
      </c>
      <c r="F1105" s="14">
        <v>57989</v>
      </c>
      <c r="G1105" s="13">
        <v>292</v>
      </c>
      <c r="H1105" s="13">
        <v>226</v>
      </c>
      <c r="I1105" s="28">
        <f t="shared" si="69"/>
        <v>-65</v>
      </c>
      <c r="J1105">
        <f t="shared" si="70"/>
        <v>0.77397260273972601</v>
      </c>
      <c r="K1105">
        <f t="shared" si="71"/>
        <v>0.99559471365638763</v>
      </c>
      <c r="L1105" t="str">
        <f t="shared" si="72"/>
        <v>1</v>
      </c>
    </row>
    <row r="1106" spans="1:12">
      <c r="A1106" s="9" t="s">
        <v>233</v>
      </c>
      <c r="B1106" s="7">
        <v>41430</v>
      </c>
      <c r="C1106" s="12">
        <f t="shared" si="16"/>
        <v>2013</v>
      </c>
      <c r="D1106" s="9" t="s">
        <v>13</v>
      </c>
      <c r="E1106" s="13">
        <v>239</v>
      </c>
      <c r="F1106" s="14">
        <v>76000</v>
      </c>
      <c r="G1106" s="13">
        <v>534</v>
      </c>
      <c r="H1106" s="13">
        <v>189</v>
      </c>
      <c r="I1106" s="28">
        <f t="shared" si="69"/>
        <v>-295</v>
      </c>
      <c r="J1106">
        <f t="shared" si="70"/>
        <v>0.3539325842696629</v>
      </c>
      <c r="K1106">
        <f t="shared" si="71"/>
        <v>0.79079497907949792</v>
      </c>
      <c r="L1106" t="str">
        <f t="shared" si="72"/>
        <v>1</v>
      </c>
    </row>
    <row r="1107" spans="1:12" ht="25.5">
      <c r="A1107" s="9" t="s">
        <v>234</v>
      </c>
      <c r="B1107" s="7">
        <v>41416</v>
      </c>
      <c r="C1107" s="12">
        <f t="shared" si="16"/>
        <v>2013</v>
      </c>
      <c r="D1107" s="9" t="s">
        <v>9</v>
      </c>
      <c r="E1107" s="13">
        <v>333</v>
      </c>
      <c r="F1107" s="14">
        <v>64839</v>
      </c>
      <c r="G1107" s="13">
        <v>888</v>
      </c>
      <c r="H1107" s="13">
        <v>324</v>
      </c>
      <c r="I1107" s="28">
        <f t="shared" si="69"/>
        <v>-555</v>
      </c>
      <c r="J1107">
        <f t="shared" si="70"/>
        <v>0.36486486486486486</v>
      </c>
      <c r="K1107">
        <f t="shared" si="71"/>
        <v>0.97297297297297303</v>
      </c>
      <c r="L1107" t="str">
        <f t="shared" si="72"/>
        <v>2</v>
      </c>
    </row>
    <row r="1108" spans="1:12" ht="25.5">
      <c r="A1108" s="9" t="s">
        <v>234</v>
      </c>
      <c r="B1108" s="7">
        <v>41416</v>
      </c>
      <c r="C1108" s="12">
        <f t="shared" si="16"/>
        <v>2013</v>
      </c>
      <c r="D1108" s="9" t="s">
        <v>10</v>
      </c>
      <c r="E1108" s="13">
        <v>332</v>
      </c>
      <c r="F1108" s="14">
        <v>67304</v>
      </c>
      <c r="G1108" s="13">
        <v>749</v>
      </c>
      <c r="H1108" s="13">
        <v>329</v>
      </c>
      <c r="I1108" s="28">
        <f t="shared" si="69"/>
        <v>-417</v>
      </c>
      <c r="J1108">
        <f t="shared" si="70"/>
        <v>0.43925233644859812</v>
      </c>
      <c r="K1108">
        <f t="shared" si="71"/>
        <v>0.99096385542168675</v>
      </c>
      <c r="L1108" t="str">
        <f t="shared" si="72"/>
        <v>2</v>
      </c>
    </row>
    <row r="1109" spans="1:12">
      <c r="A1109" s="9" t="s">
        <v>234</v>
      </c>
      <c r="B1109" s="7">
        <v>41416</v>
      </c>
      <c r="C1109" s="12">
        <f t="shared" si="16"/>
        <v>2013</v>
      </c>
      <c r="D1109" s="9" t="s">
        <v>12</v>
      </c>
      <c r="E1109" s="13">
        <v>507</v>
      </c>
      <c r="F1109" s="14">
        <v>1663</v>
      </c>
      <c r="G1109" s="13">
        <v>642</v>
      </c>
      <c r="H1109" s="13">
        <v>459</v>
      </c>
      <c r="I1109" s="28">
        <f t="shared" si="69"/>
        <v>-135</v>
      </c>
      <c r="J1109">
        <f t="shared" si="70"/>
        <v>0.71495327102803741</v>
      </c>
      <c r="K1109">
        <f t="shared" si="71"/>
        <v>0.90532544378698221</v>
      </c>
      <c r="L1109" t="str">
        <f t="shared" si="72"/>
        <v>2</v>
      </c>
    </row>
    <row r="1110" spans="1:12">
      <c r="A1110" s="9" t="s">
        <v>234</v>
      </c>
      <c r="B1110" s="7">
        <v>41416</v>
      </c>
      <c r="C1110" s="12">
        <f t="shared" si="16"/>
        <v>2013</v>
      </c>
      <c r="D1110" s="9" t="s">
        <v>11</v>
      </c>
      <c r="E1110" s="13">
        <v>233</v>
      </c>
      <c r="F1110" s="14">
        <v>56889</v>
      </c>
      <c r="G1110" s="13">
        <v>288</v>
      </c>
      <c r="H1110" s="13">
        <v>232</v>
      </c>
      <c r="I1110" s="28">
        <f t="shared" si="69"/>
        <v>-55</v>
      </c>
      <c r="J1110">
        <f t="shared" si="70"/>
        <v>0.80555555555555558</v>
      </c>
      <c r="K1110">
        <f t="shared" si="71"/>
        <v>0.99570815450643779</v>
      </c>
      <c r="L1110" t="str">
        <f t="shared" si="72"/>
        <v>2</v>
      </c>
    </row>
    <row r="1111" spans="1:12">
      <c r="A1111" s="9" t="s">
        <v>234</v>
      </c>
      <c r="B1111" s="7">
        <v>41416</v>
      </c>
      <c r="C1111" s="12">
        <f t="shared" si="16"/>
        <v>2013</v>
      </c>
      <c r="D1111" s="9" t="s">
        <v>13</v>
      </c>
      <c r="E1111" s="13">
        <v>251</v>
      </c>
      <c r="F1111" s="14">
        <v>66701</v>
      </c>
      <c r="G1111" s="13">
        <v>466</v>
      </c>
      <c r="H1111" s="13">
        <v>239</v>
      </c>
      <c r="I1111" s="28">
        <f t="shared" si="69"/>
        <v>-215</v>
      </c>
      <c r="J1111">
        <f t="shared" si="70"/>
        <v>0.51287553648068673</v>
      </c>
      <c r="K1111">
        <f t="shared" si="71"/>
        <v>0.952191235059761</v>
      </c>
      <c r="L1111" t="str">
        <f t="shared" si="72"/>
        <v>2</v>
      </c>
    </row>
    <row r="1112" spans="1:12" ht="25.5">
      <c r="A1112" s="9" t="s">
        <v>235</v>
      </c>
      <c r="B1112" s="7">
        <v>41402</v>
      </c>
      <c r="C1112" s="12">
        <f t="shared" si="16"/>
        <v>2013</v>
      </c>
      <c r="D1112" s="9" t="s">
        <v>9</v>
      </c>
      <c r="E1112" s="13">
        <v>336</v>
      </c>
      <c r="F1112" s="14">
        <v>62999</v>
      </c>
      <c r="G1112" s="13">
        <v>912</v>
      </c>
      <c r="H1112" s="13">
        <v>329</v>
      </c>
      <c r="I1112" s="28">
        <f t="shared" si="69"/>
        <v>-576</v>
      </c>
      <c r="J1112">
        <f t="shared" si="70"/>
        <v>0.3607456140350877</v>
      </c>
      <c r="K1112">
        <f t="shared" si="71"/>
        <v>0.97916666666666663</v>
      </c>
      <c r="L1112" t="str">
        <f t="shared" si="72"/>
        <v>1</v>
      </c>
    </row>
    <row r="1113" spans="1:12" ht="25.5">
      <c r="A1113" s="9" t="s">
        <v>235</v>
      </c>
      <c r="B1113" s="7">
        <v>41402</v>
      </c>
      <c r="C1113" s="12">
        <f t="shared" si="16"/>
        <v>2013</v>
      </c>
      <c r="D1113" s="9" t="s">
        <v>10</v>
      </c>
      <c r="E1113" s="13">
        <v>317</v>
      </c>
      <c r="F1113" s="14">
        <v>61700</v>
      </c>
      <c r="G1113" s="13">
        <v>601</v>
      </c>
      <c r="H1113" s="13">
        <v>317</v>
      </c>
      <c r="I1113" s="28">
        <f t="shared" si="69"/>
        <v>-284</v>
      </c>
      <c r="J1113">
        <f t="shared" si="70"/>
        <v>0.52745424292845255</v>
      </c>
      <c r="K1113">
        <f t="shared" si="71"/>
        <v>1</v>
      </c>
      <c r="L1113" t="str">
        <f t="shared" si="72"/>
        <v>1</v>
      </c>
    </row>
    <row r="1114" spans="1:12">
      <c r="A1114" s="9" t="s">
        <v>235</v>
      </c>
      <c r="B1114" s="7">
        <v>41402</v>
      </c>
      <c r="C1114" s="12">
        <f t="shared" si="16"/>
        <v>2013</v>
      </c>
      <c r="D1114" s="9" t="s">
        <v>12</v>
      </c>
      <c r="E1114" s="13">
        <v>600</v>
      </c>
      <c r="F1114" s="14">
        <v>1700</v>
      </c>
      <c r="G1114" s="13">
        <v>719</v>
      </c>
      <c r="H1114" s="13">
        <v>595</v>
      </c>
      <c r="I1114" s="28">
        <f t="shared" si="69"/>
        <v>-119</v>
      </c>
      <c r="J1114">
        <f t="shared" si="70"/>
        <v>0.82753824756606398</v>
      </c>
      <c r="K1114">
        <f t="shared" si="71"/>
        <v>0.9916666666666667</v>
      </c>
      <c r="L1114" t="str">
        <f t="shared" si="72"/>
        <v>1</v>
      </c>
    </row>
    <row r="1115" spans="1:12">
      <c r="A1115" s="9" t="s">
        <v>235</v>
      </c>
      <c r="B1115" s="7">
        <v>41402</v>
      </c>
      <c r="C1115" s="12">
        <f t="shared" si="16"/>
        <v>2013</v>
      </c>
      <c r="D1115" s="9" t="s">
        <v>11</v>
      </c>
      <c r="E1115" s="13">
        <v>225</v>
      </c>
      <c r="F1115" s="14">
        <v>57051</v>
      </c>
      <c r="G1115" s="13">
        <v>312</v>
      </c>
      <c r="H1115" s="13">
        <v>223</v>
      </c>
      <c r="I1115" s="28">
        <f t="shared" si="69"/>
        <v>-87</v>
      </c>
      <c r="J1115">
        <f t="shared" si="70"/>
        <v>0.71474358974358976</v>
      </c>
      <c r="K1115">
        <f t="shared" si="71"/>
        <v>0.99111111111111116</v>
      </c>
      <c r="L1115" t="str">
        <f t="shared" si="72"/>
        <v>1</v>
      </c>
    </row>
    <row r="1116" spans="1:12">
      <c r="A1116" s="9" t="s">
        <v>235</v>
      </c>
      <c r="B1116" s="7">
        <v>41402</v>
      </c>
      <c r="C1116" s="12">
        <f t="shared" si="16"/>
        <v>2013</v>
      </c>
      <c r="D1116" s="9" t="s">
        <v>13</v>
      </c>
      <c r="E1116" s="13">
        <v>239</v>
      </c>
      <c r="F1116" s="14">
        <v>62301</v>
      </c>
      <c r="G1116" s="13">
        <v>447</v>
      </c>
      <c r="H1116" s="13">
        <v>238</v>
      </c>
      <c r="I1116" s="28">
        <f t="shared" si="69"/>
        <v>-208</v>
      </c>
      <c r="J1116">
        <f t="shared" si="70"/>
        <v>0.53243847874720363</v>
      </c>
      <c r="K1116">
        <f t="shared" si="71"/>
        <v>0.99581589958159</v>
      </c>
      <c r="L1116" t="str">
        <f t="shared" si="72"/>
        <v>1</v>
      </c>
    </row>
    <row r="1117" spans="1:12" ht="25.5">
      <c r="A1117" s="9" t="s">
        <v>236</v>
      </c>
      <c r="B1117" s="7">
        <v>41388</v>
      </c>
      <c r="C1117" s="12">
        <f t="shared" si="16"/>
        <v>2013</v>
      </c>
      <c r="D1117" s="9" t="s">
        <v>9</v>
      </c>
      <c r="E1117" s="13">
        <v>333</v>
      </c>
      <c r="F1117" s="14">
        <v>62497</v>
      </c>
      <c r="G1117" s="13">
        <v>993</v>
      </c>
      <c r="H1117" s="13">
        <v>333</v>
      </c>
      <c r="I1117" s="28">
        <f t="shared" si="69"/>
        <v>-660</v>
      </c>
      <c r="J1117">
        <f t="shared" si="70"/>
        <v>0.33534743202416917</v>
      </c>
      <c r="K1117">
        <f t="shared" si="71"/>
        <v>1</v>
      </c>
      <c r="L1117" t="str">
        <f t="shared" si="72"/>
        <v>2</v>
      </c>
    </row>
    <row r="1118" spans="1:12" ht="25.5">
      <c r="A1118" s="9" t="s">
        <v>236</v>
      </c>
      <c r="B1118" s="7">
        <v>41388</v>
      </c>
      <c r="C1118" s="12">
        <f t="shared" si="16"/>
        <v>2013</v>
      </c>
      <c r="D1118" s="9" t="s">
        <v>10</v>
      </c>
      <c r="E1118" s="13">
        <v>310</v>
      </c>
      <c r="F1118" s="14">
        <v>62000</v>
      </c>
      <c r="G1118" s="13">
        <v>683</v>
      </c>
      <c r="H1118" s="13">
        <v>281</v>
      </c>
      <c r="I1118" s="28">
        <f t="shared" si="69"/>
        <v>-373</v>
      </c>
      <c r="J1118">
        <f t="shared" si="70"/>
        <v>0.41142020497803805</v>
      </c>
      <c r="K1118">
        <f t="shared" si="71"/>
        <v>0.90645161290322585</v>
      </c>
      <c r="L1118" t="str">
        <f t="shared" si="72"/>
        <v>2</v>
      </c>
    </row>
    <row r="1119" spans="1:12">
      <c r="A1119" s="9" t="s">
        <v>236</v>
      </c>
      <c r="B1119" s="7">
        <v>41388</v>
      </c>
      <c r="C1119" s="12">
        <f t="shared" si="16"/>
        <v>2013</v>
      </c>
      <c r="D1119" s="9" t="s">
        <v>12</v>
      </c>
      <c r="E1119" s="13">
        <v>506</v>
      </c>
      <c r="F1119" s="14">
        <v>1791</v>
      </c>
      <c r="G1119" s="13">
        <v>545</v>
      </c>
      <c r="H1119" s="13">
        <v>505</v>
      </c>
      <c r="I1119" s="28">
        <f t="shared" si="69"/>
        <v>-39</v>
      </c>
      <c r="J1119">
        <f t="shared" si="70"/>
        <v>0.92660550458715596</v>
      </c>
      <c r="K1119">
        <f t="shared" si="71"/>
        <v>0.99802371541501977</v>
      </c>
      <c r="L1119" t="str">
        <f t="shared" si="72"/>
        <v>2</v>
      </c>
    </row>
    <row r="1120" spans="1:12">
      <c r="A1120" s="9" t="s">
        <v>236</v>
      </c>
      <c r="B1120" s="7">
        <v>41388</v>
      </c>
      <c r="C1120" s="12">
        <f t="shared" si="16"/>
        <v>2013</v>
      </c>
      <c r="D1120" s="9" t="s">
        <v>11</v>
      </c>
      <c r="E1120" s="13">
        <v>225</v>
      </c>
      <c r="F1120" s="14">
        <v>58502</v>
      </c>
      <c r="G1120" s="13">
        <v>354</v>
      </c>
      <c r="H1120" s="13">
        <v>218</v>
      </c>
      <c r="I1120" s="28">
        <f t="shared" si="69"/>
        <v>-129</v>
      </c>
      <c r="J1120">
        <f t="shared" si="70"/>
        <v>0.61581920903954801</v>
      </c>
      <c r="K1120">
        <f t="shared" si="71"/>
        <v>0.96888888888888891</v>
      </c>
      <c r="L1120" t="str">
        <f t="shared" si="72"/>
        <v>2</v>
      </c>
    </row>
    <row r="1121" spans="1:12">
      <c r="A1121" s="9" t="s">
        <v>236</v>
      </c>
      <c r="B1121" s="7">
        <v>41388</v>
      </c>
      <c r="C1121" s="12">
        <f t="shared" si="16"/>
        <v>2013</v>
      </c>
      <c r="D1121" s="9" t="s">
        <v>13</v>
      </c>
      <c r="E1121" s="13">
        <v>240</v>
      </c>
      <c r="F1121" s="14">
        <v>62000</v>
      </c>
      <c r="G1121" s="13">
        <v>421</v>
      </c>
      <c r="H1121" s="13">
        <v>227</v>
      </c>
      <c r="I1121" s="28">
        <f t="shared" si="69"/>
        <v>-181</v>
      </c>
      <c r="J1121">
        <f t="shared" si="70"/>
        <v>0.53919239904988125</v>
      </c>
      <c r="K1121">
        <f t="shared" si="71"/>
        <v>0.9458333333333333</v>
      </c>
      <c r="L1121" t="str">
        <f t="shared" si="72"/>
        <v>2</v>
      </c>
    </row>
    <row r="1122" spans="1:12" ht="25.5">
      <c r="A1122" s="9" t="s">
        <v>237</v>
      </c>
      <c r="B1122" s="7">
        <v>41374</v>
      </c>
      <c r="C1122" s="12">
        <f t="shared" si="16"/>
        <v>2013</v>
      </c>
      <c r="D1122" s="9" t="s">
        <v>9</v>
      </c>
      <c r="E1122" s="13">
        <v>341</v>
      </c>
      <c r="F1122" s="14">
        <v>61029</v>
      </c>
      <c r="G1122" s="13">
        <v>966</v>
      </c>
      <c r="H1122" s="13">
        <v>339</v>
      </c>
      <c r="I1122" s="28">
        <f t="shared" si="69"/>
        <v>-625</v>
      </c>
      <c r="J1122">
        <f t="shared" si="70"/>
        <v>0.35093167701863354</v>
      </c>
      <c r="K1122">
        <f t="shared" si="71"/>
        <v>0.99413489736070382</v>
      </c>
      <c r="L1122" t="str">
        <f t="shared" si="72"/>
        <v>1</v>
      </c>
    </row>
    <row r="1123" spans="1:12" ht="25.5">
      <c r="A1123" s="9" t="s">
        <v>237</v>
      </c>
      <c r="B1123" s="7">
        <v>41374</v>
      </c>
      <c r="C1123" s="12">
        <f t="shared" si="16"/>
        <v>2013</v>
      </c>
      <c r="D1123" s="9" t="s">
        <v>10</v>
      </c>
      <c r="E1123" s="13">
        <v>302</v>
      </c>
      <c r="F1123" s="14">
        <v>67010</v>
      </c>
      <c r="G1123" s="13">
        <v>835</v>
      </c>
      <c r="H1123" s="13">
        <v>287</v>
      </c>
      <c r="I1123" s="28">
        <f t="shared" si="69"/>
        <v>-533</v>
      </c>
      <c r="J1123">
        <f t="shared" si="70"/>
        <v>0.34371257485029938</v>
      </c>
      <c r="K1123">
        <f t="shared" si="71"/>
        <v>0.95033112582781454</v>
      </c>
      <c r="L1123" t="str">
        <f t="shared" si="72"/>
        <v>1</v>
      </c>
    </row>
    <row r="1124" spans="1:12">
      <c r="A1124" s="9" t="s">
        <v>237</v>
      </c>
      <c r="B1124" s="7">
        <v>41374</v>
      </c>
      <c r="C1124" s="12">
        <f t="shared" si="16"/>
        <v>2013</v>
      </c>
      <c r="D1124" s="9" t="s">
        <v>12</v>
      </c>
      <c r="E1124" s="13">
        <v>506</v>
      </c>
      <c r="F1124" s="14">
        <v>1812</v>
      </c>
      <c r="G1124" s="13">
        <v>680</v>
      </c>
      <c r="H1124" s="13">
        <v>412</v>
      </c>
      <c r="I1124" s="28">
        <f t="shared" si="69"/>
        <v>-174</v>
      </c>
      <c r="J1124">
        <f t="shared" si="70"/>
        <v>0.60588235294117643</v>
      </c>
      <c r="K1124">
        <f t="shared" si="71"/>
        <v>0.81422924901185767</v>
      </c>
      <c r="L1124" t="str">
        <f t="shared" si="72"/>
        <v>1</v>
      </c>
    </row>
    <row r="1125" spans="1:12">
      <c r="A1125" s="9" t="s">
        <v>237</v>
      </c>
      <c r="B1125" s="7">
        <v>41374</v>
      </c>
      <c r="C1125" s="12">
        <f t="shared" si="16"/>
        <v>2013</v>
      </c>
      <c r="D1125" s="9" t="s">
        <v>11</v>
      </c>
      <c r="E1125" s="13">
        <v>227</v>
      </c>
      <c r="F1125" s="14">
        <v>56011</v>
      </c>
      <c r="G1125" s="13">
        <v>334</v>
      </c>
      <c r="H1125" s="13">
        <v>227</v>
      </c>
      <c r="I1125" s="28">
        <f t="shared" si="69"/>
        <v>-107</v>
      </c>
      <c r="J1125">
        <f t="shared" si="70"/>
        <v>0.67964071856287422</v>
      </c>
      <c r="K1125">
        <f t="shared" si="71"/>
        <v>1</v>
      </c>
      <c r="L1125" t="str">
        <f t="shared" si="72"/>
        <v>1</v>
      </c>
    </row>
    <row r="1126" spans="1:12">
      <c r="A1126" s="9" t="s">
        <v>237</v>
      </c>
      <c r="B1126" s="7">
        <v>41374</v>
      </c>
      <c r="C1126" s="12">
        <f t="shared" si="16"/>
        <v>2013</v>
      </c>
      <c r="D1126" s="9" t="s">
        <v>13</v>
      </c>
      <c r="E1126" s="13">
        <v>245</v>
      </c>
      <c r="F1126" s="14">
        <v>66989</v>
      </c>
      <c r="G1126" s="13">
        <v>450</v>
      </c>
      <c r="H1126" s="13">
        <v>244</v>
      </c>
      <c r="I1126" s="28">
        <f t="shared" si="69"/>
        <v>-205</v>
      </c>
      <c r="J1126">
        <f t="shared" si="70"/>
        <v>0.54222222222222227</v>
      </c>
      <c r="K1126">
        <f t="shared" si="71"/>
        <v>0.99591836734693873</v>
      </c>
      <c r="L1126" t="str">
        <f t="shared" si="72"/>
        <v>1</v>
      </c>
    </row>
    <row r="1127" spans="1:12" ht="25.5">
      <c r="A1127" s="9" t="s">
        <v>238</v>
      </c>
      <c r="B1127" s="7">
        <v>41360</v>
      </c>
      <c r="C1127" s="12">
        <f t="shared" si="16"/>
        <v>2013</v>
      </c>
      <c r="D1127" s="9" t="s">
        <v>9</v>
      </c>
      <c r="E1127" s="13">
        <v>337</v>
      </c>
      <c r="F1127" s="14">
        <v>64209</v>
      </c>
      <c r="G1127" s="13">
        <v>923</v>
      </c>
      <c r="H1127" s="13">
        <v>337</v>
      </c>
      <c r="I1127" s="28">
        <f t="shared" si="69"/>
        <v>-586</v>
      </c>
      <c r="J1127">
        <f t="shared" si="70"/>
        <v>0.36511375947995667</v>
      </c>
      <c r="K1127">
        <f t="shared" si="71"/>
        <v>1</v>
      </c>
      <c r="L1127" t="str">
        <f t="shared" si="72"/>
        <v>2</v>
      </c>
    </row>
    <row r="1128" spans="1:12" ht="25.5">
      <c r="A1128" s="9" t="s">
        <v>238</v>
      </c>
      <c r="B1128" s="7">
        <v>41360</v>
      </c>
      <c r="C1128" s="12">
        <f t="shared" si="16"/>
        <v>2013</v>
      </c>
      <c r="D1128" s="9" t="s">
        <v>10</v>
      </c>
      <c r="E1128" s="13">
        <v>307</v>
      </c>
      <c r="F1128" s="14">
        <v>73900</v>
      </c>
      <c r="G1128" s="13">
        <v>940</v>
      </c>
      <c r="H1128" s="13">
        <v>300</v>
      </c>
      <c r="I1128" s="28">
        <f t="shared" si="69"/>
        <v>-633</v>
      </c>
      <c r="J1128">
        <f t="shared" si="70"/>
        <v>0.31914893617021278</v>
      </c>
      <c r="K1128">
        <f t="shared" si="71"/>
        <v>0.9771986970684039</v>
      </c>
      <c r="L1128" t="str">
        <f t="shared" si="72"/>
        <v>2</v>
      </c>
    </row>
    <row r="1129" spans="1:12">
      <c r="A1129" s="9" t="s">
        <v>238</v>
      </c>
      <c r="B1129" s="7">
        <v>41360</v>
      </c>
      <c r="C1129" s="12">
        <f t="shared" si="16"/>
        <v>2013</v>
      </c>
      <c r="D1129" s="9" t="s">
        <v>12</v>
      </c>
      <c r="E1129" s="13">
        <v>543</v>
      </c>
      <c r="F1129" s="14">
        <v>1909</v>
      </c>
      <c r="G1129" s="13">
        <v>634</v>
      </c>
      <c r="H1129" s="13">
        <v>543</v>
      </c>
      <c r="I1129" s="28">
        <f t="shared" si="69"/>
        <v>-91</v>
      </c>
      <c r="J1129">
        <f t="shared" si="70"/>
        <v>0.85646687697160884</v>
      </c>
      <c r="K1129">
        <f t="shared" si="71"/>
        <v>1</v>
      </c>
      <c r="L1129" t="str">
        <f t="shared" si="72"/>
        <v>2</v>
      </c>
    </row>
    <row r="1130" spans="1:12">
      <c r="A1130" s="9" t="s">
        <v>238</v>
      </c>
      <c r="B1130" s="7">
        <v>41360</v>
      </c>
      <c r="C1130" s="12">
        <f t="shared" si="16"/>
        <v>2013</v>
      </c>
      <c r="D1130" s="9" t="s">
        <v>11</v>
      </c>
      <c r="E1130" s="13">
        <v>225</v>
      </c>
      <c r="F1130" s="14">
        <v>54111</v>
      </c>
      <c r="G1130" s="13">
        <v>312</v>
      </c>
      <c r="H1130" s="13">
        <v>225</v>
      </c>
      <c r="I1130" s="28">
        <f t="shared" si="69"/>
        <v>-87</v>
      </c>
      <c r="J1130">
        <f t="shared" si="70"/>
        <v>0.72115384615384615</v>
      </c>
      <c r="K1130">
        <f t="shared" si="71"/>
        <v>1</v>
      </c>
      <c r="L1130" t="str">
        <f t="shared" si="72"/>
        <v>2</v>
      </c>
    </row>
    <row r="1131" spans="1:12">
      <c r="A1131" s="9" t="s">
        <v>238</v>
      </c>
      <c r="B1131" s="7">
        <v>41360</v>
      </c>
      <c r="C1131" s="12">
        <f t="shared" si="16"/>
        <v>2013</v>
      </c>
      <c r="D1131" s="9" t="s">
        <v>13</v>
      </c>
      <c r="E1131" s="13">
        <v>279</v>
      </c>
      <c r="F1131" s="14">
        <v>73301</v>
      </c>
      <c r="G1131" s="13">
        <v>635</v>
      </c>
      <c r="H1131" s="13">
        <v>227</v>
      </c>
      <c r="I1131" s="28">
        <f t="shared" si="69"/>
        <v>-356</v>
      </c>
      <c r="J1131">
        <f t="shared" si="70"/>
        <v>0.35748031496062993</v>
      </c>
      <c r="K1131">
        <f t="shared" si="71"/>
        <v>0.81362007168458783</v>
      </c>
      <c r="L1131" t="str">
        <f t="shared" si="72"/>
        <v>2</v>
      </c>
    </row>
    <row r="1132" spans="1:12" ht="25.5">
      <c r="A1132" s="9" t="s">
        <v>239</v>
      </c>
      <c r="B1132" s="7">
        <v>41346</v>
      </c>
      <c r="C1132" s="12">
        <f t="shared" si="16"/>
        <v>2013</v>
      </c>
      <c r="D1132" s="9" t="s">
        <v>9</v>
      </c>
      <c r="E1132" s="13">
        <v>336</v>
      </c>
      <c r="F1132" s="14">
        <v>74689</v>
      </c>
      <c r="G1132" s="13">
        <v>1180</v>
      </c>
      <c r="H1132" s="13">
        <v>329</v>
      </c>
      <c r="I1132" s="28">
        <f t="shared" si="69"/>
        <v>-844</v>
      </c>
      <c r="J1132">
        <f t="shared" si="70"/>
        <v>0.27881355932203389</v>
      </c>
      <c r="K1132">
        <f t="shared" si="71"/>
        <v>0.97916666666666663</v>
      </c>
      <c r="L1132" t="str">
        <f t="shared" si="72"/>
        <v>1</v>
      </c>
    </row>
    <row r="1133" spans="1:12" ht="25.5">
      <c r="A1133" s="9" t="s">
        <v>239</v>
      </c>
      <c r="B1133" s="7">
        <v>41346</v>
      </c>
      <c r="C1133" s="12">
        <f t="shared" si="16"/>
        <v>2013</v>
      </c>
      <c r="D1133" s="9" t="s">
        <v>10</v>
      </c>
      <c r="E1133" s="13">
        <v>326</v>
      </c>
      <c r="F1133" s="14">
        <v>58090</v>
      </c>
      <c r="G1133" s="13">
        <v>1028</v>
      </c>
      <c r="H1133" s="13">
        <v>326</v>
      </c>
      <c r="I1133" s="28">
        <f t="shared" si="69"/>
        <v>-702</v>
      </c>
      <c r="J1133">
        <f t="shared" si="70"/>
        <v>0.31712062256809337</v>
      </c>
      <c r="K1133">
        <f t="shared" si="71"/>
        <v>1</v>
      </c>
      <c r="L1133" t="str">
        <f t="shared" si="72"/>
        <v>1</v>
      </c>
    </row>
    <row r="1134" spans="1:12">
      <c r="A1134" s="9" t="s">
        <v>239</v>
      </c>
      <c r="B1134" s="7">
        <v>41346</v>
      </c>
      <c r="C1134" s="12">
        <f t="shared" si="16"/>
        <v>2013</v>
      </c>
      <c r="D1134" s="9" t="s">
        <v>12</v>
      </c>
      <c r="E1134" s="13">
        <v>510</v>
      </c>
      <c r="F1134" s="14">
        <v>1895</v>
      </c>
      <c r="G1134" s="13">
        <v>669</v>
      </c>
      <c r="H1134" s="13">
        <v>510</v>
      </c>
      <c r="I1134" s="28">
        <f t="shared" si="69"/>
        <v>-159</v>
      </c>
      <c r="J1134">
        <f t="shared" si="70"/>
        <v>0.7623318385650224</v>
      </c>
      <c r="K1134">
        <f t="shared" si="71"/>
        <v>1</v>
      </c>
      <c r="L1134" t="str">
        <f t="shared" si="72"/>
        <v>1</v>
      </c>
    </row>
    <row r="1135" spans="1:12">
      <c r="A1135" s="9" t="s">
        <v>239</v>
      </c>
      <c r="B1135" s="7">
        <v>41346</v>
      </c>
      <c r="C1135" s="12">
        <f t="shared" si="16"/>
        <v>2013</v>
      </c>
      <c r="D1135" s="9" t="s">
        <v>11</v>
      </c>
      <c r="E1135" s="13">
        <v>225</v>
      </c>
      <c r="F1135" s="14">
        <v>53900</v>
      </c>
      <c r="G1135" s="13">
        <v>374</v>
      </c>
      <c r="H1135" s="13">
        <v>223</v>
      </c>
      <c r="I1135" s="28">
        <f t="shared" si="69"/>
        <v>-149</v>
      </c>
      <c r="J1135">
        <f t="shared" si="70"/>
        <v>0.59625668449197866</v>
      </c>
      <c r="K1135">
        <f t="shared" si="71"/>
        <v>0.99111111111111116</v>
      </c>
      <c r="L1135" t="str">
        <f t="shared" si="72"/>
        <v>1</v>
      </c>
    </row>
    <row r="1136" spans="1:12">
      <c r="A1136" s="9" t="s">
        <v>239</v>
      </c>
      <c r="B1136" s="7">
        <v>41346</v>
      </c>
      <c r="C1136" s="12">
        <f t="shared" si="16"/>
        <v>2013</v>
      </c>
      <c r="D1136" s="9" t="s">
        <v>13</v>
      </c>
      <c r="E1136" s="13">
        <v>255</v>
      </c>
      <c r="F1136" s="14">
        <v>65001</v>
      </c>
      <c r="G1136" s="13">
        <v>1036</v>
      </c>
      <c r="H1136" s="13">
        <v>248</v>
      </c>
      <c r="I1136" s="28">
        <f t="shared" si="69"/>
        <v>-781</v>
      </c>
      <c r="J1136">
        <f t="shared" si="70"/>
        <v>0.23938223938223938</v>
      </c>
      <c r="K1136">
        <f t="shared" si="71"/>
        <v>0.97254901960784312</v>
      </c>
      <c r="L1136" t="str">
        <f t="shared" si="72"/>
        <v>1</v>
      </c>
    </row>
    <row r="1137" spans="1:12" ht="25.5">
      <c r="A1137" s="9" t="s">
        <v>240</v>
      </c>
      <c r="B1137" s="7">
        <v>41325</v>
      </c>
      <c r="C1137" s="12">
        <f t="shared" si="16"/>
        <v>2013</v>
      </c>
      <c r="D1137" s="9" t="s">
        <v>9</v>
      </c>
      <c r="E1137" s="13">
        <v>333</v>
      </c>
      <c r="F1137" s="14">
        <v>78301</v>
      </c>
      <c r="G1137" s="13">
        <v>427</v>
      </c>
      <c r="H1137" s="13">
        <v>329</v>
      </c>
      <c r="I1137" s="28">
        <f t="shared" si="69"/>
        <v>-94</v>
      </c>
      <c r="J1137">
        <f t="shared" si="70"/>
        <v>0.77049180327868849</v>
      </c>
      <c r="K1137">
        <f t="shared" si="71"/>
        <v>0.98798798798798804</v>
      </c>
      <c r="L1137" t="str">
        <f t="shared" si="72"/>
        <v>2</v>
      </c>
    </row>
    <row r="1138" spans="1:12" ht="25.5">
      <c r="A1138" s="9" t="s">
        <v>240</v>
      </c>
      <c r="B1138" s="7">
        <v>41325</v>
      </c>
      <c r="C1138" s="12">
        <f t="shared" si="16"/>
        <v>2013</v>
      </c>
      <c r="D1138" s="9" t="s">
        <v>10</v>
      </c>
      <c r="E1138" s="13">
        <v>303</v>
      </c>
      <c r="F1138" s="14">
        <v>92667</v>
      </c>
      <c r="G1138" s="13">
        <v>409</v>
      </c>
      <c r="H1138" s="13">
        <v>299</v>
      </c>
      <c r="I1138" s="28">
        <f t="shared" si="69"/>
        <v>-106</v>
      </c>
      <c r="J1138">
        <f t="shared" si="70"/>
        <v>0.73105134474327627</v>
      </c>
      <c r="K1138">
        <f t="shared" si="71"/>
        <v>0.98679867986798675</v>
      </c>
      <c r="L1138" t="str">
        <f t="shared" si="72"/>
        <v>2</v>
      </c>
    </row>
    <row r="1139" spans="1:12">
      <c r="A1139" s="9" t="s">
        <v>240</v>
      </c>
      <c r="B1139" s="7">
        <v>41325</v>
      </c>
      <c r="C1139" s="12">
        <f t="shared" si="16"/>
        <v>2013</v>
      </c>
      <c r="D1139" s="9" t="s">
        <v>12</v>
      </c>
      <c r="E1139" s="13">
        <v>506</v>
      </c>
      <c r="F1139" s="14">
        <v>1512</v>
      </c>
      <c r="G1139" s="13">
        <v>589</v>
      </c>
      <c r="H1139" s="13">
        <v>469</v>
      </c>
      <c r="I1139" s="28">
        <f t="shared" si="69"/>
        <v>-83</v>
      </c>
      <c r="J1139">
        <f t="shared" si="70"/>
        <v>0.79626485568760608</v>
      </c>
      <c r="K1139">
        <f t="shared" si="71"/>
        <v>0.9268774703557312</v>
      </c>
      <c r="L1139" t="str">
        <f t="shared" si="72"/>
        <v>2</v>
      </c>
    </row>
    <row r="1140" spans="1:12">
      <c r="A1140" s="9" t="s">
        <v>240</v>
      </c>
      <c r="B1140" s="7">
        <v>41325</v>
      </c>
      <c r="C1140" s="12">
        <f t="shared" si="16"/>
        <v>2013</v>
      </c>
      <c r="D1140" s="9" t="s">
        <v>11</v>
      </c>
      <c r="E1140" s="13">
        <v>225</v>
      </c>
      <c r="F1140" s="14">
        <v>53489</v>
      </c>
      <c r="G1140" s="13">
        <v>285</v>
      </c>
      <c r="H1140" s="13">
        <v>225</v>
      </c>
      <c r="I1140" s="28">
        <f t="shared" si="69"/>
        <v>-60</v>
      </c>
      <c r="J1140">
        <f t="shared" si="70"/>
        <v>0.78947368421052633</v>
      </c>
      <c r="K1140">
        <f t="shared" si="71"/>
        <v>1</v>
      </c>
      <c r="L1140" t="str">
        <f t="shared" si="72"/>
        <v>2</v>
      </c>
    </row>
    <row r="1141" spans="1:12">
      <c r="A1141" s="9" t="s">
        <v>240</v>
      </c>
      <c r="B1141" s="7">
        <v>41325</v>
      </c>
      <c r="C1141" s="12">
        <f t="shared" si="16"/>
        <v>2013</v>
      </c>
      <c r="D1141" s="9" t="s">
        <v>13</v>
      </c>
      <c r="E1141" s="13">
        <v>241</v>
      </c>
      <c r="F1141" s="14">
        <v>91910</v>
      </c>
      <c r="G1141" s="13">
        <v>370</v>
      </c>
      <c r="H1141" s="13">
        <v>200</v>
      </c>
      <c r="I1141" s="28">
        <f t="shared" si="69"/>
        <v>-129</v>
      </c>
      <c r="J1141">
        <f t="shared" si="70"/>
        <v>0.54054054054054057</v>
      </c>
      <c r="K1141">
        <f t="shared" si="71"/>
        <v>0.82987551867219922</v>
      </c>
      <c r="L1141" t="str">
        <f t="shared" si="72"/>
        <v>2</v>
      </c>
    </row>
    <row r="1142" spans="1:12" ht="25.5">
      <c r="A1142" s="9" t="s">
        <v>241</v>
      </c>
      <c r="B1142" s="7">
        <v>41311</v>
      </c>
      <c r="C1142" s="12">
        <f t="shared" si="16"/>
        <v>2013</v>
      </c>
      <c r="D1142" s="9" t="s">
        <v>9</v>
      </c>
      <c r="E1142" s="13">
        <v>335</v>
      </c>
      <c r="F1142" s="14">
        <v>87109</v>
      </c>
      <c r="G1142" s="13">
        <v>418</v>
      </c>
      <c r="H1142" s="13">
        <v>333</v>
      </c>
      <c r="I1142" s="28">
        <f t="shared" si="69"/>
        <v>-83</v>
      </c>
      <c r="J1142">
        <f t="shared" si="70"/>
        <v>0.79665071770334928</v>
      </c>
      <c r="K1142">
        <f t="shared" si="71"/>
        <v>0.99402985074626871</v>
      </c>
      <c r="L1142" t="str">
        <f t="shared" si="72"/>
        <v>1</v>
      </c>
    </row>
    <row r="1143" spans="1:12" ht="25.5">
      <c r="A1143" s="9" t="s">
        <v>241</v>
      </c>
      <c r="B1143" s="7">
        <v>41311</v>
      </c>
      <c r="C1143" s="12">
        <f t="shared" si="16"/>
        <v>2013</v>
      </c>
      <c r="D1143" s="9" t="s">
        <v>10</v>
      </c>
      <c r="E1143" s="13">
        <v>302</v>
      </c>
      <c r="F1143" s="14">
        <v>92901</v>
      </c>
      <c r="G1143" s="13">
        <v>431</v>
      </c>
      <c r="H1143" s="13">
        <v>278</v>
      </c>
      <c r="I1143" s="28">
        <f t="shared" si="69"/>
        <v>-129</v>
      </c>
      <c r="J1143">
        <f t="shared" si="70"/>
        <v>0.64501160092807419</v>
      </c>
      <c r="K1143">
        <f t="shared" si="71"/>
        <v>0.92052980132450335</v>
      </c>
      <c r="L1143" t="str">
        <f t="shared" si="72"/>
        <v>1</v>
      </c>
    </row>
    <row r="1144" spans="1:12">
      <c r="A1144" s="9" t="s">
        <v>241</v>
      </c>
      <c r="B1144" s="7">
        <v>41311</v>
      </c>
      <c r="C1144" s="12">
        <f t="shared" si="16"/>
        <v>2013</v>
      </c>
      <c r="D1144" s="9" t="s">
        <v>12</v>
      </c>
      <c r="E1144" s="13">
        <v>506</v>
      </c>
      <c r="F1144" s="14">
        <v>1782</v>
      </c>
      <c r="G1144" s="13">
        <v>637</v>
      </c>
      <c r="H1144" s="13">
        <v>502</v>
      </c>
      <c r="I1144" s="28">
        <f t="shared" si="69"/>
        <v>-131</v>
      </c>
      <c r="J1144">
        <f t="shared" si="70"/>
        <v>0.78806907378335955</v>
      </c>
      <c r="K1144">
        <f t="shared" si="71"/>
        <v>0.9920948616600791</v>
      </c>
      <c r="L1144" t="str">
        <f t="shared" si="72"/>
        <v>1</v>
      </c>
    </row>
    <row r="1145" spans="1:12">
      <c r="A1145" s="9" t="s">
        <v>241</v>
      </c>
      <c r="B1145" s="7">
        <v>41311</v>
      </c>
      <c r="C1145" s="12">
        <f t="shared" si="16"/>
        <v>2013</v>
      </c>
      <c r="D1145" s="9" t="s">
        <v>11</v>
      </c>
      <c r="E1145" s="13">
        <v>230</v>
      </c>
      <c r="F1145" s="14">
        <v>54989</v>
      </c>
      <c r="G1145" s="13">
        <v>316</v>
      </c>
      <c r="H1145" s="13">
        <v>230</v>
      </c>
      <c r="I1145" s="28">
        <f t="shared" si="69"/>
        <v>-86</v>
      </c>
      <c r="J1145">
        <f t="shared" si="70"/>
        <v>0.72784810126582278</v>
      </c>
      <c r="K1145">
        <f t="shared" si="71"/>
        <v>1</v>
      </c>
      <c r="L1145" t="str">
        <f t="shared" si="72"/>
        <v>1</v>
      </c>
    </row>
    <row r="1146" spans="1:12">
      <c r="A1146" s="9" t="s">
        <v>241</v>
      </c>
      <c r="B1146" s="7">
        <v>41311</v>
      </c>
      <c r="C1146" s="12">
        <f t="shared" si="16"/>
        <v>2013</v>
      </c>
      <c r="D1146" s="9" t="s">
        <v>13</v>
      </c>
      <c r="E1146" s="13">
        <v>238</v>
      </c>
      <c r="F1146" s="14">
        <v>94890</v>
      </c>
      <c r="G1146" s="13">
        <v>295</v>
      </c>
      <c r="H1146" s="13">
        <v>221</v>
      </c>
      <c r="I1146" s="28">
        <f t="shared" si="69"/>
        <v>-57</v>
      </c>
      <c r="J1146">
        <f t="shared" si="70"/>
        <v>0.74915254237288131</v>
      </c>
      <c r="K1146">
        <f t="shared" si="71"/>
        <v>0.9285714285714286</v>
      </c>
      <c r="L1146" t="str">
        <f t="shared" si="72"/>
        <v>1</v>
      </c>
    </row>
    <row r="1147" spans="1:12" ht="25.5">
      <c r="A1147" s="9" t="s">
        <v>242</v>
      </c>
      <c r="B1147" s="7">
        <v>41297</v>
      </c>
      <c r="C1147" s="12">
        <f t="shared" si="16"/>
        <v>2013</v>
      </c>
      <c r="D1147" s="9" t="s">
        <v>9</v>
      </c>
      <c r="E1147" s="13">
        <v>409</v>
      </c>
      <c r="F1147" s="14">
        <v>91010</v>
      </c>
      <c r="G1147" s="13">
        <v>489</v>
      </c>
      <c r="H1147" s="13">
        <v>409</v>
      </c>
      <c r="I1147" s="28">
        <f t="shared" si="69"/>
        <v>-80</v>
      </c>
      <c r="J1147">
        <f t="shared" si="70"/>
        <v>0.83640081799591004</v>
      </c>
      <c r="K1147">
        <f t="shared" si="71"/>
        <v>1</v>
      </c>
      <c r="L1147" t="str">
        <f t="shared" si="72"/>
        <v>2</v>
      </c>
    </row>
    <row r="1148" spans="1:12" ht="25.5">
      <c r="A1148" s="9" t="s">
        <v>242</v>
      </c>
      <c r="B1148" s="7">
        <v>41297</v>
      </c>
      <c r="C1148" s="12">
        <f t="shared" si="16"/>
        <v>2013</v>
      </c>
      <c r="D1148" s="9" t="s">
        <v>10</v>
      </c>
      <c r="E1148" s="13">
        <v>351</v>
      </c>
      <c r="F1148" s="14">
        <v>95501</v>
      </c>
      <c r="G1148" s="13">
        <v>452</v>
      </c>
      <c r="H1148" s="13">
        <v>351</v>
      </c>
      <c r="I1148" s="28">
        <f t="shared" si="69"/>
        <v>-101</v>
      </c>
      <c r="J1148">
        <f t="shared" si="70"/>
        <v>0.77654867256637172</v>
      </c>
      <c r="K1148">
        <f t="shared" si="71"/>
        <v>1</v>
      </c>
      <c r="L1148" t="str">
        <f t="shared" si="72"/>
        <v>2</v>
      </c>
    </row>
    <row r="1149" spans="1:12">
      <c r="A1149" s="9" t="s">
        <v>242</v>
      </c>
      <c r="B1149" s="7">
        <v>41297</v>
      </c>
      <c r="C1149" s="12">
        <f t="shared" si="16"/>
        <v>2013</v>
      </c>
      <c r="D1149" s="9" t="s">
        <v>12</v>
      </c>
      <c r="E1149" s="13">
        <v>461</v>
      </c>
      <c r="F1149" s="14">
        <v>1781</v>
      </c>
      <c r="G1149" s="13">
        <v>530</v>
      </c>
      <c r="H1149" s="13">
        <v>461</v>
      </c>
      <c r="I1149" s="28">
        <f t="shared" si="69"/>
        <v>-69</v>
      </c>
      <c r="J1149">
        <f t="shared" si="70"/>
        <v>0.86981132075471701</v>
      </c>
      <c r="K1149">
        <f t="shared" si="71"/>
        <v>1</v>
      </c>
      <c r="L1149" t="str">
        <f t="shared" si="72"/>
        <v>2</v>
      </c>
    </row>
    <row r="1150" spans="1:12">
      <c r="A1150" s="9" t="s">
        <v>242</v>
      </c>
      <c r="B1150" s="7">
        <v>41297</v>
      </c>
      <c r="C1150" s="12">
        <f t="shared" si="16"/>
        <v>2013</v>
      </c>
      <c r="D1150" s="9" t="s">
        <v>11</v>
      </c>
      <c r="E1150" s="13">
        <v>184</v>
      </c>
      <c r="F1150" s="14">
        <v>57051</v>
      </c>
      <c r="G1150" s="13">
        <v>262</v>
      </c>
      <c r="H1150" s="13">
        <v>184</v>
      </c>
      <c r="I1150" s="28">
        <f t="shared" si="69"/>
        <v>-78</v>
      </c>
      <c r="J1150">
        <f t="shared" si="70"/>
        <v>0.70229007633587781</v>
      </c>
      <c r="K1150">
        <f t="shared" si="71"/>
        <v>1</v>
      </c>
      <c r="L1150" t="str">
        <f t="shared" si="72"/>
        <v>2</v>
      </c>
    </row>
    <row r="1151" spans="1:12">
      <c r="A1151" s="9" t="s">
        <v>242</v>
      </c>
      <c r="B1151" s="7">
        <v>41297</v>
      </c>
      <c r="C1151" s="12">
        <f t="shared" si="16"/>
        <v>2013</v>
      </c>
      <c r="D1151" s="9" t="s">
        <v>13</v>
      </c>
      <c r="E1151" s="13">
        <v>251</v>
      </c>
      <c r="F1151" s="14">
        <v>97889</v>
      </c>
      <c r="G1151" s="13">
        <v>344</v>
      </c>
      <c r="H1151" s="13">
        <v>248</v>
      </c>
      <c r="I1151" s="28">
        <f t="shared" si="69"/>
        <v>-93</v>
      </c>
      <c r="J1151">
        <f t="shared" si="70"/>
        <v>0.72093023255813948</v>
      </c>
      <c r="K1151">
        <f t="shared" si="71"/>
        <v>0.98804780876494025</v>
      </c>
      <c r="L1151" t="str">
        <f t="shared" si="72"/>
        <v>2</v>
      </c>
    </row>
    <row r="1152" spans="1:12" ht="25.5">
      <c r="A1152" s="9" t="s">
        <v>243</v>
      </c>
      <c r="B1152" s="7">
        <v>41283</v>
      </c>
      <c r="C1152" s="12">
        <f t="shared" si="16"/>
        <v>2013</v>
      </c>
      <c r="D1152" s="9" t="s">
        <v>9</v>
      </c>
      <c r="E1152" s="13">
        <v>410</v>
      </c>
      <c r="F1152" s="14">
        <v>92100</v>
      </c>
      <c r="G1152" s="13">
        <v>555</v>
      </c>
      <c r="H1152" s="13">
        <v>409</v>
      </c>
      <c r="I1152" s="28">
        <f t="shared" si="69"/>
        <v>-145</v>
      </c>
      <c r="J1152">
        <f t="shared" si="70"/>
        <v>0.73693693693693696</v>
      </c>
      <c r="K1152">
        <f t="shared" si="71"/>
        <v>0.9975609756097561</v>
      </c>
      <c r="L1152" t="str">
        <f t="shared" si="72"/>
        <v>1</v>
      </c>
    </row>
    <row r="1153" spans="1:12" ht="25.5">
      <c r="A1153" s="9" t="s">
        <v>243</v>
      </c>
      <c r="B1153" s="7">
        <v>41283</v>
      </c>
      <c r="C1153" s="12">
        <f t="shared" si="16"/>
        <v>2013</v>
      </c>
      <c r="D1153" s="9" t="s">
        <v>10</v>
      </c>
      <c r="E1153" s="13">
        <v>363</v>
      </c>
      <c r="F1153" s="14">
        <v>96210</v>
      </c>
      <c r="G1153" s="13">
        <v>470</v>
      </c>
      <c r="H1153" s="13">
        <v>363</v>
      </c>
      <c r="I1153" s="28">
        <f t="shared" si="69"/>
        <v>-107</v>
      </c>
      <c r="J1153">
        <f t="shared" si="70"/>
        <v>0.77234042553191484</v>
      </c>
      <c r="K1153">
        <f t="shared" si="71"/>
        <v>1</v>
      </c>
      <c r="L1153" t="str">
        <f t="shared" si="72"/>
        <v>1</v>
      </c>
    </row>
    <row r="1154" spans="1:12">
      <c r="A1154" s="9" t="s">
        <v>243</v>
      </c>
      <c r="B1154" s="7">
        <v>41283</v>
      </c>
      <c r="C1154" s="12">
        <f t="shared" si="16"/>
        <v>2013</v>
      </c>
      <c r="D1154" s="9" t="s">
        <v>12</v>
      </c>
      <c r="E1154" s="13">
        <v>462</v>
      </c>
      <c r="F1154" s="14">
        <v>1933</v>
      </c>
      <c r="G1154" s="13">
        <v>523</v>
      </c>
      <c r="H1154" s="13">
        <v>462</v>
      </c>
      <c r="I1154" s="28">
        <f t="shared" si="69"/>
        <v>-61</v>
      </c>
      <c r="J1154">
        <f t="shared" si="70"/>
        <v>0.88336520076481839</v>
      </c>
      <c r="K1154">
        <f t="shared" si="71"/>
        <v>1</v>
      </c>
      <c r="L1154" t="str">
        <f t="shared" si="72"/>
        <v>1</v>
      </c>
    </row>
    <row r="1155" spans="1:12">
      <c r="A1155" s="9" t="s">
        <v>243</v>
      </c>
      <c r="B1155" s="7">
        <v>41283</v>
      </c>
      <c r="C1155" s="12">
        <f t="shared" si="16"/>
        <v>2013</v>
      </c>
      <c r="D1155" s="9" t="s">
        <v>11</v>
      </c>
      <c r="E1155" s="13">
        <v>193</v>
      </c>
      <c r="F1155" s="14">
        <v>60000</v>
      </c>
      <c r="G1155" s="13">
        <v>244</v>
      </c>
      <c r="H1155" s="13">
        <v>188</v>
      </c>
      <c r="I1155" s="28">
        <f t="shared" ref="I1155:I1218" si="73">E1155-G1155</f>
        <v>-51</v>
      </c>
      <c r="J1155">
        <f t="shared" ref="J1155:J1218" si="74">H1155/G1155</f>
        <v>0.77049180327868849</v>
      </c>
      <c r="K1155">
        <f t="shared" ref="K1155:K1218" si="75">H1155/E1155</f>
        <v>0.97409326424870468</v>
      </c>
      <c r="L1155" t="str">
        <f t="shared" ref="L1155:L1218" si="76">IF(COUNTIF(A1155,"*First*"), "1","2")</f>
        <v>1</v>
      </c>
    </row>
    <row r="1156" spans="1:12">
      <c r="A1156" s="9" t="s">
        <v>243</v>
      </c>
      <c r="B1156" s="7">
        <v>41283</v>
      </c>
      <c r="C1156" s="12">
        <f t="shared" si="16"/>
        <v>2013</v>
      </c>
      <c r="D1156" s="9" t="s">
        <v>13</v>
      </c>
      <c r="E1156" s="13">
        <v>256</v>
      </c>
      <c r="F1156" s="14">
        <v>96101</v>
      </c>
      <c r="G1156" s="13">
        <v>393</v>
      </c>
      <c r="H1156" s="13">
        <v>256</v>
      </c>
      <c r="I1156" s="28">
        <f t="shared" si="73"/>
        <v>-137</v>
      </c>
      <c r="J1156">
        <f t="shared" si="74"/>
        <v>0.65139949109414763</v>
      </c>
      <c r="K1156">
        <f t="shared" si="75"/>
        <v>1</v>
      </c>
      <c r="L1156" t="str">
        <f t="shared" si="76"/>
        <v>1</v>
      </c>
    </row>
    <row r="1157" spans="1:12" ht="25.5">
      <c r="A1157" s="9" t="s">
        <v>244</v>
      </c>
      <c r="B1157" s="7">
        <v>41262</v>
      </c>
      <c r="C1157" s="12">
        <f t="shared" si="16"/>
        <v>2012</v>
      </c>
      <c r="D1157" s="9" t="s">
        <v>9</v>
      </c>
      <c r="E1157" s="13">
        <v>395</v>
      </c>
      <c r="F1157" s="14">
        <v>81889</v>
      </c>
      <c r="G1157" s="13">
        <v>499</v>
      </c>
      <c r="H1157" s="13">
        <v>378</v>
      </c>
      <c r="I1157" s="28">
        <f t="shared" si="73"/>
        <v>-104</v>
      </c>
      <c r="J1157">
        <f t="shared" si="74"/>
        <v>0.75751503006012022</v>
      </c>
      <c r="K1157">
        <f t="shared" si="75"/>
        <v>0.95696202531645569</v>
      </c>
      <c r="L1157" t="str">
        <f t="shared" si="76"/>
        <v>2</v>
      </c>
    </row>
    <row r="1158" spans="1:12" ht="25.5">
      <c r="A1158" s="9" t="s">
        <v>244</v>
      </c>
      <c r="B1158" s="7">
        <v>41262</v>
      </c>
      <c r="C1158" s="12">
        <f t="shared" si="16"/>
        <v>2012</v>
      </c>
      <c r="D1158" s="9" t="s">
        <v>10</v>
      </c>
      <c r="E1158" s="13">
        <v>360</v>
      </c>
      <c r="F1158" s="14">
        <v>93501</v>
      </c>
      <c r="G1158" s="13">
        <v>478</v>
      </c>
      <c r="H1158" s="13">
        <v>360</v>
      </c>
      <c r="I1158" s="28">
        <f t="shared" si="73"/>
        <v>-118</v>
      </c>
      <c r="J1158">
        <f t="shared" si="74"/>
        <v>0.7531380753138075</v>
      </c>
      <c r="K1158">
        <f t="shared" si="75"/>
        <v>1</v>
      </c>
      <c r="L1158" t="str">
        <f t="shared" si="76"/>
        <v>2</v>
      </c>
    </row>
    <row r="1159" spans="1:12">
      <c r="A1159" s="9" t="s">
        <v>244</v>
      </c>
      <c r="B1159" s="7">
        <v>41262</v>
      </c>
      <c r="C1159" s="12">
        <f t="shared" si="16"/>
        <v>2012</v>
      </c>
      <c r="D1159" s="9" t="s">
        <v>12</v>
      </c>
      <c r="E1159" s="13">
        <v>454</v>
      </c>
      <c r="F1159" s="14">
        <v>1701</v>
      </c>
      <c r="G1159" s="13">
        <v>522</v>
      </c>
      <c r="H1159" s="13">
        <v>440</v>
      </c>
      <c r="I1159" s="28">
        <f t="shared" si="73"/>
        <v>-68</v>
      </c>
      <c r="J1159">
        <f t="shared" si="74"/>
        <v>0.84291187739463602</v>
      </c>
      <c r="K1159">
        <f t="shared" si="75"/>
        <v>0.96916299559471364</v>
      </c>
      <c r="L1159" t="str">
        <f t="shared" si="76"/>
        <v>2</v>
      </c>
    </row>
    <row r="1160" spans="1:12">
      <c r="A1160" s="9" t="s">
        <v>244</v>
      </c>
      <c r="B1160" s="7">
        <v>41262</v>
      </c>
      <c r="C1160" s="12">
        <f t="shared" si="16"/>
        <v>2012</v>
      </c>
      <c r="D1160" s="9" t="s">
        <v>11</v>
      </c>
      <c r="E1160" s="13">
        <v>182</v>
      </c>
      <c r="F1160" s="14">
        <v>62201</v>
      </c>
      <c r="G1160" s="13">
        <v>242</v>
      </c>
      <c r="H1160" s="13">
        <v>178</v>
      </c>
      <c r="I1160" s="28">
        <f t="shared" si="73"/>
        <v>-60</v>
      </c>
      <c r="J1160">
        <f t="shared" si="74"/>
        <v>0.73553719008264462</v>
      </c>
      <c r="K1160">
        <f t="shared" si="75"/>
        <v>0.97802197802197799</v>
      </c>
      <c r="L1160" t="str">
        <f t="shared" si="76"/>
        <v>2</v>
      </c>
    </row>
    <row r="1161" spans="1:12">
      <c r="A1161" s="9" t="s">
        <v>244</v>
      </c>
      <c r="B1161" s="7">
        <v>41262</v>
      </c>
      <c r="C1161" s="12">
        <f t="shared" si="16"/>
        <v>2012</v>
      </c>
      <c r="D1161" s="9" t="s">
        <v>13</v>
      </c>
      <c r="E1161" s="13">
        <v>250</v>
      </c>
      <c r="F1161" s="14">
        <v>95990</v>
      </c>
      <c r="G1161" s="13">
        <v>406</v>
      </c>
      <c r="H1161" s="13">
        <v>241</v>
      </c>
      <c r="I1161" s="28">
        <f t="shared" si="73"/>
        <v>-156</v>
      </c>
      <c r="J1161">
        <f t="shared" si="74"/>
        <v>0.59359605911330049</v>
      </c>
      <c r="K1161">
        <f t="shared" si="75"/>
        <v>0.96399999999999997</v>
      </c>
      <c r="L1161" t="str">
        <f t="shared" si="76"/>
        <v>2</v>
      </c>
    </row>
    <row r="1162" spans="1:12" ht="25.5">
      <c r="A1162" s="9" t="s">
        <v>245</v>
      </c>
      <c r="B1162" s="7">
        <v>41248</v>
      </c>
      <c r="C1162" s="12">
        <f t="shared" si="16"/>
        <v>2012</v>
      </c>
      <c r="D1162" s="9" t="s">
        <v>9</v>
      </c>
      <c r="E1162" s="13">
        <v>395</v>
      </c>
      <c r="F1162" s="14">
        <v>78523</v>
      </c>
      <c r="G1162" s="13">
        <v>482</v>
      </c>
      <c r="H1162" s="13">
        <v>378</v>
      </c>
      <c r="I1162" s="28">
        <f t="shared" si="73"/>
        <v>-87</v>
      </c>
      <c r="J1162">
        <f t="shared" si="74"/>
        <v>0.78423236514522821</v>
      </c>
      <c r="K1162">
        <f t="shared" si="75"/>
        <v>0.95696202531645569</v>
      </c>
      <c r="L1162" t="str">
        <f t="shared" si="76"/>
        <v>1</v>
      </c>
    </row>
    <row r="1163" spans="1:12" ht="25.5">
      <c r="A1163" s="9" t="s">
        <v>245</v>
      </c>
      <c r="B1163" s="7">
        <v>41248</v>
      </c>
      <c r="C1163" s="12">
        <f t="shared" si="16"/>
        <v>2012</v>
      </c>
      <c r="D1163" s="9" t="s">
        <v>10</v>
      </c>
      <c r="E1163" s="13">
        <v>350</v>
      </c>
      <c r="F1163" s="14">
        <v>90200</v>
      </c>
      <c r="G1163" s="13">
        <v>493</v>
      </c>
      <c r="H1163" s="13">
        <v>337</v>
      </c>
      <c r="I1163" s="28">
        <f t="shared" si="73"/>
        <v>-143</v>
      </c>
      <c r="J1163">
        <f t="shared" si="74"/>
        <v>0.68356997971602429</v>
      </c>
      <c r="K1163">
        <f t="shared" si="75"/>
        <v>0.96285714285714286</v>
      </c>
      <c r="L1163" t="str">
        <f t="shared" si="76"/>
        <v>1</v>
      </c>
    </row>
    <row r="1164" spans="1:12">
      <c r="A1164" s="9" t="s">
        <v>245</v>
      </c>
      <c r="B1164" s="7">
        <v>41248</v>
      </c>
      <c r="C1164" s="12">
        <f t="shared" si="16"/>
        <v>2012</v>
      </c>
      <c r="D1164" s="9" t="s">
        <v>12</v>
      </c>
      <c r="E1164" s="13">
        <v>450</v>
      </c>
      <c r="F1164" s="14">
        <v>1612</v>
      </c>
      <c r="G1164" s="13">
        <v>602</v>
      </c>
      <c r="H1164" s="13">
        <v>435</v>
      </c>
      <c r="I1164" s="28">
        <f t="shared" si="73"/>
        <v>-152</v>
      </c>
      <c r="J1164">
        <f t="shared" si="74"/>
        <v>0.72259136212624586</v>
      </c>
      <c r="K1164">
        <f t="shared" si="75"/>
        <v>0.96666666666666667</v>
      </c>
      <c r="L1164" t="str">
        <f t="shared" si="76"/>
        <v>1</v>
      </c>
    </row>
    <row r="1165" spans="1:12">
      <c r="A1165" s="9" t="s">
        <v>245</v>
      </c>
      <c r="B1165" s="7">
        <v>41248</v>
      </c>
      <c r="C1165" s="12">
        <f t="shared" si="16"/>
        <v>2012</v>
      </c>
      <c r="D1165" s="9" t="s">
        <v>11</v>
      </c>
      <c r="E1165" s="13">
        <v>181</v>
      </c>
      <c r="F1165" s="14">
        <v>63035</v>
      </c>
      <c r="G1165" s="13">
        <v>281</v>
      </c>
      <c r="H1165" s="13">
        <v>168</v>
      </c>
      <c r="I1165" s="28">
        <f t="shared" si="73"/>
        <v>-100</v>
      </c>
      <c r="J1165">
        <f t="shared" si="74"/>
        <v>0.59786476868327398</v>
      </c>
      <c r="K1165">
        <f t="shared" si="75"/>
        <v>0.92817679558011046</v>
      </c>
      <c r="L1165" t="str">
        <f t="shared" si="76"/>
        <v>1</v>
      </c>
    </row>
    <row r="1166" spans="1:12">
      <c r="A1166" s="9" t="s">
        <v>245</v>
      </c>
      <c r="B1166" s="7">
        <v>41248</v>
      </c>
      <c r="C1166" s="12">
        <f t="shared" si="16"/>
        <v>2012</v>
      </c>
      <c r="D1166" s="9" t="s">
        <v>13</v>
      </c>
      <c r="E1166" s="13">
        <v>246</v>
      </c>
      <c r="F1166" s="14">
        <v>97000</v>
      </c>
      <c r="G1166" s="13">
        <v>329</v>
      </c>
      <c r="H1166" s="13">
        <v>233</v>
      </c>
      <c r="I1166" s="28">
        <f t="shared" si="73"/>
        <v>-83</v>
      </c>
      <c r="J1166">
        <f t="shared" si="74"/>
        <v>0.70820668693009114</v>
      </c>
      <c r="K1166">
        <f t="shared" si="75"/>
        <v>0.94715447154471544</v>
      </c>
      <c r="L1166" t="str">
        <f t="shared" si="76"/>
        <v>1</v>
      </c>
    </row>
    <row r="1167" spans="1:12" ht="25.5">
      <c r="A1167" s="9" t="s">
        <v>246</v>
      </c>
      <c r="B1167" s="7">
        <v>41234</v>
      </c>
      <c r="C1167" s="12">
        <f t="shared" si="16"/>
        <v>2012</v>
      </c>
      <c r="D1167" s="9" t="s">
        <v>9</v>
      </c>
      <c r="E1167" s="13">
        <v>396</v>
      </c>
      <c r="F1167" s="14">
        <v>77291</v>
      </c>
      <c r="G1167" s="13">
        <v>540</v>
      </c>
      <c r="H1167" s="13">
        <v>393</v>
      </c>
      <c r="I1167" s="28">
        <f t="shared" si="73"/>
        <v>-144</v>
      </c>
      <c r="J1167">
        <f t="shared" si="74"/>
        <v>0.72777777777777775</v>
      </c>
      <c r="K1167">
        <f t="shared" si="75"/>
        <v>0.99242424242424243</v>
      </c>
      <c r="L1167" t="str">
        <f t="shared" si="76"/>
        <v>2</v>
      </c>
    </row>
    <row r="1168" spans="1:12" ht="25.5">
      <c r="A1168" s="9" t="s">
        <v>246</v>
      </c>
      <c r="B1168" s="7">
        <v>41234</v>
      </c>
      <c r="C1168" s="12">
        <f t="shared" si="16"/>
        <v>2012</v>
      </c>
      <c r="D1168" s="9" t="s">
        <v>10</v>
      </c>
      <c r="E1168" s="13">
        <v>351</v>
      </c>
      <c r="F1168" s="14">
        <v>93004</v>
      </c>
      <c r="G1168" s="13">
        <v>487</v>
      </c>
      <c r="H1168" s="13">
        <v>342</v>
      </c>
      <c r="I1168" s="28">
        <f t="shared" si="73"/>
        <v>-136</v>
      </c>
      <c r="J1168">
        <f t="shared" si="74"/>
        <v>0.70225872689938396</v>
      </c>
      <c r="K1168">
        <f t="shared" si="75"/>
        <v>0.97435897435897434</v>
      </c>
      <c r="L1168" t="str">
        <f t="shared" si="76"/>
        <v>2</v>
      </c>
    </row>
    <row r="1169" spans="1:12">
      <c r="A1169" s="9" t="s">
        <v>246</v>
      </c>
      <c r="B1169" s="7">
        <v>41234</v>
      </c>
      <c r="C1169" s="12">
        <f t="shared" si="16"/>
        <v>2012</v>
      </c>
      <c r="D1169" s="9" t="s">
        <v>12</v>
      </c>
      <c r="E1169" s="13">
        <v>448</v>
      </c>
      <c r="F1169" s="14">
        <v>1689</v>
      </c>
      <c r="G1169" s="13">
        <v>523</v>
      </c>
      <c r="H1169" s="13">
        <v>441</v>
      </c>
      <c r="I1169" s="28">
        <f t="shared" si="73"/>
        <v>-75</v>
      </c>
      <c r="J1169">
        <f t="shared" si="74"/>
        <v>0.8432122370936902</v>
      </c>
      <c r="K1169">
        <f t="shared" si="75"/>
        <v>0.984375</v>
      </c>
      <c r="L1169" t="str">
        <f t="shared" si="76"/>
        <v>2</v>
      </c>
    </row>
    <row r="1170" spans="1:12">
      <c r="A1170" s="9" t="s">
        <v>246</v>
      </c>
      <c r="B1170" s="7">
        <v>41234</v>
      </c>
      <c r="C1170" s="12">
        <f t="shared" si="16"/>
        <v>2012</v>
      </c>
      <c r="D1170" s="9" t="s">
        <v>11</v>
      </c>
      <c r="E1170" s="13">
        <v>179</v>
      </c>
      <c r="F1170" s="14">
        <v>60235</v>
      </c>
      <c r="G1170" s="13">
        <v>254</v>
      </c>
      <c r="H1170" s="13">
        <v>177</v>
      </c>
      <c r="I1170" s="28">
        <f t="shared" si="73"/>
        <v>-75</v>
      </c>
      <c r="J1170">
        <f t="shared" si="74"/>
        <v>0.69685039370078738</v>
      </c>
      <c r="K1170">
        <f t="shared" si="75"/>
        <v>0.98882681564245811</v>
      </c>
      <c r="L1170" t="str">
        <f t="shared" si="76"/>
        <v>2</v>
      </c>
    </row>
    <row r="1171" spans="1:12">
      <c r="A1171" s="9" t="s">
        <v>246</v>
      </c>
      <c r="B1171" s="7">
        <v>41234</v>
      </c>
      <c r="C1171" s="12">
        <f t="shared" si="16"/>
        <v>2012</v>
      </c>
      <c r="D1171" s="9" t="s">
        <v>13</v>
      </c>
      <c r="E1171" s="13">
        <v>258</v>
      </c>
      <c r="F1171" s="14">
        <v>93990</v>
      </c>
      <c r="G1171" s="13">
        <v>352</v>
      </c>
      <c r="H1171" s="13">
        <v>250</v>
      </c>
      <c r="I1171" s="28">
        <f t="shared" si="73"/>
        <v>-94</v>
      </c>
      <c r="J1171">
        <f t="shared" si="74"/>
        <v>0.71022727272727271</v>
      </c>
      <c r="K1171">
        <f t="shared" si="75"/>
        <v>0.96899224806201545</v>
      </c>
      <c r="L1171" t="str">
        <f t="shared" si="76"/>
        <v>2</v>
      </c>
    </row>
    <row r="1172" spans="1:12" ht="25.5">
      <c r="A1172" s="9" t="s">
        <v>247</v>
      </c>
      <c r="B1172" s="7">
        <v>41220</v>
      </c>
      <c r="C1172" s="12">
        <f t="shared" si="16"/>
        <v>2012</v>
      </c>
      <c r="D1172" s="9" t="s">
        <v>9</v>
      </c>
      <c r="E1172" s="13">
        <v>395</v>
      </c>
      <c r="F1172" s="14">
        <v>77201</v>
      </c>
      <c r="G1172" s="13">
        <v>621</v>
      </c>
      <c r="H1172" s="13">
        <v>393</v>
      </c>
      <c r="I1172" s="28">
        <f t="shared" si="73"/>
        <v>-226</v>
      </c>
      <c r="J1172">
        <f t="shared" si="74"/>
        <v>0.63285024154589375</v>
      </c>
      <c r="K1172">
        <f t="shared" si="75"/>
        <v>0.99493670886075947</v>
      </c>
      <c r="L1172" t="str">
        <f t="shared" si="76"/>
        <v>1</v>
      </c>
    </row>
    <row r="1173" spans="1:12" ht="25.5">
      <c r="A1173" s="9" t="s">
        <v>247</v>
      </c>
      <c r="B1173" s="7">
        <v>41220</v>
      </c>
      <c r="C1173" s="12">
        <f t="shared" si="16"/>
        <v>2012</v>
      </c>
      <c r="D1173" s="9" t="s">
        <v>10</v>
      </c>
      <c r="E1173" s="13">
        <v>350</v>
      </c>
      <c r="F1173" s="14">
        <v>92400</v>
      </c>
      <c r="G1173" s="13">
        <v>573</v>
      </c>
      <c r="H1173" s="13">
        <v>350</v>
      </c>
      <c r="I1173" s="28">
        <f t="shared" si="73"/>
        <v>-223</v>
      </c>
      <c r="J1173">
        <f t="shared" si="74"/>
        <v>0.61082024432809778</v>
      </c>
      <c r="K1173">
        <f t="shared" si="75"/>
        <v>1</v>
      </c>
      <c r="L1173" t="str">
        <f t="shared" si="76"/>
        <v>1</v>
      </c>
    </row>
    <row r="1174" spans="1:12">
      <c r="A1174" s="9" t="s">
        <v>247</v>
      </c>
      <c r="B1174" s="7">
        <v>41220</v>
      </c>
      <c r="C1174" s="12">
        <f t="shared" si="16"/>
        <v>2012</v>
      </c>
      <c r="D1174" s="9" t="s">
        <v>12</v>
      </c>
      <c r="E1174" s="13">
        <v>481</v>
      </c>
      <c r="F1174" s="14">
        <v>1959</v>
      </c>
      <c r="G1174" s="13">
        <v>580</v>
      </c>
      <c r="H1174" s="13">
        <v>478</v>
      </c>
      <c r="I1174" s="28">
        <f t="shared" si="73"/>
        <v>-99</v>
      </c>
      <c r="J1174">
        <f t="shared" si="74"/>
        <v>0.82413793103448274</v>
      </c>
      <c r="K1174">
        <f t="shared" si="75"/>
        <v>0.99376299376299382</v>
      </c>
      <c r="L1174" t="str">
        <f t="shared" si="76"/>
        <v>1</v>
      </c>
    </row>
    <row r="1175" spans="1:12">
      <c r="A1175" s="9" t="s">
        <v>247</v>
      </c>
      <c r="B1175" s="7">
        <v>41220</v>
      </c>
      <c r="C1175" s="12">
        <f t="shared" si="16"/>
        <v>2012</v>
      </c>
      <c r="D1175" s="9" t="s">
        <v>11</v>
      </c>
      <c r="E1175" s="13">
        <v>181</v>
      </c>
      <c r="F1175" s="14">
        <v>59111</v>
      </c>
      <c r="G1175" s="13">
        <v>268</v>
      </c>
      <c r="H1175" s="13">
        <v>180</v>
      </c>
      <c r="I1175" s="28">
        <f t="shared" si="73"/>
        <v>-87</v>
      </c>
      <c r="J1175">
        <f t="shared" si="74"/>
        <v>0.67164179104477617</v>
      </c>
      <c r="K1175">
        <f t="shared" si="75"/>
        <v>0.99447513812154698</v>
      </c>
      <c r="L1175" t="str">
        <f t="shared" si="76"/>
        <v>1</v>
      </c>
    </row>
    <row r="1176" spans="1:12">
      <c r="A1176" s="9" t="s">
        <v>247</v>
      </c>
      <c r="B1176" s="7">
        <v>41220</v>
      </c>
      <c r="C1176" s="12">
        <f t="shared" si="16"/>
        <v>2012</v>
      </c>
      <c r="D1176" s="9" t="s">
        <v>13</v>
      </c>
      <c r="E1176" s="13">
        <v>244</v>
      </c>
      <c r="F1176" s="14">
        <v>92100</v>
      </c>
      <c r="G1176" s="13">
        <v>401</v>
      </c>
      <c r="H1176" s="13">
        <v>241</v>
      </c>
      <c r="I1176" s="28">
        <f t="shared" si="73"/>
        <v>-157</v>
      </c>
      <c r="J1176">
        <f t="shared" si="74"/>
        <v>0.60099750623441395</v>
      </c>
      <c r="K1176">
        <f t="shared" si="75"/>
        <v>0.98770491803278693</v>
      </c>
      <c r="L1176" t="str">
        <f t="shared" si="76"/>
        <v>1</v>
      </c>
    </row>
    <row r="1177" spans="1:12" ht="25.5">
      <c r="A1177" s="9" t="s">
        <v>248</v>
      </c>
      <c r="B1177" s="7">
        <v>41199</v>
      </c>
      <c r="C1177" s="12">
        <f t="shared" si="16"/>
        <v>2012</v>
      </c>
      <c r="D1177" s="9" t="s">
        <v>9</v>
      </c>
      <c r="E1177" s="13">
        <v>393</v>
      </c>
      <c r="F1177" s="14">
        <v>71001</v>
      </c>
      <c r="G1177" s="13">
        <v>509</v>
      </c>
      <c r="H1177" s="13">
        <v>390</v>
      </c>
      <c r="I1177" s="28">
        <f t="shared" si="73"/>
        <v>-116</v>
      </c>
      <c r="J1177">
        <f t="shared" si="74"/>
        <v>0.76620825147347738</v>
      </c>
      <c r="K1177">
        <f t="shared" si="75"/>
        <v>0.99236641221374045</v>
      </c>
      <c r="L1177" t="str">
        <f t="shared" si="76"/>
        <v>2</v>
      </c>
    </row>
    <row r="1178" spans="1:12" ht="25.5">
      <c r="A1178" s="9" t="s">
        <v>248</v>
      </c>
      <c r="B1178" s="7">
        <v>41199</v>
      </c>
      <c r="C1178" s="12">
        <f t="shared" si="16"/>
        <v>2012</v>
      </c>
      <c r="D1178" s="9" t="s">
        <v>10</v>
      </c>
      <c r="E1178" s="13">
        <v>353</v>
      </c>
      <c r="F1178" s="14">
        <v>85801</v>
      </c>
      <c r="G1178" s="13">
        <v>540</v>
      </c>
      <c r="H1178" s="13">
        <v>353</v>
      </c>
      <c r="I1178" s="28">
        <f t="shared" si="73"/>
        <v>-187</v>
      </c>
      <c r="J1178">
        <f t="shared" si="74"/>
        <v>0.65370370370370368</v>
      </c>
      <c r="K1178">
        <f t="shared" si="75"/>
        <v>1</v>
      </c>
      <c r="L1178" t="str">
        <f t="shared" si="76"/>
        <v>2</v>
      </c>
    </row>
    <row r="1179" spans="1:12">
      <c r="A1179" s="9" t="s">
        <v>248</v>
      </c>
      <c r="B1179" s="7">
        <v>41199</v>
      </c>
      <c r="C1179" s="12">
        <f t="shared" si="16"/>
        <v>2012</v>
      </c>
      <c r="D1179" s="9" t="s">
        <v>12</v>
      </c>
      <c r="E1179" s="13">
        <v>463</v>
      </c>
      <c r="F1179" s="14">
        <v>1920</v>
      </c>
      <c r="G1179" s="13">
        <v>605</v>
      </c>
      <c r="H1179" s="13">
        <v>462</v>
      </c>
      <c r="I1179" s="28">
        <f t="shared" si="73"/>
        <v>-142</v>
      </c>
      <c r="J1179">
        <f t="shared" si="74"/>
        <v>0.76363636363636367</v>
      </c>
      <c r="K1179">
        <f t="shared" si="75"/>
        <v>0.99784017278617709</v>
      </c>
      <c r="L1179" t="str">
        <f t="shared" si="76"/>
        <v>2</v>
      </c>
    </row>
    <row r="1180" spans="1:12">
      <c r="A1180" s="9" t="s">
        <v>248</v>
      </c>
      <c r="B1180" s="7">
        <v>41199</v>
      </c>
      <c r="C1180" s="12">
        <f t="shared" si="16"/>
        <v>2012</v>
      </c>
      <c r="D1180" s="9" t="s">
        <v>11</v>
      </c>
      <c r="E1180" s="13">
        <v>180</v>
      </c>
      <c r="F1180" s="14">
        <v>57889</v>
      </c>
      <c r="G1180" s="13">
        <v>229</v>
      </c>
      <c r="H1180" s="13">
        <v>180</v>
      </c>
      <c r="I1180" s="28">
        <f t="shared" si="73"/>
        <v>-49</v>
      </c>
      <c r="J1180">
        <f t="shared" si="74"/>
        <v>0.78602620087336239</v>
      </c>
      <c r="K1180">
        <f t="shared" si="75"/>
        <v>1</v>
      </c>
      <c r="L1180" t="str">
        <f t="shared" si="76"/>
        <v>2</v>
      </c>
    </row>
    <row r="1181" spans="1:12">
      <c r="A1181" s="9" t="s">
        <v>248</v>
      </c>
      <c r="B1181" s="7">
        <v>41199</v>
      </c>
      <c r="C1181" s="12">
        <f t="shared" si="16"/>
        <v>2012</v>
      </c>
      <c r="D1181" s="9" t="s">
        <v>13</v>
      </c>
      <c r="E1181" s="13">
        <v>249</v>
      </c>
      <c r="F1181" s="14">
        <v>87000</v>
      </c>
      <c r="G1181" s="13">
        <v>371</v>
      </c>
      <c r="H1181" s="13">
        <v>233</v>
      </c>
      <c r="I1181" s="28">
        <f t="shared" si="73"/>
        <v>-122</v>
      </c>
      <c r="J1181">
        <f t="shared" si="74"/>
        <v>0.62803234501347704</v>
      </c>
      <c r="K1181">
        <f t="shared" si="75"/>
        <v>0.93574297188755018</v>
      </c>
      <c r="L1181" t="str">
        <f t="shared" si="76"/>
        <v>2</v>
      </c>
    </row>
    <row r="1182" spans="1:12" ht="25.5">
      <c r="A1182" s="9" t="s">
        <v>249</v>
      </c>
      <c r="B1182" s="7">
        <v>41185</v>
      </c>
      <c r="C1182" s="12">
        <f t="shared" si="16"/>
        <v>2012</v>
      </c>
      <c r="D1182" s="9" t="s">
        <v>9</v>
      </c>
      <c r="E1182" s="13">
        <v>401</v>
      </c>
      <c r="F1182" s="14">
        <v>69000</v>
      </c>
      <c r="G1182" s="13">
        <v>506</v>
      </c>
      <c r="H1182" s="13">
        <v>399</v>
      </c>
      <c r="I1182" s="28">
        <f t="shared" si="73"/>
        <v>-105</v>
      </c>
      <c r="J1182">
        <f t="shared" si="74"/>
        <v>0.78853754940711462</v>
      </c>
      <c r="K1182">
        <f t="shared" si="75"/>
        <v>0.99501246882793015</v>
      </c>
      <c r="L1182" t="str">
        <f t="shared" si="76"/>
        <v>1</v>
      </c>
    </row>
    <row r="1183" spans="1:12" ht="25.5">
      <c r="A1183" s="9" t="s">
        <v>249</v>
      </c>
      <c r="B1183" s="7">
        <v>41185</v>
      </c>
      <c r="C1183" s="12">
        <f t="shared" si="16"/>
        <v>2012</v>
      </c>
      <c r="D1183" s="9" t="s">
        <v>10</v>
      </c>
      <c r="E1183" s="13">
        <v>350</v>
      </c>
      <c r="F1183" s="14">
        <v>80001</v>
      </c>
      <c r="G1183" s="13">
        <v>414</v>
      </c>
      <c r="H1183" s="13">
        <v>350</v>
      </c>
      <c r="I1183" s="28">
        <f t="shared" si="73"/>
        <v>-64</v>
      </c>
      <c r="J1183">
        <f t="shared" si="74"/>
        <v>0.84541062801932365</v>
      </c>
      <c r="K1183">
        <f t="shared" si="75"/>
        <v>1</v>
      </c>
      <c r="L1183" t="str">
        <f t="shared" si="76"/>
        <v>1</v>
      </c>
    </row>
    <row r="1184" spans="1:12">
      <c r="A1184" s="9" t="s">
        <v>249</v>
      </c>
      <c r="B1184" s="7">
        <v>41185</v>
      </c>
      <c r="C1184" s="12">
        <f t="shared" si="16"/>
        <v>2012</v>
      </c>
      <c r="D1184" s="9" t="s">
        <v>12</v>
      </c>
      <c r="E1184" s="13">
        <v>447</v>
      </c>
      <c r="F1184" s="14">
        <v>1912</v>
      </c>
      <c r="G1184" s="13">
        <v>631</v>
      </c>
      <c r="H1184" s="13">
        <v>413</v>
      </c>
      <c r="I1184" s="28">
        <f t="shared" si="73"/>
        <v>-184</v>
      </c>
      <c r="J1184">
        <f t="shared" si="74"/>
        <v>0.65451664025356582</v>
      </c>
      <c r="K1184">
        <f t="shared" si="75"/>
        <v>0.92393736017897088</v>
      </c>
      <c r="L1184" t="str">
        <f t="shared" si="76"/>
        <v>1</v>
      </c>
    </row>
    <row r="1185" spans="1:12">
      <c r="A1185" s="9" t="s">
        <v>249</v>
      </c>
      <c r="B1185" s="7">
        <v>41185</v>
      </c>
      <c r="C1185" s="12">
        <f t="shared" si="16"/>
        <v>2012</v>
      </c>
      <c r="D1185" s="9" t="s">
        <v>11</v>
      </c>
      <c r="E1185" s="13">
        <v>186</v>
      </c>
      <c r="F1185" s="14">
        <v>56001</v>
      </c>
      <c r="G1185" s="13">
        <v>221</v>
      </c>
      <c r="H1185" s="13">
        <v>185</v>
      </c>
      <c r="I1185" s="28">
        <f t="shared" si="73"/>
        <v>-35</v>
      </c>
      <c r="J1185">
        <f t="shared" si="74"/>
        <v>0.83710407239819007</v>
      </c>
      <c r="K1185">
        <f t="shared" si="75"/>
        <v>0.9946236559139785</v>
      </c>
      <c r="L1185" t="str">
        <f t="shared" si="76"/>
        <v>1</v>
      </c>
    </row>
    <row r="1186" spans="1:12">
      <c r="A1186" s="9" t="s">
        <v>249</v>
      </c>
      <c r="B1186" s="7">
        <v>41185</v>
      </c>
      <c r="C1186" s="12">
        <f t="shared" si="16"/>
        <v>2012</v>
      </c>
      <c r="D1186" s="9" t="s">
        <v>13</v>
      </c>
      <c r="E1186" s="13">
        <v>243</v>
      </c>
      <c r="F1186" s="14">
        <v>86889</v>
      </c>
      <c r="G1186" s="13">
        <v>312</v>
      </c>
      <c r="H1186" s="13">
        <v>242</v>
      </c>
      <c r="I1186" s="28">
        <f t="shared" si="73"/>
        <v>-69</v>
      </c>
      <c r="J1186">
        <f t="shared" si="74"/>
        <v>0.77564102564102566</v>
      </c>
      <c r="K1186">
        <f t="shared" si="75"/>
        <v>0.99588477366255146</v>
      </c>
      <c r="L1186" t="str">
        <f t="shared" si="76"/>
        <v>1</v>
      </c>
    </row>
    <row r="1187" spans="1:12" ht="25.5">
      <c r="A1187" s="9" t="s">
        <v>250</v>
      </c>
      <c r="B1187" s="7">
        <v>41171</v>
      </c>
      <c r="C1187" s="12">
        <f t="shared" si="16"/>
        <v>2012</v>
      </c>
      <c r="D1187" s="9" t="s">
        <v>9</v>
      </c>
      <c r="E1187" s="13">
        <v>402</v>
      </c>
      <c r="F1187" s="14">
        <v>63000</v>
      </c>
      <c r="G1187" s="13">
        <v>486</v>
      </c>
      <c r="H1187" s="13">
        <v>402</v>
      </c>
      <c r="I1187" s="28">
        <f t="shared" si="73"/>
        <v>-84</v>
      </c>
      <c r="J1187">
        <f t="shared" si="74"/>
        <v>0.8271604938271605</v>
      </c>
      <c r="K1187">
        <f t="shared" si="75"/>
        <v>1</v>
      </c>
      <c r="L1187" t="str">
        <f t="shared" si="76"/>
        <v>2</v>
      </c>
    </row>
    <row r="1188" spans="1:12" ht="25.5">
      <c r="A1188" s="9" t="s">
        <v>250</v>
      </c>
      <c r="B1188" s="7">
        <v>41171</v>
      </c>
      <c r="C1188" s="12">
        <f t="shared" si="16"/>
        <v>2012</v>
      </c>
      <c r="D1188" s="9" t="s">
        <v>10</v>
      </c>
      <c r="E1188" s="13">
        <v>351</v>
      </c>
      <c r="F1188" s="14">
        <v>88500</v>
      </c>
      <c r="G1188" s="13">
        <v>523</v>
      </c>
      <c r="H1188" s="13">
        <v>349</v>
      </c>
      <c r="I1188" s="28">
        <f t="shared" si="73"/>
        <v>-172</v>
      </c>
      <c r="J1188">
        <f t="shared" si="74"/>
        <v>0.66730401529636707</v>
      </c>
      <c r="K1188">
        <f t="shared" si="75"/>
        <v>0.99430199430199429</v>
      </c>
      <c r="L1188" t="str">
        <f t="shared" si="76"/>
        <v>2</v>
      </c>
    </row>
    <row r="1189" spans="1:12">
      <c r="A1189" s="9" t="s">
        <v>250</v>
      </c>
      <c r="B1189" s="7">
        <v>41171</v>
      </c>
      <c r="C1189" s="12">
        <f t="shared" si="16"/>
        <v>2012</v>
      </c>
      <c r="D1189" s="9" t="s">
        <v>12</v>
      </c>
      <c r="E1189" s="13">
        <v>450</v>
      </c>
      <c r="F1189" s="14">
        <v>1852</v>
      </c>
      <c r="G1189" s="13">
        <v>566</v>
      </c>
      <c r="H1189" s="13">
        <v>434</v>
      </c>
      <c r="I1189" s="28">
        <f t="shared" si="73"/>
        <v>-116</v>
      </c>
      <c r="J1189">
        <f t="shared" si="74"/>
        <v>0.7667844522968198</v>
      </c>
      <c r="K1189">
        <f t="shared" si="75"/>
        <v>0.96444444444444444</v>
      </c>
      <c r="L1189" t="str">
        <f t="shared" si="76"/>
        <v>2</v>
      </c>
    </row>
    <row r="1190" spans="1:12">
      <c r="A1190" s="9" t="s">
        <v>250</v>
      </c>
      <c r="B1190" s="7">
        <v>41171</v>
      </c>
      <c r="C1190" s="12">
        <f t="shared" si="16"/>
        <v>2012</v>
      </c>
      <c r="D1190" s="9" t="s">
        <v>11</v>
      </c>
      <c r="E1190" s="13">
        <v>182</v>
      </c>
      <c r="F1190" s="14">
        <v>57809</v>
      </c>
      <c r="G1190" s="13">
        <v>230</v>
      </c>
      <c r="H1190" s="13">
        <v>181</v>
      </c>
      <c r="I1190" s="28">
        <f t="shared" si="73"/>
        <v>-48</v>
      </c>
      <c r="J1190">
        <f t="shared" si="74"/>
        <v>0.78695652173913044</v>
      </c>
      <c r="K1190">
        <f t="shared" si="75"/>
        <v>0.99450549450549453</v>
      </c>
      <c r="L1190" t="str">
        <f t="shared" si="76"/>
        <v>2</v>
      </c>
    </row>
    <row r="1191" spans="1:12">
      <c r="A1191" s="9" t="s">
        <v>250</v>
      </c>
      <c r="B1191" s="7">
        <v>41171</v>
      </c>
      <c r="C1191" s="12">
        <f t="shared" si="16"/>
        <v>2012</v>
      </c>
      <c r="D1191" s="9" t="s">
        <v>13</v>
      </c>
      <c r="E1191" s="13">
        <v>252</v>
      </c>
      <c r="F1191" s="14">
        <v>89990</v>
      </c>
      <c r="G1191" s="13">
        <v>421</v>
      </c>
      <c r="H1191" s="13">
        <v>245</v>
      </c>
      <c r="I1191" s="28">
        <f t="shared" si="73"/>
        <v>-169</v>
      </c>
      <c r="J1191">
        <f t="shared" si="74"/>
        <v>0.58194774346793354</v>
      </c>
      <c r="K1191">
        <f t="shared" si="75"/>
        <v>0.97222222222222221</v>
      </c>
      <c r="L1191" t="str">
        <f t="shared" si="76"/>
        <v>2</v>
      </c>
    </row>
    <row r="1192" spans="1:12" ht="25.5">
      <c r="A1192" s="9" t="s">
        <v>251</v>
      </c>
      <c r="B1192" s="7">
        <v>41157</v>
      </c>
      <c r="C1192" s="12">
        <f t="shared" si="16"/>
        <v>2012</v>
      </c>
      <c r="D1192" s="9" t="s">
        <v>9</v>
      </c>
      <c r="E1192" s="13">
        <v>399</v>
      </c>
      <c r="F1192" s="14">
        <v>68000</v>
      </c>
      <c r="G1192" s="13">
        <v>518</v>
      </c>
      <c r="H1192" s="13">
        <v>391</v>
      </c>
      <c r="I1192" s="28">
        <f t="shared" si="73"/>
        <v>-119</v>
      </c>
      <c r="J1192">
        <f t="shared" si="74"/>
        <v>0.75482625482625487</v>
      </c>
      <c r="K1192">
        <f t="shared" si="75"/>
        <v>0.97994987468671679</v>
      </c>
      <c r="L1192" t="str">
        <f t="shared" si="76"/>
        <v>1</v>
      </c>
    </row>
    <row r="1193" spans="1:12" ht="25.5">
      <c r="A1193" s="9" t="s">
        <v>251</v>
      </c>
      <c r="B1193" s="7">
        <v>41157</v>
      </c>
      <c r="C1193" s="12">
        <f t="shared" si="16"/>
        <v>2012</v>
      </c>
      <c r="D1193" s="9" t="s">
        <v>10</v>
      </c>
      <c r="E1193" s="13">
        <v>355</v>
      </c>
      <c r="F1193" s="14">
        <v>80191</v>
      </c>
      <c r="G1193" s="13">
        <v>466</v>
      </c>
      <c r="H1193" s="13">
        <v>355</v>
      </c>
      <c r="I1193" s="28">
        <f t="shared" si="73"/>
        <v>-111</v>
      </c>
      <c r="J1193">
        <f t="shared" si="74"/>
        <v>0.7618025751072961</v>
      </c>
      <c r="K1193">
        <f t="shared" si="75"/>
        <v>1</v>
      </c>
      <c r="L1193" t="str">
        <f t="shared" si="76"/>
        <v>1</v>
      </c>
    </row>
    <row r="1194" spans="1:12">
      <c r="A1194" s="9" t="s">
        <v>251</v>
      </c>
      <c r="B1194" s="7">
        <v>41157</v>
      </c>
      <c r="C1194" s="12">
        <f t="shared" si="16"/>
        <v>2012</v>
      </c>
      <c r="D1194" s="9" t="s">
        <v>12</v>
      </c>
      <c r="E1194" s="13">
        <v>450</v>
      </c>
      <c r="F1194" s="14">
        <v>1801</v>
      </c>
      <c r="G1194" s="13">
        <v>575</v>
      </c>
      <c r="H1194" s="13">
        <v>450</v>
      </c>
      <c r="I1194" s="28">
        <f t="shared" si="73"/>
        <v>-125</v>
      </c>
      <c r="J1194">
        <f t="shared" si="74"/>
        <v>0.78260869565217395</v>
      </c>
      <c r="K1194">
        <f t="shared" si="75"/>
        <v>1</v>
      </c>
      <c r="L1194" t="str">
        <f t="shared" si="76"/>
        <v>1</v>
      </c>
    </row>
    <row r="1195" spans="1:12">
      <c r="A1195" s="9" t="s">
        <v>251</v>
      </c>
      <c r="B1195" s="7">
        <v>41157</v>
      </c>
      <c r="C1195" s="12">
        <f t="shared" si="16"/>
        <v>2012</v>
      </c>
      <c r="D1195" s="9" t="s">
        <v>11</v>
      </c>
      <c r="E1195" s="13">
        <v>183</v>
      </c>
      <c r="F1195" s="14">
        <v>57334</v>
      </c>
      <c r="G1195" s="13">
        <v>269</v>
      </c>
      <c r="H1195" s="13">
        <v>177</v>
      </c>
      <c r="I1195" s="28">
        <f t="shared" si="73"/>
        <v>-86</v>
      </c>
      <c r="J1195">
        <f t="shared" si="74"/>
        <v>0.65799256505576209</v>
      </c>
      <c r="K1195">
        <f t="shared" si="75"/>
        <v>0.96721311475409832</v>
      </c>
      <c r="L1195" t="str">
        <f t="shared" si="76"/>
        <v>1</v>
      </c>
    </row>
    <row r="1196" spans="1:12">
      <c r="A1196" s="9" t="s">
        <v>251</v>
      </c>
      <c r="B1196" s="7">
        <v>41157</v>
      </c>
      <c r="C1196" s="12">
        <f t="shared" si="16"/>
        <v>2012</v>
      </c>
      <c r="D1196" s="9" t="s">
        <v>13</v>
      </c>
      <c r="E1196" s="13">
        <v>245</v>
      </c>
      <c r="F1196" s="14">
        <v>87999</v>
      </c>
      <c r="G1196" s="13">
        <v>349</v>
      </c>
      <c r="H1196" s="13">
        <v>245</v>
      </c>
      <c r="I1196" s="28">
        <f t="shared" si="73"/>
        <v>-104</v>
      </c>
      <c r="J1196">
        <f t="shared" si="74"/>
        <v>0.70200573065902583</v>
      </c>
      <c r="K1196">
        <f t="shared" si="75"/>
        <v>1</v>
      </c>
      <c r="L1196" t="str">
        <f t="shared" si="76"/>
        <v>1</v>
      </c>
    </row>
    <row r="1197" spans="1:12" ht="25.5">
      <c r="A1197" s="9" t="s">
        <v>252</v>
      </c>
      <c r="B1197" s="7">
        <v>41144</v>
      </c>
      <c r="C1197" s="12">
        <f t="shared" si="16"/>
        <v>2012</v>
      </c>
      <c r="D1197" s="9" t="s">
        <v>9</v>
      </c>
      <c r="E1197" s="13">
        <v>400</v>
      </c>
      <c r="F1197" s="14">
        <v>66889</v>
      </c>
      <c r="G1197" s="13">
        <v>530</v>
      </c>
      <c r="H1197" s="13">
        <v>391</v>
      </c>
      <c r="I1197" s="28">
        <f t="shared" si="73"/>
        <v>-130</v>
      </c>
      <c r="J1197">
        <f t="shared" si="74"/>
        <v>0.73773584905660372</v>
      </c>
      <c r="K1197">
        <f t="shared" si="75"/>
        <v>0.97750000000000004</v>
      </c>
      <c r="L1197" t="str">
        <f t="shared" si="76"/>
        <v>2</v>
      </c>
    </row>
    <row r="1198" spans="1:12" ht="25.5">
      <c r="A1198" s="9" t="s">
        <v>252</v>
      </c>
      <c r="B1198" s="7">
        <v>41144</v>
      </c>
      <c r="C1198" s="12">
        <f t="shared" si="16"/>
        <v>2012</v>
      </c>
      <c r="D1198" s="9" t="s">
        <v>10</v>
      </c>
      <c r="E1198" s="13">
        <v>351</v>
      </c>
      <c r="F1198" s="14">
        <v>88002</v>
      </c>
      <c r="G1198" s="13">
        <v>532</v>
      </c>
      <c r="H1198" s="13">
        <v>351</v>
      </c>
      <c r="I1198" s="28">
        <f t="shared" si="73"/>
        <v>-181</v>
      </c>
      <c r="J1198">
        <f t="shared" si="74"/>
        <v>0.65977443609022557</v>
      </c>
      <c r="K1198">
        <f t="shared" si="75"/>
        <v>1</v>
      </c>
      <c r="L1198" t="str">
        <f t="shared" si="76"/>
        <v>2</v>
      </c>
    </row>
    <row r="1199" spans="1:12">
      <c r="A1199" s="9" t="s">
        <v>252</v>
      </c>
      <c r="B1199" s="7">
        <v>41144</v>
      </c>
      <c r="C1199" s="12">
        <f t="shared" si="16"/>
        <v>2012</v>
      </c>
      <c r="D1199" s="9" t="s">
        <v>12</v>
      </c>
      <c r="E1199" s="13">
        <v>448</v>
      </c>
      <c r="F1199" s="14">
        <v>2013</v>
      </c>
      <c r="G1199" s="13">
        <v>535</v>
      </c>
      <c r="H1199" s="13">
        <v>444</v>
      </c>
      <c r="I1199" s="28">
        <f t="shared" si="73"/>
        <v>-87</v>
      </c>
      <c r="J1199">
        <f t="shared" si="74"/>
        <v>0.82990654205607473</v>
      </c>
      <c r="K1199">
        <f t="shared" si="75"/>
        <v>0.9910714285714286</v>
      </c>
      <c r="L1199" t="str">
        <f t="shared" si="76"/>
        <v>2</v>
      </c>
    </row>
    <row r="1200" spans="1:12">
      <c r="A1200" s="9" t="s">
        <v>252</v>
      </c>
      <c r="B1200" s="7">
        <v>41144</v>
      </c>
      <c r="C1200" s="12">
        <f t="shared" si="16"/>
        <v>2012</v>
      </c>
      <c r="D1200" s="9" t="s">
        <v>11</v>
      </c>
      <c r="E1200" s="13">
        <v>181</v>
      </c>
      <c r="F1200" s="14">
        <v>59334</v>
      </c>
      <c r="G1200" s="13">
        <v>261</v>
      </c>
      <c r="H1200" s="13">
        <v>178</v>
      </c>
      <c r="I1200" s="28">
        <f t="shared" si="73"/>
        <v>-80</v>
      </c>
      <c r="J1200">
        <f t="shared" si="74"/>
        <v>0.68199233716475094</v>
      </c>
      <c r="K1200">
        <f t="shared" si="75"/>
        <v>0.98342541436464093</v>
      </c>
      <c r="L1200" t="str">
        <f t="shared" si="76"/>
        <v>2</v>
      </c>
    </row>
    <row r="1201" spans="1:12">
      <c r="A1201" s="9" t="s">
        <v>252</v>
      </c>
      <c r="B1201" s="7">
        <v>41144</v>
      </c>
      <c r="C1201" s="12">
        <f t="shared" si="16"/>
        <v>2012</v>
      </c>
      <c r="D1201" s="9" t="s">
        <v>13</v>
      </c>
      <c r="E1201" s="13">
        <v>247</v>
      </c>
      <c r="F1201" s="14">
        <v>93990</v>
      </c>
      <c r="G1201" s="13">
        <v>301</v>
      </c>
      <c r="H1201" s="13">
        <v>238</v>
      </c>
      <c r="I1201" s="28">
        <f t="shared" si="73"/>
        <v>-54</v>
      </c>
      <c r="J1201">
        <f t="shared" si="74"/>
        <v>0.79069767441860461</v>
      </c>
      <c r="K1201">
        <f t="shared" si="75"/>
        <v>0.96356275303643724</v>
      </c>
      <c r="L1201" t="str">
        <f t="shared" si="76"/>
        <v>2</v>
      </c>
    </row>
    <row r="1202" spans="1:12" ht="25.5">
      <c r="A1202" s="9" t="s">
        <v>253</v>
      </c>
      <c r="B1202" s="7">
        <v>41129</v>
      </c>
      <c r="C1202" s="12">
        <f t="shared" si="16"/>
        <v>2012</v>
      </c>
      <c r="D1202" s="9" t="s">
        <v>9</v>
      </c>
      <c r="E1202" s="13">
        <v>421</v>
      </c>
      <c r="F1202" s="14">
        <v>73501</v>
      </c>
      <c r="G1202" s="13">
        <v>724</v>
      </c>
      <c r="H1202" s="13">
        <v>415</v>
      </c>
      <c r="I1202" s="28">
        <f t="shared" si="73"/>
        <v>-303</v>
      </c>
      <c r="J1202">
        <f t="shared" si="74"/>
        <v>0.57320441988950277</v>
      </c>
      <c r="K1202">
        <f t="shared" si="75"/>
        <v>0.98574821852731587</v>
      </c>
      <c r="L1202" t="str">
        <f t="shared" si="76"/>
        <v>1</v>
      </c>
    </row>
    <row r="1203" spans="1:12" ht="25.5">
      <c r="A1203" s="9" t="s">
        <v>253</v>
      </c>
      <c r="B1203" s="7">
        <v>41129</v>
      </c>
      <c r="C1203" s="12">
        <f t="shared" si="16"/>
        <v>2012</v>
      </c>
      <c r="D1203" s="9" t="s">
        <v>10</v>
      </c>
      <c r="E1203" s="13">
        <v>350</v>
      </c>
      <c r="F1203" s="14">
        <v>94502</v>
      </c>
      <c r="G1203" s="13">
        <v>489</v>
      </c>
      <c r="H1203" s="13">
        <v>345</v>
      </c>
      <c r="I1203" s="28">
        <f t="shared" si="73"/>
        <v>-139</v>
      </c>
      <c r="J1203">
        <f t="shared" si="74"/>
        <v>0.70552147239263807</v>
      </c>
      <c r="K1203">
        <f t="shared" si="75"/>
        <v>0.98571428571428577</v>
      </c>
      <c r="L1203" t="str">
        <f t="shared" si="76"/>
        <v>1</v>
      </c>
    </row>
    <row r="1204" spans="1:12">
      <c r="A1204" s="9" t="s">
        <v>253</v>
      </c>
      <c r="B1204" s="7">
        <v>41129</v>
      </c>
      <c r="C1204" s="12">
        <f t="shared" si="16"/>
        <v>2012</v>
      </c>
      <c r="D1204" s="9" t="s">
        <v>12</v>
      </c>
      <c r="E1204" s="13">
        <v>456</v>
      </c>
      <c r="F1204" s="14">
        <v>2081</v>
      </c>
      <c r="G1204" s="13">
        <v>659</v>
      </c>
      <c r="H1204" s="13">
        <v>453</v>
      </c>
      <c r="I1204" s="28">
        <f t="shared" si="73"/>
        <v>-203</v>
      </c>
      <c r="J1204">
        <f t="shared" si="74"/>
        <v>0.68740515933232171</v>
      </c>
      <c r="K1204">
        <f t="shared" si="75"/>
        <v>0.99342105263157898</v>
      </c>
      <c r="L1204" t="str">
        <f t="shared" si="76"/>
        <v>1</v>
      </c>
    </row>
    <row r="1205" spans="1:12">
      <c r="A1205" s="9" t="s">
        <v>253</v>
      </c>
      <c r="B1205" s="7">
        <v>41129</v>
      </c>
      <c r="C1205" s="12">
        <f t="shared" si="16"/>
        <v>2012</v>
      </c>
      <c r="D1205" s="9" t="s">
        <v>11</v>
      </c>
      <c r="E1205" s="13">
        <v>183</v>
      </c>
      <c r="F1205" s="14">
        <v>57001</v>
      </c>
      <c r="G1205" s="13">
        <v>241</v>
      </c>
      <c r="H1205" s="13">
        <v>180</v>
      </c>
      <c r="I1205" s="28">
        <f t="shared" si="73"/>
        <v>-58</v>
      </c>
      <c r="J1205">
        <f t="shared" si="74"/>
        <v>0.74688796680497926</v>
      </c>
      <c r="K1205">
        <f t="shared" si="75"/>
        <v>0.98360655737704916</v>
      </c>
      <c r="L1205" t="str">
        <f t="shared" si="76"/>
        <v>1</v>
      </c>
    </row>
    <row r="1206" spans="1:12">
      <c r="A1206" s="9" t="s">
        <v>253</v>
      </c>
      <c r="B1206" s="7">
        <v>41129</v>
      </c>
      <c r="C1206" s="12">
        <f t="shared" si="16"/>
        <v>2012</v>
      </c>
      <c r="D1206" s="9" t="s">
        <v>13</v>
      </c>
      <c r="E1206" s="13">
        <v>260</v>
      </c>
      <c r="F1206" s="14">
        <v>95034</v>
      </c>
      <c r="G1206" s="13">
        <v>354</v>
      </c>
      <c r="H1206" s="13">
        <v>258</v>
      </c>
      <c r="I1206" s="28">
        <f t="shared" si="73"/>
        <v>-94</v>
      </c>
      <c r="J1206">
        <f t="shared" si="74"/>
        <v>0.72881355932203384</v>
      </c>
      <c r="K1206">
        <f t="shared" si="75"/>
        <v>0.99230769230769234</v>
      </c>
      <c r="L1206" t="str">
        <f t="shared" si="76"/>
        <v>1</v>
      </c>
    </row>
    <row r="1207" spans="1:12" ht="25.5">
      <c r="A1207" s="9" t="s">
        <v>254</v>
      </c>
      <c r="B1207" s="7">
        <v>41108</v>
      </c>
      <c r="C1207" s="12">
        <f t="shared" si="16"/>
        <v>2012</v>
      </c>
      <c r="D1207" s="9" t="s">
        <v>9</v>
      </c>
      <c r="E1207" s="13">
        <v>676</v>
      </c>
      <c r="F1207" s="14">
        <v>68656</v>
      </c>
      <c r="G1207" s="13">
        <v>911</v>
      </c>
      <c r="H1207" s="13">
        <v>669</v>
      </c>
      <c r="I1207" s="28">
        <f t="shared" si="73"/>
        <v>-235</v>
      </c>
      <c r="J1207">
        <f t="shared" si="74"/>
        <v>0.73435784851811192</v>
      </c>
      <c r="K1207">
        <f t="shared" si="75"/>
        <v>0.98964497041420119</v>
      </c>
      <c r="L1207" t="str">
        <f t="shared" si="76"/>
        <v>2</v>
      </c>
    </row>
    <row r="1208" spans="1:12" ht="25.5">
      <c r="A1208" s="9" t="s">
        <v>254</v>
      </c>
      <c r="B1208" s="7">
        <v>41108</v>
      </c>
      <c r="C1208" s="12">
        <f t="shared" si="16"/>
        <v>2012</v>
      </c>
      <c r="D1208" s="9" t="s">
        <v>10</v>
      </c>
      <c r="E1208" s="13">
        <v>353</v>
      </c>
      <c r="F1208" s="14">
        <v>90501</v>
      </c>
      <c r="G1208" s="13">
        <v>549</v>
      </c>
      <c r="H1208" s="13">
        <v>352</v>
      </c>
      <c r="I1208" s="28">
        <f t="shared" si="73"/>
        <v>-196</v>
      </c>
      <c r="J1208">
        <f t="shared" si="74"/>
        <v>0.64116575591985425</v>
      </c>
      <c r="K1208">
        <f t="shared" si="75"/>
        <v>0.99716713881019825</v>
      </c>
      <c r="L1208" t="str">
        <f t="shared" si="76"/>
        <v>2</v>
      </c>
    </row>
    <row r="1209" spans="1:12">
      <c r="A1209" s="9" t="s">
        <v>254</v>
      </c>
      <c r="B1209" s="7">
        <v>41108</v>
      </c>
      <c r="C1209" s="12">
        <f t="shared" si="16"/>
        <v>2012</v>
      </c>
      <c r="D1209" s="9" t="s">
        <v>12</v>
      </c>
      <c r="E1209" s="13">
        <v>426</v>
      </c>
      <c r="F1209" s="14">
        <v>1859</v>
      </c>
      <c r="G1209" s="13">
        <v>531</v>
      </c>
      <c r="H1209" s="13">
        <v>425</v>
      </c>
      <c r="I1209" s="28">
        <f t="shared" si="73"/>
        <v>-105</v>
      </c>
      <c r="J1209">
        <f t="shared" si="74"/>
        <v>0.80037664783427498</v>
      </c>
      <c r="K1209">
        <f t="shared" si="75"/>
        <v>0.99765258215962438</v>
      </c>
      <c r="L1209" t="str">
        <f t="shared" si="76"/>
        <v>2</v>
      </c>
    </row>
    <row r="1210" spans="1:12">
      <c r="A1210" s="9" t="s">
        <v>254</v>
      </c>
      <c r="B1210" s="7">
        <v>41108</v>
      </c>
      <c r="C1210" s="12">
        <f t="shared" si="16"/>
        <v>2012</v>
      </c>
      <c r="D1210" s="9" t="s">
        <v>11</v>
      </c>
      <c r="E1210" s="13">
        <v>163</v>
      </c>
      <c r="F1210" s="14">
        <v>55805</v>
      </c>
      <c r="G1210" s="13">
        <v>222</v>
      </c>
      <c r="H1210" s="13">
        <v>162</v>
      </c>
      <c r="I1210" s="28">
        <f t="shared" si="73"/>
        <v>-59</v>
      </c>
      <c r="J1210">
        <f t="shared" si="74"/>
        <v>0.72972972972972971</v>
      </c>
      <c r="K1210">
        <f t="shared" si="75"/>
        <v>0.99386503067484666</v>
      </c>
      <c r="L1210" t="str">
        <f t="shared" si="76"/>
        <v>2</v>
      </c>
    </row>
    <row r="1211" spans="1:12">
      <c r="A1211" s="9" t="s">
        <v>254</v>
      </c>
      <c r="B1211" s="7">
        <v>41108</v>
      </c>
      <c r="C1211" s="12">
        <f t="shared" si="16"/>
        <v>2012</v>
      </c>
      <c r="D1211" s="9" t="s">
        <v>13</v>
      </c>
      <c r="E1211" s="13">
        <v>310</v>
      </c>
      <c r="F1211" s="14">
        <v>92700</v>
      </c>
      <c r="G1211" s="13">
        <v>429</v>
      </c>
      <c r="H1211" s="13">
        <v>306</v>
      </c>
      <c r="I1211" s="28">
        <f t="shared" si="73"/>
        <v>-119</v>
      </c>
      <c r="J1211">
        <f t="shared" si="74"/>
        <v>0.71328671328671334</v>
      </c>
      <c r="K1211">
        <f t="shared" si="75"/>
        <v>0.98709677419354835</v>
      </c>
      <c r="L1211" t="str">
        <f t="shared" si="76"/>
        <v>2</v>
      </c>
    </row>
    <row r="1212" spans="1:12" ht="25.5">
      <c r="A1212" s="9" t="s">
        <v>255</v>
      </c>
      <c r="B1212" s="7">
        <v>41094</v>
      </c>
      <c r="C1212" s="12">
        <f t="shared" si="16"/>
        <v>2012</v>
      </c>
      <c r="D1212" s="9" t="s">
        <v>9</v>
      </c>
      <c r="E1212" s="13">
        <v>641</v>
      </c>
      <c r="F1212" s="14">
        <v>59421</v>
      </c>
      <c r="G1212" s="13">
        <v>872</v>
      </c>
      <c r="H1212" s="13">
        <v>613</v>
      </c>
      <c r="I1212" s="28">
        <f t="shared" si="73"/>
        <v>-231</v>
      </c>
      <c r="J1212">
        <f t="shared" si="74"/>
        <v>0.70298165137614677</v>
      </c>
      <c r="K1212">
        <f t="shared" si="75"/>
        <v>0.95631825273010918</v>
      </c>
      <c r="L1212" t="str">
        <f t="shared" si="76"/>
        <v>1</v>
      </c>
    </row>
    <row r="1213" spans="1:12" ht="25.5">
      <c r="A1213" s="9" t="s">
        <v>255</v>
      </c>
      <c r="B1213" s="7">
        <v>41094</v>
      </c>
      <c r="C1213" s="12">
        <f t="shared" si="16"/>
        <v>2012</v>
      </c>
      <c r="D1213" s="9" t="s">
        <v>10</v>
      </c>
      <c r="E1213" s="13">
        <v>358</v>
      </c>
      <c r="F1213" s="14">
        <v>82289</v>
      </c>
      <c r="G1213" s="13">
        <v>459</v>
      </c>
      <c r="H1213" s="13">
        <v>358</v>
      </c>
      <c r="I1213" s="28">
        <f t="shared" si="73"/>
        <v>-101</v>
      </c>
      <c r="J1213">
        <f t="shared" si="74"/>
        <v>0.77995642701525059</v>
      </c>
      <c r="K1213">
        <f t="shared" si="75"/>
        <v>1</v>
      </c>
      <c r="L1213" t="str">
        <f t="shared" si="76"/>
        <v>1</v>
      </c>
    </row>
    <row r="1214" spans="1:12">
      <c r="A1214" s="9" t="s">
        <v>255</v>
      </c>
      <c r="B1214" s="7">
        <v>41094</v>
      </c>
      <c r="C1214" s="12">
        <f t="shared" si="16"/>
        <v>2012</v>
      </c>
      <c r="D1214" s="9" t="s">
        <v>12</v>
      </c>
      <c r="E1214" s="13">
        <v>451</v>
      </c>
      <c r="F1214" s="14">
        <v>1760</v>
      </c>
      <c r="G1214" s="13">
        <v>592</v>
      </c>
      <c r="H1214" s="13">
        <v>442</v>
      </c>
      <c r="I1214" s="28">
        <f t="shared" si="73"/>
        <v>-141</v>
      </c>
      <c r="J1214">
        <f t="shared" si="74"/>
        <v>0.7466216216216216</v>
      </c>
      <c r="K1214">
        <f t="shared" si="75"/>
        <v>0.98004434589800449</v>
      </c>
      <c r="L1214" t="str">
        <f t="shared" si="76"/>
        <v>1</v>
      </c>
    </row>
    <row r="1215" spans="1:12">
      <c r="A1215" s="9" t="s">
        <v>255</v>
      </c>
      <c r="B1215" s="7">
        <v>41094</v>
      </c>
      <c r="C1215" s="12">
        <f t="shared" si="16"/>
        <v>2012</v>
      </c>
      <c r="D1215" s="9" t="s">
        <v>11</v>
      </c>
      <c r="E1215" s="13">
        <v>164</v>
      </c>
      <c r="F1215" s="14">
        <v>55556</v>
      </c>
      <c r="G1215" s="13">
        <v>234</v>
      </c>
      <c r="H1215" s="13">
        <v>161</v>
      </c>
      <c r="I1215" s="28">
        <f t="shared" si="73"/>
        <v>-70</v>
      </c>
      <c r="J1215">
        <f t="shared" si="74"/>
        <v>0.68803418803418803</v>
      </c>
      <c r="K1215">
        <f t="shared" si="75"/>
        <v>0.98170731707317072</v>
      </c>
      <c r="L1215" t="str">
        <f t="shared" si="76"/>
        <v>1</v>
      </c>
    </row>
    <row r="1216" spans="1:12">
      <c r="A1216" s="9" t="s">
        <v>255</v>
      </c>
      <c r="B1216" s="7">
        <v>41094</v>
      </c>
      <c r="C1216" s="12">
        <f t="shared" si="16"/>
        <v>2012</v>
      </c>
      <c r="D1216" s="9" t="s">
        <v>13</v>
      </c>
      <c r="E1216" s="13">
        <v>312</v>
      </c>
      <c r="F1216" s="14">
        <v>86999</v>
      </c>
      <c r="G1216" s="13">
        <v>410</v>
      </c>
      <c r="H1216" s="13">
        <v>295</v>
      </c>
      <c r="I1216" s="28">
        <f t="shared" si="73"/>
        <v>-98</v>
      </c>
      <c r="J1216">
        <f t="shared" si="74"/>
        <v>0.71951219512195119</v>
      </c>
      <c r="K1216">
        <f t="shared" si="75"/>
        <v>0.94551282051282048</v>
      </c>
      <c r="L1216" t="str">
        <f t="shared" si="76"/>
        <v>1</v>
      </c>
    </row>
    <row r="1217" spans="1:12" ht="25.5">
      <c r="A1217" s="9" t="s">
        <v>256</v>
      </c>
      <c r="B1217" s="7">
        <v>41080</v>
      </c>
      <c r="C1217" s="12">
        <f t="shared" si="16"/>
        <v>2012</v>
      </c>
      <c r="D1217" s="9" t="s">
        <v>9</v>
      </c>
      <c r="E1217" s="13">
        <v>633</v>
      </c>
      <c r="F1217" s="14">
        <v>59004</v>
      </c>
      <c r="G1217" s="13">
        <v>920</v>
      </c>
      <c r="H1217" s="13">
        <v>577</v>
      </c>
      <c r="I1217" s="28">
        <f t="shared" si="73"/>
        <v>-287</v>
      </c>
      <c r="J1217">
        <f t="shared" si="74"/>
        <v>0.62717391304347825</v>
      </c>
      <c r="K1217">
        <f t="shared" si="75"/>
        <v>0.91153238546603477</v>
      </c>
      <c r="L1217" t="str">
        <f t="shared" si="76"/>
        <v>2</v>
      </c>
    </row>
    <row r="1218" spans="1:12" ht="25.5">
      <c r="A1218" s="9" t="s">
        <v>256</v>
      </c>
      <c r="B1218" s="7">
        <v>41080</v>
      </c>
      <c r="C1218" s="12">
        <f t="shared" si="16"/>
        <v>2012</v>
      </c>
      <c r="D1218" s="9" t="s">
        <v>10</v>
      </c>
      <c r="E1218" s="13">
        <v>349</v>
      </c>
      <c r="F1218" s="14">
        <v>85400</v>
      </c>
      <c r="G1218" s="13">
        <v>477</v>
      </c>
      <c r="H1218" s="13">
        <v>346</v>
      </c>
      <c r="I1218" s="28">
        <f t="shared" si="73"/>
        <v>-128</v>
      </c>
      <c r="J1218">
        <f t="shared" si="74"/>
        <v>0.72536687631027252</v>
      </c>
      <c r="K1218">
        <f t="shared" si="75"/>
        <v>0.99140401146131807</v>
      </c>
      <c r="L1218" t="str">
        <f t="shared" si="76"/>
        <v>2</v>
      </c>
    </row>
    <row r="1219" spans="1:12">
      <c r="A1219" s="9" t="s">
        <v>256</v>
      </c>
      <c r="B1219" s="7">
        <v>41080</v>
      </c>
      <c r="C1219" s="12">
        <f t="shared" si="16"/>
        <v>2012</v>
      </c>
      <c r="D1219" s="9" t="s">
        <v>12</v>
      </c>
      <c r="E1219" s="13">
        <v>410</v>
      </c>
      <c r="F1219" s="14">
        <v>1712</v>
      </c>
      <c r="G1219" s="13">
        <v>517</v>
      </c>
      <c r="H1219" s="13">
        <v>393</v>
      </c>
      <c r="I1219" s="28">
        <f t="shared" ref="I1219:I1282" si="77">E1219-G1219</f>
        <v>-107</v>
      </c>
      <c r="J1219">
        <f t="shared" ref="J1219:J1282" si="78">H1219/G1219</f>
        <v>0.76015473887814311</v>
      </c>
      <c r="K1219">
        <f t="shared" ref="K1219:K1282" si="79">H1219/E1219</f>
        <v>0.95853658536585362</v>
      </c>
      <c r="L1219" t="str">
        <f t="shared" ref="L1219:L1282" si="80">IF(COUNTIF(A1219,"*First*"), "1","2")</f>
        <v>2</v>
      </c>
    </row>
    <row r="1220" spans="1:12">
      <c r="A1220" s="9" t="s">
        <v>256</v>
      </c>
      <c r="B1220" s="7">
        <v>41080</v>
      </c>
      <c r="C1220" s="12">
        <f t="shared" si="16"/>
        <v>2012</v>
      </c>
      <c r="D1220" s="9" t="s">
        <v>11</v>
      </c>
      <c r="E1220" s="13">
        <v>161</v>
      </c>
      <c r="F1220" s="14">
        <v>54502</v>
      </c>
      <c r="G1220" s="13">
        <v>242</v>
      </c>
      <c r="H1220" s="13">
        <v>158</v>
      </c>
      <c r="I1220" s="28">
        <f t="shared" si="77"/>
        <v>-81</v>
      </c>
      <c r="J1220">
        <f t="shared" si="78"/>
        <v>0.65289256198347112</v>
      </c>
      <c r="K1220">
        <f t="shared" si="79"/>
        <v>0.98136645962732916</v>
      </c>
      <c r="L1220" t="str">
        <f t="shared" si="80"/>
        <v>2</v>
      </c>
    </row>
    <row r="1221" spans="1:12">
      <c r="A1221" s="9" t="s">
        <v>256</v>
      </c>
      <c r="B1221" s="7">
        <v>41080</v>
      </c>
      <c r="C1221" s="12">
        <f t="shared" si="16"/>
        <v>2012</v>
      </c>
      <c r="D1221" s="9" t="s">
        <v>13</v>
      </c>
      <c r="E1221" s="13">
        <v>317</v>
      </c>
      <c r="F1221" s="14">
        <v>84389</v>
      </c>
      <c r="G1221" s="13">
        <v>427</v>
      </c>
      <c r="H1221" s="13">
        <v>315</v>
      </c>
      <c r="I1221" s="28">
        <f t="shared" si="77"/>
        <v>-110</v>
      </c>
      <c r="J1221">
        <f t="shared" si="78"/>
        <v>0.73770491803278693</v>
      </c>
      <c r="K1221">
        <f t="shared" si="79"/>
        <v>0.99369085173501581</v>
      </c>
      <c r="L1221" t="str">
        <f t="shared" si="80"/>
        <v>2</v>
      </c>
    </row>
    <row r="1222" spans="1:12" ht="25.5">
      <c r="A1222" s="9" t="s">
        <v>257</v>
      </c>
      <c r="B1222" s="7">
        <v>41066</v>
      </c>
      <c r="C1222" s="12">
        <f t="shared" si="16"/>
        <v>2012</v>
      </c>
      <c r="D1222" s="9" t="s">
        <v>9</v>
      </c>
      <c r="E1222" s="13">
        <v>668</v>
      </c>
      <c r="F1222" s="14">
        <v>59003</v>
      </c>
      <c r="G1222" s="13">
        <v>1004</v>
      </c>
      <c r="H1222" s="13">
        <v>647</v>
      </c>
      <c r="I1222" s="28">
        <f t="shared" si="77"/>
        <v>-336</v>
      </c>
      <c r="J1222">
        <f t="shared" si="78"/>
        <v>0.64442231075697209</v>
      </c>
      <c r="K1222">
        <f t="shared" si="79"/>
        <v>0.96856287425149701</v>
      </c>
      <c r="L1222" t="str">
        <f t="shared" si="80"/>
        <v>1</v>
      </c>
    </row>
    <row r="1223" spans="1:12" ht="25.5">
      <c r="A1223" s="9" t="s">
        <v>257</v>
      </c>
      <c r="B1223" s="7">
        <v>41066</v>
      </c>
      <c r="C1223" s="12">
        <f t="shared" si="16"/>
        <v>2012</v>
      </c>
      <c r="D1223" s="9" t="s">
        <v>10</v>
      </c>
      <c r="E1223" s="13">
        <v>350</v>
      </c>
      <c r="F1223" s="14">
        <v>83000</v>
      </c>
      <c r="G1223" s="13">
        <v>490</v>
      </c>
      <c r="H1223" s="13">
        <v>342</v>
      </c>
      <c r="I1223" s="28">
        <f t="shared" si="77"/>
        <v>-140</v>
      </c>
      <c r="J1223">
        <f t="shared" si="78"/>
        <v>0.69795918367346943</v>
      </c>
      <c r="K1223">
        <f t="shared" si="79"/>
        <v>0.97714285714285709</v>
      </c>
      <c r="L1223" t="str">
        <f t="shared" si="80"/>
        <v>1</v>
      </c>
    </row>
    <row r="1224" spans="1:12">
      <c r="A1224" s="9" t="s">
        <v>257</v>
      </c>
      <c r="B1224" s="7">
        <v>41066</v>
      </c>
      <c r="C1224" s="12">
        <f t="shared" si="16"/>
        <v>2012</v>
      </c>
      <c r="D1224" s="9" t="s">
        <v>12</v>
      </c>
      <c r="E1224" s="13">
        <v>410</v>
      </c>
      <c r="F1224" s="14">
        <v>1912</v>
      </c>
      <c r="G1224" s="13">
        <v>569</v>
      </c>
      <c r="H1224" s="13">
        <v>368</v>
      </c>
      <c r="I1224" s="28">
        <f t="shared" si="77"/>
        <v>-159</v>
      </c>
      <c r="J1224">
        <f t="shared" si="78"/>
        <v>0.64674868189806678</v>
      </c>
      <c r="K1224">
        <f t="shared" si="79"/>
        <v>0.89756097560975612</v>
      </c>
      <c r="L1224" t="str">
        <f t="shared" si="80"/>
        <v>1</v>
      </c>
    </row>
    <row r="1225" spans="1:12">
      <c r="A1225" s="9" t="s">
        <v>257</v>
      </c>
      <c r="B1225" s="7">
        <v>41066</v>
      </c>
      <c r="C1225" s="12">
        <f t="shared" si="16"/>
        <v>2012</v>
      </c>
      <c r="D1225" s="9" t="s">
        <v>11</v>
      </c>
      <c r="E1225" s="13">
        <v>159</v>
      </c>
      <c r="F1225" s="14">
        <v>54522</v>
      </c>
      <c r="G1225" s="13">
        <v>258</v>
      </c>
      <c r="H1225" s="13">
        <v>155</v>
      </c>
      <c r="I1225" s="28">
        <f t="shared" si="77"/>
        <v>-99</v>
      </c>
      <c r="J1225">
        <f t="shared" si="78"/>
        <v>0.60077519379844957</v>
      </c>
      <c r="K1225">
        <f t="shared" si="79"/>
        <v>0.97484276729559749</v>
      </c>
      <c r="L1225" t="str">
        <f t="shared" si="80"/>
        <v>1</v>
      </c>
    </row>
    <row r="1226" spans="1:12">
      <c r="A1226" s="9" t="s">
        <v>257</v>
      </c>
      <c r="B1226" s="7">
        <v>41066</v>
      </c>
      <c r="C1226" s="12">
        <f t="shared" si="16"/>
        <v>2012</v>
      </c>
      <c r="D1226" s="9" t="s">
        <v>13</v>
      </c>
      <c r="E1226" s="13">
        <v>315</v>
      </c>
      <c r="F1226" s="14">
        <v>85889</v>
      </c>
      <c r="G1226" s="13">
        <v>526</v>
      </c>
      <c r="H1226" s="13">
        <v>311</v>
      </c>
      <c r="I1226" s="28">
        <f t="shared" si="77"/>
        <v>-211</v>
      </c>
      <c r="J1226">
        <f t="shared" si="78"/>
        <v>0.59125475285171103</v>
      </c>
      <c r="K1226">
        <f t="shared" si="79"/>
        <v>0.98730158730158735</v>
      </c>
      <c r="L1226" t="str">
        <f t="shared" si="80"/>
        <v>1</v>
      </c>
    </row>
    <row r="1227" spans="1:12" ht="25.5">
      <c r="A1227" s="9" t="s">
        <v>258</v>
      </c>
      <c r="B1227" s="7">
        <v>41052</v>
      </c>
      <c r="C1227" s="12">
        <f t="shared" si="16"/>
        <v>2012</v>
      </c>
      <c r="D1227" s="9" t="s">
        <v>9</v>
      </c>
      <c r="E1227" s="13">
        <v>630</v>
      </c>
      <c r="F1227" s="14">
        <v>58001</v>
      </c>
      <c r="G1227" s="13">
        <v>945</v>
      </c>
      <c r="H1227" s="13">
        <v>617</v>
      </c>
      <c r="I1227" s="28">
        <f t="shared" si="77"/>
        <v>-315</v>
      </c>
      <c r="J1227">
        <f t="shared" si="78"/>
        <v>0.65291005291005288</v>
      </c>
      <c r="K1227">
        <f t="shared" si="79"/>
        <v>0.97936507936507933</v>
      </c>
      <c r="L1227" t="str">
        <f t="shared" si="80"/>
        <v>2</v>
      </c>
    </row>
    <row r="1228" spans="1:12" ht="25.5">
      <c r="A1228" s="9" t="s">
        <v>258</v>
      </c>
      <c r="B1228" s="7">
        <v>41052</v>
      </c>
      <c r="C1228" s="12">
        <f t="shared" si="16"/>
        <v>2012</v>
      </c>
      <c r="D1228" s="9" t="s">
        <v>10</v>
      </c>
      <c r="E1228" s="13">
        <v>349</v>
      </c>
      <c r="F1228" s="14">
        <v>85216</v>
      </c>
      <c r="G1228" s="13">
        <v>482</v>
      </c>
      <c r="H1228" s="13">
        <v>349</v>
      </c>
      <c r="I1228" s="28">
        <f t="shared" si="77"/>
        <v>-133</v>
      </c>
      <c r="J1228">
        <f t="shared" si="78"/>
        <v>0.72406639004149376</v>
      </c>
      <c r="K1228">
        <f t="shared" si="79"/>
        <v>1</v>
      </c>
      <c r="L1228" t="str">
        <f t="shared" si="80"/>
        <v>2</v>
      </c>
    </row>
    <row r="1229" spans="1:12">
      <c r="A1229" s="9" t="s">
        <v>258</v>
      </c>
      <c r="B1229" s="7">
        <v>41052</v>
      </c>
      <c r="C1229" s="12">
        <f t="shared" si="16"/>
        <v>2012</v>
      </c>
      <c r="D1229" s="9" t="s">
        <v>12</v>
      </c>
      <c r="E1229" s="13">
        <v>410</v>
      </c>
      <c r="F1229" s="14">
        <v>1890</v>
      </c>
      <c r="G1229" s="13">
        <v>520</v>
      </c>
      <c r="H1229" s="13">
        <v>410</v>
      </c>
      <c r="I1229" s="28">
        <f t="shared" si="77"/>
        <v>-110</v>
      </c>
      <c r="J1229">
        <f t="shared" si="78"/>
        <v>0.78846153846153844</v>
      </c>
      <c r="K1229">
        <f t="shared" si="79"/>
        <v>1</v>
      </c>
      <c r="L1229" t="str">
        <f t="shared" si="80"/>
        <v>2</v>
      </c>
    </row>
    <row r="1230" spans="1:12">
      <c r="A1230" s="9" t="s">
        <v>258</v>
      </c>
      <c r="B1230" s="7">
        <v>41052</v>
      </c>
      <c r="C1230" s="12">
        <f t="shared" si="16"/>
        <v>2012</v>
      </c>
      <c r="D1230" s="9" t="s">
        <v>11</v>
      </c>
      <c r="E1230" s="13">
        <v>162</v>
      </c>
      <c r="F1230" s="14">
        <v>57106</v>
      </c>
      <c r="G1230" s="13">
        <v>205</v>
      </c>
      <c r="H1230" s="13">
        <v>161</v>
      </c>
      <c r="I1230" s="28">
        <f t="shared" si="77"/>
        <v>-43</v>
      </c>
      <c r="J1230">
        <f t="shared" si="78"/>
        <v>0.78536585365853662</v>
      </c>
      <c r="K1230">
        <f t="shared" si="79"/>
        <v>0.99382716049382713</v>
      </c>
      <c r="L1230" t="str">
        <f t="shared" si="80"/>
        <v>2</v>
      </c>
    </row>
    <row r="1231" spans="1:12">
      <c r="A1231" s="9" t="s">
        <v>258</v>
      </c>
      <c r="B1231" s="7">
        <v>41052</v>
      </c>
      <c r="C1231" s="12">
        <f t="shared" si="16"/>
        <v>2012</v>
      </c>
      <c r="D1231" s="9" t="s">
        <v>13</v>
      </c>
      <c r="E1231" s="13">
        <v>321</v>
      </c>
      <c r="F1231" s="14">
        <v>86889</v>
      </c>
      <c r="G1231" s="13">
        <v>544</v>
      </c>
      <c r="H1231" s="13">
        <v>312</v>
      </c>
      <c r="I1231" s="28">
        <f t="shared" si="77"/>
        <v>-223</v>
      </c>
      <c r="J1231">
        <f t="shared" si="78"/>
        <v>0.57352941176470584</v>
      </c>
      <c r="K1231">
        <f t="shared" si="79"/>
        <v>0.9719626168224299</v>
      </c>
      <c r="L1231" t="str">
        <f t="shared" si="80"/>
        <v>2</v>
      </c>
    </row>
    <row r="1232" spans="1:12" ht="25.5">
      <c r="A1232" s="9" t="s">
        <v>259</v>
      </c>
      <c r="B1232" s="7">
        <v>41038</v>
      </c>
      <c r="C1232" s="12">
        <f t="shared" si="16"/>
        <v>2012</v>
      </c>
      <c r="D1232" s="9" t="s">
        <v>9</v>
      </c>
      <c r="E1232" s="13">
        <v>641</v>
      </c>
      <c r="F1232" s="14">
        <v>62600</v>
      </c>
      <c r="G1232" s="13">
        <v>822</v>
      </c>
      <c r="H1232" s="13">
        <v>593</v>
      </c>
      <c r="I1232" s="28">
        <f t="shared" si="77"/>
        <v>-181</v>
      </c>
      <c r="J1232">
        <f t="shared" si="78"/>
        <v>0.72141119221411187</v>
      </c>
      <c r="K1232">
        <f t="shared" si="79"/>
        <v>0.9251170046801872</v>
      </c>
      <c r="L1232" t="str">
        <f t="shared" si="80"/>
        <v>1</v>
      </c>
    </row>
    <row r="1233" spans="1:12" ht="25.5">
      <c r="A1233" s="9" t="s">
        <v>259</v>
      </c>
      <c r="B1233" s="7">
        <v>41038</v>
      </c>
      <c r="C1233" s="12">
        <f t="shared" si="16"/>
        <v>2012</v>
      </c>
      <c r="D1233" s="9" t="s">
        <v>10</v>
      </c>
      <c r="E1233" s="13">
        <v>354</v>
      </c>
      <c r="F1233" s="14">
        <v>92050</v>
      </c>
      <c r="G1233" s="13">
        <v>545</v>
      </c>
      <c r="H1233" s="13">
        <v>354</v>
      </c>
      <c r="I1233" s="28">
        <f t="shared" si="77"/>
        <v>-191</v>
      </c>
      <c r="J1233">
        <f t="shared" si="78"/>
        <v>0.64954128440366976</v>
      </c>
      <c r="K1233">
        <f t="shared" si="79"/>
        <v>1</v>
      </c>
      <c r="L1233" t="str">
        <f t="shared" si="80"/>
        <v>1</v>
      </c>
    </row>
    <row r="1234" spans="1:12">
      <c r="A1234" s="9" t="s">
        <v>259</v>
      </c>
      <c r="B1234" s="7">
        <v>41038</v>
      </c>
      <c r="C1234" s="12">
        <f t="shared" si="16"/>
        <v>2012</v>
      </c>
      <c r="D1234" s="9" t="s">
        <v>12</v>
      </c>
      <c r="E1234" s="13">
        <v>410</v>
      </c>
      <c r="F1234" s="14">
        <v>2021</v>
      </c>
      <c r="G1234" s="13">
        <v>514</v>
      </c>
      <c r="H1234" s="13">
        <v>410</v>
      </c>
      <c r="I1234" s="28">
        <f t="shared" si="77"/>
        <v>-104</v>
      </c>
      <c r="J1234">
        <f t="shared" si="78"/>
        <v>0.7976653696498055</v>
      </c>
      <c r="K1234">
        <f t="shared" si="79"/>
        <v>1</v>
      </c>
      <c r="L1234" t="str">
        <f t="shared" si="80"/>
        <v>1</v>
      </c>
    </row>
    <row r="1235" spans="1:12">
      <c r="A1235" s="9" t="s">
        <v>259</v>
      </c>
      <c r="B1235" s="7">
        <v>41038</v>
      </c>
      <c r="C1235" s="12">
        <f t="shared" si="16"/>
        <v>2012</v>
      </c>
      <c r="D1235" s="9" t="s">
        <v>11</v>
      </c>
      <c r="E1235" s="13">
        <v>159</v>
      </c>
      <c r="F1235" s="14">
        <v>58553</v>
      </c>
      <c r="G1235" s="13">
        <v>218</v>
      </c>
      <c r="H1235" s="13">
        <v>159</v>
      </c>
      <c r="I1235" s="28">
        <f t="shared" si="77"/>
        <v>-59</v>
      </c>
      <c r="J1235">
        <f t="shared" si="78"/>
        <v>0.72935779816513757</v>
      </c>
      <c r="K1235">
        <f t="shared" si="79"/>
        <v>1</v>
      </c>
      <c r="L1235" t="str">
        <f t="shared" si="80"/>
        <v>1</v>
      </c>
    </row>
    <row r="1236" spans="1:12">
      <c r="A1236" s="9" t="s">
        <v>259</v>
      </c>
      <c r="B1236" s="7">
        <v>41038</v>
      </c>
      <c r="C1236" s="12">
        <f t="shared" si="16"/>
        <v>2012</v>
      </c>
      <c r="D1236" s="9" t="s">
        <v>13</v>
      </c>
      <c r="E1236" s="13">
        <v>311</v>
      </c>
      <c r="F1236" s="14">
        <v>88990</v>
      </c>
      <c r="G1236" s="13">
        <v>457</v>
      </c>
      <c r="H1236" s="13">
        <v>304</v>
      </c>
      <c r="I1236" s="28">
        <f t="shared" si="77"/>
        <v>-146</v>
      </c>
      <c r="J1236">
        <f t="shared" si="78"/>
        <v>0.66520787746170673</v>
      </c>
      <c r="K1236">
        <f t="shared" si="79"/>
        <v>0.977491961414791</v>
      </c>
      <c r="L1236" t="str">
        <f t="shared" si="80"/>
        <v>1</v>
      </c>
    </row>
    <row r="1237" spans="1:12" ht="25.5">
      <c r="A1237" s="9" t="s">
        <v>260</v>
      </c>
      <c r="B1237" s="7">
        <v>41017</v>
      </c>
      <c r="C1237" s="12">
        <f t="shared" si="16"/>
        <v>2012</v>
      </c>
      <c r="D1237" s="9" t="s">
        <v>9</v>
      </c>
      <c r="E1237" s="13">
        <v>629</v>
      </c>
      <c r="F1237" s="14">
        <v>64201</v>
      </c>
      <c r="G1237" s="13">
        <v>1011</v>
      </c>
      <c r="H1237" s="13">
        <v>618</v>
      </c>
      <c r="I1237" s="28">
        <f t="shared" si="77"/>
        <v>-382</v>
      </c>
      <c r="J1237">
        <f t="shared" si="78"/>
        <v>0.61127596439169141</v>
      </c>
      <c r="K1237">
        <f t="shared" si="79"/>
        <v>0.98251192368839424</v>
      </c>
      <c r="L1237" t="str">
        <f t="shared" si="80"/>
        <v>2</v>
      </c>
    </row>
    <row r="1238" spans="1:12" ht="25.5">
      <c r="A1238" s="9" t="s">
        <v>260</v>
      </c>
      <c r="B1238" s="7">
        <v>41017</v>
      </c>
      <c r="C1238" s="12">
        <f t="shared" si="16"/>
        <v>2012</v>
      </c>
      <c r="D1238" s="9" t="s">
        <v>10</v>
      </c>
      <c r="E1238" s="13">
        <v>349</v>
      </c>
      <c r="F1238" s="14">
        <v>91000</v>
      </c>
      <c r="G1238" s="13">
        <v>563</v>
      </c>
      <c r="H1238" s="13">
        <v>349</v>
      </c>
      <c r="I1238" s="28">
        <f t="shared" si="77"/>
        <v>-214</v>
      </c>
      <c r="J1238">
        <f t="shared" si="78"/>
        <v>0.61989342806394321</v>
      </c>
      <c r="K1238">
        <f t="shared" si="79"/>
        <v>1</v>
      </c>
      <c r="L1238" t="str">
        <f t="shared" si="80"/>
        <v>2</v>
      </c>
    </row>
    <row r="1239" spans="1:12">
      <c r="A1239" s="9" t="s">
        <v>260</v>
      </c>
      <c r="B1239" s="7">
        <v>41017</v>
      </c>
      <c r="C1239" s="12">
        <f t="shared" si="16"/>
        <v>2012</v>
      </c>
      <c r="D1239" s="9" t="s">
        <v>12</v>
      </c>
      <c r="E1239" s="13">
        <v>411</v>
      </c>
      <c r="F1239" s="14">
        <v>1924</v>
      </c>
      <c r="G1239" s="13">
        <v>526</v>
      </c>
      <c r="H1239" s="13">
        <v>411</v>
      </c>
      <c r="I1239" s="28">
        <f t="shared" si="77"/>
        <v>-115</v>
      </c>
      <c r="J1239">
        <f t="shared" si="78"/>
        <v>0.78136882129277563</v>
      </c>
      <c r="K1239">
        <f t="shared" si="79"/>
        <v>1</v>
      </c>
      <c r="L1239" t="str">
        <f t="shared" si="80"/>
        <v>2</v>
      </c>
    </row>
    <row r="1240" spans="1:12">
      <c r="A1240" s="9" t="s">
        <v>260</v>
      </c>
      <c r="B1240" s="7">
        <v>41017</v>
      </c>
      <c r="C1240" s="12">
        <f t="shared" si="16"/>
        <v>2012</v>
      </c>
      <c r="D1240" s="9" t="s">
        <v>11</v>
      </c>
      <c r="E1240" s="13">
        <v>160</v>
      </c>
      <c r="F1240" s="14">
        <v>57589</v>
      </c>
      <c r="G1240" s="13">
        <v>261</v>
      </c>
      <c r="H1240" s="13">
        <v>158</v>
      </c>
      <c r="I1240" s="28">
        <f t="shared" si="77"/>
        <v>-101</v>
      </c>
      <c r="J1240">
        <f t="shared" si="78"/>
        <v>0.6053639846743295</v>
      </c>
      <c r="K1240">
        <f t="shared" si="79"/>
        <v>0.98750000000000004</v>
      </c>
      <c r="L1240" t="str">
        <f t="shared" si="80"/>
        <v>2</v>
      </c>
    </row>
    <row r="1241" spans="1:12">
      <c r="A1241" s="9" t="s">
        <v>260</v>
      </c>
      <c r="B1241" s="7">
        <v>41017</v>
      </c>
      <c r="C1241" s="12">
        <f t="shared" si="16"/>
        <v>2012</v>
      </c>
      <c r="D1241" s="9" t="s">
        <v>13</v>
      </c>
      <c r="E1241" s="13">
        <v>308</v>
      </c>
      <c r="F1241" s="14">
        <v>92010</v>
      </c>
      <c r="G1241" s="13">
        <v>447</v>
      </c>
      <c r="H1241" s="13">
        <v>295</v>
      </c>
      <c r="I1241" s="28">
        <f t="shared" si="77"/>
        <v>-139</v>
      </c>
      <c r="J1241">
        <f t="shared" si="78"/>
        <v>0.65995525727069348</v>
      </c>
      <c r="K1241">
        <f t="shared" si="79"/>
        <v>0.95779220779220775</v>
      </c>
      <c r="L1241" t="str">
        <f t="shared" si="80"/>
        <v>2</v>
      </c>
    </row>
    <row r="1242" spans="1:12" ht="25.5">
      <c r="A1242" s="9" t="s">
        <v>261</v>
      </c>
      <c r="B1242" s="7">
        <v>41003</v>
      </c>
      <c r="C1242" s="12">
        <f t="shared" si="16"/>
        <v>2012</v>
      </c>
      <c r="D1242" s="9" t="s">
        <v>9</v>
      </c>
      <c r="E1242" s="13">
        <v>637</v>
      </c>
      <c r="F1242" s="14">
        <v>58501</v>
      </c>
      <c r="G1242" s="13">
        <v>960</v>
      </c>
      <c r="H1242" s="13">
        <v>615</v>
      </c>
      <c r="I1242" s="28">
        <f t="shared" si="77"/>
        <v>-323</v>
      </c>
      <c r="J1242">
        <f t="shared" si="78"/>
        <v>0.640625</v>
      </c>
      <c r="K1242">
        <f t="shared" si="79"/>
        <v>0.96546310832025117</v>
      </c>
      <c r="L1242" t="str">
        <f t="shared" si="80"/>
        <v>1</v>
      </c>
    </row>
    <row r="1243" spans="1:12" ht="25.5">
      <c r="A1243" s="9" t="s">
        <v>261</v>
      </c>
      <c r="B1243" s="7">
        <v>41003</v>
      </c>
      <c r="C1243" s="12">
        <f t="shared" si="16"/>
        <v>2012</v>
      </c>
      <c r="D1243" s="9" t="s">
        <v>10</v>
      </c>
      <c r="E1243" s="13">
        <v>352</v>
      </c>
      <c r="F1243" s="14">
        <v>83700</v>
      </c>
      <c r="G1243" s="13">
        <v>483</v>
      </c>
      <c r="H1243" s="13">
        <v>348</v>
      </c>
      <c r="I1243" s="28">
        <f t="shared" si="77"/>
        <v>-131</v>
      </c>
      <c r="J1243">
        <f t="shared" si="78"/>
        <v>0.72049689440993792</v>
      </c>
      <c r="K1243">
        <f t="shared" si="79"/>
        <v>0.98863636363636365</v>
      </c>
      <c r="L1243" t="str">
        <f t="shared" si="80"/>
        <v>1</v>
      </c>
    </row>
    <row r="1244" spans="1:12">
      <c r="A1244" s="9" t="s">
        <v>261</v>
      </c>
      <c r="B1244" s="7">
        <v>41003</v>
      </c>
      <c r="C1244" s="12">
        <f t="shared" si="16"/>
        <v>2012</v>
      </c>
      <c r="D1244" s="9" t="s">
        <v>12</v>
      </c>
      <c r="E1244" s="13">
        <v>416</v>
      </c>
      <c r="F1244" s="14">
        <v>1896</v>
      </c>
      <c r="G1244" s="13">
        <v>542</v>
      </c>
      <c r="H1244" s="13">
        <v>416</v>
      </c>
      <c r="I1244" s="28">
        <f t="shared" si="77"/>
        <v>-126</v>
      </c>
      <c r="J1244">
        <f t="shared" si="78"/>
        <v>0.76752767527675281</v>
      </c>
      <c r="K1244">
        <f t="shared" si="79"/>
        <v>1</v>
      </c>
      <c r="L1244" t="str">
        <f t="shared" si="80"/>
        <v>1</v>
      </c>
    </row>
    <row r="1245" spans="1:12">
      <c r="A1245" s="9" t="s">
        <v>261</v>
      </c>
      <c r="B1245" s="7">
        <v>41003</v>
      </c>
      <c r="C1245" s="12">
        <f t="shared" si="16"/>
        <v>2012</v>
      </c>
      <c r="D1245" s="9" t="s">
        <v>11</v>
      </c>
      <c r="E1245" s="13">
        <v>163</v>
      </c>
      <c r="F1245" s="14">
        <v>53989</v>
      </c>
      <c r="G1245" s="13">
        <v>222</v>
      </c>
      <c r="H1245" s="13">
        <v>163</v>
      </c>
      <c r="I1245" s="28">
        <f t="shared" si="77"/>
        <v>-59</v>
      </c>
      <c r="J1245">
        <f t="shared" si="78"/>
        <v>0.73423423423423428</v>
      </c>
      <c r="K1245">
        <f t="shared" si="79"/>
        <v>1</v>
      </c>
      <c r="L1245" t="str">
        <f t="shared" si="80"/>
        <v>1</v>
      </c>
    </row>
    <row r="1246" spans="1:12">
      <c r="A1246" s="9" t="s">
        <v>261</v>
      </c>
      <c r="B1246" s="7">
        <v>41003</v>
      </c>
      <c r="C1246" s="12">
        <f t="shared" si="16"/>
        <v>2012</v>
      </c>
      <c r="D1246" s="9" t="s">
        <v>13</v>
      </c>
      <c r="E1246" s="13">
        <v>309</v>
      </c>
      <c r="F1246" s="14">
        <v>84590</v>
      </c>
      <c r="G1246" s="13">
        <v>413</v>
      </c>
      <c r="H1246" s="13">
        <v>307</v>
      </c>
      <c r="I1246" s="28">
        <f t="shared" si="77"/>
        <v>-104</v>
      </c>
      <c r="J1246">
        <f t="shared" si="78"/>
        <v>0.7433414043583535</v>
      </c>
      <c r="K1246">
        <f t="shared" si="79"/>
        <v>0.99352750809061485</v>
      </c>
      <c r="L1246" t="str">
        <f t="shared" si="80"/>
        <v>1</v>
      </c>
    </row>
    <row r="1247" spans="1:12" ht="25.5">
      <c r="A1247" s="9" t="s">
        <v>262</v>
      </c>
      <c r="B1247" s="7">
        <v>40989</v>
      </c>
      <c r="C1247" s="12">
        <f t="shared" si="16"/>
        <v>2012</v>
      </c>
      <c r="D1247" s="9" t="s">
        <v>9</v>
      </c>
      <c r="E1247" s="13">
        <v>636</v>
      </c>
      <c r="F1247" s="14">
        <v>56501</v>
      </c>
      <c r="G1247" s="13">
        <v>1067</v>
      </c>
      <c r="H1247" s="13">
        <v>626</v>
      </c>
      <c r="I1247" s="28">
        <f t="shared" si="77"/>
        <v>-431</v>
      </c>
      <c r="J1247">
        <f t="shared" si="78"/>
        <v>0.58669165885660735</v>
      </c>
      <c r="K1247">
        <f t="shared" si="79"/>
        <v>0.98427672955974843</v>
      </c>
      <c r="L1247" t="str">
        <f t="shared" si="80"/>
        <v>2</v>
      </c>
    </row>
    <row r="1248" spans="1:12" ht="25.5">
      <c r="A1248" s="9" t="s">
        <v>262</v>
      </c>
      <c r="B1248" s="7">
        <v>40989</v>
      </c>
      <c r="C1248" s="12">
        <f t="shared" si="16"/>
        <v>2012</v>
      </c>
      <c r="D1248" s="9" t="s">
        <v>10</v>
      </c>
      <c r="E1248" s="13">
        <v>352</v>
      </c>
      <c r="F1248" s="14">
        <v>82003</v>
      </c>
      <c r="G1248" s="13">
        <v>529</v>
      </c>
      <c r="H1248" s="13">
        <v>352</v>
      </c>
      <c r="I1248" s="28">
        <f t="shared" si="77"/>
        <v>-177</v>
      </c>
      <c r="J1248">
        <f t="shared" si="78"/>
        <v>0.66540642722117205</v>
      </c>
      <c r="K1248">
        <f t="shared" si="79"/>
        <v>1</v>
      </c>
      <c r="L1248" t="str">
        <f t="shared" si="80"/>
        <v>2</v>
      </c>
    </row>
    <row r="1249" spans="1:12">
      <c r="A1249" s="9" t="s">
        <v>262</v>
      </c>
      <c r="B1249" s="7">
        <v>40989</v>
      </c>
      <c r="C1249" s="12">
        <f t="shared" si="16"/>
        <v>2012</v>
      </c>
      <c r="D1249" s="9" t="s">
        <v>12</v>
      </c>
      <c r="E1249" s="13">
        <v>434</v>
      </c>
      <c r="F1249" s="14">
        <v>2000</v>
      </c>
      <c r="G1249" s="13">
        <v>584</v>
      </c>
      <c r="H1249" s="13">
        <v>433</v>
      </c>
      <c r="I1249" s="28">
        <f t="shared" si="77"/>
        <v>-150</v>
      </c>
      <c r="J1249">
        <f t="shared" si="78"/>
        <v>0.74143835616438358</v>
      </c>
      <c r="K1249">
        <f t="shared" si="79"/>
        <v>0.99769585253456217</v>
      </c>
      <c r="L1249" t="str">
        <f t="shared" si="80"/>
        <v>2</v>
      </c>
    </row>
    <row r="1250" spans="1:12">
      <c r="A1250" s="9" t="s">
        <v>262</v>
      </c>
      <c r="B1250" s="7">
        <v>40989</v>
      </c>
      <c r="C1250" s="12">
        <f t="shared" si="16"/>
        <v>2012</v>
      </c>
      <c r="D1250" s="9" t="s">
        <v>11</v>
      </c>
      <c r="E1250" s="13">
        <v>174</v>
      </c>
      <c r="F1250" s="14">
        <v>51511</v>
      </c>
      <c r="G1250" s="13">
        <v>241</v>
      </c>
      <c r="H1250" s="13">
        <v>174</v>
      </c>
      <c r="I1250" s="28">
        <f t="shared" si="77"/>
        <v>-67</v>
      </c>
      <c r="J1250">
        <f t="shared" si="78"/>
        <v>0.72199170124481327</v>
      </c>
      <c r="K1250">
        <f t="shared" si="79"/>
        <v>1</v>
      </c>
      <c r="L1250" t="str">
        <f t="shared" si="80"/>
        <v>2</v>
      </c>
    </row>
    <row r="1251" spans="1:12">
      <c r="A1251" s="9" t="s">
        <v>262</v>
      </c>
      <c r="B1251" s="7">
        <v>40989</v>
      </c>
      <c r="C1251" s="12">
        <f t="shared" si="16"/>
        <v>2012</v>
      </c>
      <c r="D1251" s="9" t="s">
        <v>13</v>
      </c>
      <c r="E1251" s="13">
        <v>327</v>
      </c>
      <c r="F1251" s="14">
        <v>80101</v>
      </c>
      <c r="G1251" s="13">
        <v>449</v>
      </c>
      <c r="H1251" s="13">
        <v>327</v>
      </c>
      <c r="I1251" s="28">
        <f t="shared" si="77"/>
        <v>-122</v>
      </c>
      <c r="J1251">
        <f t="shared" si="78"/>
        <v>0.72828507795100228</v>
      </c>
      <c r="K1251">
        <f t="shared" si="79"/>
        <v>1</v>
      </c>
      <c r="L1251" t="str">
        <f t="shared" si="80"/>
        <v>2</v>
      </c>
    </row>
    <row r="1252" spans="1:12" ht="25.5">
      <c r="A1252" s="9" t="s">
        <v>263</v>
      </c>
      <c r="B1252" s="7">
        <v>40975</v>
      </c>
      <c r="C1252" s="12">
        <f t="shared" si="16"/>
        <v>2012</v>
      </c>
      <c r="D1252" s="9" t="s">
        <v>9</v>
      </c>
      <c r="E1252" s="13">
        <v>667</v>
      </c>
      <c r="F1252" s="14">
        <v>56551</v>
      </c>
      <c r="G1252" s="13">
        <v>912</v>
      </c>
      <c r="H1252" s="13">
        <v>649</v>
      </c>
      <c r="I1252" s="28">
        <f t="shared" si="77"/>
        <v>-245</v>
      </c>
      <c r="J1252">
        <f t="shared" si="78"/>
        <v>0.71162280701754388</v>
      </c>
      <c r="K1252">
        <f t="shared" si="79"/>
        <v>0.97301349325337327</v>
      </c>
      <c r="L1252" t="str">
        <f t="shared" si="80"/>
        <v>1</v>
      </c>
    </row>
    <row r="1253" spans="1:12" ht="25.5">
      <c r="A1253" s="9" t="s">
        <v>263</v>
      </c>
      <c r="B1253" s="7">
        <v>40975</v>
      </c>
      <c r="C1253" s="12">
        <f t="shared" si="16"/>
        <v>2012</v>
      </c>
      <c r="D1253" s="9" t="s">
        <v>10</v>
      </c>
      <c r="E1253" s="13">
        <v>354</v>
      </c>
      <c r="F1253" s="14">
        <v>79304</v>
      </c>
      <c r="G1253" s="13">
        <v>626</v>
      </c>
      <c r="H1253" s="13">
        <v>352</v>
      </c>
      <c r="I1253" s="28">
        <f t="shared" si="77"/>
        <v>-272</v>
      </c>
      <c r="J1253">
        <f t="shared" si="78"/>
        <v>0.56230031948881787</v>
      </c>
      <c r="K1253">
        <f t="shared" si="79"/>
        <v>0.99435028248587576</v>
      </c>
      <c r="L1253" t="str">
        <f t="shared" si="80"/>
        <v>1</v>
      </c>
    </row>
    <row r="1254" spans="1:12">
      <c r="A1254" s="9" t="s">
        <v>263</v>
      </c>
      <c r="B1254" s="7">
        <v>40975</v>
      </c>
      <c r="C1254" s="12">
        <f t="shared" si="16"/>
        <v>2012</v>
      </c>
      <c r="D1254" s="9" t="s">
        <v>12</v>
      </c>
      <c r="E1254" s="13">
        <v>413</v>
      </c>
      <c r="F1254" s="14">
        <v>1490</v>
      </c>
      <c r="G1254" s="13">
        <v>474</v>
      </c>
      <c r="H1254" s="13">
        <v>407</v>
      </c>
      <c r="I1254" s="28">
        <f t="shared" si="77"/>
        <v>-61</v>
      </c>
      <c r="J1254">
        <f t="shared" si="78"/>
        <v>0.85864978902953581</v>
      </c>
      <c r="K1254">
        <f t="shared" si="79"/>
        <v>0.98547215496368035</v>
      </c>
      <c r="L1254" t="str">
        <f t="shared" si="80"/>
        <v>1</v>
      </c>
    </row>
    <row r="1255" spans="1:12">
      <c r="A1255" s="9" t="s">
        <v>263</v>
      </c>
      <c r="B1255" s="7">
        <v>40975</v>
      </c>
      <c r="C1255" s="12">
        <f t="shared" si="16"/>
        <v>2012</v>
      </c>
      <c r="D1255" s="9" t="s">
        <v>11</v>
      </c>
      <c r="E1255" s="13">
        <v>163</v>
      </c>
      <c r="F1255" s="14">
        <v>50009</v>
      </c>
      <c r="G1255" s="13">
        <v>247</v>
      </c>
      <c r="H1255" s="13">
        <v>159</v>
      </c>
      <c r="I1255" s="28">
        <f t="shared" si="77"/>
        <v>-84</v>
      </c>
      <c r="J1255">
        <f t="shared" si="78"/>
        <v>0.64372469635627527</v>
      </c>
      <c r="K1255">
        <f t="shared" si="79"/>
        <v>0.97546012269938653</v>
      </c>
      <c r="L1255" t="str">
        <f t="shared" si="80"/>
        <v>1</v>
      </c>
    </row>
    <row r="1256" spans="1:12">
      <c r="A1256" s="9" t="s">
        <v>263</v>
      </c>
      <c r="B1256" s="7">
        <v>40975</v>
      </c>
      <c r="C1256" s="12">
        <f t="shared" si="16"/>
        <v>2012</v>
      </c>
      <c r="D1256" s="9" t="s">
        <v>13</v>
      </c>
      <c r="E1256" s="13">
        <v>309</v>
      </c>
      <c r="F1256" s="14">
        <v>76881</v>
      </c>
      <c r="G1256" s="13">
        <v>492</v>
      </c>
      <c r="H1256" s="13">
        <v>309</v>
      </c>
      <c r="I1256" s="28">
        <f t="shared" si="77"/>
        <v>-183</v>
      </c>
      <c r="J1256">
        <f t="shared" si="78"/>
        <v>0.62804878048780488</v>
      </c>
      <c r="K1256">
        <f t="shared" si="79"/>
        <v>1</v>
      </c>
      <c r="L1256" t="str">
        <f t="shared" si="80"/>
        <v>1</v>
      </c>
    </row>
    <row r="1257" spans="1:12" ht="25.5">
      <c r="A1257" s="9" t="s">
        <v>264</v>
      </c>
      <c r="B1257" s="7">
        <v>40961</v>
      </c>
      <c r="C1257" s="12">
        <f t="shared" si="16"/>
        <v>2012</v>
      </c>
      <c r="D1257" s="9" t="s">
        <v>9</v>
      </c>
      <c r="E1257" s="13">
        <v>624</v>
      </c>
      <c r="F1257" s="14">
        <v>57009</v>
      </c>
      <c r="G1257" s="13">
        <v>1017</v>
      </c>
      <c r="H1257" s="13">
        <v>607</v>
      </c>
      <c r="I1257" s="28">
        <f t="shared" si="77"/>
        <v>-393</v>
      </c>
      <c r="J1257">
        <f t="shared" si="78"/>
        <v>0.59685349065880045</v>
      </c>
      <c r="K1257">
        <f t="shared" si="79"/>
        <v>0.97275641025641024</v>
      </c>
      <c r="L1257" t="str">
        <f t="shared" si="80"/>
        <v>2</v>
      </c>
    </row>
    <row r="1258" spans="1:12" ht="25.5">
      <c r="A1258" s="9" t="s">
        <v>264</v>
      </c>
      <c r="B1258" s="7">
        <v>40961</v>
      </c>
      <c r="C1258" s="12">
        <f t="shared" si="16"/>
        <v>2012</v>
      </c>
      <c r="D1258" s="9" t="s">
        <v>10</v>
      </c>
      <c r="E1258" s="13">
        <v>351</v>
      </c>
      <c r="F1258" s="14">
        <v>78189</v>
      </c>
      <c r="G1258" s="13">
        <v>580</v>
      </c>
      <c r="H1258" s="13">
        <v>348</v>
      </c>
      <c r="I1258" s="28">
        <f t="shared" si="77"/>
        <v>-229</v>
      </c>
      <c r="J1258">
        <f t="shared" si="78"/>
        <v>0.6</v>
      </c>
      <c r="K1258">
        <f t="shared" si="79"/>
        <v>0.99145299145299148</v>
      </c>
      <c r="L1258" t="str">
        <f t="shared" si="80"/>
        <v>2</v>
      </c>
    </row>
    <row r="1259" spans="1:12">
      <c r="A1259" s="9" t="s">
        <v>264</v>
      </c>
      <c r="B1259" s="7">
        <v>40961</v>
      </c>
      <c r="C1259" s="12">
        <f t="shared" si="16"/>
        <v>2012</v>
      </c>
      <c r="D1259" s="9" t="s">
        <v>12</v>
      </c>
      <c r="E1259" s="13">
        <v>413</v>
      </c>
      <c r="F1259" s="14">
        <v>2012</v>
      </c>
      <c r="G1259" s="13">
        <v>509</v>
      </c>
      <c r="H1259" s="13">
        <v>389</v>
      </c>
      <c r="I1259" s="28">
        <f t="shared" si="77"/>
        <v>-96</v>
      </c>
      <c r="J1259">
        <f t="shared" si="78"/>
        <v>0.76424361493123771</v>
      </c>
      <c r="K1259">
        <f t="shared" si="79"/>
        <v>0.9418886198547215</v>
      </c>
      <c r="L1259" t="str">
        <f t="shared" si="80"/>
        <v>2</v>
      </c>
    </row>
    <row r="1260" spans="1:12">
      <c r="A1260" s="9" t="s">
        <v>264</v>
      </c>
      <c r="B1260" s="7">
        <v>40961</v>
      </c>
      <c r="C1260" s="12">
        <f t="shared" si="16"/>
        <v>2012</v>
      </c>
      <c r="D1260" s="9" t="s">
        <v>11</v>
      </c>
      <c r="E1260" s="13">
        <v>164</v>
      </c>
      <c r="F1260" s="14">
        <v>52004</v>
      </c>
      <c r="G1260" s="13">
        <v>248</v>
      </c>
      <c r="H1260" s="13">
        <v>149</v>
      </c>
      <c r="I1260" s="28">
        <f t="shared" si="77"/>
        <v>-84</v>
      </c>
      <c r="J1260">
        <f t="shared" si="78"/>
        <v>0.60080645161290325</v>
      </c>
      <c r="K1260">
        <f t="shared" si="79"/>
        <v>0.90853658536585369</v>
      </c>
      <c r="L1260" t="str">
        <f t="shared" si="80"/>
        <v>2</v>
      </c>
    </row>
    <row r="1261" spans="1:12">
      <c r="A1261" s="9" t="s">
        <v>264</v>
      </c>
      <c r="B1261" s="7">
        <v>40961</v>
      </c>
      <c r="C1261" s="12">
        <f t="shared" si="16"/>
        <v>2012</v>
      </c>
      <c r="D1261" s="9" t="s">
        <v>13</v>
      </c>
      <c r="E1261" s="13">
        <v>314</v>
      </c>
      <c r="F1261" s="14">
        <v>78000</v>
      </c>
      <c r="G1261" s="13">
        <v>507</v>
      </c>
      <c r="H1261" s="13">
        <v>296</v>
      </c>
      <c r="I1261" s="28">
        <f t="shared" si="77"/>
        <v>-193</v>
      </c>
      <c r="J1261">
        <f t="shared" si="78"/>
        <v>0.58382642998027612</v>
      </c>
      <c r="K1261">
        <f t="shared" si="79"/>
        <v>0.9426751592356688</v>
      </c>
      <c r="L1261" t="str">
        <f t="shared" si="80"/>
        <v>2</v>
      </c>
    </row>
    <row r="1262" spans="1:12" ht="25.5">
      <c r="A1262" s="9" t="s">
        <v>265</v>
      </c>
      <c r="B1262" s="7">
        <v>40947</v>
      </c>
      <c r="C1262" s="12">
        <f t="shared" si="16"/>
        <v>2012</v>
      </c>
      <c r="D1262" s="9" t="s">
        <v>9</v>
      </c>
      <c r="E1262" s="13">
        <v>619</v>
      </c>
      <c r="F1262" s="14">
        <v>52809</v>
      </c>
      <c r="G1262" s="13">
        <v>1058</v>
      </c>
      <c r="H1262" s="13">
        <v>571</v>
      </c>
      <c r="I1262" s="28">
        <f t="shared" si="77"/>
        <v>-439</v>
      </c>
      <c r="J1262">
        <f t="shared" si="78"/>
        <v>0.53969754253308133</v>
      </c>
      <c r="K1262">
        <f t="shared" si="79"/>
        <v>0.92245557350565432</v>
      </c>
      <c r="L1262" t="str">
        <f t="shared" si="80"/>
        <v>1</v>
      </c>
    </row>
    <row r="1263" spans="1:12" ht="25.5">
      <c r="A1263" s="9" t="s">
        <v>265</v>
      </c>
      <c r="B1263" s="7">
        <v>40947</v>
      </c>
      <c r="C1263" s="12">
        <f t="shared" si="16"/>
        <v>2012</v>
      </c>
      <c r="D1263" s="9" t="s">
        <v>10</v>
      </c>
      <c r="E1263" s="13">
        <v>350</v>
      </c>
      <c r="F1263" s="14">
        <v>73890</v>
      </c>
      <c r="G1263" s="13">
        <v>635</v>
      </c>
      <c r="H1263" s="13">
        <v>346</v>
      </c>
      <c r="I1263" s="28">
        <f t="shared" si="77"/>
        <v>-285</v>
      </c>
      <c r="J1263">
        <f t="shared" si="78"/>
        <v>0.54488188976377949</v>
      </c>
      <c r="K1263">
        <f t="shared" si="79"/>
        <v>0.98857142857142855</v>
      </c>
      <c r="L1263" t="str">
        <f t="shared" si="80"/>
        <v>1</v>
      </c>
    </row>
    <row r="1264" spans="1:12">
      <c r="A1264" s="9" t="s">
        <v>265</v>
      </c>
      <c r="B1264" s="7">
        <v>40947</v>
      </c>
      <c r="C1264" s="12">
        <f t="shared" si="16"/>
        <v>2012</v>
      </c>
      <c r="D1264" s="9" t="s">
        <v>12</v>
      </c>
      <c r="E1264" s="13">
        <v>412</v>
      </c>
      <c r="F1264" s="14">
        <v>1802</v>
      </c>
      <c r="G1264" s="13">
        <v>512</v>
      </c>
      <c r="H1264" s="13">
        <v>409</v>
      </c>
      <c r="I1264" s="28">
        <f t="shared" si="77"/>
        <v>-100</v>
      </c>
      <c r="J1264">
        <f t="shared" si="78"/>
        <v>0.798828125</v>
      </c>
      <c r="K1264">
        <f t="shared" si="79"/>
        <v>0.99271844660194175</v>
      </c>
      <c r="L1264" t="str">
        <f t="shared" si="80"/>
        <v>1</v>
      </c>
    </row>
    <row r="1265" spans="1:12">
      <c r="A1265" s="9" t="s">
        <v>265</v>
      </c>
      <c r="B1265" s="7">
        <v>40947</v>
      </c>
      <c r="C1265" s="12">
        <f t="shared" si="16"/>
        <v>2012</v>
      </c>
      <c r="D1265" s="9" t="s">
        <v>11</v>
      </c>
      <c r="E1265" s="13">
        <v>162</v>
      </c>
      <c r="F1265" s="14">
        <v>49801</v>
      </c>
      <c r="G1265" s="13">
        <v>307</v>
      </c>
      <c r="H1265" s="13">
        <v>158</v>
      </c>
      <c r="I1265" s="28">
        <f t="shared" si="77"/>
        <v>-145</v>
      </c>
      <c r="J1265">
        <f t="shared" si="78"/>
        <v>0.51465798045602607</v>
      </c>
      <c r="K1265">
        <f t="shared" si="79"/>
        <v>0.97530864197530864</v>
      </c>
      <c r="L1265" t="str">
        <f t="shared" si="80"/>
        <v>1</v>
      </c>
    </row>
    <row r="1266" spans="1:12">
      <c r="A1266" s="9" t="s">
        <v>265</v>
      </c>
      <c r="B1266" s="7">
        <v>40947</v>
      </c>
      <c r="C1266" s="12">
        <f t="shared" si="16"/>
        <v>2012</v>
      </c>
      <c r="D1266" s="9" t="s">
        <v>13</v>
      </c>
      <c r="E1266" s="13">
        <v>312</v>
      </c>
      <c r="F1266" s="14">
        <v>73801</v>
      </c>
      <c r="G1266" s="13">
        <v>425</v>
      </c>
      <c r="H1266" s="13">
        <v>312</v>
      </c>
      <c r="I1266" s="28">
        <f t="shared" si="77"/>
        <v>-113</v>
      </c>
      <c r="J1266">
        <f t="shared" si="78"/>
        <v>0.73411764705882354</v>
      </c>
      <c r="K1266">
        <f t="shared" si="79"/>
        <v>1</v>
      </c>
      <c r="L1266" t="str">
        <f t="shared" si="80"/>
        <v>1</v>
      </c>
    </row>
    <row r="1267" spans="1:12" ht="25.5">
      <c r="A1267" s="9" t="s">
        <v>266</v>
      </c>
      <c r="B1267" s="7">
        <v>40926</v>
      </c>
      <c r="C1267" s="12">
        <f t="shared" si="16"/>
        <v>2012</v>
      </c>
      <c r="D1267" s="9" t="s">
        <v>9</v>
      </c>
      <c r="E1267" s="13">
        <v>657</v>
      </c>
      <c r="F1267" s="14">
        <v>48112</v>
      </c>
      <c r="G1267" s="13">
        <v>903</v>
      </c>
      <c r="H1267" s="13">
        <v>652</v>
      </c>
      <c r="I1267" s="28">
        <f t="shared" si="77"/>
        <v>-246</v>
      </c>
      <c r="J1267">
        <f t="shared" si="78"/>
        <v>0.72203765227021044</v>
      </c>
      <c r="K1267">
        <f t="shared" si="79"/>
        <v>0.99238964992389644</v>
      </c>
      <c r="L1267" t="str">
        <f t="shared" si="80"/>
        <v>2</v>
      </c>
    </row>
    <row r="1268" spans="1:12" ht="25.5">
      <c r="A1268" s="9" t="s">
        <v>266</v>
      </c>
      <c r="B1268" s="7">
        <v>40926</v>
      </c>
      <c r="C1268" s="12">
        <f t="shared" si="16"/>
        <v>2012</v>
      </c>
      <c r="D1268" s="9" t="s">
        <v>10</v>
      </c>
      <c r="E1268" s="13">
        <v>353</v>
      </c>
      <c r="F1268" s="14">
        <v>67889</v>
      </c>
      <c r="G1268" s="13">
        <v>537</v>
      </c>
      <c r="H1268" s="13">
        <v>351</v>
      </c>
      <c r="I1268" s="28">
        <f t="shared" si="77"/>
        <v>-184</v>
      </c>
      <c r="J1268">
        <f t="shared" si="78"/>
        <v>0.65363128491620115</v>
      </c>
      <c r="K1268">
        <f t="shared" si="79"/>
        <v>0.99433427762039661</v>
      </c>
      <c r="L1268" t="str">
        <f t="shared" si="80"/>
        <v>2</v>
      </c>
    </row>
    <row r="1269" spans="1:12">
      <c r="A1269" s="9" t="s">
        <v>266</v>
      </c>
      <c r="B1269" s="7">
        <v>40926</v>
      </c>
      <c r="C1269" s="12">
        <f t="shared" si="16"/>
        <v>2012</v>
      </c>
      <c r="D1269" s="9" t="s">
        <v>12</v>
      </c>
      <c r="E1269" s="13">
        <v>393</v>
      </c>
      <c r="F1269" s="14">
        <v>1552</v>
      </c>
      <c r="G1269" s="13">
        <v>517</v>
      </c>
      <c r="H1269" s="13">
        <v>390</v>
      </c>
      <c r="I1269" s="28">
        <f t="shared" si="77"/>
        <v>-124</v>
      </c>
      <c r="J1269">
        <f t="shared" si="78"/>
        <v>0.75435203094777559</v>
      </c>
      <c r="K1269">
        <f t="shared" si="79"/>
        <v>0.99236641221374045</v>
      </c>
      <c r="L1269" t="str">
        <f t="shared" si="80"/>
        <v>2</v>
      </c>
    </row>
    <row r="1270" spans="1:12">
      <c r="A1270" s="9" t="s">
        <v>266</v>
      </c>
      <c r="B1270" s="7">
        <v>40926</v>
      </c>
      <c r="C1270" s="12">
        <f t="shared" si="16"/>
        <v>2012</v>
      </c>
      <c r="D1270" s="9" t="s">
        <v>11</v>
      </c>
      <c r="E1270" s="13">
        <v>241</v>
      </c>
      <c r="F1270" s="14">
        <v>44001</v>
      </c>
      <c r="G1270" s="13">
        <v>405</v>
      </c>
      <c r="H1270" s="13">
        <v>236</v>
      </c>
      <c r="I1270" s="28">
        <f t="shared" si="77"/>
        <v>-164</v>
      </c>
      <c r="J1270">
        <f t="shared" si="78"/>
        <v>0.58271604938271604</v>
      </c>
      <c r="K1270">
        <f t="shared" si="79"/>
        <v>0.97925311203319498</v>
      </c>
      <c r="L1270" t="str">
        <f t="shared" si="80"/>
        <v>2</v>
      </c>
    </row>
    <row r="1271" spans="1:12">
      <c r="A1271" s="9" t="s">
        <v>266</v>
      </c>
      <c r="B1271" s="7">
        <v>40926</v>
      </c>
      <c r="C1271" s="12">
        <f t="shared" si="16"/>
        <v>2012</v>
      </c>
      <c r="D1271" s="9" t="s">
        <v>13</v>
      </c>
      <c r="E1271" s="13">
        <v>380</v>
      </c>
      <c r="F1271" s="14">
        <v>67101</v>
      </c>
      <c r="G1271" s="13">
        <v>538</v>
      </c>
      <c r="H1271" s="13">
        <v>375</v>
      </c>
      <c r="I1271" s="28">
        <f t="shared" si="77"/>
        <v>-158</v>
      </c>
      <c r="J1271">
        <f t="shared" si="78"/>
        <v>0.69702602230483268</v>
      </c>
      <c r="K1271">
        <f t="shared" si="79"/>
        <v>0.98684210526315785</v>
      </c>
      <c r="L1271" t="str">
        <f t="shared" si="80"/>
        <v>2</v>
      </c>
    </row>
    <row r="1272" spans="1:12" ht="25.5">
      <c r="A1272" s="9" t="s">
        <v>267</v>
      </c>
      <c r="B1272" s="7">
        <v>40913</v>
      </c>
      <c r="C1272" s="12">
        <f t="shared" si="16"/>
        <v>2012</v>
      </c>
      <c r="D1272" s="9" t="s">
        <v>9</v>
      </c>
      <c r="E1272" s="13">
        <v>554</v>
      </c>
      <c r="F1272" s="14">
        <v>46889</v>
      </c>
      <c r="G1272" s="13">
        <v>901</v>
      </c>
      <c r="H1272" s="13">
        <v>554</v>
      </c>
      <c r="I1272" s="28">
        <f t="shared" si="77"/>
        <v>-347</v>
      </c>
      <c r="J1272">
        <f t="shared" si="78"/>
        <v>0.6148723640399556</v>
      </c>
      <c r="K1272">
        <f t="shared" si="79"/>
        <v>1</v>
      </c>
      <c r="L1272" t="str">
        <f t="shared" si="80"/>
        <v>1</v>
      </c>
    </row>
    <row r="1273" spans="1:12" ht="25.5">
      <c r="A1273" s="9" t="s">
        <v>267</v>
      </c>
      <c r="B1273" s="7">
        <v>40913</v>
      </c>
      <c r="C1273" s="12">
        <f t="shared" si="16"/>
        <v>2012</v>
      </c>
      <c r="D1273" s="9" t="s">
        <v>10</v>
      </c>
      <c r="E1273" s="13">
        <v>356</v>
      </c>
      <c r="F1273" s="14">
        <v>65801</v>
      </c>
      <c r="G1273" s="13">
        <v>511</v>
      </c>
      <c r="H1273" s="13">
        <v>356</v>
      </c>
      <c r="I1273" s="28">
        <f t="shared" si="77"/>
        <v>-155</v>
      </c>
      <c r="J1273">
        <f t="shared" si="78"/>
        <v>0.69667318982387472</v>
      </c>
      <c r="K1273">
        <f t="shared" si="79"/>
        <v>1</v>
      </c>
      <c r="L1273" t="str">
        <f t="shared" si="80"/>
        <v>1</v>
      </c>
    </row>
    <row r="1274" spans="1:12">
      <c r="A1274" s="9" t="s">
        <v>267</v>
      </c>
      <c r="B1274" s="7">
        <v>40913</v>
      </c>
      <c r="C1274" s="12">
        <f t="shared" si="16"/>
        <v>2012</v>
      </c>
      <c r="D1274" s="9" t="s">
        <v>12</v>
      </c>
      <c r="E1274" s="13">
        <v>388</v>
      </c>
      <c r="F1274" s="14">
        <v>1682</v>
      </c>
      <c r="G1274" s="13">
        <v>434</v>
      </c>
      <c r="H1274" s="13">
        <v>386</v>
      </c>
      <c r="I1274" s="28">
        <f t="shared" si="77"/>
        <v>-46</v>
      </c>
      <c r="J1274">
        <f t="shared" si="78"/>
        <v>0.88940092165898621</v>
      </c>
      <c r="K1274">
        <f t="shared" si="79"/>
        <v>0.99484536082474229</v>
      </c>
      <c r="L1274" t="str">
        <f t="shared" si="80"/>
        <v>1</v>
      </c>
    </row>
    <row r="1275" spans="1:12">
      <c r="A1275" s="9" t="s">
        <v>267</v>
      </c>
      <c r="B1275" s="7">
        <v>40913</v>
      </c>
      <c r="C1275" s="12">
        <f t="shared" si="16"/>
        <v>2012</v>
      </c>
      <c r="D1275" s="9" t="s">
        <v>11</v>
      </c>
      <c r="E1275" s="13">
        <v>242</v>
      </c>
      <c r="F1275" s="14">
        <v>38699</v>
      </c>
      <c r="G1275" s="13">
        <v>357</v>
      </c>
      <c r="H1275" s="13">
        <v>239</v>
      </c>
      <c r="I1275" s="28">
        <f t="shared" si="77"/>
        <v>-115</v>
      </c>
      <c r="J1275">
        <f t="shared" si="78"/>
        <v>0.66946778711484589</v>
      </c>
      <c r="K1275">
        <f t="shared" si="79"/>
        <v>0.98760330578512401</v>
      </c>
      <c r="L1275" t="str">
        <f t="shared" si="80"/>
        <v>1</v>
      </c>
    </row>
    <row r="1276" spans="1:12">
      <c r="A1276" s="9" t="s">
        <v>267</v>
      </c>
      <c r="B1276" s="7">
        <v>40913</v>
      </c>
      <c r="C1276" s="12">
        <f t="shared" si="16"/>
        <v>2012</v>
      </c>
      <c r="D1276" s="9" t="s">
        <v>13</v>
      </c>
      <c r="E1276" s="13">
        <v>344</v>
      </c>
      <c r="F1276" s="14">
        <v>65700</v>
      </c>
      <c r="G1276" s="13">
        <v>530</v>
      </c>
      <c r="H1276" s="13">
        <v>341</v>
      </c>
      <c r="I1276" s="28">
        <f t="shared" si="77"/>
        <v>-186</v>
      </c>
      <c r="J1276">
        <f t="shared" si="78"/>
        <v>0.64339622641509431</v>
      </c>
      <c r="K1276">
        <f t="shared" si="79"/>
        <v>0.99127906976744184</v>
      </c>
      <c r="L1276" t="str">
        <f t="shared" si="80"/>
        <v>1</v>
      </c>
    </row>
    <row r="1277" spans="1:12" ht="25.5">
      <c r="A1277" s="9" t="s">
        <v>268</v>
      </c>
      <c r="B1277" s="7">
        <v>40898</v>
      </c>
      <c r="C1277" s="12">
        <f t="shared" si="16"/>
        <v>2011</v>
      </c>
      <c r="D1277" s="9" t="s">
        <v>9</v>
      </c>
      <c r="E1277" s="13">
        <v>566</v>
      </c>
      <c r="F1277" s="14">
        <v>50001</v>
      </c>
      <c r="G1277" s="13">
        <v>878</v>
      </c>
      <c r="H1277" s="13">
        <v>457</v>
      </c>
      <c r="I1277" s="28">
        <f t="shared" si="77"/>
        <v>-312</v>
      </c>
      <c r="J1277">
        <f t="shared" si="78"/>
        <v>0.52050113895216399</v>
      </c>
      <c r="K1277">
        <f t="shared" si="79"/>
        <v>0.80742049469964661</v>
      </c>
      <c r="L1277" t="str">
        <f t="shared" si="80"/>
        <v>2</v>
      </c>
    </row>
    <row r="1278" spans="1:12" ht="25.5">
      <c r="A1278" s="9" t="s">
        <v>268</v>
      </c>
      <c r="B1278" s="7">
        <v>40898</v>
      </c>
      <c r="C1278" s="12">
        <f t="shared" si="16"/>
        <v>2011</v>
      </c>
      <c r="D1278" s="9" t="s">
        <v>10</v>
      </c>
      <c r="E1278" s="13">
        <v>368</v>
      </c>
      <c r="F1278" s="14">
        <v>70003</v>
      </c>
      <c r="G1278" s="13">
        <v>464</v>
      </c>
      <c r="H1278" s="13">
        <v>368</v>
      </c>
      <c r="I1278" s="28">
        <f t="shared" si="77"/>
        <v>-96</v>
      </c>
      <c r="J1278">
        <f t="shared" si="78"/>
        <v>0.7931034482758621</v>
      </c>
      <c r="K1278">
        <f t="shared" si="79"/>
        <v>1</v>
      </c>
      <c r="L1278" t="str">
        <f t="shared" si="80"/>
        <v>2</v>
      </c>
    </row>
    <row r="1279" spans="1:12">
      <c r="A1279" s="9" t="s">
        <v>268</v>
      </c>
      <c r="B1279" s="7">
        <v>40898</v>
      </c>
      <c r="C1279" s="12">
        <f t="shared" si="16"/>
        <v>2011</v>
      </c>
      <c r="D1279" s="9" t="s">
        <v>12</v>
      </c>
      <c r="E1279" s="13">
        <v>392</v>
      </c>
      <c r="F1279" s="14">
        <v>1481</v>
      </c>
      <c r="G1279" s="13">
        <v>456</v>
      </c>
      <c r="H1279" s="13">
        <v>386</v>
      </c>
      <c r="I1279" s="28">
        <f t="shared" si="77"/>
        <v>-64</v>
      </c>
      <c r="J1279">
        <f t="shared" si="78"/>
        <v>0.84649122807017541</v>
      </c>
      <c r="K1279">
        <f t="shared" si="79"/>
        <v>0.98469387755102045</v>
      </c>
      <c r="L1279" t="str">
        <f t="shared" si="80"/>
        <v>2</v>
      </c>
    </row>
    <row r="1280" spans="1:12">
      <c r="A1280" s="9" t="s">
        <v>268</v>
      </c>
      <c r="B1280" s="7">
        <v>40898</v>
      </c>
      <c r="C1280" s="12">
        <f t="shared" si="16"/>
        <v>2011</v>
      </c>
      <c r="D1280" s="9" t="s">
        <v>11</v>
      </c>
      <c r="E1280" s="13">
        <v>249</v>
      </c>
      <c r="F1280" s="14">
        <v>39589</v>
      </c>
      <c r="G1280" s="13">
        <v>361</v>
      </c>
      <c r="H1280" s="13">
        <v>249</v>
      </c>
      <c r="I1280" s="28">
        <f t="shared" si="77"/>
        <v>-112</v>
      </c>
      <c r="J1280">
        <f t="shared" si="78"/>
        <v>0.68975069252077559</v>
      </c>
      <c r="K1280">
        <f t="shared" si="79"/>
        <v>1</v>
      </c>
      <c r="L1280" t="str">
        <f t="shared" si="80"/>
        <v>2</v>
      </c>
    </row>
    <row r="1281" spans="1:12">
      <c r="A1281" s="9" t="s">
        <v>268</v>
      </c>
      <c r="B1281" s="7">
        <v>40898</v>
      </c>
      <c r="C1281" s="12">
        <f t="shared" si="16"/>
        <v>2011</v>
      </c>
      <c r="D1281" s="9" t="s">
        <v>13</v>
      </c>
      <c r="E1281" s="13">
        <v>334</v>
      </c>
      <c r="F1281" s="14">
        <v>71000</v>
      </c>
      <c r="G1281" s="13">
        <v>521</v>
      </c>
      <c r="H1281" s="13">
        <v>285</v>
      </c>
      <c r="I1281" s="28">
        <f t="shared" si="77"/>
        <v>-187</v>
      </c>
      <c r="J1281">
        <f t="shared" si="78"/>
        <v>0.54702495201535506</v>
      </c>
      <c r="K1281">
        <f t="shared" si="79"/>
        <v>0.8532934131736527</v>
      </c>
      <c r="L1281" t="str">
        <f t="shared" si="80"/>
        <v>2</v>
      </c>
    </row>
    <row r="1282" spans="1:12" ht="25.5">
      <c r="A1282" s="9" t="s">
        <v>269</v>
      </c>
      <c r="B1282" s="7">
        <v>40884</v>
      </c>
      <c r="C1282" s="12">
        <f t="shared" si="16"/>
        <v>2011</v>
      </c>
      <c r="D1282" s="9" t="s">
        <v>9</v>
      </c>
      <c r="E1282" s="13">
        <v>549</v>
      </c>
      <c r="F1282" s="14">
        <v>52392</v>
      </c>
      <c r="G1282" s="13">
        <v>781</v>
      </c>
      <c r="H1282" s="13">
        <v>543</v>
      </c>
      <c r="I1282" s="28">
        <f t="shared" si="77"/>
        <v>-232</v>
      </c>
      <c r="J1282">
        <f t="shared" si="78"/>
        <v>0.69526248399487833</v>
      </c>
      <c r="K1282">
        <f t="shared" si="79"/>
        <v>0.98907103825136611</v>
      </c>
      <c r="L1282" t="str">
        <f t="shared" si="80"/>
        <v>1</v>
      </c>
    </row>
    <row r="1283" spans="1:12" ht="25.5">
      <c r="A1283" s="9" t="s">
        <v>269</v>
      </c>
      <c r="B1283" s="7">
        <v>40884</v>
      </c>
      <c r="C1283" s="12">
        <f t="shared" si="16"/>
        <v>2011</v>
      </c>
      <c r="D1283" s="9" t="s">
        <v>10</v>
      </c>
      <c r="E1283" s="13">
        <v>354</v>
      </c>
      <c r="F1283" s="14">
        <v>72350</v>
      </c>
      <c r="G1283" s="13">
        <v>474</v>
      </c>
      <c r="H1283" s="13">
        <v>351</v>
      </c>
      <c r="I1283" s="28">
        <f t="shared" ref="I1283:I1346" si="81">E1283-G1283</f>
        <v>-120</v>
      </c>
      <c r="J1283">
        <f t="shared" ref="J1283:J1346" si="82">H1283/G1283</f>
        <v>0.740506329113924</v>
      </c>
      <c r="K1283">
        <f t="shared" ref="K1283:K1346" si="83">H1283/E1283</f>
        <v>0.99152542372881358</v>
      </c>
      <c r="L1283" t="str">
        <f t="shared" ref="L1283:L1346" si="84">IF(COUNTIF(A1283,"*First*"), "1","2")</f>
        <v>1</v>
      </c>
    </row>
    <row r="1284" spans="1:12">
      <c r="A1284" s="9" t="s">
        <v>269</v>
      </c>
      <c r="B1284" s="7">
        <v>40884</v>
      </c>
      <c r="C1284" s="12">
        <f t="shared" si="16"/>
        <v>2011</v>
      </c>
      <c r="D1284" s="9" t="s">
        <v>12</v>
      </c>
      <c r="E1284" s="13">
        <v>416</v>
      </c>
      <c r="F1284" s="14">
        <v>1902</v>
      </c>
      <c r="G1284" s="13">
        <v>451</v>
      </c>
      <c r="H1284" s="13">
        <v>415</v>
      </c>
      <c r="I1284" s="28">
        <f t="shared" si="81"/>
        <v>-35</v>
      </c>
      <c r="J1284">
        <f t="shared" si="82"/>
        <v>0.92017738359201773</v>
      </c>
      <c r="K1284">
        <f t="shared" si="83"/>
        <v>0.99759615384615385</v>
      </c>
      <c r="L1284" t="str">
        <f t="shared" si="84"/>
        <v>1</v>
      </c>
    </row>
    <row r="1285" spans="1:12">
      <c r="A1285" s="9" t="s">
        <v>269</v>
      </c>
      <c r="B1285" s="7">
        <v>40884</v>
      </c>
      <c r="C1285" s="12">
        <f t="shared" si="16"/>
        <v>2011</v>
      </c>
      <c r="D1285" s="9" t="s">
        <v>11</v>
      </c>
      <c r="E1285" s="13">
        <v>242</v>
      </c>
      <c r="F1285" s="14">
        <v>40009</v>
      </c>
      <c r="G1285" s="13">
        <v>334</v>
      </c>
      <c r="H1285" s="13">
        <v>242</v>
      </c>
      <c r="I1285" s="28">
        <f t="shared" si="81"/>
        <v>-92</v>
      </c>
      <c r="J1285">
        <f t="shared" si="82"/>
        <v>0.72455089820359286</v>
      </c>
      <c r="K1285">
        <f t="shared" si="83"/>
        <v>1</v>
      </c>
      <c r="L1285" t="str">
        <f t="shared" si="84"/>
        <v>1</v>
      </c>
    </row>
    <row r="1286" spans="1:12">
      <c r="A1286" s="9" t="s">
        <v>269</v>
      </c>
      <c r="B1286" s="7">
        <v>40884</v>
      </c>
      <c r="C1286" s="12">
        <f t="shared" si="16"/>
        <v>2011</v>
      </c>
      <c r="D1286" s="9" t="s">
        <v>13</v>
      </c>
      <c r="E1286" s="13">
        <v>349</v>
      </c>
      <c r="F1286" s="14">
        <v>74340</v>
      </c>
      <c r="G1286" s="13">
        <v>489</v>
      </c>
      <c r="H1286" s="13">
        <v>335</v>
      </c>
      <c r="I1286" s="28">
        <f t="shared" si="81"/>
        <v>-140</v>
      </c>
      <c r="J1286">
        <f t="shared" si="82"/>
        <v>0.68507157464212676</v>
      </c>
      <c r="K1286">
        <f t="shared" si="83"/>
        <v>0.95988538681948421</v>
      </c>
      <c r="L1286" t="str">
        <f t="shared" si="84"/>
        <v>1</v>
      </c>
    </row>
    <row r="1287" spans="1:12" ht="25.5">
      <c r="A1287" s="9" t="s">
        <v>270</v>
      </c>
      <c r="B1287" s="7">
        <v>40870</v>
      </c>
      <c r="C1287" s="12">
        <f t="shared" si="16"/>
        <v>2011</v>
      </c>
      <c r="D1287" s="9" t="s">
        <v>9</v>
      </c>
      <c r="E1287" s="13">
        <v>559</v>
      </c>
      <c r="F1287" s="14">
        <v>54887</v>
      </c>
      <c r="G1287" s="13">
        <v>756</v>
      </c>
      <c r="H1287" s="13">
        <v>541</v>
      </c>
      <c r="I1287" s="28">
        <f t="shared" si="81"/>
        <v>-197</v>
      </c>
      <c r="J1287">
        <f t="shared" si="82"/>
        <v>0.71560846560846558</v>
      </c>
      <c r="K1287">
        <f t="shared" si="83"/>
        <v>0.96779964221824688</v>
      </c>
      <c r="L1287" t="str">
        <f t="shared" si="84"/>
        <v>2</v>
      </c>
    </row>
    <row r="1288" spans="1:12" ht="25.5">
      <c r="A1288" s="9" t="s">
        <v>270</v>
      </c>
      <c r="B1288" s="7">
        <v>40870</v>
      </c>
      <c r="C1288" s="12">
        <f t="shared" si="16"/>
        <v>2011</v>
      </c>
      <c r="D1288" s="9" t="s">
        <v>10</v>
      </c>
      <c r="E1288" s="13">
        <v>353</v>
      </c>
      <c r="F1288" s="14">
        <v>77340</v>
      </c>
      <c r="G1288" s="13">
        <v>518</v>
      </c>
      <c r="H1288" s="13">
        <v>338</v>
      </c>
      <c r="I1288" s="28">
        <f t="shared" si="81"/>
        <v>-165</v>
      </c>
      <c r="J1288">
        <f t="shared" si="82"/>
        <v>0.65250965250965254</v>
      </c>
      <c r="K1288">
        <f t="shared" si="83"/>
        <v>0.95750708215297453</v>
      </c>
      <c r="L1288" t="str">
        <f t="shared" si="84"/>
        <v>2</v>
      </c>
    </row>
    <row r="1289" spans="1:12">
      <c r="A1289" s="9" t="s">
        <v>270</v>
      </c>
      <c r="B1289" s="7">
        <v>40870</v>
      </c>
      <c r="C1289" s="12">
        <f t="shared" si="16"/>
        <v>2011</v>
      </c>
      <c r="D1289" s="9" t="s">
        <v>12</v>
      </c>
      <c r="E1289" s="13">
        <v>394</v>
      </c>
      <c r="F1289" s="14">
        <v>1889</v>
      </c>
      <c r="G1289" s="13">
        <v>469</v>
      </c>
      <c r="H1289" s="13">
        <v>389</v>
      </c>
      <c r="I1289" s="28">
        <f t="shared" si="81"/>
        <v>-75</v>
      </c>
      <c r="J1289">
        <f t="shared" si="82"/>
        <v>0.82942430703624737</v>
      </c>
      <c r="K1289">
        <f t="shared" si="83"/>
        <v>0.98730964467005078</v>
      </c>
      <c r="L1289" t="str">
        <f t="shared" si="84"/>
        <v>2</v>
      </c>
    </row>
    <row r="1290" spans="1:12">
      <c r="A1290" s="9" t="s">
        <v>270</v>
      </c>
      <c r="B1290" s="7">
        <v>40870</v>
      </c>
      <c r="C1290" s="12">
        <f t="shared" si="16"/>
        <v>2011</v>
      </c>
      <c r="D1290" s="9" t="s">
        <v>11</v>
      </c>
      <c r="E1290" s="13">
        <v>256</v>
      </c>
      <c r="F1290" s="14">
        <v>40189</v>
      </c>
      <c r="G1290" s="13">
        <v>335</v>
      </c>
      <c r="H1290" s="13">
        <v>248</v>
      </c>
      <c r="I1290" s="28">
        <f t="shared" si="81"/>
        <v>-79</v>
      </c>
      <c r="J1290">
        <f t="shared" si="82"/>
        <v>0.74029850746268655</v>
      </c>
      <c r="K1290">
        <f t="shared" si="83"/>
        <v>0.96875</v>
      </c>
      <c r="L1290" t="str">
        <f t="shared" si="84"/>
        <v>2</v>
      </c>
    </row>
    <row r="1291" spans="1:12">
      <c r="A1291" s="9" t="s">
        <v>270</v>
      </c>
      <c r="B1291" s="7">
        <v>40870</v>
      </c>
      <c r="C1291" s="12">
        <f t="shared" si="16"/>
        <v>2011</v>
      </c>
      <c r="D1291" s="9" t="s">
        <v>13</v>
      </c>
      <c r="E1291" s="13">
        <v>355</v>
      </c>
      <c r="F1291" s="14">
        <v>75889</v>
      </c>
      <c r="G1291" s="13">
        <v>496</v>
      </c>
      <c r="H1291" s="13">
        <v>352</v>
      </c>
      <c r="I1291" s="28">
        <f t="shared" si="81"/>
        <v>-141</v>
      </c>
      <c r="J1291">
        <f t="shared" si="82"/>
        <v>0.70967741935483875</v>
      </c>
      <c r="K1291">
        <f t="shared" si="83"/>
        <v>0.9915492957746479</v>
      </c>
      <c r="L1291" t="str">
        <f t="shared" si="84"/>
        <v>2</v>
      </c>
    </row>
    <row r="1292" spans="1:12" ht="25.5">
      <c r="A1292" s="9" t="s">
        <v>271</v>
      </c>
      <c r="B1292" s="7">
        <v>40857</v>
      </c>
      <c r="C1292" s="12">
        <f t="shared" si="16"/>
        <v>2011</v>
      </c>
      <c r="D1292" s="9" t="s">
        <v>9</v>
      </c>
      <c r="E1292" s="13">
        <v>548</v>
      </c>
      <c r="F1292" s="14">
        <v>55997</v>
      </c>
      <c r="G1292" s="13">
        <v>766</v>
      </c>
      <c r="H1292" s="13">
        <v>547</v>
      </c>
      <c r="I1292" s="28">
        <f t="shared" si="81"/>
        <v>-218</v>
      </c>
      <c r="J1292">
        <f t="shared" si="82"/>
        <v>0.71409921671018273</v>
      </c>
      <c r="K1292">
        <f t="shared" si="83"/>
        <v>0.99817518248175185</v>
      </c>
      <c r="L1292" t="str">
        <f t="shared" si="84"/>
        <v>1</v>
      </c>
    </row>
    <row r="1293" spans="1:12" ht="25.5">
      <c r="A1293" s="9" t="s">
        <v>271</v>
      </c>
      <c r="B1293" s="7">
        <v>40857</v>
      </c>
      <c r="C1293" s="12">
        <f t="shared" si="16"/>
        <v>2011</v>
      </c>
      <c r="D1293" s="9" t="s">
        <v>10</v>
      </c>
      <c r="E1293" s="13">
        <v>356</v>
      </c>
      <c r="F1293" s="14">
        <v>77000</v>
      </c>
      <c r="G1293" s="13">
        <v>551</v>
      </c>
      <c r="H1293" s="13">
        <v>355</v>
      </c>
      <c r="I1293" s="28">
        <f t="shared" si="81"/>
        <v>-195</v>
      </c>
      <c r="J1293">
        <f t="shared" si="82"/>
        <v>0.64428312159709622</v>
      </c>
      <c r="K1293">
        <f t="shared" si="83"/>
        <v>0.9971910112359551</v>
      </c>
      <c r="L1293" t="str">
        <f t="shared" si="84"/>
        <v>1</v>
      </c>
    </row>
    <row r="1294" spans="1:12">
      <c r="A1294" s="9" t="s">
        <v>271</v>
      </c>
      <c r="B1294" s="7">
        <v>40857</v>
      </c>
      <c r="C1294" s="12">
        <f t="shared" si="16"/>
        <v>2011</v>
      </c>
      <c r="D1294" s="9" t="s">
        <v>12</v>
      </c>
      <c r="E1294" s="13">
        <v>388</v>
      </c>
      <c r="F1294" s="14">
        <v>2012</v>
      </c>
      <c r="G1294" s="13">
        <v>429</v>
      </c>
      <c r="H1294" s="13">
        <v>359</v>
      </c>
      <c r="I1294" s="28">
        <f t="shared" si="81"/>
        <v>-41</v>
      </c>
      <c r="J1294">
        <f t="shared" si="82"/>
        <v>0.8368298368298368</v>
      </c>
      <c r="K1294">
        <f t="shared" si="83"/>
        <v>0.92525773195876293</v>
      </c>
      <c r="L1294" t="str">
        <f t="shared" si="84"/>
        <v>1</v>
      </c>
    </row>
    <row r="1295" spans="1:12">
      <c r="A1295" s="9" t="s">
        <v>271</v>
      </c>
      <c r="B1295" s="7">
        <v>40857</v>
      </c>
      <c r="C1295" s="12">
        <f t="shared" si="16"/>
        <v>2011</v>
      </c>
      <c r="D1295" s="9" t="s">
        <v>11</v>
      </c>
      <c r="E1295" s="13">
        <v>244</v>
      </c>
      <c r="F1295" s="14">
        <v>40803</v>
      </c>
      <c r="G1295" s="13">
        <v>365</v>
      </c>
      <c r="H1295" s="13">
        <v>244</v>
      </c>
      <c r="I1295" s="28">
        <f t="shared" si="81"/>
        <v>-121</v>
      </c>
      <c r="J1295">
        <f t="shared" si="82"/>
        <v>0.66849315068493154</v>
      </c>
      <c r="K1295">
        <f t="shared" si="83"/>
        <v>1</v>
      </c>
      <c r="L1295" t="str">
        <f t="shared" si="84"/>
        <v>1</v>
      </c>
    </row>
    <row r="1296" spans="1:12">
      <c r="A1296" s="9" t="s">
        <v>271</v>
      </c>
      <c r="B1296" s="7">
        <v>40857</v>
      </c>
      <c r="C1296" s="12">
        <f t="shared" si="16"/>
        <v>2011</v>
      </c>
      <c r="D1296" s="9" t="s">
        <v>13</v>
      </c>
      <c r="E1296" s="13">
        <v>330</v>
      </c>
      <c r="F1296" s="14">
        <v>78001</v>
      </c>
      <c r="G1296" s="13">
        <v>507</v>
      </c>
      <c r="H1296" s="13">
        <v>311</v>
      </c>
      <c r="I1296" s="28">
        <f t="shared" si="81"/>
        <v>-177</v>
      </c>
      <c r="J1296">
        <f t="shared" si="82"/>
        <v>0.61341222879684421</v>
      </c>
      <c r="K1296">
        <f t="shared" si="83"/>
        <v>0.94242424242424239</v>
      </c>
      <c r="L1296" t="str">
        <f t="shared" si="84"/>
        <v>1</v>
      </c>
    </row>
    <row r="1297" spans="1:12" ht="25.5">
      <c r="A1297" s="9" t="s">
        <v>272</v>
      </c>
      <c r="B1297" s="7">
        <v>40835</v>
      </c>
      <c r="C1297" s="12">
        <f t="shared" si="16"/>
        <v>2011</v>
      </c>
      <c r="D1297" s="9" t="s">
        <v>9</v>
      </c>
      <c r="E1297" s="13">
        <v>565</v>
      </c>
      <c r="F1297" s="14">
        <v>56112</v>
      </c>
      <c r="G1297" s="13">
        <v>873</v>
      </c>
      <c r="H1297" s="13">
        <v>554</v>
      </c>
      <c r="I1297" s="28">
        <f t="shared" si="81"/>
        <v>-308</v>
      </c>
      <c r="J1297">
        <f t="shared" si="82"/>
        <v>0.63459335624284074</v>
      </c>
      <c r="K1297">
        <f t="shared" si="83"/>
        <v>0.98053097345132745</v>
      </c>
      <c r="L1297" t="str">
        <f t="shared" si="84"/>
        <v>2</v>
      </c>
    </row>
    <row r="1298" spans="1:12" ht="25.5">
      <c r="A1298" s="9" t="s">
        <v>272</v>
      </c>
      <c r="B1298" s="7">
        <v>40835</v>
      </c>
      <c r="C1298" s="12">
        <f t="shared" si="16"/>
        <v>2011</v>
      </c>
      <c r="D1298" s="9" t="s">
        <v>10</v>
      </c>
      <c r="E1298" s="13">
        <v>353</v>
      </c>
      <c r="F1298" s="14">
        <v>75889</v>
      </c>
      <c r="G1298" s="13">
        <v>633</v>
      </c>
      <c r="H1298" s="13">
        <v>353</v>
      </c>
      <c r="I1298" s="28">
        <f t="shared" si="81"/>
        <v>-280</v>
      </c>
      <c r="J1298">
        <f t="shared" si="82"/>
        <v>0.55766192733017372</v>
      </c>
      <c r="K1298">
        <f t="shared" si="83"/>
        <v>1</v>
      </c>
      <c r="L1298" t="str">
        <f t="shared" si="84"/>
        <v>2</v>
      </c>
    </row>
    <row r="1299" spans="1:12">
      <c r="A1299" s="9" t="s">
        <v>272</v>
      </c>
      <c r="B1299" s="7">
        <v>40835</v>
      </c>
      <c r="C1299" s="12">
        <f t="shared" si="16"/>
        <v>2011</v>
      </c>
      <c r="D1299" s="9" t="s">
        <v>12</v>
      </c>
      <c r="E1299" s="13">
        <v>387</v>
      </c>
      <c r="F1299" s="14">
        <v>2091</v>
      </c>
      <c r="G1299" s="13">
        <v>486</v>
      </c>
      <c r="H1299" s="13">
        <v>380</v>
      </c>
      <c r="I1299" s="28">
        <f t="shared" si="81"/>
        <v>-99</v>
      </c>
      <c r="J1299">
        <f t="shared" si="82"/>
        <v>0.78189300411522633</v>
      </c>
      <c r="K1299">
        <f t="shared" si="83"/>
        <v>0.98191214470284238</v>
      </c>
      <c r="L1299" t="str">
        <f t="shared" si="84"/>
        <v>2</v>
      </c>
    </row>
    <row r="1300" spans="1:12">
      <c r="A1300" s="9" t="s">
        <v>272</v>
      </c>
      <c r="B1300" s="7">
        <v>40835</v>
      </c>
      <c r="C1300" s="12">
        <f t="shared" si="16"/>
        <v>2011</v>
      </c>
      <c r="D1300" s="9" t="s">
        <v>11</v>
      </c>
      <c r="E1300" s="13">
        <v>244</v>
      </c>
      <c r="F1300" s="14">
        <v>37011</v>
      </c>
      <c r="G1300" s="13">
        <v>354</v>
      </c>
      <c r="H1300" s="13">
        <v>229</v>
      </c>
      <c r="I1300" s="28">
        <f t="shared" si="81"/>
        <v>-110</v>
      </c>
      <c r="J1300">
        <f t="shared" si="82"/>
        <v>0.64689265536723162</v>
      </c>
      <c r="K1300">
        <f t="shared" si="83"/>
        <v>0.93852459016393441</v>
      </c>
      <c r="L1300" t="str">
        <f t="shared" si="84"/>
        <v>2</v>
      </c>
    </row>
    <row r="1301" spans="1:12">
      <c r="A1301" s="9" t="s">
        <v>272</v>
      </c>
      <c r="B1301" s="7">
        <v>40835</v>
      </c>
      <c r="C1301" s="12">
        <f t="shared" si="16"/>
        <v>2011</v>
      </c>
      <c r="D1301" s="9" t="s">
        <v>13</v>
      </c>
      <c r="E1301" s="13">
        <v>330</v>
      </c>
      <c r="F1301" s="14">
        <v>73600</v>
      </c>
      <c r="G1301" s="13">
        <v>518</v>
      </c>
      <c r="H1301" s="13">
        <v>306</v>
      </c>
      <c r="I1301" s="28">
        <f t="shared" si="81"/>
        <v>-188</v>
      </c>
      <c r="J1301">
        <f t="shared" si="82"/>
        <v>0.59073359073359077</v>
      </c>
      <c r="K1301">
        <f t="shared" si="83"/>
        <v>0.92727272727272725</v>
      </c>
      <c r="L1301" t="str">
        <f t="shared" si="84"/>
        <v>2</v>
      </c>
    </row>
    <row r="1302" spans="1:12" ht="25.5">
      <c r="A1302" s="9" t="s">
        <v>273</v>
      </c>
      <c r="B1302" s="7">
        <v>40821</v>
      </c>
      <c r="C1302" s="12">
        <f t="shared" si="16"/>
        <v>2011</v>
      </c>
      <c r="D1302" s="9" t="s">
        <v>9</v>
      </c>
      <c r="E1302" s="13">
        <v>549</v>
      </c>
      <c r="F1302" s="14">
        <v>50289</v>
      </c>
      <c r="G1302" s="13">
        <v>793</v>
      </c>
      <c r="H1302" s="13">
        <v>549</v>
      </c>
      <c r="I1302" s="28">
        <f t="shared" si="81"/>
        <v>-244</v>
      </c>
      <c r="J1302">
        <f t="shared" si="82"/>
        <v>0.69230769230769229</v>
      </c>
      <c r="K1302">
        <f t="shared" si="83"/>
        <v>1</v>
      </c>
      <c r="L1302" t="str">
        <f t="shared" si="84"/>
        <v>1</v>
      </c>
    </row>
    <row r="1303" spans="1:12" ht="25.5">
      <c r="A1303" s="9" t="s">
        <v>273</v>
      </c>
      <c r="B1303" s="7">
        <v>40821</v>
      </c>
      <c r="C1303" s="12">
        <f t="shared" si="16"/>
        <v>2011</v>
      </c>
      <c r="D1303" s="9" t="s">
        <v>10</v>
      </c>
      <c r="E1303" s="13">
        <v>356</v>
      </c>
      <c r="F1303" s="14">
        <v>63600</v>
      </c>
      <c r="G1303" s="13">
        <v>524</v>
      </c>
      <c r="H1303" s="13">
        <v>353</v>
      </c>
      <c r="I1303" s="28">
        <f t="shared" si="81"/>
        <v>-168</v>
      </c>
      <c r="J1303">
        <f t="shared" si="82"/>
        <v>0.67366412213740456</v>
      </c>
      <c r="K1303">
        <f t="shared" si="83"/>
        <v>0.9915730337078652</v>
      </c>
      <c r="L1303" t="str">
        <f t="shared" si="84"/>
        <v>1</v>
      </c>
    </row>
    <row r="1304" spans="1:12">
      <c r="A1304" s="9" t="s">
        <v>273</v>
      </c>
      <c r="B1304" s="7">
        <v>40821</v>
      </c>
      <c r="C1304" s="12">
        <f t="shared" si="16"/>
        <v>2011</v>
      </c>
      <c r="D1304" s="9" t="s">
        <v>12</v>
      </c>
      <c r="E1304" s="13">
        <v>394</v>
      </c>
      <c r="F1304" s="14">
        <v>2078</v>
      </c>
      <c r="G1304" s="13">
        <v>486</v>
      </c>
      <c r="H1304" s="13">
        <v>394</v>
      </c>
      <c r="I1304" s="28">
        <f t="shared" si="81"/>
        <v>-92</v>
      </c>
      <c r="J1304">
        <f t="shared" si="82"/>
        <v>0.81069958847736623</v>
      </c>
      <c r="K1304">
        <f t="shared" si="83"/>
        <v>1</v>
      </c>
      <c r="L1304" t="str">
        <f t="shared" si="84"/>
        <v>1</v>
      </c>
    </row>
    <row r="1305" spans="1:12">
      <c r="A1305" s="9" t="s">
        <v>273</v>
      </c>
      <c r="B1305" s="7">
        <v>40821</v>
      </c>
      <c r="C1305" s="12">
        <f t="shared" si="16"/>
        <v>2011</v>
      </c>
      <c r="D1305" s="9" t="s">
        <v>11</v>
      </c>
      <c r="E1305" s="13">
        <v>249</v>
      </c>
      <c r="F1305" s="14">
        <v>32801</v>
      </c>
      <c r="G1305" s="13">
        <v>348</v>
      </c>
      <c r="H1305" s="13">
        <v>247</v>
      </c>
      <c r="I1305" s="28">
        <f t="shared" si="81"/>
        <v>-99</v>
      </c>
      <c r="J1305">
        <f t="shared" si="82"/>
        <v>0.70977011494252873</v>
      </c>
      <c r="K1305">
        <f t="shared" si="83"/>
        <v>0.99196787148594379</v>
      </c>
      <c r="L1305" t="str">
        <f t="shared" si="84"/>
        <v>1</v>
      </c>
    </row>
    <row r="1306" spans="1:12">
      <c r="A1306" s="9" t="s">
        <v>273</v>
      </c>
      <c r="B1306" s="7">
        <v>40821</v>
      </c>
      <c r="C1306" s="12">
        <f t="shared" si="16"/>
        <v>2011</v>
      </c>
      <c r="D1306" s="9" t="s">
        <v>13</v>
      </c>
      <c r="E1306" s="13">
        <v>331</v>
      </c>
      <c r="F1306" s="14">
        <v>65058</v>
      </c>
      <c r="G1306" s="13">
        <v>452</v>
      </c>
      <c r="H1306" s="13">
        <v>331</v>
      </c>
      <c r="I1306" s="28">
        <f t="shared" si="81"/>
        <v>-121</v>
      </c>
      <c r="J1306">
        <f t="shared" si="82"/>
        <v>0.73230088495575218</v>
      </c>
      <c r="K1306">
        <f t="shared" si="83"/>
        <v>1</v>
      </c>
      <c r="L1306" t="str">
        <f t="shared" si="84"/>
        <v>1</v>
      </c>
    </row>
    <row r="1307" spans="1:12" ht="25.5">
      <c r="A1307" s="9" t="s">
        <v>274</v>
      </c>
      <c r="B1307" s="7">
        <v>40807</v>
      </c>
      <c r="C1307" s="12">
        <f t="shared" si="16"/>
        <v>2011</v>
      </c>
      <c r="D1307" s="9" t="s">
        <v>9</v>
      </c>
      <c r="E1307" s="13">
        <v>548</v>
      </c>
      <c r="F1307" s="14">
        <v>48006</v>
      </c>
      <c r="G1307" s="13">
        <v>951</v>
      </c>
      <c r="H1307" s="13">
        <v>531</v>
      </c>
      <c r="I1307" s="28">
        <f t="shared" si="81"/>
        <v>-403</v>
      </c>
      <c r="J1307">
        <f t="shared" si="82"/>
        <v>0.55835962145110407</v>
      </c>
      <c r="K1307">
        <f t="shared" si="83"/>
        <v>0.96897810218978098</v>
      </c>
      <c r="L1307" t="str">
        <f t="shared" si="84"/>
        <v>2</v>
      </c>
    </row>
    <row r="1308" spans="1:12" ht="25.5">
      <c r="A1308" s="9" t="s">
        <v>274</v>
      </c>
      <c r="B1308" s="7">
        <v>40807</v>
      </c>
      <c r="C1308" s="12">
        <f t="shared" si="16"/>
        <v>2011</v>
      </c>
      <c r="D1308" s="9" t="s">
        <v>10</v>
      </c>
      <c r="E1308" s="13">
        <v>353</v>
      </c>
      <c r="F1308" s="14">
        <v>64889</v>
      </c>
      <c r="G1308" s="13">
        <v>469</v>
      </c>
      <c r="H1308" s="13">
        <v>353</v>
      </c>
      <c r="I1308" s="28">
        <f t="shared" si="81"/>
        <v>-116</v>
      </c>
      <c r="J1308">
        <f t="shared" si="82"/>
        <v>0.75266524520255862</v>
      </c>
      <c r="K1308">
        <f t="shared" si="83"/>
        <v>1</v>
      </c>
      <c r="L1308" t="str">
        <f t="shared" si="84"/>
        <v>2</v>
      </c>
    </row>
    <row r="1309" spans="1:12">
      <c r="A1309" s="9" t="s">
        <v>274</v>
      </c>
      <c r="B1309" s="7">
        <v>40807</v>
      </c>
      <c r="C1309" s="12">
        <f t="shared" si="16"/>
        <v>2011</v>
      </c>
      <c r="D1309" s="9" t="s">
        <v>12</v>
      </c>
      <c r="E1309" s="13">
        <v>392</v>
      </c>
      <c r="F1309" s="14">
        <v>2109</v>
      </c>
      <c r="G1309" s="13">
        <v>492</v>
      </c>
      <c r="H1309" s="13">
        <v>392</v>
      </c>
      <c r="I1309" s="28">
        <f t="shared" si="81"/>
        <v>-100</v>
      </c>
      <c r="J1309">
        <f t="shared" si="82"/>
        <v>0.7967479674796748</v>
      </c>
      <c r="K1309">
        <f t="shared" si="83"/>
        <v>1</v>
      </c>
      <c r="L1309" t="str">
        <f t="shared" si="84"/>
        <v>2</v>
      </c>
    </row>
    <row r="1310" spans="1:12">
      <c r="A1310" s="9" t="s">
        <v>274</v>
      </c>
      <c r="B1310" s="7">
        <v>40807</v>
      </c>
      <c r="C1310" s="12">
        <f t="shared" si="16"/>
        <v>2011</v>
      </c>
      <c r="D1310" s="9" t="s">
        <v>11</v>
      </c>
      <c r="E1310" s="13">
        <v>250</v>
      </c>
      <c r="F1310" s="14">
        <v>30089</v>
      </c>
      <c r="G1310" s="13">
        <v>325</v>
      </c>
      <c r="H1310" s="13">
        <v>248</v>
      </c>
      <c r="I1310" s="28">
        <f t="shared" si="81"/>
        <v>-75</v>
      </c>
      <c r="J1310">
        <f t="shared" si="82"/>
        <v>0.7630769230769231</v>
      </c>
      <c r="K1310">
        <f t="shared" si="83"/>
        <v>0.99199999999999999</v>
      </c>
      <c r="L1310" t="str">
        <f t="shared" si="84"/>
        <v>2</v>
      </c>
    </row>
    <row r="1311" spans="1:12">
      <c r="A1311" s="9" t="s">
        <v>274</v>
      </c>
      <c r="B1311" s="7">
        <v>40807</v>
      </c>
      <c r="C1311" s="12">
        <f t="shared" si="16"/>
        <v>2011</v>
      </c>
      <c r="D1311" s="9" t="s">
        <v>13</v>
      </c>
      <c r="E1311" s="13">
        <v>332</v>
      </c>
      <c r="F1311" s="14">
        <v>62502</v>
      </c>
      <c r="G1311" s="13">
        <v>449</v>
      </c>
      <c r="H1311" s="13">
        <v>332</v>
      </c>
      <c r="I1311" s="28">
        <f t="shared" si="81"/>
        <v>-117</v>
      </c>
      <c r="J1311">
        <f t="shared" si="82"/>
        <v>0.73942093541202669</v>
      </c>
      <c r="K1311">
        <f t="shared" si="83"/>
        <v>1</v>
      </c>
      <c r="L1311" t="str">
        <f t="shared" si="84"/>
        <v>2</v>
      </c>
    </row>
    <row r="1312" spans="1:12" ht="25.5">
      <c r="A1312" s="9" t="s">
        <v>275</v>
      </c>
      <c r="B1312" s="7">
        <v>40793</v>
      </c>
      <c r="C1312" s="12">
        <f t="shared" si="16"/>
        <v>2011</v>
      </c>
      <c r="D1312" s="9" t="s">
        <v>9</v>
      </c>
      <c r="E1312" s="13">
        <v>548</v>
      </c>
      <c r="F1312" s="14">
        <v>51000</v>
      </c>
      <c r="G1312" s="13">
        <v>794</v>
      </c>
      <c r="H1312" s="13">
        <v>547</v>
      </c>
      <c r="I1312" s="28">
        <f t="shared" si="81"/>
        <v>-246</v>
      </c>
      <c r="J1312">
        <f t="shared" si="82"/>
        <v>0.68891687657430734</v>
      </c>
      <c r="K1312">
        <f t="shared" si="83"/>
        <v>0.99817518248175185</v>
      </c>
      <c r="L1312" t="str">
        <f t="shared" si="84"/>
        <v>1</v>
      </c>
    </row>
    <row r="1313" spans="1:12" ht="25.5">
      <c r="A1313" s="9" t="s">
        <v>275</v>
      </c>
      <c r="B1313" s="7">
        <v>40793</v>
      </c>
      <c r="C1313" s="12">
        <f t="shared" si="16"/>
        <v>2011</v>
      </c>
      <c r="D1313" s="9" t="s">
        <v>10</v>
      </c>
      <c r="E1313" s="13">
        <v>359</v>
      </c>
      <c r="F1313" s="14">
        <v>63002</v>
      </c>
      <c r="G1313" s="13">
        <v>496</v>
      </c>
      <c r="H1313" s="13">
        <v>356</v>
      </c>
      <c r="I1313" s="28">
        <f t="shared" si="81"/>
        <v>-137</v>
      </c>
      <c r="J1313">
        <f t="shared" si="82"/>
        <v>0.717741935483871</v>
      </c>
      <c r="K1313">
        <f t="shared" si="83"/>
        <v>0.99164345403899723</v>
      </c>
      <c r="L1313" t="str">
        <f t="shared" si="84"/>
        <v>1</v>
      </c>
    </row>
    <row r="1314" spans="1:12">
      <c r="A1314" s="9" t="s">
        <v>275</v>
      </c>
      <c r="B1314" s="7">
        <v>40793</v>
      </c>
      <c r="C1314" s="12">
        <f t="shared" si="16"/>
        <v>2011</v>
      </c>
      <c r="D1314" s="9" t="s">
        <v>12</v>
      </c>
      <c r="E1314" s="13">
        <v>388</v>
      </c>
      <c r="F1314" s="14">
        <v>2339</v>
      </c>
      <c r="G1314" s="13">
        <v>532</v>
      </c>
      <c r="H1314" s="13">
        <v>382</v>
      </c>
      <c r="I1314" s="28">
        <f t="shared" si="81"/>
        <v>-144</v>
      </c>
      <c r="J1314">
        <f t="shared" si="82"/>
        <v>0.71804511278195493</v>
      </c>
      <c r="K1314">
        <f t="shared" si="83"/>
        <v>0.98453608247422686</v>
      </c>
      <c r="L1314" t="str">
        <f t="shared" si="84"/>
        <v>1</v>
      </c>
    </row>
    <row r="1315" spans="1:12">
      <c r="A1315" s="9" t="s">
        <v>275</v>
      </c>
      <c r="B1315" s="7">
        <v>40793</v>
      </c>
      <c r="C1315" s="12">
        <f t="shared" si="16"/>
        <v>2011</v>
      </c>
      <c r="D1315" s="9" t="s">
        <v>11</v>
      </c>
      <c r="E1315" s="13">
        <v>243</v>
      </c>
      <c r="F1315" s="14">
        <v>31900</v>
      </c>
      <c r="G1315" s="13">
        <v>328</v>
      </c>
      <c r="H1315" s="13">
        <v>236</v>
      </c>
      <c r="I1315" s="28">
        <f t="shared" si="81"/>
        <v>-85</v>
      </c>
      <c r="J1315">
        <f t="shared" si="82"/>
        <v>0.71951219512195119</v>
      </c>
      <c r="K1315">
        <f t="shared" si="83"/>
        <v>0.9711934156378601</v>
      </c>
      <c r="L1315" t="str">
        <f t="shared" si="84"/>
        <v>1</v>
      </c>
    </row>
    <row r="1316" spans="1:12">
      <c r="A1316" s="9" t="s">
        <v>275</v>
      </c>
      <c r="B1316" s="7">
        <v>40793</v>
      </c>
      <c r="C1316" s="12">
        <f t="shared" si="16"/>
        <v>2011</v>
      </c>
      <c r="D1316" s="9" t="s">
        <v>13</v>
      </c>
      <c r="E1316" s="13">
        <v>330</v>
      </c>
      <c r="F1316" s="14">
        <v>65589</v>
      </c>
      <c r="G1316" s="13">
        <v>466</v>
      </c>
      <c r="H1316" s="13">
        <v>329</v>
      </c>
      <c r="I1316" s="28">
        <f t="shared" si="81"/>
        <v>-136</v>
      </c>
      <c r="J1316">
        <f t="shared" si="82"/>
        <v>0.70600858369098718</v>
      </c>
      <c r="K1316">
        <f t="shared" si="83"/>
        <v>0.99696969696969695</v>
      </c>
      <c r="L1316" t="str">
        <f t="shared" si="84"/>
        <v>1</v>
      </c>
    </row>
    <row r="1317" spans="1:12" ht="25.5">
      <c r="A1317" s="9" t="s">
        <v>276</v>
      </c>
      <c r="B1317" s="7">
        <v>40772</v>
      </c>
      <c r="C1317" s="12">
        <f t="shared" si="16"/>
        <v>2011</v>
      </c>
      <c r="D1317" s="9" t="s">
        <v>9</v>
      </c>
      <c r="E1317" s="13">
        <v>557</v>
      </c>
      <c r="F1317" s="14">
        <v>49301</v>
      </c>
      <c r="G1317" s="13">
        <v>927</v>
      </c>
      <c r="H1317" s="13">
        <v>557</v>
      </c>
      <c r="I1317" s="28">
        <f t="shared" si="81"/>
        <v>-370</v>
      </c>
      <c r="J1317">
        <f t="shared" si="82"/>
        <v>0.60086299892125139</v>
      </c>
      <c r="K1317">
        <f t="shared" si="83"/>
        <v>1</v>
      </c>
      <c r="L1317" t="str">
        <f t="shared" si="84"/>
        <v>2</v>
      </c>
    </row>
    <row r="1318" spans="1:12" ht="25.5">
      <c r="A1318" s="9" t="s">
        <v>276</v>
      </c>
      <c r="B1318" s="7">
        <v>40772</v>
      </c>
      <c r="C1318" s="12">
        <f t="shared" si="16"/>
        <v>2011</v>
      </c>
      <c r="D1318" s="9" t="s">
        <v>10</v>
      </c>
      <c r="E1318" s="13">
        <v>353</v>
      </c>
      <c r="F1318" s="14">
        <v>65521</v>
      </c>
      <c r="G1318" s="13">
        <v>527</v>
      </c>
      <c r="H1318" s="13">
        <v>353</v>
      </c>
      <c r="I1318" s="28">
        <f t="shared" si="81"/>
        <v>-174</v>
      </c>
      <c r="J1318">
        <f t="shared" si="82"/>
        <v>0.66982922201138517</v>
      </c>
      <c r="K1318">
        <f t="shared" si="83"/>
        <v>1</v>
      </c>
      <c r="L1318" t="str">
        <f t="shared" si="84"/>
        <v>2</v>
      </c>
    </row>
    <row r="1319" spans="1:12">
      <c r="A1319" s="9" t="s">
        <v>276</v>
      </c>
      <c r="B1319" s="7">
        <v>40772</v>
      </c>
      <c r="C1319" s="12">
        <f t="shared" si="16"/>
        <v>2011</v>
      </c>
      <c r="D1319" s="9" t="s">
        <v>12</v>
      </c>
      <c r="E1319" s="13">
        <v>387</v>
      </c>
      <c r="F1319" s="14">
        <v>1999</v>
      </c>
      <c r="G1319" s="13">
        <v>471</v>
      </c>
      <c r="H1319" s="13">
        <v>382</v>
      </c>
      <c r="I1319" s="28">
        <f t="shared" si="81"/>
        <v>-84</v>
      </c>
      <c r="J1319">
        <f t="shared" si="82"/>
        <v>0.81104033970276013</v>
      </c>
      <c r="K1319">
        <f t="shared" si="83"/>
        <v>0.98708010335917318</v>
      </c>
      <c r="L1319" t="str">
        <f t="shared" si="84"/>
        <v>2</v>
      </c>
    </row>
    <row r="1320" spans="1:12">
      <c r="A1320" s="9" t="s">
        <v>276</v>
      </c>
      <c r="B1320" s="7">
        <v>40772</v>
      </c>
      <c r="C1320" s="12">
        <f t="shared" si="16"/>
        <v>2011</v>
      </c>
      <c r="D1320" s="9" t="s">
        <v>11</v>
      </c>
      <c r="E1320" s="13">
        <v>245</v>
      </c>
      <c r="F1320" s="14">
        <v>32289</v>
      </c>
      <c r="G1320" s="13">
        <v>367</v>
      </c>
      <c r="H1320" s="13">
        <v>237</v>
      </c>
      <c r="I1320" s="28">
        <f t="shared" si="81"/>
        <v>-122</v>
      </c>
      <c r="J1320">
        <f t="shared" si="82"/>
        <v>0.64577656675749318</v>
      </c>
      <c r="K1320">
        <f t="shared" si="83"/>
        <v>0.96734693877551026</v>
      </c>
      <c r="L1320" t="str">
        <f t="shared" si="84"/>
        <v>2</v>
      </c>
    </row>
    <row r="1321" spans="1:12">
      <c r="A1321" s="9" t="s">
        <v>276</v>
      </c>
      <c r="B1321" s="7">
        <v>40772</v>
      </c>
      <c r="C1321" s="12">
        <f t="shared" si="16"/>
        <v>2011</v>
      </c>
      <c r="D1321" s="9" t="s">
        <v>13</v>
      </c>
      <c r="E1321" s="13">
        <v>337</v>
      </c>
      <c r="F1321" s="14">
        <v>67000</v>
      </c>
      <c r="G1321" s="13">
        <v>516</v>
      </c>
      <c r="H1321" s="13">
        <v>335</v>
      </c>
      <c r="I1321" s="28">
        <f t="shared" si="81"/>
        <v>-179</v>
      </c>
      <c r="J1321">
        <f t="shared" si="82"/>
        <v>0.64922480620155043</v>
      </c>
      <c r="K1321">
        <f t="shared" si="83"/>
        <v>0.99406528189910981</v>
      </c>
      <c r="L1321" t="str">
        <f t="shared" si="84"/>
        <v>2</v>
      </c>
    </row>
    <row r="1322" spans="1:12" ht="25.5">
      <c r="A1322" s="9" t="s">
        <v>277</v>
      </c>
      <c r="B1322" s="7">
        <v>40758</v>
      </c>
      <c r="C1322" s="12">
        <f t="shared" si="16"/>
        <v>2011</v>
      </c>
      <c r="D1322" s="9" t="s">
        <v>9</v>
      </c>
      <c r="E1322" s="13">
        <v>566</v>
      </c>
      <c r="F1322" s="14">
        <v>48801</v>
      </c>
      <c r="G1322" s="13">
        <v>1034</v>
      </c>
      <c r="H1322" s="13">
        <v>566</v>
      </c>
      <c r="I1322" s="28">
        <f t="shared" si="81"/>
        <v>-468</v>
      </c>
      <c r="J1322">
        <f t="shared" si="82"/>
        <v>0.54738878143133463</v>
      </c>
      <c r="K1322">
        <f t="shared" si="83"/>
        <v>1</v>
      </c>
      <c r="L1322" t="str">
        <f t="shared" si="84"/>
        <v>1</v>
      </c>
    </row>
    <row r="1323" spans="1:12" ht="25.5">
      <c r="A1323" s="9" t="s">
        <v>277</v>
      </c>
      <c r="B1323" s="7">
        <v>40758</v>
      </c>
      <c r="C1323" s="12">
        <f t="shared" si="16"/>
        <v>2011</v>
      </c>
      <c r="D1323" s="9" t="s">
        <v>10</v>
      </c>
      <c r="E1323" s="13">
        <v>354</v>
      </c>
      <c r="F1323" s="14">
        <v>70890</v>
      </c>
      <c r="G1323" s="13">
        <v>469</v>
      </c>
      <c r="H1323" s="13">
        <v>349</v>
      </c>
      <c r="I1323" s="28">
        <f t="shared" si="81"/>
        <v>-115</v>
      </c>
      <c r="J1323">
        <f t="shared" si="82"/>
        <v>0.74413646055437099</v>
      </c>
      <c r="K1323">
        <f t="shared" si="83"/>
        <v>0.98587570621468923</v>
      </c>
      <c r="L1323" t="str">
        <f t="shared" si="84"/>
        <v>1</v>
      </c>
    </row>
    <row r="1324" spans="1:12">
      <c r="A1324" s="9" t="s">
        <v>277</v>
      </c>
      <c r="B1324" s="7">
        <v>40758</v>
      </c>
      <c r="C1324" s="12">
        <f t="shared" si="16"/>
        <v>2011</v>
      </c>
      <c r="D1324" s="9" t="s">
        <v>12</v>
      </c>
      <c r="E1324" s="13">
        <v>390</v>
      </c>
      <c r="F1324" s="14">
        <v>1890</v>
      </c>
      <c r="G1324" s="13">
        <v>470</v>
      </c>
      <c r="H1324" s="13">
        <v>390</v>
      </c>
      <c r="I1324" s="28">
        <f t="shared" si="81"/>
        <v>-80</v>
      </c>
      <c r="J1324">
        <f t="shared" si="82"/>
        <v>0.82978723404255317</v>
      </c>
      <c r="K1324">
        <f t="shared" si="83"/>
        <v>1</v>
      </c>
      <c r="L1324" t="str">
        <f t="shared" si="84"/>
        <v>1</v>
      </c>
    </row>
    <row r="1325" spans="1:12">
      <c r="A1325" s="9" t="s">
        <v>277</v>
      </c>
      <c r="B1325" s="7">
        <v>40758</v>
      </c>
      <c r="C1325" s="12">
        <f t="shared" si="16"/>
        <v>2011</v>
      </c>
      <c r="D1325" s="9" t="s">
        <v>11</v>
      </c>
      <c r="E1325" s="13">
        <v>241</v>
      </c>
      <c r="F1325" s="14">
        <v>34009</v>
      </c>
      <c r="G1325" s="13">
        <v>383</v>
      </c>
      <c r="H1325" s="13">
        <v>239</v>
      </c>
      <c r="I1325" s="28">
        <f t="shared" si="81"/>
        <v>-142</v>
      </c>
      <c r="J1325">
        <f t="shared" si="82"/>
        <v>0.62402088772845954</v>
      </c>
      <c r="K1325">
        <f t="shared" si="83"/>
        <v>0.99170124481327804</v>
      </c>
      <c r="L1325" t="str">
        <f t="shared" si="84"/>
        <v>1</v>
      </c>
    </row>
    <row r="1326" spans="1:12">
      <c r="A1326" s="9" t="s">
        <v>277</v>
      </c>
      <c r="B1326" s="7">
        <v>40758</v>
      </c>
      <c r="C1326" s="12">
        <f t="shared" si="16"/>
        <v>2011</v>
      </c>
      <c r="D1326" s="9" t="s">
        <v>13</v>
      </c>
      <c r="E1326" s="13">
        <v>360</v>
      </c>
      <c r="F1326" s="14">
        <v>70117</v>
      </c>
      <c r="G1326" s="13">
        <v>488</v>
      </c>
      <c r="H1326" s="13">
        <v>360</v>
      </c>
      <c r="I1326" s="28">
        <f t="shared" si="81"/>
        <v>-128</v>
      </c>
      <c r="J1326">
        <f t="shared" si="82"/>
        <v>0.73770491803278693</v>
      </c>
      <c r="K1326">
        <f t="shared" si="83"/>
        <v>1</v>
      </c>
      <c r="L1326" t="str">
        <f t="shared" si="84"/>
        <v>1</v>
      </c>
    </row>
    <row r="1327" spans="1:12" ht="25.5">
      <c r="A1327" s="9" t="s">
        <v>278</v>
      </c>
      <c r="B1327" s="7">
        <v>40744</v>
      </c>
      <c r="C1327" s="12">
        <f t="shared" si="16"/>
        <v>2011</v>
      </c>
      <c r="D1327" s="9" t="s">
        <v>9</v>
      </c>
      <c r="E1327" s="13">
        <v>510</v>
      </c>
      <c r="F1327" s="14">
        <v>56002</v>
      </c>
      <c r="G1327" s="13">
        <v>776</v>
      </c>
      <c r="H1327" s="13">
        <v>501</v>
      </c>
      <c r="I1327" s="28">
        <f t="shared" si="81"/>
        <v>-266</v>
      </c>
      <c r="J1327">
        <f t="shared" si="82"/>
        <v>0.64561855670103097</v>
      </c>
      <c r="K1327">
        <f t="shared" si="83"/>
        <v>0.98235294117647054</v>
      </c>
      <c r="L1327" t="str">
        <f t="shared" si="84"/>
        <v>2</v>
      </c>
    </row>
    <row r="1328" spans="1:12" ht="25.5">
      <c r="A1328" s="9" t="s">
        <v>278</v>
      </c>
      <c r="B1328" s="7">
        <v>40744</v>
      </c>
      <c r="C1328" s="12">
        <f t="shared" si="16"/>
        <v>2011</v>
      </c>
      <c r="D1328" s="9" t="s">
        <v>10</v>
      </c>
      <c r="E1328" s="13">
        <v>436</v>
      </c>
      <c r="F1328" s="14">
        <v>72501</v>
      </c>
      <c r="G1328" s="13">
        <v>626</v>
      </c>
      <c r="H1328" s="13">
        <v>436</v>
      </c>
      <c r="I1328" s="28">
        <f t="shared" si="81"/>
        <v>-190</v>
      </c>
      <c r="J1328">
        <f t="shared" si="82"/>
        <v>0.69648562300319494</v>
      </c>
      <c r="K1328">
        <f t="shared" si="83"/>
        <v>1</v>
      </c>
      <c r="L1328" t="str">
        <f t="shared" si="84"/>
        <v>2</v>
      </c>
    </row>
    <row r="1329" spans="1:12">
      <c r="A1329" s="9" t="s">
        <v>278</v>
      </c>
      <c r="B1329" s="7">
        <v>40744</v>
      </c>
      <c r="C1329" s="12">
        <f t="shared" si="16"/>
        <v>2011</v>
      </c>
      <c r="D1329" s="9" t="s">
        <v>12</v>
      </c>
      <c r="E1329" s="13">
        <v>332</v>
      </c>
      <c r="F1329" s="14">
        <v>2012</v>
      </c>
      <c r="G1329" s="13">
        <v>496</v>
      </c>
      <c r="H1329" s="13">
        <v>332</v>
      </c>
      <c r="I1329" s="28">
        <f t="shared" si="81"/>
        <v>-164</v>
      </c>
      <c r="J1329">
        <f t="shared" si="82"/>
        <v>0.66935483870967738</v>
      </c>
      <c r="K1329">
        <f t="shared" si="83"/>
        <v>1</v>
      </c>
      <c r="L1329" t="str">
        <f t="shared" si="84"/>
        <v>2</v>
      </c>
    </row>
    <row r="1330" spans="1:12">
      <c r="A1330" s="9" t="s">
        <v>278</v>
      </c>
      <c r="B1330" s="7">
        <v>40744</v>
      </c>
      <c r="C1330" s="12">
        <f t="shared" si="16"/>
        <v>2011</v>
      </c>
      <c r="D1330" s="9" t="s">
        <v>11</v>
      </c>
      <c r="E1330" s="13">
        <v>284</v>
      </c>
      <c r="F1330" s="14">
        <v>34502</v>
      </c>
      <c r="G1330" s="13">
        <v>393</v>
      </c>
      <c r="H1330" s="13">
        <v>281</v>
      </c>
      <c r="I1330" s="28">
        <f t="shared" si="81"/>
        <v>-109</v>
      </c>
      <c r="J1330">
        <f t="shared" si="82"/>
        <v>0.71501272264631044</v>
      </c>
      <c r="K1330">
        <f t="shared" si="83"/>
        <v>0.98943661971830987</v>
      </c>
      <c r="L1330" t="str">
        <f t="shared" si="84"/>
        <v>2</v>
      </c>
    </row>
    <row r="1331" spans="1:12">
      <c r="A1331" s="9" t="s">
        <v>278</v>
      </c>
      <c r="B1331" s="7">
        <v>40744</v>
      </c>
      <c r="C1331" s="12">
        <f t="shared" si="16"/>
        <v>2011</v>
      </c>
      <c r="D1331" s="9" t="s">
        <v>13</v>
      </c>
      <c r="E1331" s="13">
        <v>335</v>
      </c>
      <c r="F1331" s="14">
        <v>74490</v>
      </c>
      <c r="G1331" s="13">
        <v>459</v>
      </c>
      <c r="H1331" s="13">
        <v>328</v>
      </c>
      <c r="I1331" s="28">
        <f t="shared" si="81"/>
        <v>-124</v>
      </c>
      <c r="J1331">
        <f t="shared" si="82"/>
        <v>0.71459694989106759</v>
      </c>
      <c r="K1331">
        <f t="shared" si="83"/>
        <v>0.9791044776119403</v>
      </c>
      <c r="L1331" t="str">
        <f t="shared" si="84"/>
        <v>2</v>
      </c>
    </row>
    <row r="1332" spans="1:12" ht="25.5">
      <c r="A1332" s="9" t="s">
        <v>279</v>
      </c>
      <c r="B1332" s="7">
        <v>40730</v>
      </c>
      <c r="C1332" s="12">
        <f t="shared" si="16"/>
        <v>2011</v>
      </c>
      <c r="D1332" s="9" t="s">
        <v>9</v>
      </c>
      <c r="E1332" s="13">
        <v>514</v>
      </c>
      <c r="F1332" s="14">
        <v>55989</v>
      </c>
      <c r="G1332" s="13">
        <v>839</v>
      </c>
      <c r="H1332" s="13">
        <v>497</v>
      </c>
      <c r="I1332" s="28">
        <f t="shared" si="81"/>
        <v>-325</v>
      </c>
      <c r="J1332">
        <f t="shared" si="82"/>
        <v>0.59237187127532775</v>
      </c>
      <c r="K1332">
        <f t="shared" si="83"/>
        <v>0.96692607003891051</v>
      </c>
      <c r="L1332" t="str">
        <f t="shared" si="84"/>
        <v>1</v>
      </c>
    </row>
    <row r="1333" spans="1:12" ht="25.5">
      <c r="A1333" s="9" t="s">
        <v>279</v>
      </c>
      <c r="B1333" s="7">
        <v>40730</v>
      </c>
      <c r="C1333" s="12">
        <f t="shared" si="16"/>
        <v>2011</v>
      </c>
      <c r="D1333" s="9" t="s">
        <v>10</v>
      </c>
      <c r="E1333" s="13">
        <v>445</v>
      </c>
      <c r="F1333" s="14">
        <v>68501</v>
      </c>
      <c r="G1333" s="13">
        <v>728</v>
      </c>
      <c r="H1333" s="13">
        <v>444</v>
      </c>
      <c r="I1333" s="28">
        <f t="shared" si="81"/>
        <v>-283</v>
      </c>
      <c r="J1333">
        <f t="shared" si="82"/>
        <v>0.60989010989010994</v>
      </c>
      <c r="K1333">
        <f t="shared" si="83"/>
        <v>0.99775280898876406</v>
      </c>
      <c r="L1333" t="str">
        <f t="shared" si="84"/>
        <v>1</v>
      </c>
    </row>
    <row r="1334" spans="1:12">
      <c r="A1334" s="9" t="s">
        <v>279</v>
      </c>
      <c r="B1334" s="7">
        <v>40730</v>
      </c>
      <c r="C1334" s="12">
        <f t="shared" si="16"/>
        <v>2011</v>
      </c>
      <c r="D1334" s="9" t="s">
        <v>12</v>
      </c>
      <c r="E1334" s="13">
        <v>325</v>
      </c>
      <c r="F1334" s="14">
        <v>2360</v>
      </c>
      <c r="G1334" s="13">
        <v>369</v>
      </c>
      <c r="H1334" s="13">
        <v>323</v>
      </c>
      <c r="I1334" s="28">
        <f t="shared" si="81"/>
        <v>-44</v>
      </c>
      <c r="J1334">
        <f t="shared" si="82"/>
        <v>0.87533875338753386</v>
      </c>
      <c r="K1334">
        <f t="shared" si="83"/>
        <v>0.99384615384615382</v>
      </c>
      <c r="L1334" t="str">
        <f t="shared" si="84"/>
        <v>1</v>
      </c>
    </row>
    <row r="1335" spans="1:12">
      <c r="A1335" s="9" t="s">
        <v>279</v>
      </c>
      <c r="B1335" s="7">
        <v>40730</v>
      </c>
      <c r="C1335" s="12">
        <f t="shared" si="16"/>
        <v>2011</v>
      </c>
      <c r="D1335" s="9" t="s">
        <v>11</v>
      </c>
      <c r="E1335" s="13">
        <v>276</v>
      </c>
      <c r="F1335" s="14">
        <v>32590</v>
      </c>
      <c r="G1335" s="13">
        <v>375</v>
      </c>
      <c r="H1335" s="13">
        <v>276</v>
      </c>
      <c r="I1335" s="28">
        <f t="shared" si="81"/>
        <v>-99</v>
      </c>
      <c r="J1335">
        <f t="shared" si="82"/>
        <v>0.73599999999999999</v>
      </c>
      <c r="K1335">
        <f t="shared" si="83"/>
        <v>1</v>
      </c>
      <c r="L1335" t="str">
        <f t="shared" si="84"/>
        <v>1</v>
      </c>
    </row>
    <row r="1336" spans="1:12">
      <c r="A1336" s="9" t="s">
        <v>279</v>
      </c>
      <c r="B1336" s="7">
        <v>40730</v>
      </c>
      <c r="C1336" s="12">
        <f t="shared" si="16"/>
        <v>2011</v>
      </c>
      <c r="D1336" s="9" t="s">
        <v>13</v>
      </c>
      <c r="E1336" s="13">
        <v>372</v>
      </c>
      <c r="F1336" s="14">
        <v>68811</v>
      </c>
      <c r="G1336" s="13">
        <v>509</v>
      </c>
      <c r="H1336" s="13">
        <v>342</v>
      </c>
      <c r="I1336" s="28">
        <f t="shared" si="81"/>
        <v>-137</v>
      </c>
      <c r="J1336">
        <f t="shared" si="82"/>
        <v>0.67190569744597251</v>
      </c>
      <c r="K1336">
        <f t="shared" si="83"/>
        <v>0.91935483870967738</v>
      </c>
      <c r="L1336" t="str">
        <f t="shared" si="84"/>
        <v>1</v>
      </c>
    </row>
    <row r="1337" spans="1:12" ht="25.5">
      <c r="A1337" s="9" t="s">
        <v>280</v>
      </c>
      <c r="B1337" s="7">
        <v>40716</v>
      </c>
      <c r="C1337" s="12">
        <f t="shared" si="16"/>
        <v>2011</v>
      </c>
      <c r="D1337" s="9" t="s">
        <v>9</v>
      </c>
      <c r="E1337" s="13">
        <v>512</v>
      </c>
      <c r="F1337" s="14">
        <v>50244</v>
      </c>
      <c r="G1337" s="13">
        <v>715</v>
      </c>
      <c r="H1337" s="13">
        <v>512</v>
      </c>
      <c r="I1337" s="28">
        <f t="shared" si="81"/>
        <v>-203</v>
      </c>
      <c r="J1337">
        <f t="shared" si="82"/>
        <v>0.71608391608391608</v>
      </c>
      <c r="K1337">
        <f t="shared" si="83"/>
        <v>1</v>
      </c>
      <c r="L1337" t="str">
        <f t="shared" si="84"/>
        <v>2</v>
      </c>
    </row>
    <row r="1338" spans="1:12" ht="25.5">
      <c r="A1338" s="9" t="s">
        <v>280</v>
      </c>
      <c r="B1338" s="7">
        <v>40716</v>
      </c>
      <c r="C1338" s="12">
        <f t="shared" si="16"/>
        <v>2011</v>
      </c>
      <c r="D1338" s="9" t="s">
        <v>10</v>
      </c>
      <c r="E1338" s="13">
        <v>423</v>
      </c>
      <c r="F1338" s="14">
        <v>67700</v>
      </c>
      <c r="G1338" s="13">
        <v>684</v>
      </c>
      <c r="H1338" s="13">
        <v>410</v>
      </c>
      <c r="I1338" s="28">
        <f t="shared" si="81"/>
        <v>-261</v>
      </c>
      <c r="J1338">
        <f t="shared" si="82"/>
        <v>0.59941520467836262</v>
      </c>
      <c r="K1338">
        <f t="shared" si="83"/>
        <v>0.96926713947990539</v>
      </c>
      <c r="L1338" t="str">
        <f t="shared" si="84"/>
        <v>2</v>
      </c>
    </row>
    <row r="1339" spans="1:12">
      <c r="A1339" s="9" t="s">
        <v>280</v>
      </c>
      <c r="B1339" s="7">
        <v>40716</v>
      </c>
      <c r="C1339" s="12">
        <f t="shared" si="16"/>
        <v>2011</v>
      </c>
      <c r="D1339" s="9" t="s">
        <v>12</v>
      </c>
      <c r="E1339" s="13">
        <v>328</v>
      </c>
      <c r="F1339" s="14">
        <v>2290</v>
      </c>
      <c r="G1339" s="13">
        <v>367</v>
      </c>
      <c r="H1339" s="13">
        <v>322</v>
      </c>
      <c r="I1339" s="28">
        <f t="shared" si="81"/>
        <v>-39</v>
      </c>
      <c r="J1339">
        <f t="shared" si="82"/>
        <v>0.87738419618528607</v>
      </c>
      <c r="K1339">
        <f t="shared" si="83"/>
        <v>0.98170731707317072</v>
      </c>
      <c r="L1339" t="str">
        <f t="shared" si="84"/>
        <v>2</v>
      </c>
    </row>
    <row r="1340" spans="1:12">
      <c r="A1340" s="9" t="s">
        <v>280</v>
      </c>
      <c r="B1340" s="7">
        <v>40716</v>
      </c>
      <c r="C1340" s="12">
        <f t="shared" si="16"/>
        <v>2011</v>
      </c>
      <c r="D1340" s="9" t="s">
        <v>11</v>
      </c>
      <c r="E1340" s="13">
        <v>279</v>
      </c>
      <c r="F1340" s="14">
        <v>31089</v>
      </c>
      <c r="G1340" s="13">
        <v>391</v>
      </c>
      <c r="H1340" s="13">
        <v>270</v>
      </c>
      <c r="I1340" s="28">
        <f t="shared" si="81"/>
        <v>-112</v>
      </c>
      <c r="J1340">
        <f t="shared" si="82"/>
        <v>0.69053708439897699</v>
      </c>
      <c r="K1340">
        <f t="shared" si="83"/>
        <v>0.967741935483871</v>
      </c>
      <c r="L1340" t="str">
        <f t="shared" si="84"/>
        <v>2</v>
      </c>
    </row>
    <row r="1341" spans="1:12">
      <c r="A1341" s="9" t="s">
        <v>280</v>
      </c>
      <c r="B1341" s="7">
        <v>40716</v>
      </c>
      <c r="C1341" s="12">
        <f t="shared" si="16"/>
        <v>2011</v>
      </c>
      <c r="D1341" s="9" t="s">
        <v>13</v>
      </c>
      <c r="E1341" s="13">
        <v>339</v>
      </c>
      <c r="F1341" s="14">
        <v>65490</v>
      </c>
      <c r="G1341" s="13">
        <v>468</v>
      </c>
      <c r="H1341" s="13">
        <v>334</v>
      </c>
      <c r="I1341" s="28">
        <f t="shared" si="81"/>
        <v>-129</v>
      </c>
      <c r="J1341">
        <f t="shared" si="82"/>
        <v>0.71367521367521369</v>
      </c>
      <c r="K1341">
        <f t="shared" si="83"/>
        <v>0.98525073746312686</v>
      </c>
      <c r="L1341" t="str">
        <f t="shared" si="84"/>
        <v>2</v>
      </c>
    </row>
    <row r="1342" spans="1:12" ht="25.5">
      <c r="A1342" s="9" t="s">
        <v>281</v>
      </c>
      <c r="B1342" s="7">
        <v>40702</v>
      </c>
      <c r="C1342" s="12">
        <f t="shared" si="16"/>
        <v>2011</v>
      </c>
      <c r="D1342" s="9" t="s">
        <v>9</v>
      </c>
      <c r="E1342" s="13">
        <v>510</v>
      </c>
      <c r="F1342" s="14">
        <v>53390</v>
      </c>
      <c r="G1342" s="13">
        <v>880</v>
      </c>
      <c r="H1342" s="13">
        <v>506</v>
      </c>
      <c r="I1342" s="28">
        <f t="shared" si="81"/>
        <v>-370</v>
      </c>
      <c r="J1342">
        <f t="shared" si="82"/>
        <v>0.57499999999999996</v>
      </c>
      <c r="K1342">
        <f t="shared" si="83"/>
        <v>0.99215686274509807</v>
      </c>
      <c r="L1342" t="str">
        <f t="shared" si="84"/>
        <v>1</v>
      </c>
    </row>
    <row r="1343" spans="1:12" ht="25.5">
      <c r="A1343" s="9" t="s">
        <v>281</v>
      </c>
      <c r="B1343" s="7">
        <v>40702</v>
      </c>
      <c r="C1343" s="12">
        <f t="shared" si="16"/>
        <v>2011</v>
      </c>
      <c r="D1343" s="9" t="s">
        <v>10</v>
      </c>
      <c r="E1343" s="13">
        <v>424</v>
      </c>
      <c r="F1343" s="14">
        <v>63000</v>
      </c>
      <c r="G1343" s="13">
        <v>759</v>
      </c>
      <c r="H1343" s="13">
        <v>403</v>
      </c>
      <c r="I1343" s="28">
        <f t="shared" si="81"/>
        <v>-335</v>
      </c>
      <c r="J1343">
        <f t="shared" si="82"/>
        <v>0.53096179183135706</v>
      </c>
      <c r="K1343">
        <f t="shared" si="83"/>
        <v>0.95047169811320753</v>
      </c>
      <c r="L1343" t="str">
        <f t="shared" si="84"/>
        <v>1</v>
      </c>
    </row>
    <row r="1344" spans="1:12">
      <c r="A1344" s="9" t="s">
        <v>281</v>
      </c>
      <c r="B1344" s="7">
        <v>40702</v>
      </c>
      <c r="C1344" s="12">
        <f t="shared" si="16"/>
        <v>2011</v>
      </c>
      <c r="D1344" s="9" t="s">
        <v>12</v>
      </c>
      <c r="E1344" s="13">
        <v>327</v>
      </c>
      <c r="F1344" s="14">
        <v>2491</v>
      </c>
      <c r="G1344" s="13">
        <v>507</v>
      </c>
      <c r="H1344" s="13">
        <v>327</v>
      </c>
      <c r="I1344" s="28">
        <f t="shared" si="81"/>
        <v>-180</v>
      </c>
      <c r="J1344">
        <f t="shared" si="82"/>
        <v>0.6449704142011834</v>
      </c>
      <c r="K1344">
        <f t="shared" si="83"/>
        <v>1</v>
      </c>
      <c r="L1344" t="str">
        <f t="shared" si="84"/>
        <v>1</v>
      </c>
    </row>
    <row r="1345" spans="1:12">
      <c r="A1345" s="9" t="s">
        <v>281</v>
      </c>
      <c r="B1345" s="7">
        <v>40702</v>
      </c>
      <c r="C1345" s="12">
        <f t="shared" si="16"/>
        <v>2011</v>
      </c>
      <c r="D1345" s="9" t="s">
        <v>11</v>
      </c>
      <c r="E1345" s="13">
        <v>276</v>
      </c>
      <c r="F1345" s="14">
        <v>29006</v>
      </c>
      <c r="G1345" s="13">
        <v>457</v>
      </c>
      <c r="H1345" s="13">
        <v>276</v>
      </c>
      <c r="I1345" s="28">
        <f t="shared" si="81"/>
        <v>-181</v>
      </c>
      <c r="J1345">
        <f t="shared" si="82"/>
        <v>0.60393873085339167</v>
      </c>
      <c r="K1345">
        <f t="shared" si="83"/>
        <v>1</v>
      </c>
      <c r="L1345" t="str">
        <f t="shared" si="84"/>
        <v>1</v>
      </c>
    </row>
    <row r="1346" spans="1:12">
      <c r="A1346" s="9" t="s">
        <v>281</v>
      </c>
      <c r="B1346" s="7">
        <v>40702</v>
      </c>
      <c r="C1346" s="12">
        <f t="shared" si="16"/>
        <v>2011</v>
      </c>
      <c r="D1346" s="9" t="s">
        <v>13</v>
      </c>
      <c r="E1346" s="13">
        <v>338</v>
      </c>
      <c r="F1346" s="14">
        <v>62000</v>
      </c>
      <c r="G1346" s="13">
        <v>530</v>
      </c>
      <c r="H1346" s="13">
        <v>295</v>
      </c>
      <c r="I1346" s="28">
        <f t="shared" si="81"/>
        <v>-192</v>
      </c>
      <c r="J1346">
        <f t="shared" si="82"/>
        <v>0.55660377358490565</v>
      </c>
      <c r="K1346">
        <f t="shared" si="83"/>
        <v>0.87278106508875741</v>
      </c>
      <c r="L1346" t="str">
        <f t="shared" si="84"/>
        <v>1</v>
      </c>
    </row>
    <row r="1347" spans="1:12" ht="25.5">
      <c r="A1347" s="9" t="s">
        <v>282</v>
      </c>
      <c r="B1347" s="7">
        <v>40682</v>
      </c>
      <c r="C1347" s="12">
        <f t="shared" si="16"/>
        <v>2011</v>
      </c>
      <c r="D1347" s="9" t="s">
        <v>9</v>
      </c>
      <c r="E1347" s="13">
        <v>523</v>
      </c>
      <c r="F1347" s="14">
        <v>46989</v>
      </c>
      <c r="G1347" s="13">
        <v>760</v>
      </c>
      <c r="H1347" s="13">
        <v>521</v>
      </c>
      <c r="I1347" s="28">
        <f t="shared" ref="I1347:I1410" si="85">E1347-G1347</f>
        <v>-237</v>
      </c>
      <c r="J1347">
        <f t="shared" ref="J1347:J1410" si="86">H1347/G1347</f>
        <v>0.68552631578947365</v>
      </c>
      <c r="K1347">
        <f t="shared" ref="K1347:K1410" si="87">H1347/E1347</f>
        <v>0.99617590822179736</v>
      </c>
      <c r="L1347" t="str">
        <f t="shared" ref="L1347:L1410" si="88">IF(COUNTIF(A1347,"*First*"), "1","2")</f>
        <v>2</v>
      </c>
    </row>
    <row r="1348" spans="1:12" ht="25.5">
      <c r="A1348" s="9" t="s">
        <v>282</v>
      </c>
      <c r="B1348" s="7">
        <v>40682</v>
      </c>
      <c r="C1348" s="12">
        <f t="shared" si="16"/>
        <v>2011</v>
      </c>
      <c r="D1348" s="9" t="s">
        <v>10</v>
      </c>
      <c r="E1348" s="13">
        <v>424</v>
      </c>
      <c r="F1348" s="14">
        <v>56300</v>
      </c>
      <c r="G1348" s="13">
        <v>564</v>
      </c>
      <c r="H1348" s="13">
        <v>424</v>
      </c>
      <c r="I1348" s="28">
        <f t="shared" si="85"/>
        <v>-140</v>
      </c>
      <c r="J1348">
        <f t="shared" si="86"/>
        <v>0.75177304964539005</v>
      </c>
      <c r="K1348">
        <f t="shared" si="87"/>
        <v>1</v>
      </c>
      <c r="L1348" t="str">
        <f t="shared" si="88"/>
        <v>2</v>
      </c>
    </row>
    <row r="1349" spans="1:12">
      <c r="A1349" s="9" t="s">
        <v>282</v>
      </c>
      <c r="B1349" s="7">
        <v>40682</v>
      </c>
      <c r="C1349" s="12">
        <f t="shared" si="16"/>
        <v>2011</v>
      </c>
      <c r="D1349" s="9" t="s">
        <v>12</v>
      </c>
      <c r="E1349" s="13">
        <v>326</v>
      </c>
      <c r="F1349" s="14">
        <v>2013</v>
      </c>
      <c r="G1349" s="13">
        <v>486</v>
      </c>
      <c r="H1349" s="13">
        <v>324</v>
      </c>
      <c r="I1349" s="28">
        <f t="shared" si="85"/>
        <v>-160</v>
      </c>
      <c r="J1349">
        <f t="shared" si="86"/>
        <v>0.66666666666666663</v>
      </c>
      <c r="K1349">
        <f t="shared" si="87"/>
        <v>0.99386503067484666</v>
      </c>
      <c r="L1349" t="str">
        <f t="shared" si="88"/>
        <v>2</v>
      </c>
    </row>
    <row r="1350" spans="1:12">
      <c r="A1350" s="9" t="s">
        <v>282</v>
      </c>
      <c r="B1350" s="7">
        <v>40682</v>
      </c>
      <c r="C1350" s="12">
        <f t="shared" si="16"/>
        <v>2011</v>
      </c>
      <c r="D1350" s="9" t="s">
        <v>11</v>
      </c>
      <c r="E1350" s="13">
        <v>283</v>
      </c>
      <c r="F1350" s="14">
        <v>22989</v>
      </c>
      <c r="G1350" s="13">
        <v>381</v>
      </c>
      <c r="H1350" s="13">
        <v>279</v>
      </c>
      <c r="I1350" s="28">
        <f t="shared" si="85"/>
        <v>-98</v>
      </c>
      <c r="J1350">
        <f t="shared" si="86"/>
        <v>0.73228346456692917</v>
      </c>
      <c r="K1350">
        <f t="shared" si="87"/>
        <v>0.98586572438162545</v>
      </c>
      <c r="L1350" t="str">
        <f t="shared" si="88"/>
        <v>2</v>
      </c>
    </row>
    <row r="1351" spans="1:12">
      <c r="A1351" s="9" t="s">
        <v>282</v>
      </c>
      <c r="B1351" s="7">
        <v>40682</v>
      </c>
      <c r="C1351" s="12">
        <f t="shared" si="16"/>
        <v>2011</v>
      </c>
      <c r="D1351" s="9" t="s">
        <v>13</v>
      </c>
      <c r="E1351" s="13">
        <v>331</v>
      </c>
      <c r="F1351" s="14">
        <v>56889</v>
      </c>
      <c r="G1351" s="13">
        <v>470</v>
      </c>
      <c r="H1351" s="13">
        <v>322</v>
      </c>
      <c r="I1351" s="28">
        <f t="shared" si="85"/>
        <v>-139</v>
      </c>
      <c r="J1351">
        <f t="shared" si="86"/>
        <v>0.68510638297872339</v>
      </c>
      <c r="K1351">
        <f t="shared" si="87"/>
        <v>0.97280966767371602</v>
      </c>
      <c r="L1351" t="str">
        <f t="shared" si="88"/>
        <v>2</v>
      </c>
    </row>
    <row r="1352" spans="1:12" ht="25.5">
      <c r="A1352" s="9" t="s">
        <v>283</v>
      </c>
      <c r="B1352" s="7">
        <v>40668</v>
      </c>
      <c r="C1352" s="12">
        <f t="shared" si="16"/>
        <v>2011</v>
      </c>
      <c r="D1352" s="9" t="s">
        <v>9</v>
      </c>
      <c r="E1352" s="13">
        <v>511</v>
      </c>
      <c r="F1352" s="14">
        <v>44790</v>
      </c>
      <c r="G1352" s="13">
        <v>944</v>
      </c>
      <c r="H1352" s="13">
        <v>511</v>
      </c>
      <c r="I1352" s="28">
        <f t="shared" si="85"/>
        <v>-433</v>
      </c>
      <c r="J1352">
        <f t="shared" si="86"/>
        <v>0.54131355932203384</v>
      </c>
      <c r="K1352">
        <f t="shared" si="87"/>
        <v>1</v>
      </c>
      <c r="L1352" t="str">
        <f t="shared" si="88"/>
        <v>1</v>
      </c>
    </row>
    <row r="1353" spans="1:12" ht="25.5">
      <c r="A1353" s="9" t="s">
        <v>283</v>
      </c>
      <c r="B1353" s="7">
        <v>40668</v>
      </c>
      <c r="C1353" s="12">
        <f t="shared" si="16"/>
        <v>2011</v>
      </c>
      <c r="D1353" s="9" t="s">
        <v>10</v>
      </c>
      <c r="E1353" s="13">
        <v>439</v>
      </c>
      <c r="F1353" s="14">
        <v>56011</v>
      </c>
      <c r="G1353" s="13">
        <v>650</v>
      </c>
      <c r="H1353" s="13">
        <v>439</v>
      </c>
      <c r="I1353" s="28">
        <f t="shared" si="85"/>
        <v>-211</v>
      </c>
      <c r="J1353">
        <f t="shared" si="86"/>
        <v>0.67538461538461536</v>
      </c>
      <c r="K1353">
        <f t="shared" si="87"/>
        <v>1</v>
      </c>
      <c r="L1353" t="str">
        <f t="shared" si="88"/>
        <v>1</v>
      </c>
    </row>
    <row r="1354" spans="1:12">
      <c r="A1354" s="9" t="s">
        <v>283</v>
      </c>
      <c r="B1354" s="7">
        <v>40668</v>
      </c>
      <c r="C1354" s="12">
        <f t="shared" si="16"/>
        <v>2011</v>
      </c>
      <c r="D1354" s="9" t="s">
        <v>12</v>
      </c>
      <c r="E1354" s="13">
        <v>330</v>
      </c>
      <c r="F1354" s="14">
        <v>2253</v>
      </c>
      <c r="G1354" s="13">
        <v>481</v>
      </c>
      <c r="H1354" s="13">
        <v>328</v>
      </c>
      <c r="I1354" s="28">
        <f t="shared" si="85"/>
        <v>-151</v>
      </c>
      <c r="J1354">
        <f t="shared" si="86"/>
        <v>0.68191268191268195</v>
      </c>
      <c r="K1354">
        <f t="shared" si="87"/>
        <v>0.9939393939393939</v>
      </c>
      <c r="L1354" t="str">
        <f t="shared" si="88"/>
        <v>1</v>
      </c>
    </row>
    <row r="1355" spans="1:12">
      <c r="A1355" s="9" t="s">
        <v>283</v>
      </c>
      <c r="B1355" s="7">
        <v>40668</v>
      </c>
      <c r="C1355" s="12">
        <f t="shared" si="16"/>
        <v>2011</v>
      </c>
      <c r="D1355" s="9" t="s">
        <v>11</v>
      </c>
      <c r="E1355" s="13">
        <v>277</v>
      </c>
      <c r="F1355" s="14">
        <v>21889</v>
      </c>
      <c r="G1355" s="13">
        <v>366</v>
      </c>
      <c r="H1355" s="13">
        <v>277</v>
      </c>
      <c r="I1355" s="28">
        <f t="shared" si="85"/>
        <v>-89</v>
      </c>
      <c r="J1355">
        <f t="shared" si="86"/>
        <v>0.75683060109289613</v>
      </c>
      <c r="K1355">
        <f t="shared" si="87"/>
        <v>1</v>
      </c>
      <c r="L1355" t="str">
        <f t="shared" si="88"/>
        <v>1</v>
      </c>
    </row>
    <row r="1356" spans="1:12">
      <c r="A1356" s="9" t="s">
        <v>283</v>
      </c>
      <c r="B1356" s="7">
        <v>40668</v>
      </c>
      <c r="C1356" s="12">
        <f t="shared" si="16"/>
        <v>2011</v>
      </c>
      <c r="D1356" s="9" t="s">
        <v>13</v>
      </c>
      <c r="E1356" s="13">
        <v>330</v>
      </c>
      <c r="F1356" s="14">
        <v>56490</v>
      </c>
      <c r="G1356" s="13">
        <v>498</v>
      </c>
      <c r="H1356" s="13">
        <v>321</v>
      </c>
      <c r="I1356" s="28">
        <f t="shared" si="85"/>
        <v>-168</v>
      </c>
      <c r="J1356">
        <f t="shared" si="86"/>
        <v>0.64457831325301207</v>
      </c>
      <c r="K1356">
        <f t="shared" si="87"/>
        <v>0.97272727272727277</v>
      </c>
      <c r="L1356" t="str">
        <f t="shared" si="88"/>
        <v>1</v>
      </c>
    </row>
    <row r="1357" spans="1:12" ht="25.5">
      <c r="A1357" s="9" t="s">
        <v>284</v>
      </c>
      <c r="B1357" s="7">
        <v>40653</v>
      </c>
      <c r="C1357" s="12">
        <f t="shared" si="16"/>
        <v>2011</v>
      </c>
      <c r="D1357" s="9" t="s">
        <v>9</v>
      </c>
      <c r="E1357" s="13">
        <v>565</v>
      </c>
      <c r="F1357" s="14">
        <v>44000</v>
      </c>
      <c r="G1357" s="13">
        <v>964</v>
      </c>
      <c r="H1357" s="13">
        <v>552</v>
      </c>
      <c r="I1357" s="28">
        <f t="shared" si="85"/>
        <v>-399</v>
      </c>
      <c r="J1357">
        <f t="shared" si="86"/>
        <v>0.57261410788381739</v>
      </c>
      <c r="K1357">
        <f t="shared" si="87"/>
        <v>0.97699115044247786</v>
      </c>
      <c r="L1357" t="str">
        <f t="shared" si="88"/>
        <v>2</v>
      </c>
    </row>
    <row r="1358" spans="1:12" ht="25.5">
      <c r="A1358" s="9" t="s">
        <v>284</v>
      </c>
      <c r="B1358" s="7">
        <v>40653</v>
      </c>
      <c r="C1358" s="12">
        <f t="shared" si="16"/>
        <v>2011</v>
      </c>
      <c r="D1358" s="9" t="s">
        <v>10</v>
      </c>
      <c r="E1358" s="13">
        <v>423</v>
      </c>
      <c r="F1358" s="14">
        <v>56801</v>
      </c>
      <c r="G1358" s="13">
        <v>627</v>
      </c>
      <c r="H1358" s="13">
        <v>422</v>
      </c>
      <c r="I1358" s="28">
        <f t="shared" si="85"/>
        <v>-204</v>
      </c>
      <c r="J1358">
        <f t="shared" si="86"/>
        <v>0.67304625199362045</v>
      </c>
      <c r="K1358">
        <f t="shared" si="87"/>
        <v>0.99763593380614657</v>
      </c>
      <c r="L1358" t="str">
        <f t="shared" si="88"/>
        <v>2</v>
      </c>
    </row>
    <row r="1359" spans="1:12">
      <c r="A1359" s="9" t="s">
        <v>284</v>
      </c>
      <c r="B1359" s="7">
        <v>40653</v>
      </c>
      <c r="C1359" s="12">
        <f t="shared" si="16"/>
        <v>2011</v>
      </c>
      <c r="D1359" s="9" t="s">
        <v>12</v>
      </c>
      <c r="E1359" s="13">
        <v>326</v>
      </c>
      <c r="F1359" s="14">
        <v>2502</v>
      </c>
      <c r="G1359" s="13">
        <v>478</v>
      </c>
      <c r="H1359" s="13">
        <v>326</v>
      </c>
      <c r="I1359" s="28">
        <f t="shared" si="85"/>
        <v>-152</v>
      </c>
      <c r="J1359">
        <f t="shared" si="86"/>
        <v>0.68200836820083677</v>
      </c>
      <c r="K1359">
        <f t="shared" si="87"/>
        <v>1</v>
      </c>
      <c r="L1359" t="str">
        <f t="shared" si="88"/>
        <v>2</v>
      </c>
    </row>
    <row r="1360" spans="1:12">
      <c r="A1360" s="9" t="s">
        <v>284</v>
      </c>
      <c r="B1360" s="7">
        <v>40653</v>
      </c>
      <c r="C1360" s="12">
        <f t="shared" si="16"/>
        <v>2011</v>
      </c>
      <c r="D1360" s="9" t="s">
        <v>11</v>
      </c>
      <c r="E1360" s="13">
        <v>227</v>
      </c>
      <c r="F1360" s="14">
        <v>23900</v>
      </c>
      <c r="G1360" s="13">
        <v>346</v>
      </c>
      <c r="H1360" s="13">
        <v>269</v>
      </c>
      <c r="I1360" s="28">
        <f t="shared" si="85"/>
        <v>-119</v>
      </c>
      <c r="J1360">
        <f t="shared" si="86"/>
        <v>0.7774566473988439</v>
      </c>
      <c r="K1360">
        <f t="shared" si="87"/>
        <v>1.1850220264317182</v>
      </c>
      <c r="L1360" t="str">
        <f t="shared" si="88"/>
        <v>2</v>
      </c>
    </row>
    <row r="1361" spans="1:12">
      <c r="A1361" s="9" t="s">
        <v>284</v>
      </c>
      <c r="B1361" s="7">
        <v>40653</v>
      </c>
      <c r="C1361" s="12">
        <f t="shared" si="16"/>
        <v>2011</v>
      </c>
      <c r="D1361" s="9" t="s">
        <v>13</v>
      </c>
      <c r="E1361" s="13">
        <v>330</v>
      </c>
      <c r="F1361" s="14">
        <v>56001</v>
      </c>
      <c r="G1361" s="13">
        <v>484</v>
      </c>
      <c r="H1361" s="13">
        <v>329</v>
      </c>
      <c r="I1361" s="28">
        <f t="shared" si="85"/>
        <v>-154</v>
      </c>
      <c r="J1361">
        <f t="shared" si="86"/>
        <v>0.67975206611570249</v>
      </c>
      <c r="K1361">
        <f t="shared" si="87"/>
        <v>0.99696969696969695</v>
      </c>
      <c r="L1361" t="str">
        <f t="shared" si="88"/>
        <v>2</v>
      </c>
    </row>
    <row r="1362" spans="1:12" ht="25.5">
      <c r="A1362" s="9" t="s">
        <v>285</v>
      </c>
      <c r="B1362" s="7">
        <v>40639</v>
      </c>
      <c r="C1362" s="12">
        <f t="shared" si="16"/>
        <v>2011</v>
      </c>
      <c r="D1362" s="9" t="s">
        <v>9</v>
      </c>
      <c r="E1362" s="13">
        <v>512</v>
      </c>
      <c r="F1362" s="14">
        <v>43212</v>
      </c>
      <c r="G1362" s="13">
        <v>813</v>
      </c>
      <c r="H1362" s="13">
        <v>511</v>
      </c>
      <c r="I1362" s="28">
        <f t="shared" si="85"/>
        <v>-301</v>
      </c>
      <c r="J1362">
        <f t="shared" si="86"/>
        <v>0.62853628536285366</v>
      </c>
      <c r="K1362">
        <f t="shared" si="87"/>
        <v>0.998046875</v>
      </c>
      <c r="L1362" t="str">
        <f t="shared" si="88"/>
        <v>1</v>
      </c>
    </row>
    <row r="1363" spans="1:12" ht="25.5">
      <c r="A1363" s="9" t="s">
        <v>285</v>
      </c>
      <c r="B1363" s="7">
        <v>40639</v>
      </c>
      <c r="C1363" s="12">
        <f t="shared" si="16"/>
        <v>2011</v>
      </c>
      <c r="D1363" s="9" t="s">
        <v>10</v>
      </c>
      <c r="E1363" s="13">
        <v>425</v>
      </c>
      <c r="F1363" s="14">
        <v>55001</v>
      </c>
      <c r="G1363" s="13">
        <v>542</v>
      </c>
      <c r="H1363" s="13">
        <v>410</v>
      </c>
      <c r="I1363" s="28">
        <f t="shared" si="85"/>
        <v>-117</v>
      </c>
      <c r="J1363">
        <f t="shared" si="86"/>
        <v>0.75645756457564572</v>
      </c>
      <c r="K1363">
        <f t="shared" si="87"/>
        <v>0.96470588235294119</v>
      </c>
      <c r="L1363" t="str">
        <f t="shared" si="88"/>
        <v>1</v>
      </c>
    </row>
    <row r="1364" spans="1:12">
      <c r="A1364" s="9" t="s">
        <v>285</v>
      </c>
      <c r="B1364" s="7">
        <v>40639</v>
      </c>
      <c r="C1364" s="12">
        <f t="shared" si="16"/>
        <v>2011</v>
      </c>
      <c r="D1364" s="9" t="s">
        <v>12</v>
      </c>
      <c r="E1364" s="13">
        <v>340</v>
      </c>
      <c r="F1364" s="14">
        <v>2490</v>
      </c>
      <c r="G1364" s="13">
        <v>500</v>
      </c>
      <c r="H1364" s="13">
        <v>335</v>
      </c>
      <c r="I1364" s="28">
        <f t="shared" si="85"/>
        <v>-160</v>
      </c>
      <c r="J1364">
        <f t="shared" si="86"/>
        <v>0.67</v>
      </c>
      <c r="K1364">
        <f t="shared" si="87"/>
        <v>0.98529411764705888</v>
      </c>
      <c r="L1364" t="str">
        <f t="shared" si="88"/>
        <v>1</v>
      </c>
    </row>
    <row r="1365" spans="1:12">
      <c r="A1365" s="9" t="s">
        <v>285</v>
      </c>
      <c r="B1365" s="7">
        <v>40639</v>
      </c>
      <c r="C1365" s="12">
        <f t="shared" si="16"/>
        <v>2011</v>
      </c>
      <c r="D1365" s="9" t="s">
        <v>11</v>
      </c>
      <c r="E1365" s="13">
        <v>276</v>
      </c>
      <c r="F1365" s="14">
        <v>28189</v>
      </c>
      <c r="G1365" s="13">
        <v>316</v>
      </c>
      <c r="H1365" s="13">
        <v>275</v>
      </c>
      <c r="I1365" s="28">
        <f t="shared" si="85"/>
        <v>-40</v>
      </c>
      <c r="J1365">
        <f t="shared" si="86"/>
        <v>0.870253164556962</v>
      </c>
      <c r="K1365">
        <f t="shared" si="87"/>
        <v>0.99637681159420288</v>
      </c>
      <c r="L1365" t="str">
        <f t="shared" si="88"/>
        <v>1</v>
      </c>
    </row>
    <row r="1366" spans="1:12">
      <c r="A1366" s="9" t="s">
        <v>285</v>
      </c>
      <c r="B1366" s="7">
        <v>40639</v>
      </c>
      <c r="C1366" s="12">
        <f t="shared" si="16"/>
        <v>2011</v>
      </c>
      <c r="D1366" s="9" t="s">
        <v>13</v>
      </c>
      <c r="E1366" s="13">
        <v>341</v>
      </c>
      <c r="F1366" s="14">
        <v>57100</v>
      </c>
      <c r="G1366" s="13">
        <v>454</v>
      </c>
      <c r="H1366" s="13">
        <v>340</v>
      </c>
      <c r="I1366" s="28">
        <f t="shared" si="85"/>
        <v>-113</v>
      </c>
      <c r="J1366">
        <f t="shared" si="86"/>
        <v>0.74889867841409696</v>
      </c>
      <c r="K1366">
        <f t="shared" si="87"/>
        <v>0.99706744868035191</v>
      </c>
      <c r="L1366" t="str">
        <f t="shared" si="88"/>
        <v>1</v>
      </c>
    </row>
    <row r="1367" spans="1:12" ht="25.5">
      <c r="A1367" s="9" t="s">
        <v>286</v>
      </c>
      <c r="B1367" s="7">
        <v>40625</v>
      </c>
      <c r="C1367" s="12">
        <f t="shared" si="16"/>
        <v>2011</v>
      </c>
      <c r="D1367" s="9" t="s">
        <v>9</v>
      </c>
      <c r="E1367" s="13">
        <v>527</v>
      </c>
      <c r="F1367" s="14">
        <v>43813</v>
      </c>
      <c r="G1367" s="13">
        <v>927</v>
      </c>
      <c r="H1367" s="13">
        <v>472</v>
      </c>
      <c r="I1367" s="28">
        <f t="shared" si="85"/>
        <v>-400</v>
      </c>
      <c r="J1367">
        <f t="shared" si="86"/>
        <v>0.50916936353829556</v>
      </c>
      <c r="K1367">
        <f t="shared" si="87"/>
        <v>0.89563567362428842</v>
      </c>
      <c r="L1367" t="str">
        <f t="shared" si="88"/>
        <v>2</v>
      </c>
    </row>
    <row r="1368" spans="1:12" ht="25.5">
      <c r="A1368" s="9" t="s">
        <v>286</v>
      </c>
      <c r="B1368" s="7">
        <v>40625</v>
      </c>
      <c r="C1368" s="12">
        <f t="shared" si="16"/>
        <v>2011</v>
      </c>
      <c r="D1368" s="9" t="s">
        <v>10</v>
      </c>
      <c r="E1368" s="13">
        <v>424</v>
      </c>
      <c r="F1368" s="14">
        <v>57002</v>
      </c>
      <c r="G1368" s="13">
        <v>579</v>
      </c>
      <c r="H1368" s="13">
        <v>424</v>
      </c>
      <c r="I1368" s="28">
        <f t="shared" si="85"/>
        <v>-155</v>
      </c>
      <c r="J1368">
        <f t="shared" si="86"/>
        <v>0.73229706390328153</v>
      </c>
      <c r="K1368">
        <f t="shared" si="87"/>
        <v>1</v>
      </c>
      <c r="L1368" t="str">
        <f t="shared" si="88"/>
        <v>2</v>
      </c>
    </row>
    <row r="1369" spans="1:12">
      <c r="A1369" s="9" t="s">
        <v>286</v>
      </c>
      <c r="B1369" s="7">
        <v>40625</v>
      </c>
      <c r="C1369" s="12">
        <f t="shared" si="16"/>
        <v>2011</v>
      </c>
      <c r="D1369" s="9" t="s">
        <v>12</v>
      </c>
      <c r="E1369" s="13">
        <v>362</v>
      </c>
      <c r="F1369" s="14">
        <v>2534</v>
      </c>
      <c r="G1369" s="13">
        <v>429</v>
      </c>
      <c r="H1369" s="13">
        <v>362</v>
      </c>
      <c r="I1369" s="28">
        <f t="shared" si="85"/>
        <v>-67</v>
      </c>
      <c r="J1369">
        <f t="shared" si="86"/>
        <v>0.84382284382284378</v>
      </c>
      <c r="K1369">
        <f t="shared" si="87"/>
        <v>1</v>
      </c>
      <c r="L1369" t="str">
        <f t="shared" si="88"/>
        <v>2</v>
      </c>
    </row>
    <row r="1370" spans="1:12">
      <c r="A1370" s="9" t="s">
        <v>286</v>
      </c>
      <c r="B1370" s="7">
        <v>40625</v>
      </c>
      <c r="C1370" s="12">
        <f t="shared" si="16"/>
        <v>2011</v>
      </c>
      <c r="D1370" s="9" t="s">
        <v>11</v>
      </c>
      <c r="E1370" s="13">
        <v>281</v>
      </c>
      <c r="F1370" s="14">
        <v>29690</v>
      </c>
      <c r="G1370" s="13">
        <v>371</v>
      </c>
      <c r="H1370" s="13">
        <v>279</v>
      </c>
      <c r="I1370" s="28">
        <f t="shared" si="85"/>
        <v>-90</v>
      </c>
      <c r="J1370">
        <f t="shared" si="86"/>
        <v>0.75202156334231807</v>
      </c>
      <c r="K1370">
        <f t="shared" si="87"/>
        <v>0.99288256227758009</v>
      </c>
      <c r="L1370" t="str">
        <f t="shared" si="88"/>
        <v>2</v>
      </c>
    </row>
    <row r="1371" spans="1:12">
      <c r="A1371" s="9" t="s">
        <v>286</v>
      </c>
      <c r="B1371" s="7">
        <v>40625</v>
      </c>
      <c r="C1371" s="12">
        <f t="shared" si="16"/>
        <v>2011</v>
      </c>
      <c r="D1371" s="9" t="s">
        <v>13</v>
      </c>
      <c r="E1371" s="13">
        <v>330</v>
      </c>
      <c r="F1371" s="14">
        <v>59073</v>
      </c>
      <c r="G1371" s="13">
        <v>458</v>
      </c>
      <c r="H1371" s="13">
        <v>330</v>
      </c>
      <c r="I1371" s="28">
        <f t="shared" si="85"/>
        <v>-128</v>
      </c>
      <c r="J1371">
        <f t="shared" si="86"/>
        <v>0.72052401746724892</v>
      </c>
      <c r="K1371">
        <f t="shared" si="87"/>
        <v>1</v>
      </c>
      <c r="L1371" t="str">
        <f t="shared" si="88"/>
        <v>2</v>
      </c>
    </row>
    <row r="1372" spans="1:12" ht="25.5">
      <c r="A1372" s="9" t="s">
        <v>287</v>
      </c>
      <c r="B1372" s="7">
        <v>40611</v>
      </c>
      <c r="C1372" s="12">
        <f t="shared" si="16"/>
        <v>2011</v>
      </c>
      <c r="D1372" s="9" t="s">
        <v>9</v>
      </c>
      <c r="E1372" s="13">
        <v>532</v>
      </c>
      <c r="F1372" s="14">
        <v>42600</v>
      </c>
      <c r="G1372" s="13">
        <v>875</v>
      </c>
      <c r="H1372" s="13">
        <v>530</v>
      </c>
      <c r="I1372" s="28">
        <f t="shared" si="85"/>
        <v>-343</v>
      </c>
      <c r="J1372">
        <f t="shared" si="86"/>
        <v>0.60571428571428576</v>
      </c>
      <c r="K1372">
        <f t="shared" si="87"/>
        <v>0.99624060150375937</v>
      </c>
      <c r="L1372" t="str">
        <f t="shared" si="88"/>
        <v>1</v>
      </c>
    </row>
    <row r="1373" spans="1:12" ht="25.5">
      <c r="A1373" s="9" t="s">
        <v>287</v>
      </c>
      <c r="B1373" s="7">
        <v>40611</v>
      </c>
      <c r="C1373" s="12">
        <f t="shared" si="16"/>
        <v>2011</v>
      </c>
      <c r="D1373" s="9" t="s">
        <v>10</v>
      </c>
      <c r="E1373" s="13">
        <v>424</v>
      </c>
      <c r="F1373" s="14">
        <v>61894</v>
      </c>
      <c r="G1373" s="13">
        <v>667</v>
      </c>
      <c r="H1373" s="13">
        <v>423</v>
      </c>
      <c r="I1373" s="28">
        <f t="shared" si="85"/>
        <v>-243</v>
      </c>
      <c r="J1373">
        <f t="shared" si="86"/>
        <v>0.63418290854572712</v>
      </c>
      <c r="K1373">
        <f t="shared" si="87"/>
        <v>0.99764150943396224</v>
      </c>
      <c r="L1373" t="str">
        <f t="shared" si="88"/>
        <v>1</v>
      </c>
    </row>
    <row r="1374" spans="1:12">
      <c r="A1374" s="9" t="s">
        <v>287</v>
      </c>
      <c r="B1374" s="7">
        <v>40611</v>
      </c>
      <c r="C1374" s="12">
        <f t="shared" si="16"/>
        <v>2011</v>
      </c>
      <c r="D1374" s="9" t="s">
        <v>12</v>
      </c>
      <c r="E1374" s="13">
        <v>325</v>
      </c>
      <c r="F1374" s="14">
        <v>2604</v>
      </c>
      <c r="G1374" s="13">
        <v>490</v>
      </c>
      <c r="H1374" s="13">
        <v>310</v>
      </c>
      <c r="I1374" s="28">
        <f t="shared" si="85"/>
        <v>-165</v>
      </c>
      <c r="J1374">
        <f t="shared" si="86"/>
        <v>0.63265306122448983</v>
      </c>
      <c r="K1374">
        <f t="shared" si="87"/>
        <v>0.9538461538461539</v>
      </c>
      <c r="L1374" t="str">
        <f t="shared" si="88"/>
        <v>1</v>
      </c>
    </row>
    <row r="1375" spans="1:12">
      <c r="A1375" s="9" t="s">
        <v>287</v>
      </c>
      <c r="B1375" s="7">
        <v>40611</v>
      </c>
      <c r="C1375" s="12">
        <f t="shared" si="16"/>
        <v>2011</v>
      </c>
      <c r="D1375" s="9" t="s">
        <v>11</v>
      </c>
      <c r="E1375" s="13">
        <v>276</v>
      </c>
      <c r="F1375" s="14">
        <v>30001</v>
      </c>
      <c r="G1375" s="13">
        <v>360</v>
      </c>
      <c r="H1375" s="13">
        <v>276</v>
      </c>
      <c r="I1375" s="28">
        <f t="shared" si="85"/>
        <v>-84</v>
      </c>
      <c r="J1375">
        <f t="shared" si="86"/>
        <v>0.76666666666666672</v>
      </c>
      <c r="K1375">
        <f t="shared" si="87"/>
        <v>1</v>
      </c>
      <c r="L1375" t="str">
        <f t="shared" si="88"/>
        <v>1</v>
      </c>
    </row>
    <row r="1376" spans="1:12">
      <c r="A1376" s="9" t="s">
        <v>287</v>
      </c>
      <c r="B1376" s="7">
        <v>40611</v>
      </c>
      <c r="C1376" s="12">
        <f t="shared" si="16"/>
        <v>2011</v>
      </c>
      <c r="D1376" s="9" t="s">
        <v>13</v>
      </c>
      <c r="E1376" s="13">
        <v>336</v>
      </c>
      <c r="F1376" s="14">
        <v>62010</v>
      </c>
      <c r="G1376" s="13">
        <v>574</v>
      </c>
      <c r="H1376" s="13">
        <v>324</v>
      </c>
      <c r="I1376" s="28">
        <f t="shared" si="85"/>
        <v>-238</v>
      </c>
      <c r="J1376">
        <f t="shared" si="86"/>
        <v>0.56445993031358888</v>
      </c>
      <c r="K1376">
        <f t="shared" si="87"/>
        <v>0.9642857142857143</v>
      </c>
      <c r="L1376" t="str">
        <f t="shared" si="88"/>
        <v>1</v>
      </c>
    </row>
    <row r="1377" spans="1:12" ht="25.5">
      <c r="A1377" s="9" t="s">
        <v>288</v>
      </c>
      <c r="B1377" s="7">
        <v>40597</v>
      </c>
      <c r="C1377" s="12">
        <f t="shared" si="16"/>
        <v>2011</v>
      </c>
      <c r="D1377" s="9" t="s">
        <v>9</v>
      </c>
      <c r="E1377" s="13">
        <v>511</v>
      </c>
      <c r="F1377" s="14">
        <v>42999</v>
      </c>
      <c r="G1377" s="13">
        <v>788</v>
      </c>
      <c r="H1377" s="13">
        <v>494</v>
      </c>
      <c r="I1377" s="28">
        <f t="shared" si="85"/>
        <v>-277</v>
      </c>
      <c r="J1377">
        <f t="shared" si="86"/>
        <v>0.62690355329949243</v>
      </c>
      <c r="K1377">
        <f t="shared" si="87"/>
        <v>0.9667318982387475</v>
      </c>
      <c r="L1377" t="str">
        <f t="shared" si="88"/>
        <v>2</v>
      </c>
    </row>
    <row r="1378" spans="1:12" ht="25.5">
      <c r="A1378" s="9" t="s">
        <v>288</v>
      </c>
      <c r="B1378" s="7">
        <v>40597</v>
      </c>
      <c r="C1378" s="12">
        <f t="shared" si="16"/>
        <v>2011</v>
      </c>
      <c r="D1378" s="9" t="s">
        <v>10</v>
      </c>
      <c r="E1378" s="13">
        <v>424</v>
      </c>
      <c r="F1378" s="14">
        <v>62000</v>
      </c>
      <c r="G1378" s="13">
        <v>726</v>
      </c>
      <c r="H1378" s="13">
        <v>423</v>
      </c>
      <c r="I1378" s="28">
        <f t="shared" si="85"/>
        <v>-302</v>
      </c>
      <c r="J1378">
        <f t="shared" si="86"/>
        <v>0.5826446280991735</v>
      </c>
      <c r="K1378">
        <f t="shared" si="87"/>
        <v>0.99764150943396224</v>
      </c>
      <c r="L1378" t="str">
        <f t="shared" si="88"/>
        <v>2</v>
      </c>
    </row>
    <row r="1379" spans="1:12">
      <c r="A1379" s="9" t="s">
        <v>288</v>
      </c>
      <c r="B1379" s="7">
        <v>40597</v>
      </c>
      <c r="C1379" s="12">
        <f t="shared" si="16"/>
        <v>2011</v>
      </c>
      <c r="D1379" s="9" t="s">
        <v>12</v>
      </c>
      <c r="E1379" s="13">
        <v>330</v>
      </c>
      <c r="F1379" s="14">
        <v>2001</v>
      </c>
      <c r="G1379" s="13">
        <v>461</v>
      </c>
      <c r="H1379" s="13">
        <v>294</v>
      </c>
      <c r="I1379" s="28">
        <f t="shared" si="85"/>
        <v>-131</v>
      </c>
      <c r="J1379">
        <f t="shared" si="86"/>
        <v>0.63774403470715835</v>
      </c>
      <c r="K1379">
        <f t="shared" si="87"/>
        <v>0.89090909090909087</v>
      </c>
      <c r="L1379" t="str">
        <f t="shared" si="88"/>
        <v>2</v>
      </c>
    </row>
    <row r="1380" spans="1:12">
      <c r="A1380" s="9" t="s">
        <v>288</v>
      </c>
      <c r="B1380" s="7">
        <v>40597</v>
      </c>
      <c r="C1380" s="12">
        <f t="shared" si="16"/>
        <v>2011</v>
      </c>
      <c r="D1380" s="9" t="s">
        <v>11</v>
      </c>
      <c r="E1380" s="13">
        <v>287</v>
      </c>
      <c r="F1380" s="14">
        <v>29011</v>
      </c>
      <c r="G1380" s="13">
        <v>368</v>
      </c>
      <c r="H1380" s="13">
        <v>282</v>
      </c>
      <c r="I1380" s="28">
        <f t="shared" si="85"/>
        <v>-81</v>
      </c>
      <c r="J1380">
        <f t="shared" si="86"/>
        <v>0.76630434782608692</v>
      </c>
      <c r="K1380">
        <f t="shared" si="87"/>
        <v>0.98257839721254359</v>
      </c>
      <c r="L1380" t="str">
        <f t="shared" si="88"/>
        <v>2</v>
      </c>
    </row>
    <row r="1381" spans="1:12">
      <c r="A1381" s="9" t="s">
        <v>288</v>
      </c>
      <c r="B1381" s="7">
        <v>40597</v>
      </c>
      <c r="C1381" s="12">
        <f t="shared" si="16"/>
        <v>2011</v>
      </c>
      <c r="D1381" s="9" t="s">
        <v>13</v>
      </c>
      <c r="E1381" s="13">
        <v>336</v>
      </c>
      <c r="F1381" s="14">
        <v>62001</v>
      </c>
      <c r="G1381" s="13">
        <v>558</v>
      </c>
      <c r="H1381" s="13">
        <v>335</v>
      </c>
      <c r="I1381" s="28">
        <f t="shared" si="85"/>
        <v>-222</v>
      </c>
      <c r="J1381">
        <f t="shared" si="86"/>
        <v>0.60035842293906805</v>
      </c>
      <c r="K1381">
        <f t="shared" si="87"/>
        <v>0.99702380952380953</v>
      </c>
      <c r="L1381" t="str">
        <f t="shared" si="88"/>
        <v>2</v>
      </c>
    </row>
    <row r="1382" spans="1:12" ht="25.5">
      <c r="A1382" s="9" t="s">
        <v>289</v>
      </c>
      <c r="B1382" s="7">
        <v>40583</v>
      </c>
      <c r="C1382" s="12">
        <f t="shared" si="16"/>
        <v>2011</v>
      </c>
      <c r="D1382" s="9" t="s">
        <v>9</v>
      </c>
      <c r="E1382" s="13">
        <v>523</v>
      </c>
      <c r="F1382" s="14">
        <v>37124</v>
      </c>
      <c r="G1382" s="13">
        <v>1146</v>
      </c>
      <c r="H1382" s="13">
        <v>501</v>
      </c>
      <c r="I1382" s="28">
        <f t="shared" si="85"/>
        <v>-623</v>
      </c>
      <c r="J1382">
        <f t="shared" si="86"/>
        <v>0.43717277486910994</v>
      </c>
      <c r="K1382">
        <f t="shared" si="87"/>
        <v>0.9579349904397706</v>
      </c>
      <c r="L1382" t="str">
        <f t="shared" si="88"/>
        <v>1</v>
      </c>
    </row>
    <row r="1383" spans="1:12" ht="25.5">
      <c r="A1383" s="9" t="s">
        <v>289</v>
      </c>
      <c r="B1383" s="7">
        <v>40583</v>
      </c>
      <c r="C1383" s="12">
        <f t="shared" si="16"/>
        <v>2011</v>
      </c>
      <c r="D1383" s="9" t="s">
        <v>10</v>
      </c>
      <c r="E1383" s="13">
        <v>431</v>
      </c>
      <c r="F1383" s="14">
        <v>53400</v>
      </c>
      <c r="G1383" s="13">
        <v>640</v>
      </c>
      <c r="H1383" s="13">
        <v>431</v>
      </c>
      <c r="I1383" s="28">
        <f t="shared" si="85"/>
        <v>-209</v>
      </c>
      <c r="J1383">
        <f t="shared" si="86"/>
        <v>0.67343750000000002</v>
      </c>
      <c r="K1383">
        <f t="shared" si="87"/>
        <v>1</v>
      </c>
      <c r="L1383" t="str">
        <f t="shared" si="88"/>
        <v>1</v>
      </c>
    </row>
    <row r="1384" spans="1:12">
      <c r="A1384" s="9" t="s">
        <v>289</v>
      </c>
      <c r="B1384" s="7">
        <v>40583</v>
      </c>
      <c r="C1384" s="12">
        <f t="shared" si="16"/>
        <v>2011</v>
      </c>
      <c r="D1384" s="9" t="s">
        <v>12</v>
      </c>
      <c r="E1384" s="13">
        <v>328</v>
      </c>
      <c r="F1384" s="14">
        <v>1819</v>
      </c>
      <c r="G1384" s="13">
        <v>417</v>
      </c>
      <c r="H1384" s="13">
        <v>328</v>
      </c>
      <c r="I1384" s="28">
        <f t="shared" si="85"/>
        <v>-89</v>
      </c>
      <c r="J1384">
        <f t="shared" si="86"/>
        <v>0.78657074340527577</v>
      </c>
      <c r="K1384">
        <f t="shared" si="87"/>
        <v>1</v>
      </c>
      <c r="L1384" t="str">
        <f t="shared" si="88"/>
        <v>1</v>
      </c>
    </row>
    <row r="1385" spans="1:12">
      <c r="A1385" s="9" t="s">
        <v>289</v>
      </c>
      <c r="B1385" s="7">
        <v>40583</v>
      </c>
      <c r="C1385" s="12">
        <f t="shared" si="16"/>
        <v>2011</v>
      </c>
      <c r="D1385" s="9" t="s">
        <v>11</v>
      </c>
      <c r="E1385" s="13">
        <v>275</v>
      </c>
      <c r="F1385" s="14">
        <v>28589</v>
      </c>
      <c r="G1385" s="13">
        <v>356</v>
      </c>
      <c r="H1385" s="13">
        <v>275</v>
      </c>
      <c r="I1385" s="28">
        <f t="shared" si="85"/>
        <v>-81</v>
      </c>
      <c r="J1385">
        <f t="shared" si="86"/>
        <v>0.77247191011235961</v>
      </c>
      <c r="K1385">
        <f t="shared" si="87"/>
        <v>1</v>
      </c>
      <c r="L1385" t="str">
        <f t="shared" si="88"/>
        <v>1</v>
      </c>
    </row>
    <row r="1386" spans="1:12">
      <c r="A1386" s="9" t="s">
        <v>289</v>
      </c>
      <c r="B1386" s="7">
        <v>40583</v>
      </c>
      <c r="C1386" s="12">
        <f t="shared" si="16"/>
        <v>2011</v>
      </c>
      <c r="D1386" s="9" t="s">
        <v>13</v>
      </c>
      <c r="E1386" s="13">
        <v>333</v>
      </c>
      <c r="F1386" s="14">
        <v>58890</v>
      </c>
      <c r="G1386" s="13">
        <v>648</v>
      </c>
      <c r="H1386" s="13">
        <v>326</v>
      </c>
      <c r="I1386" s="28">
        <f t="shared" si="85"/>
        <v>-315</v>
      </c>
      <c r="J1386">
        <f t="shared" si="86"/>
        <v>0.50308641975308643</v>
      </c>
      <c r="K1386">
        <f t="shared" si="87"/>
        <v>0.97897897897897901</v>
      </c>
      <c r="L1386" t="str">
        <f t="shared" si="88"/>
        <v>1</v>
      </c>
    </row>
    <row r="1387" spans="1:12" ht="25.5">
      <c r="A1387" s="9" t="s">
        <v>290</v>
      </c>
      <c r="B1387" s="7">
        <v>40562</v>
      </c>
      <c r="C1387" s="12">
        <f t="shared" si="16"/>
        <v>2011</v>
      </c>
      <c r="D1387" s="9" t="s">
        <v>9</v>
      </c>
      <c r="E1387" s="13">
        <v>607</v>
      </c>
      <c r="F1387" s="14">
        <v>40123</v>
      </c>
      <c r="G1387" s="13">
        <v>1091</v>
      </c>
      <c r="H1387" s="13">
        <v>606</v>
      </c>
      <c r="I1387" s="28">
        <f t="shared" si="85"/>
        <v>-484</v>
      </c>
      <c r="J1387">
        <f t="shared" si="86"/>
        <v>0.55545371219065076</v>
      </c>
      <c r="K1387">
        <f t="shared" si="87"/>
        <v>0.99835255354200991</v>
      </c>
      <c r="L1387" t="str">
        <f t="shared" si="88"/>
        <v>2</v>
      </c>
    </row>
    <row r="1388" spans="1:12" ht="25.5">
      <c r="A1388" s="9" t="s">
        <v>290</v>
      </c>
      <c r="B1388" s="7">
        <v>40562</v>
      </c>
      <c r="C1388" s="12">
        <f t="shared" si="16"/>
        <v>2011</v>
      </c>
      <c r="D1388" s="9" t="s">
        <v>10</v>
      </c>
      <c r="E1388" s="13">
        <v>483</v>
      </c>
      <c r="F1388" s="14">
        <v>58910</v>
      </c>
      <c r="G1388" s="13">
        <v>700</v>
      </c>
      <c r="H1388" s="13">
        <v>482</v>
      </c>
      <c r="I1388" s="28">
        <f t="shared" si="85"/>
        <v>-217</v>
      </c>
      <c r="J1388">
        <f t="shared" si="86"/>
        <v>0.68857142857142861</v>
      </c>
      <c r="K1388">
        <f t="shared" si="87"/>
        <v>0.99792960662525876</v>
      </c>
      <c r="L1388" t="str">
        <f t="shared" si="88"/>
        <v>2</v>
      </c>
    </row>
    <row r="1389" spans="1:12">
      <c r="A1389" s="9" t="s">
        <v>290</v>
      </c>
      <c r="B1389" s="7">
        <v>40562</v>
      </c>
      <c r="C1389" s="12">
        <f t="shared" si="16"/>
        <v>2011</v>
      </c>
      <c r="D1389" s="9" t="s">
        <v>12</v>
      </c>
      <c r="E1389" s="13">
        <v>339</v>
      </c>
      <c r="F1389" s="14">
        <v>1690</v>
      </c>
      <c r="G1389" s="13">
        <v>458</v>
      </c>
      <c r="H1389" s="13">
        <v>335</v>
      </c>
      <c r="I1389" s="28">
        <f t="shared" si="85"/>
        <v>-119</v>
      </c>
      <c r="J1389">
        <f t="shared" si="86"/>
        <v>0.73144104803493448</v>
      </c>
      <c r="K1389">
        <f t="shared" si="87"/>
        <v>0.98820058997050142</v>
      </c>
      <c r="L1389" t="str">
        <f t="shared" si="88"/>
        <v>2</v>
      </c>
    </row>
    <row r="1390" spans="1:12">
      <c r="A1390" s="9" t="s">
        <v>290</v>
      </c>
      <c r="B1390" s="7">
        <v>40562</v>
      </c>
      <c r="C1390" s="12">
        <f t="shared" si="16"/>
        <v>2011</v>
      </c>
      <c r="D1390" s="9" t="s">
        <v>11</v>
      </c>
      <c r="E1390" s="13">
        <v>207</v>
      </c>
      <c r="F1390" s="14">
        <v>30000</v>
      </c>
      <c r="G1390" s="13">
        <v>272</v>
      </c>
      <c r="H1390" s="13">
        <v>196</v>
      </c>
      <c r="I1390" s="28">
        <f t="shared" si="85"/>
        <v>-65</v>
      </c>
      <c r="J1390">
        <f t="shared" si="86"/>
        <v>0.72058823529411764</v>
      </c>
      <c r="K1390">
        <f t="shared" si="87"/>
        <v>0.9468599033816425</v>
      </c>
      <c r="L1390" t="str">
        <f t="shared" si="88"/>
        <v>2</v>
      </c>
    </row>
    <row r="1391" spans="1:12">
      <c r="A1391" s="9" t="s">
        <v>290</v>
      </c>
      <c r="B1391" s="7">
        <v>40562</v>
      </c>
      <c r="C1391" s="12">
        <f t="shared" si="16"/>
        <v>2011</v>
      </c>
      <c r="D1391" s="9" t="s">
        <v>13</v>
      </c>
      <c r="E1391" s="13">
        <v>319</v>
      </c>
      <c r="F1391" s="14">
        <v>67009</v>
      </c>
      <c r="G1391" s="13">
        <v>433</v>
      </c>
      <c r="H1391" s="13">
        <v>312</v>
      </c>
      <c r="I1391" s="28">
        <f t="shared" si="85"/>
        <v>-114</v>
      </c>
      <c r="J1391">
        <f t="shared" si="86"/>
        <v>0.72055427251732107</v>
      </c>
      <c r="K1391">
        <f t="shared" si="87"/>
        <v>0.9780564263322884</v>
      </c>
      <c r="L1391" t="str">
        <f t="shared" si="88"/>
        <v>2</v>
      </c>
    </row>
    <row r="1392" spans="1:12" ht="25.5">
      <c r="A1392" s="9" t="s">
        <v>291</v>
      </c>
      <c r="B1392" s="7">
        <v>40548</v>
      </c>
      <c r="C1392" s="12">
        <f t="shared" si="16"/>
        <v>2011</v>
      </c>
      <c r="D1392" s="9" t="s">
        <v>9</v>
      </c>
      <c r="E1392" s="13">
        <v>614</v>
      </c>
      <c r="F1392" s="14">
        <v>38889</v>
      </c>
      <c r="G1392" s="13">
        <v>1192</v>
      </c>
      <c r="H1392" s="13">
        <v>602</v>
      </c>
      <c r="I1392" s="28">
        <f t="shared" si="85"/>
        <v>-578</v>
      </c>
      <c r="J1392">
        <f t="shared" si="86"/>
        <v>0.50503355704697983</v>
      </c>
      <c r="K1392">
        <f t="shared" si="87"/>
        <v>0.98045602605863191</v>
      </c>
      <c r="L1392" t="str">
        <f t="shared" si="88"/>
        <v>1</v>
      </c>
    </row>
    <row r="1393" spans="1:12" ht="25.5">
      <c r="A1393" s="9" t="s">
        <v>291</v>
      </c>
      <c r="B1393" s="7">
        <v>40548</v>
      </c>
      <c r="C1393" s="12">
        <f t="shared" si="16"/>
        <v>2011</v>
      </c>
      <c r="D1393" s="9" t="s">
        <v>10</v>
      </c>
      <c r="E1393" s="13">
        <v>481</v>
      </c>
      <c r="F1393" s="14">
        <v>69000</v>
      </c>
      <c r="G1393" s="13">
        <v>790</v>
      </c>
      <c r="H1393" s="13">
        <v>474</v>
      </c>
      <c r="I1393" s="28">
        <f t="shared" si="85"/>
        <v>-309</v>
      </c>
      <c r="J1393">
        <f t="shared" si="86"/>
        <v>0.6</v>
      </c>
      <c r="K1393">
        <f t="shared" si="87"/>
        <v>0.9854469854469855</v>
      </c>
      <c r="L1393" t="str">
        <f t="shared" si="88"/>
        <v>1</v>
      </c>
    </row>
    <row r="1394" spans="1:12">
      <c r="A1394" s="9" t="s">
        <v>291</v>
      </c>
      <c r="B1394" s="7">
        <v>40548</v>
      </c>
      <c r="C1394" s="12">
        <f t="shared" si="16"/>
        <v>2011</v>
      </c>
      <c r="D1394" s="9" t="s">
        <v>12</v>
      </c>
      <c r="E1394" s="13">
        <v>340</v>
      </c>
      <c r="F1394" s="14">
        <v>1503</v>
      </c>
      <c r="G1394" s="13">
        <v>398</v>
      </c>
      <c r="H1394" s="13">
        <v>337</v>
      </c>
      <c r="I1394" s="28">
        <f t="shared" si="85"/>
        <v>-58</v>
      </c>
      <c r="J1394">
        <f t="shared" si="86"/>
        <v>0.84673366834170849</v>
      </c>
      <c r="K1394">
        <f t="shared" si="87"/>
        <v>0.99117647058823533</v>
      </c>
      <c r="L1394" t="str">
        <f t="shared" si="88"/>
        <v>1</v>
      </c>
    </row>
    <row r="1395" spans="1:12">
      <c r="A1395" s="9" t="s">
        <v>291</v>
      </c>
      <c r="B1395" s="7">
        <v>40548</v>
      </c>
      <c r="C1395" s="12">
        <f t="shared" si="16"/>
        <v>2011</v>
      </c>
      <c r="D1395" s="9" t="s">
        <v>11</v>
      </c>
      <c r="E1395" s="13">
        <v>205</v>
      </c>
      <c r="F1395" s="14">
        <v>35111</v>
      </c>
      <c r="G1395" s="13">
        <v>294</v>
      </c>
      <c r="H1395" s="13">
        <v>205</v>
      </c>
      <c r="I1395" s="28">
        <f t="shared" si="85"/>
        <v>-89</v>
      </c>
      <c r="J1395">
        <f t="shared" si="86"/>
        <v>0.69727891156462585</v>
      </c>
      <c r="K1395">
        <f t="shared" si="87"/>
        <v>1</v>
      </c>
      <c r="L1395" t="str">
        <f t="shared" si="88"/>
        <v>1</v>
      </c>
    </row>
    <row r="1396" spans="1:12">
      <c r="A1396" s="9" t="s">
        <v>291</v>
      </c>
      <c r="B1396" s="7">
        <v>40548</v>
      </c>
      <c r="C1396" s="12">
        <f t="shared" si="16"/>
        <v>2011</v>
      </c>
      <c r="D1396" s="9" t="s">
        <v>13</v>
      </c>
      <c r="E1396" s="13">
        <v>309</v>
      </c>
      <c r="F1396" s="14">
        <v>75789</v>
      </c>
      <c r="G1396" s="13">
        <v>475</v>
      </c>
      <c r="H1396" s="13">
        <v>305</v>
      </c>
      <c r="I1396" s="28">
        <f t="shared" si="85"/>
        <v>-166</v>
      </c>
      <c r="J1396">
        <f t="shared" si="86"/>
        <v>0.64210526315789473</v>
      </c>
      <c r="K1396">
        <f t="shared" si="87"/>
        <v>0.98705501618122982</v>
      </c>
      <c r="L1396" t="str">
        <f t="shared" si="88"/>
        <v>1</v>
      </c>
    </row>
    <row r="1397" spans="1:12" ht="25.5">
      <c r="A1397" s="9" t="s">
        <v>292</v>
      </c>
      <c r="B1397" s="7">
        <v>40534</v>
      </c>
      <c r="C1397" s="12">
        <f t="shared" si="16"/>
        <v>2010</v>
      </c>
      <c r="D1397" s="9" t="s">
        <v>9</v>
      </c>
      <c r="E1397" s="13">
        <v>617</v>
      </c>
      <c r="F1397" s="14">
        <v>46129</v>
      </c>
      <c r="G1397" s="13">
        <v>755</v>
      </c>
      <c r="H1397" s="13">
        <v>607</v>
      </c>
      <c r="I1397" s="28">
        <f t="shared" si="85"/>
        <v>-138</v>
      </c>
      <c r="J1397">
        <f t="shared" si="86"/>
        <v>0.80397350993377481</v>
      </c>
      <c r="K1397">
        <f t="shared" si="87"/>
        <v>0.98379254457050247</v>
      </c>
      <c r="L1397" t="str">
        <f t="shared" si="88"/>
        <v>2</v>
      </c>
    </row>
    <row r="1398" spans="1:12" ht="25.5">
      <c r="A1398" s="9" t="s">
        <v>292</v>
      </c>
      <c r="B1398" s="7">
        <v>40534</v>
      </c>
      <c r="C1398" s="12">
        <f t="shared" si="16"/>
        <v>2010</v>
      </c>
      <c r="D1398" s="9" t="s">
        <v>10</v>
      </c>
      <c r="E1398" s="13">
        <v>499</v>
      </c>
      <c r="F1398" s="14">
        <v>72001</v>
      </c>
      <c r="G1398" s="13">
        <v>872</v>
      </c>
      <c r="H1398" s="13">
        <v>494</v>
      </c>
      <c r="I1398" s="28">
        <f t="shared" si="85"/>
        <v>-373</v>
      </c>
      <c r="J1398">
        <f t="shared" si="86"/>
        <v>0.5665137614678899</v>
      </c>
      <c r="K1398">
        <f t="shared" si="87"/>
        <v>0.98997995991983967</v>
      </c>
      <c r="L1398" t="str">
        <f t="shared" si="88"/>
        <v>2</v>
      </c>
    </row>
    <row r="1399" spans="1:12">
      <c r="A1399" s="9" t="s">
        <v>292</v>
      </c>
      <c r="B1399" s="7">
        <v>40534</v>
      </c>
      <c r="C1399" s="12">
        <f t="shared" si="16"/>
        <v>2010</v>
      </c>
      <c r="D1399" s="9" t="s">
        <v>12</v>
      </c>
      <c r="E1399" s="13">
        <v>369</v>
      </c>
      <c r="F1399" s="14">
        <v>1551</v>
      </c>
      <c r="G1399" s="13">
        <v>406</v>
      </c>
      <c r="H1399" s="13">
        <v>362</v>
      </c>
      <c r="I1399" s="28">
        <f t="shared" si="85"/>
        <v>-37</v>
      </c>
      <c r="J1399">
        <f t="shared" si="86"/>
        <v>0.89162561576354682</v>
      </c>
      <c r="K1399">
        <f t="shared" si="87"/>
        <v>0.98102981029810299</v>
      </c>
      <c r="L1399" t="str">
        <f t="shared" si="88"/>
        <v>2</v>
      </c>
    </row>
    <row r="1400" spans="1:12">
      <c r="A1400" s="9" t="s">
        <v>292</v>
      </c>
      <c r="B1400" s="7">
        <v>40534</v>
      </c>
      <c r="C1400" s="12">
        <f t="shared" si="16"/>
        <v>2010</v>
      </c>
      <c r="D1400" s="9" t="s">
        <v>11</v>
      </c>
      <c r="E1400" s="13">
        <v>208</v>
      </c>
      <c r="F1400" s="14">
        <v>33501</v>
      </c>
      <c r="G1400" s="13">
        <v>300</v>
      </c>
      <c r="H1400" s="13">
        <v>205</v>
      </c>
      <c r="I1400" s="28">
        <f t="shared" si="85"/>
        <v>-92</v>
      </c>
      <c r="J1400">
        <f t="shared" si="86"/>
        <v>0.68333333333333335</v>
      </c>
      <c r="K1400">
        <f t="shared" si="87"/>
        <v>0.98557692307692313</v>
      </c>
      <c r="L1400" t="str">
        <f t="shared" si="88"/>
        <v>2</v>
      </c>
    </row>
    <row r="1401" spans="1:12">
      <c r="A1401" s="9" t="s">
        <v>292</v>
      </c>
      <c r="B1401" s="7">
        <v>40534</v>
      </c>
      <c r="C1401" s="12">
        <f t="shared" si="16"/>
        <v>2010</v>
      </c>
      <c r="D1401" s="9" t="s">
        <v>13</v>
      </c>
      <c r="E1401" s="13">
        <v>311</v>
      </c>
      <c r="F1401" s="14">
        <v>76102</v>
      </c>
      <c r="G1401" s="13">
        <v>463</v>
      </c>
      <c r="H1401" s="13">
        <v>302</v>
      </c>
      <c r="I1401" s="28">
        <f t="shared" si="85"/>
        <v>-152</v>
      </c>
      <c r="J1401">
        <f t="shared" si="86"/>
        <v>0.65226781857451399</v>
      </c>
      <c r="K1401">
        <f t="shared" si="87"/>
        <v>0.97106109324758838</v>
      </c>
      <c r="L1401" t="str">
        <f t="shared" si="88"/>
        <v>2</v>
      </c>
    </row>
    <row r="1402" spans="1:12" ht="25.5">
      <c r="A1402" s="9" t="s">
        <v>293</v>
      </c>
      <c r="B1402" s="7">
        <v>40520</v>
      </c>
      <c r="C1402" s="12">
        <f t="shared" si="16"/>
        <v>2010</v>
      </c>
      <c r="D1402" s="9" t="s">
        <v>9</v>
      </c>
      <c r="E1402" s="13">
        <v>598</v>
      </c>
      <c r="F1402" s="14">
        <v>47604</v>
      </c>
      <c r="G1402" s="13">
        <v>1020</v>
      </c>
      <c r="H1402" s="13">
        <v>582</v>
      </c>
      <c r="I1402" s="28">
        <f t="shared" si="85"/>
        <v>-422</v>
      </c>
      <c r="J1402">
        <f t="shared" si="86"/>
        <v>0.57058823529411762</v>
      </c>
      <c r="K1402">
        <f t="shared" si="87"/>
        <v>0.97324414715719065</v>
      </c>
      <c r="L1402" t="str">
        <f t="shared" si="88"/>
        <v>1</v>
      </c>
    </row>
    <row r="1403" spans="1:12" ht="25.5">
      <c r="A1403" s="9" t="s">
        <v>293</v>
      </c>
      <c r="B1403" s="7">
        <v>40520</v>
      </c>
      <c r="C1403" s="12">
        <f t="shared" si="16"/>
        <v>2010</v>
      </c>
      <c r="D1403" s="9" t="s">
        <v>10</v>
      </c>
      <c r="E1403" s="13">
        <v>479</v>
      </c>
      <c r="F1403" s="14">
        <v>62502</v>
      </c>
      <c r="G1403" s="13">
        <v>1034</v>
      </c>
      <c r="H1403" s="13">
        <v>477</v>
      </c>
      <c r="I1403" s="28">
        <f t="shared" si="85"/>
        <v>-555</v>
      </c>
      <c r="J1403">
        <f t="shared" si="86"/>
        <v>0.46131528046421666</v>
      </c>
      <c r="K1403">
        <f t="shared" si="87"/>
        <v>0.99582463465553239</v>
      </c>
      <c r="L1403" t="str">
        <f t="shared" si="88"/>
        <v>1</v>
      </c>
    </row>
    <row r="1404" spans="1:12">
      <c r="A1404" s="9" t="s">
        <v>293</v>
      </c>
      <c r="B1404" s="7">
        <v>40520</v>
      </c>
      <c r="C1404" s="12">
        <f t="shared" si="16"/>
        <v>2010</v>
      </c>
      <c r="D1404" s="9" t="s">
        <v>12</v>
      </c>
      <c r="E1404" s="13">
        <v>337</v>
      </c>
      <c r="F1404" s="14">
        <v>1701</v>
      </c>
      <c r="G1404" s="13">
        <v>410</v>
      </c>
      <c r="H1404" s="13">
        <v>329</v>
      </c>
      <c r="I1404" s="28">
        <f t="shared" si="85"/>
        <v>-73</v>
      </c>
      <c r="J1404">
        <f t="shared" si="86"/>
        <v>0.80243902439024395</v>
      </c>
      <c r="K1404">
        <f t="shared" si="87"/>
        <v>0.97626112759643913</v>
      </c>
      <c r="L1404" t="str">
        <f t="shared" si="88"/>
        <v>1</v>
      </c>
    </row>
    <row r="1405" spans="1:12">
      <c r="A1405" s="9" t="s">
        <v>293</v>
      </c>
      <c r="B1405" s="7">
        <v>40520</v>
      </c>
      <c r="C1405" s="12">
        <f t="shared" si="16"/>
        <v>2010</v>
      </c>
      <c r="D1405" s="9" t="s">
        <v>11</v>
      </c>
      <c r="E1405" s="13">
        <v>208</v>
      </c>
      <c r="F1405" s="14">
        <v>32001</v>
      </c>
      <c r="G1405" s="13">
        <v>294</v>
      </c>
      <c r="H1405" s="13">
        <v>207</v>
      </c>
      <c r="I1405" s="28">
        <f t="shared" si="85"/>
        <v>-86</v>
      </c>
      <c r="J1405">
        <f t="shared" si="86"/>
        <v>0.70408163265306123</v>
      </c>
      <c r="K1405">
        <f t="shared" si="87"/>
        <v>0.99519230769230771</v>
      </c>
      <c r="L1405" t="str">
        <f t="shared" si="88"/>
        <v>1</v>
      </c>
    </row>
    <row r="1406" spans="1:12">
      <c r="A1406" s="9" t="s">
        <v>293</v>
      </c>
      <c r="B1406" s="7">
        <v>40520</v>
      </c>
      <c r="C1406" s="12">
        <f t="shared" si="16"/>
        <v>2010</v>
      </c>
      <c r="D1406" s="9" t="s">
        <v>13</v>
      </c>
      <c r="E1406" s="13">
        <v>313</v>
      </c>
      <c r="F1406" s="14">
        <v>64900</v>
      </c>
      <c r="G1406" s="13">
        <v>674</v>
      </c>
      <c r="H1406" s="13">
        <v>313</v>
      </c>
      <c r="I1406" s="28">
        <f t="shared" si="85"/>
        <v>-361</v>
      </c>
      <c r="J1406">
        <f t="shared" si="86"/>
        <v>0.46439169139465875</v>
      </c>
      <c r="K1406">
        <f t="shared" si="87"/>
        <v>1</v>
      </c>
      <c r="L1406" t="str">
        <f t="shared" si="88"/>
        <v>1</v>
      </c>
    </row>
    <row r="1407" spans="1:12" ht="25.5">
      <c r="A1407" s="9" t="s">
        <v>294</v>
      </c>
      <c r="B1407" s="7">
        <v>40500</v>
      </c>
      <c r="C1407" s="12">
        <f t="shared" si="16"/>
        <v>2010</v>
      </c>
      <c r="D1407" s="9" t="s">
        <v>9</v>
      </c>
      <c r="E1407" s="13">
        <v>597</v>
      </c>
      <c r="F1407" s="14">
        <v>39000</v>
      </c>
      <c r="G1407" s="13">
        <v>833</v>
      </c>
      <c r="H1407" s="13">
        <v>577</v>
      </c>
      <c r="I1407" s="28">
        <f t="shared" si="85"/>
        <v>-236</v>
      </c>
      <c r="J1407">
        <f t="shared" si="86"/>
        <v>0.6926770708283313</v>
      </c>
      <c r="K1407">
        <f t="shared" si="87"/>
        <v>0.96649916247906198</v>
      </c>
      <c r="L1407" t="str">
        <f t="shared" si="88"/>
        <v>2</v>
      </c>
    </row>
    <row r="1408" spans="1:12" ht="25.5">
      <c r="A1408" s="9" t="s">
        <v>294</v>
      </c>
      <c r="B1408" s="7">
        <v>40500</v>
      </c>
      <c r="C1408" s="12">
        <f t="shared" si="16"/>
        <v>2010</v>
      </c>
      <c r="D1408" s="9" t="s">
        <v>10</v>
      </c>
      <c r="E1408" s="13">
        <v>480</v>
      </c>
      <c r="F1408" s="14">
        <v>47890</v>
      </c>
      <c r="G1408" s="13">
        <v>709</v>
      </c>
      <c r="H1408" s="13">
        <v>459</v>
      </c>
      <c r="I1408" s="28">
        <f t="shared" si="85"/>
        <v>-229</v>
      </c>
      <c r="J1408">
        <f t="shared" si="86"/>
        <v>0.64739069111424541</v>
      </c>
      <c r="K1408">
        <f t="shared" si="87"/>
        <v>0.95625000000000004</v>
      </c>
      <c r="L1408" t="str">
        <f t="shared" si="88"/>
        <v>2</v>
      </c>
    </row>
    <row r="1409" spans="1:12">
      <c r="A1409" s="9" t="s">
        <v>294</v>
      </c>
      <c r="B1409" s="7">
        <v>40500</v>
      </c>
      <c r="C1409" s="12">
        <f t="shared" si="16"/>
        <v>2010</v>
      </c>
      <c r="D1409" s="9" t="s">
        <v>12</v>
      </c>
      <c r="E1409" s="13">
        <v>361</v>
      </c>
      <c r="F1409" s="14">
        <v>1502</v>
      </c>
      <c r="G1409" s="13">
        <v>424</v>
      </c>
      <c r="H1409" s="13">
        <v>324</v>
      </c>
      <c r="I1409" s="28">
        <f t="shared" si="85"/>
        <v>-63</v>
      </c>
      <c r="J1409">
        <f t="shared" si="86"/>
        <v>0.76415094339622647</v>
      </c>
      <c r="K1409">
        <f t="shared" si="87"/>
        <v>0.89750692520775621</v>
      </c>
      <c r="L1409" t="str">
        <f t="shared" si="88"/>
        <v>2</v>
      </c>
    </row>
    <row r="1410" spans="1:12">
      <c r="A1410" s="9" t="s">
        <v>294</v>
      </c>
      <c r="B1410" s="7">
        <v>40500</v>
      </c>
      <c r="C1410" s="12">
        <f t="shared" si="16"/>
        <v>2010</v>
      </c>
      <c r="D1410" s="9" t="s">
        <v>11</v>
      </c>
      <c r="E1410" s="13">
        <v>205</v>
      </c>
      <c r="F1410" s="14">
        <v>31202</v>
      </c>
      <c r="G1410" s="13">
        <v>241</v>
      </c>
      <c r="H1410" s="13">
        <v>202</v>
      </c>
      <c r="I1410" s="28">
        <f t="shared" si="85"/>
        <v>-36</v>
      </c>
      <c r="J1410">
        <f t="shared" si="86"/>
        <v>0.83817427385892118</v>
      </c>
      <c r="K1410">
        <f t="shared" si="87"/>
        <v>0.98536585365853657</v>
      </c>
      <c r="L1410" t="str">
        <f t="shared" si="88"/>
        <v>2</v>
      </c>
    </row>
    <row r="1411" spans="1:12">
      <c r="A1411" s="9" t="s">
        <v>294</v>
      </c>
      <c r="B1411" s="7">
        <v>40500</v>
      </c>
      <c r="C1411" s="12">
        <f t="shared" si="16"/>
        <v>2010</v>
      </c>
      <c r="D1411" s="9" t="s">
        <v>13</v>
      </c>
      <c r="E1411" s="13">
        <v>333</v>
      </c>
      <c r="F1411" s="14">
        <v>49890</v>
      </c>
      <c r="G1411" s="13">
        <v>634</v>
      </c>
      <c r="H1411" s="13">
        <v>332</v>
      </c>
      <c r="I1411" s="28">
        <f t="shared" ref="I1411:I1474" si="89">E1411-G1411</f>
        <v>-301</v>
      </c>
      <c r="J1411">
        <f t="shared" ref="J1411:J1474" si="90">H1411/G1411</f>
        <v>0.52365930599369082</v>
      </c>
      <c r="K1411">
        <f t="shared" ref="K1411:K1474" si="91">H1411/E1411</f>
        <v>0.99699699699699695</v>
      </c>
      <c r="L1411" t="str">
        <f t="shared" ref="L1411:L1474" si="92">IF(COUNTIF(A1411,"*First*"), "1","2")</f>
        <v>2</v>
      </c>
    </row>
    <row r="1412" spans="1:12" ht="25.5">
      <c r="A1412" s="9" t="s">
        <v>295</v>
      </c>
      <c r="B1412" s="7">
        <v>40485</v>
      </c>
      <c r="C1412" s="12">
        <f t="shared" si="16"/>
        <v>2010</v>
      </c>
      <c r="D1412" s="9" t="s">
        <v>9</v>
      </c>
      <c r="E1412" s="13">
        <v>598</v>
      </c>
      <c r="F1412" s="14">
        <v>34001</v>
      </c>
      <c r="G1412" s="13">
        <v>843</v>
      </c>
      <c r="H1412" s="13">
        <v>598</v>
      </c>
      <c r="I1412" s="28">
        <f t="shared" si="89"/>
        <v>-245</v>
      </c>
      <c r="J1412">
        <f t="shared" si="90"/>
        <v>0.70937129300118629</v>
      </c>
      <c r="K1412">
        <f t="shared" si="91"/>
        <v>1</v>
      </c>
      <c r="L1412" t="str">
        <f t="shared" si="92"/>
        <v>1</v>
      </c>
    </row>
    <row r="1413" spans="1:12" ht="25.5">
      <c r="A1413" s="9" t="s">
        <v>295</v>
      </c>
      <c r="B1413" s="7">
        <v>40485</v>
      </c>
      <c r="C1413" s="12">
        <f t="shared" si="16"/>
        <v>2010</v>
      </c>
      <c r="D1413" s="9" t="s">
        <v>10</v>
      </c>
      <c r="E1413" s="13">
        <v>482</v>
      </c>
      <c r="F1413" s="14">
        <v>45501</v>
      </c>
      <c r="G1413" s="13">
        <v>718</v>
      </c>
      <c r="H1413" s="13">
        <v>482</v>
      </c>
      <c r="I1413" s="28">
        <f t="shared" si="89"/>
        <v>-236</v>
      </c>
      <c r="J1413">
        <f t="shared" si="90"/>
        <v>0.67130919220055707</v>
      </c>
      <c r="K1413">
        <f t="shared" si="91"/>
        <v>1</v>
      </c>
      <c r="L1413" t="str">
        <f t="shared" si="92"/>
        <v>1</v>
      </c>
    </row>
    <row r="1414" spans="1:12">
      <c r="A1414" s="9" t="s">
        <v>295</v>
      </c>
      <c r="B1414" s="7">
        <v>40485</v>
      </c>
      <c r="C1414" s="12">
        <f t="shared" si="16"/>
        <v>2010</v>
      </c>
      <c r="D1414" s="9" t="s">
        <v>12</v>
      </c>
      <c r="E1414" s="13">
        <v>357</v>
      </c>
      <c r="F1414" s="14">
        <v>1452</v>
      </c>
      <c r="G1414" s="13">
        <v>414</v>
      </c>
      <c r="H1414" s="13">
        <v>352</v>
      </c>
      <c r="I1414" s="28">
        <f t="shared" si="89"/>
        <v>-57</v>
      </c>
      <c r="J1414">
        <f t="shared" si="90"/>
        <v>0.85024154589371981</v>
      </c>
      <c r="K1414">
        <f t="shared" si="91"/>
        <v>0.98599439775910369</v>
      </c>
      <c r="L1414" t="str">
        <f t="shared" si="92"/>
        <v>1</v>
      </c>
    </row>
    <row r="1415" spans="1:12">
      <c r="A1415" s="9" t="s">
        <v>295</v>
      </c>
      <c r="B1415" s="7">
        <v>40485</v>
      </c>
      <c r="C1415" s="12">
        <f t="shared" si="16"/>
        <v>2010</v>
      </c>
      <c r="D1415" s="9" t="s">
        <v>11</v>
      </c>
      <c r="E1415" s="13">
        <v>205</v>
      </c>
      <c r="F1415" s="14">
        <v>31006</v>
      </c>
      <c r="G1415" s="13">
        <v>270</v>
      </c>
      <c r="H1415" s="13">
        <v>201</v>
      </c>
      <c r="I1415" s="28">
        <f t="shared" si="89"/>
        <v>-65</v>
      </c>
      <c r="J1415">
        <f t="shared" si="90"/>
        <v>0.74444444444444446</v>
      </c>
      <c r="K1415">
        <f t="shared" si="91"/>
        <v>0.98048780487804876</v>
      </c>
      <c r="L1415" t="str">
        <f t="shared" si="92"/>
        <v>1</v>
      </c>
    </row>
    <row r="1416" spans="1:12">
      <c r="A1416" s="9" t="s">
        <v>295</v>
      </c>
      <c r="B1416" s="7">
        <v>40485</v>
      </c>
      <c r="C1416" s="12">
        <f t="shared" si="16"/>
        <v>2010</v>
      </c>
      <c r="D1416" s="9" t="s">
        <v>13</v>
      </c>
      <c r="E1416" s="13">
        <v>316</v>
      </c>
      <c r="F1416" s="14">
        <v>46001</v>
      </c>
      <c r="G1416" s="13">
        <v>497</v>
      </c>
      <c r="H1416" s="13">
        <v>312</v>
      </c>
      <c r="I1416" s="28">
        <f t="shared" si="89"/>
        <v>-181</v>
      </c>
      <c r="J1416">
        <f t="shared" si="90"/>
        <v>0.62776659959758552</v>
      </c>
      <c r="K1416">
        <f t="shared" si="91"/>
        <v>0.98734177215189878</v>
      </c>
      <c r="L1416" t="str">
        <f t="shared" si="92"/>
        <v>1</v>
      </c>
    </row>
    <row r="1417" spans="1:12" ht="25.5">
      <c r="A1417" s="9" t="s">
        <v>296</v>
      </c>
      <c r="B1417" s="7">
        <v>40471</v>
      </c>
      <c r="C1417" s="12">
        <f t="shared" si="16"/>
        <v>2010</v>
      </c>
      <c r="D1417" s="9" t="s">
        <v>9</v>
      </c>
      <c r="E1417" s="13">
        <v>647</v>
      </c>
      <c r="F1417" s="14">
        <v>32415</v>
      </c>
      <c r="G1417" s="13">
        <v>817</v>
      </c>
      <c r="H1417" s="13">
        <v>647</v>
      </c>
      <c r="I1417" s="28">
        <f t="shared" si="89"/>
        <v>-170</v>
      </c>
      <c r="J1417">
        <f t="shared" si="90"/>
        <v>0.79192166462668301</v>
      </c>
      <c r="K1417">
        <f t="shared" si="91"/>
        <v>1</v>
      </c>
      <c r="L1417" t="str">
        <f t="shared" si="92"/>
        <v>2</v>
      </c>
    </row>
    <row r="1418" spans="1:12" ht="25.5">
      <c r="A1418" s="9" t="s">
        <v>296</v>
      </c>
      <c r="B1418" s="7">
        <v>40471</v>
      </c>
      <c r="C1418" s="12">
        <f t="shared" si="16"/>
        <v>2010</v>
      </c>
      <c r="D1418" s="9" t="s">
        <v>10</v>
      </c>
      <c r="E1418" s="13">
        <v>479</v>
      </c>
      <c r="F1418" s="14">
        <v>44600</v>
      </c>
      <c r="G1418" s="13">
        <v>766</v>
      </c>
      <c r="H1418" s="13">
        <v>478</v>
      </c>
      <c r="I1418" s="28">
        <f t="shared" si="89"/>
        <v>-287</v>
      </c>
      <c r="J1418">
        <f t="shared" si="90"/>
        <v>0.62402088772845954</v>
      </c>
      <c r="K1418">
        <f t="shared" si="91"/>
        <v>0.9979123173277662</v>
      </c>
      <c r="L1418" t="str">
        <f t="shared" si="92"/>
        <v>2</v>
      </c>
    </row>
    <row r="1419" spans="1:12">
      <c r="A1419" s="9" t="s">
        <v>296</v>
      </c>
      <c r="B1419" s="7">
        <v>40471</v>
      </c>
      <c r="C1419" s="12">
        <f t="shared" si="16"/>
        <v>2010</v>
      </c>
      <c r="D1419" s="9" t="s">
        <v>12</v>
      </c>
      <c r="E1419" s="13">
        <v>333</v>
      </c>
      <c r="F1419" s="14">
        <v>1689</v>
      </c>
      <c r="G1419" s="13">
        <v>430</v>
      </c>
      <c r="H1419" s="13">
        <v>304</v>
      </c>
      <c r="I1419" s="28">
        <f t="shared" si="89"/>
        <v>-97</v>
      </c>
      <c r="J1419">
        <f t="shared" si="90"/>
        <v>0.7069767441860465</v>
      </c>
      <c r="K1419">
        <f t="shared" si="91"/>
        <v>0.91291291291291288</v>
      </c>
      <c r="L1419" t="str">
        <f t="shared" si="92"/>
        <v>2</v>
      </c>
    </row>
    <row r="1420" spans="1:12">
      <c r="A1420" s="9" t="s">
        <v>296</v>
      </c>
      <c r="B1420" s="7">
        <v>40471</v>
      </c>
      <c r="C1420" s="12">
        <f t="shared" si="16"/>
        <v>2010</v>
      </c>
      <c r="D1420" s="9" t="s">
        <v>11</v>
      </c>
      <c r="E1420" s="13">
        <v>210</v>
      </c>
      <c r="F1420" s="14">
        <v>30511</v>
      </c>
      <c r="G1420" s="13">
        <v>287</v>
      </c>
      <c r="H1420" s="13">
        <v>210</v>
      </c>
      <c r="I1420" s="28">
        <f t="shared" si="89"/>
        <v>-77</v>
      </c>
      <c r="J1420">
        <f t="shared" si="90"/>
        <v>0.73170731707317072</v>
      </c>
      <c r="K1420">
        <f t="shared" si="91"/>
        <v>1</v>
      </c>
      <c r="L1420" t="str">
        <f t="shared" si="92"/>
        <v>2</v>
      </c>
    </row>
    <row r="1421" spans="1:12">
      <c r="A1421" s="9" t="s">
        <v>296</v>
      </c>
      <c r="B1421" s="7">
        <v>40471</v>
      </c>
      <c r="C1421" s="12">
        <f t="shared" si="16"/>
        <v>2010</v>
      </c>
      <c r="D1421" s="9" t="s">
        <v>13</v>
      </c>
      <c r="E1421" s="13">
        <v>311</v>
      </c>
      <c r="F1421" s="14">
        <v>44900</v>
      </c>
      <c r="G1421" s="13">
        <v>455</v>
      </c>
      <c r="H1421" s="13">
        <v>287</v>
      </c>
      <c r="I1421" s="28">
        <f t="shared" si="89"/>
        <v>-144</v>
      </c>
      <c r="J1421">
        <f t="shared" si="90"/>
        <v>0.63076923076923075</v>
      </c>
      <c r="K1421">
        <f t="shared" si="91"/>
        <v>0.92282958199356913</v>
      </c>
      <c r="L1421" t="str">
        <f t="shared" si="92"/>
        <v>2</v>
      </c>
    </row>
    <row r="1422" spans="1:12" ht="25.5">
      <c r="A1422" s="9" t="s">
        <v>297</v>
      </c>
      <c r="B1422" s="7">
        <v>40457</v>
      </c>
      <c r="C1422" s="12">
        <f t="shared" si="16"/>
        <v>2010</v>
      </c>
      <c r="D1422" s="9" t="s">
        <v>9</v>
      </c>
      <c r="E1422" s="13">
        <v>601</v>
      </c>
      <c r="F1422" s="14">
        <v>33132</v>
      </c>
      <c r="G1422" s="13">
        <v>722</v>
      </c>
      <c r="H1422" s="13">
        <v>601</v>
      </c>
      <c r="I1422" s="28">
        <f t="shared" si="89"/>
        <v>-121</v>
      </c>
      <c r="J1422">
        <f t="shared" si="90"/>
        <v>0.83240997229916902</v>
      </c>
      <c r="K1422">
        <f t="shared" si="91"/>
        <v>1</v>
      </c>
      <c r="L1422" t="str">
        <f t="shared" si="92"/>
        <v>1</v>
      </c>
    </row>
    <row r="1423" spans="1:12" ht="25.5">
      <c r="A1423" s="9" t="s">
        <v>297</v>
      </c>
      <c r="B1423" s="7">
        <v>40457</v>
      </c>
      <c r="C1423" s="12">
        <f t="shared" si="16"/>
        <v>2010</v>
      </c>
      <c r="D1423" s="9" t="s">
        <v>10</v>
      </c>
      <c r="E1423" s="13">
        <v>479</v>
      </c>
      <c r="F1423" s="14">
        <v>42801</v>
      </c>
      <c r="G1423" s="13">
        <v>630</v>
      </c>
      <c r="H1423" s="13">
        <v>476</v>
      </c>
      <c r="I1423" s="28">
        <f t="shared" si="89"/>
        <v>-151</v>
      </c>
      <c r="J1423">
        <f t="shared" si="90"/>
        <v>0.75555555555555554</v>
      </c>
      <c r="K1423">
        <f t="shared" si="91"/>
        <v>0.99373695198329859</v>
      </c>
      <c r="L1423" t="str">
        <f t="shared" si="92"/>
        <v>1</v>
      </c>
    </row>
    <row r="1424" spans="1:12">
      <c r="A1424" s="9" t="s">
        <v>297</v>
      </c>
      <c r="B1424" s="7">
        <v>40457</v>
      </c>
      <c r="C1424" s="12">
        <f t="shared" si="16"/>
        <v>2010</v>
      </c>
      <c r="D1424" s="9" t="s">
        <v>12</v>
      </c>
      <c r="E1424" s="13">
        <v>345</v>
      </c>
      <c r="F1424" s="14">
        <v>1502</v>
      </c>
      <c r="G1424" s="13">
        <v>422</v>
      </c>
      <c r="H1424" s="13">
        <v>320</v>
      </c>
      <c r="I1424" s="28">
        <f t="shared" si="89"/>
        <v>-77</v>
      </c>
      <c r="J1424">
        <f t="shared" si="90"/>
        <v>0.75829383886255919</v>
      </c>
      <c r="K1424">
        <f t="shared" si="91"/>
        <v>0.92753623188405798</v>
      </c>
      <c r="L1424" t="str">
        <f t="shared" si="92"/>
        <v>1</v>
      </c>
    </row>
    <row r="1425" spans="1:12">
      <c r="A1425" s="9" t="s">
        <v>297</v>
      </c>
      <c r="B1425" s="7">
        <v>40457</v>
      </c>
      <c r="C1425" s="12">
        <f t="shared" si="16"/>
        <v>2010</v>
      </c>
      <c r="D1425" s="9" t="s">
        <v>11</v>
      </c>
      <c r="E1425" s="13">
        <v>218</v>
      </c>
      <c r="F1425" s="14">
        <v>30889</v>
      </c>
      <c r="G1425" s="13">
        <v>287</v>
      </c>
      <c r="H1425" s="13">
        <v>217</v>
      </c>
      <c r="I1425" s="28">
        <f t="shared" si="89"/>
        <v>-69</v>
      </c>
      <c r="J1425">
        <f t="shared" si="90"/>
        <v>0.75609756097560976</v>
      </c>
      <c r="K1425">
        <f t="shared" si="91"/>
        <v>0.99541284403669728</v>
      </c>
      <c r="L1425" t="str">
        <f t="shared" si="92"/>
        <v>1</v>
      </c>
    </row>
    <row r="1426" spans="1:12">
      <c r="A1426" s="9" t="s">
        <v>297</v>
      </c>
      <c r="B1426" s="7">
        <v>40457</v>
      </c>
      <c r="C1426" s="12">
        <f t="shared" si="16"/>
        <v>2010</v>
      </c>
      <c r="D1426" s="9" t="s">
        <v>13</v>
      </c>
      <c r="E1426" s="13">
        <v>311</v>
      </c>
      <c r="F1426" s="14">
        <v>44090</v>
      </c>
      <c r="G1426" s="13">
        <v>518</v>
      </c>
      <c r="H1426" s="13">
        <v>304</v>
      </c>
      <c r="I1426" s="28">
        <f t="shared" si="89"/>
        <v>-207</v>
      </c>
      <c r="J1426">
        <f t="shared" si="90"/>
        <v>0.58687258687258692</v>
      </c>
      <c r="K1426">
        <f t="shared" si="91"/>
        <v>0.977491961414791</v>
      </c>
      <c r="L1426" t="str">
        <f t="shared" si="92"/>
        <v>1</v>
      </c>
    </row>
    <row r="1427" spans="1:12" ht="25.5">
      <c r="A1427" s="9" t="s">
        <v>298</v>
      </c>
      <c r="B1427" s="7">
        <v>40443</v>
      </c>
      <c r="C1427" s="12">
        <f t="shared" si="16"/>
        <v>2010</v>
      </c>
      <c r="D1427" s="9" t="s">
        <v>9</v>
      </c>
      <c r="E1427" s="13">
        <v>597</v>
      </c>
      <c r="F1427" s="14">
        <v>30001</v>
      </c>
      <c r="G1427" s="13">
        <v>993</v>
      </c>
      <c r="H1427" s="13">
        <v>547</v>
      </c>
      <c r="I1427" s="28">
        <f t="shared" si="89"/>
        <v>-396</v>
      </c>
      <c r="J1427">
        <f t="shared" si="90"/>
        <v>0.55085599194360524</v>
      </c>
      <c r="K1427">
        <f t="shared" si="91"/>
        <v>0.91624790619765495</v>
      </c>
      <c r="L1427" t="str">
        <f t="shared" si="92"/>
        <v>2</v>
      </c>
    </row>
    <row r="1428" spans="1:12" ht="25.5">
      <c r="A1428" s="9" t="s">
        <v>298</v>
      </c>
      <c r="B1428" s="7">
        <v>40443</v>
      </c>
      <c r="C1428" s="12">
        <f t="shared" si="16"/>
        <v>2010</v>
      </c>
      <c r="D1428" s="9" t="s">
        <v>10</v>
      </c>
      <c r="E1428" s="13">
        <v>488</v>
      </c>
      <c r="F1428" s="14">
        <v>42501</v>
      </c>
      <c r="G1428" s="13">
        <v>648</v>
      </c>
      <c r="H1428" s="13">
        <v>488</v>
      </c>
      <c r="I1428" s="28">
        <f t="shared" si="89"/>
        <v>-160</v>
      </c>
      <c r="J1428">
        <f t="shared" si="90"/>
        <v>0.75308641975308643</v>
      </c>
      <c r="K1428">
        <f t="shared" si="91"/>
        <v>1</v>
      </c>
      <c r="L1428" t="str">
        <f t="shared" si="92"/>
        <v>2</v>
      </c>
    </row>
    <row r="1429" spans="1:12">
      <c r="A1429" s="9" t="s">
        <v>298</v>
      </c>
      <c r="B1429" s="7">
        <v>40443</v>
      </c>
      <c r="C1429" s="12">
        <f t="shared" si="16"/>
        <v>2010</v>
      </c>
      <c r="D1429" s="9" t="s">
        <v>12</v>
      </c>
      <c r="E1429" s="13">
        <v>338</v>
      </c>
      <c r="F1429" s="14">
        <v>1452</v>
      </c>
      <c r="G1429" s="13">
        <v>364</v>
      </c>
      <c r="H1429" s="13">
        <v>337</v>
      </c>
      <c r="I1429" s="28">
        <f t="shared" si="89"/>
        <v>-26</v>
      </c>
      <c r="J1429">
        <f t="shared" si="90"/>
        <v>0.92582417582417587</v>
      </c>
      <c r="K1429">
        <f t="shared" si="91"/>
        <v>0.99704142011834318</v>
      </c>
      <c r="L1429" t="str">
        <f t="shared" si="92"/>
        <v>2</v>
      </c>
    </row>
    <row r="1430" spans="1:12">
      <c r="A1430" s="9" t="s">
        <v>298</v>
      </c>
      <c r="B1430" s="7">
        <v>40443</v>
      </c>
      <c r="C1430" s="12">
        <f t="shared" si="16"/>
        <v>2010</v>
      </c>
      <c r="D1430" s="9" t="s">
        <v>11</v>
      </c>
      <c r="E1430" s="13">
        <v>206</v>
      </c>
      <c r="F1430" s="14">
        <v>31001</v>
      </c>
      <c r="G1430" s="13">
        <v>271</v>
      </c>
      <c r="H1430" s="13">
        <v>201</v>
      </c>
      <c r="I1430" s="28">
        <f t="shared" si="89"/>
        <v>-65</v>
      </c>
      <c r="J1430">
        <f t="shared" si="90"/>
        <v>0.74169741697416969</v>
      </c>
      <c r="K1430">
        <f t="shared" si="91"/>
        <v>0.97572815533980584</v>
      </c>
      <c r="L1430" t="str">
        <f t="shared" si="92"/>
        <v>2</v>
      </c>
    </row>
    <row r="1431" spans="1:12">
      <c r="A1431" s="9" t="s">
        <v>298</v>
      </c>
      <c r="B1431" s="7">
        <v>40443</v>
      </c>
      <c r="C1431" s="12">
        <f t="shared" si="16"/>
        <v>2010</v>
      </c>
      <c r="D1431" s="9" t="s">
        <v>13</v>
      </c>
      <c r="E1431" s="13">
        <v>309</v>
      </c>
      <c r="F1431" s="14">
        <v>43290</v>
      </c>
      <c r="G1431" s="13">
        <v>520</v>
      </c>
      <c r="H1431" s="13">
        <v>307</v>
      </c>
      <c r="I1431" s="28">
        <f t="shared" si="89"/>
        <v>-211</v>
      </c>
      <c r="J1431">
        <f t="shared" si="90"/>
        <v>0.5903846153846154</v>
      </c>
      <c r="K1431">
        <f t="shared" si="91"/>
        <v>0.99352750809061485</v>
      </c>
      <c r="L1431" t="str">
        <f t="shared" si="92"/>
        <v>2</v>
      </c>
    </row>
    <row r="1432" spans="1:12" ht="25.5">
      <c r="A1432" s="9" t="s">
        <v>299</v>
      </c>
      <c r="B1432" s="7">
        <v>40429</v>
      </c>
      <c r="C1432" s="12">
        <f t="shared" si="16"/>
        <v>2010</v>
      </c>
      <c r="D1432" s="9" t="s">
        <v>9</v>
      </c>
      <c r="E1432" s="13">
        <v>631</v>
      </c>
      <c r="F1432" s="14">
        <v>33089</v>
      </c>
      <c r="G1432" s="13">
        <v>775</v>
      </c>
      <c r="H1432" s="13">
        <v>628</v>
      </c>
      <c r="I1432" s="28">
        <f t="shared" si="89"/>
        <v>-144</v>
      </c>
      <c r="J1432">
        <f t="shared" si="90"/>
        <v>0.81032258064516127</v>
      </c>
      <c r="K1432">
        <f t="shared" si="91"/>
        <v>0.99524564183835185</v>
      </c>
      <c r="L1432" t="str">
        <f t="shared" si="92"/>
        <v>1</v>
      </c>
    </row>
    <row r="1433" spans="1:12" ht="25.5">
      <c r="A1433" s="9" t="s">
        <v>299</v>
      </c>
      <c r="B1433" s="7">
        <v>40429</v>
      </c>
      <c r="C1433" s="12">
        <f t="shared" si="16"/>
        <v>2010</v>
      </c>
      <c r="D1433" s="9" t="s">
        <v>10</v>
      </c>
      <c r="E1433" s="13">
        <v>479</v>
      </c>
      <c r="F1433" s="14">
        <v>44129</v>
      </c>
      <c r="G1433" s="13">
        <v>757</v>
      </c>
      <c r="H1433" s="13">
        <v>479</v>
      </c>
      <c r="I1433" s="28">
        <f t="shared" si="89"/>
        <v>-278</v>
      </c>
      <c r="J1433">
        <f t="shared" si="90"/>
        <v>0.63276089828269488</v>
      </c>
      <c r="K1433">
        <f t="shared" si="91"/>
        <v>1</v>
      </c>
      <c r="L1433" t="str">
        <f t="shared" si="92"/>
        <v>1</v>
      </c>
    </row>
    <row r="1434" spans="1:12">
      <c r="A1434" s="9" t="s">
        <v>299</v>
      </c>
      <c r="B1434" s="7">
        <v>40429</v>
      </c>
      <c r="C1434" s="12">
        <f t="shared" si="16"/>
        <v>2010</v>
      </c>
      <c r="D1434" s="9" t="s">
        <v>12</v>
      </c>
      <c r="E1434" s="13">
        <v>342</v>
      </c>
      <c r="F1434" s="14">
        <v>1502</v>
      </c>
      <c r="G1434" s="13">
        <v>453</v>
      </c>
      <c r="H1434" s="13">
        <v>329</v>
      </c>
      <c r="I1434" s="28">
        <f t="shared" si="89"/>
        <v>-111</v>
      </c>
      <c r="J1434">
        <f t="shared" si="90"/>
        <v>0.72626931567328923</v>
      </c>
      <c r="K1434">
        <f t="shared" si="91"/>
        <v>0.96198830409356728</v>
      </c>
      <c r="L1434" t="str">
        <f t="shared" si="92"/>
        <v>1</v>
      </c>
    </row>
    <row r="1435" spans="1:12">
      <c r="A1435" s="9" t="s">
        <v>299</v>
      </c>
      <c r="B1435" s="7">
        <v>40429</v>
      </c>
      <c r="C1435" s="12">
        <f t="shared" si="16"/>
        <v>2010</v>
      </c>
      <c r="D1435" s="9" t="s">
        <v>11</v>
      </c>
      <c r="E1435" s="13">
        <v>204</v>
      </c>
      <c r="F1435" s="14">
        <v>33000</v>
      </c>
      <c r="G1435" s="13">
        <v>291</v>
      </c>
      <c r="H1435" s="13">
        <v>190</v>
      </c>
      <c r="I1435" s="28">
        <f t="shared" si="89"/>
        <v>-87</v>
      </c>
      <c r="J1435">
        <f t="shared" si="90"/>
        <v>0.65292096219931273</v>
      </c>
      <c r="K1435">
        <f t="shared" si="91"/>
        <v>0.93137254901960786</v>
      </c>
      <c r="L1435" t="str">
        <f t="shared" si="92"/>
        <v>1</v>
      </c>
    </row>
    <row r="1436" spans="1:12">
      <c r="A1436" s="9" t="s">
        <v>299</v>
      </c>
      <c r="B1436" s="7">
        <v>40429</v>
      </c>
      <c r="C1436" s="12">
        <f t="shared" si="16"/>
        <v>2010</v>
      </c>
      <c r="D1436" s="9" t="s">
        <v>13</v>
      </c>
      <c r="E1436" s="13">
        <v>310</v>
      </c>
      <c r="F1436" s="14">
        <v>44001</v>
      </c>
      <c r="G1436" s="13">
        <v>460</v>
      </c>
      <c r="H1436" s="13">
        <v>308</v>
      </c>
      <c r="I1436" s="28">
        <f t="shared" si="89"/>
        <v>-150</v>
      </c>
      <c r="J1436">
        <f t="shared" si="90"/>
        <v>0.66956521739130437</v>
      </c>
      <c r="K1436">
        <f t="shared" si="91"/>
        <v>0.99354838709677418</v>
      </c>
      <c r="L1436" t="str">
        <f t="shared" si="92"/>
        <v>1</v>
      </c>
    </row>
    <row r="1437" spans="1:12" ht="25.5">
      <c r="A1437" s="9" t="s">
        <v>300</v>
      </c>
      <c r="B1437" s="7">
        <v>40408</v>
      </c>
      <c r="C1437" s="12">
        <f t="shared" si="16"/>
        <v>2010</v>
      </c>
      <c r="D1437" s="9" t="s">
        <v>9</v>
      </c>
      <c r="E1437" s="13">
        <v>606</v>
      </c>
      <c r="F1437" s="14">
        <v>29000</v>
      </c>
      <c r="G1437" s="13">
        <v>975</v>
      </c>
      <c r="H1437" s="13">
        <v>606</v>
      </c>
      <c r="I1437" s="28">
        <f t="shared" si="89"/>
        <v>-369</v>
      </c>
      <c r="J1437">
        <f t="shared" si="90"/>
        <v>0.62153846153846148</v>
      </c>
      <c r="K1437">
        <f t="shared" si="91"/>
        <v>1</v>
      </c>
      <c r="L1437" t="str">
        <f t="shared" si="92"/>
        <v>2</v>
      </c>
    </row>
    <row r="1438" spans="1:12" ht="25.5">
      <c r="A1438" s="9" t="s">
        <v>300</v>
      </c>
      <c r="B1438" s="7">
        <v>40408</v>
      </c>
      <c r="C1438" s="12">
        <f t="shared" si="16"/>
        <v>2010</v>
      </c>
      <c r="D1438" s="9" t="s">
        <v>10</v>
      </c>
      <c r="E1438" s="13">
        <v>482</v>
      </c>
      <c r="F1438" s="14">
        <v>42810</v>
      </c>
      <c r="G1438" s="13">
        <v>683</v>
      </c>
      <c r="H1438" s="13">
        <v>472</v>
      </c>
      <c r="I1438" s="28">
        <f t="shared" si="89"/>
        <v>-201</v>
      </c>
      <c r="J1438">
        <f t="shared" si="90"/>
        <v>0.69106881405563692</v>
      </c>
      <c r="K1438">
        <f t="shared" si="91"/>
        <v>0.97925311203319498</v>
      </c>
      <c r="L1438" t="str">
        <f t="shared" si="92"/>
        <v>2</v>
      </c>
    </row>
    <row r="1439" spans="1:12">
      <c r="A1439" s="9" t="s">
        <v>300</v>
      </c>
      <c r="B1439" s="7">
        <v>40408</v>
      </c>
      <c r="C1439" s="12">
        <f t="shared" si="16"/>
        <v>2010</v>
      </c>
      <c r="D1439" s="9" t="s">
        <v>12</v>
      </c>
      <c r="E1439" s="13">
        <v>335</v>
      </c>
      <c r="F1439" s="14">
        <v>1251</v>
      </c>
      <c r="G1439" s="13">
        <v>369</v>
      </c>
      <c r="H1439" s="13">
        <v>330</v>
      </c>
      <c r="I1439" s="28">
        <f t="shared" si="89"/>
        <v>-34</v>
      </c>
      <c r="J1439">
        <f t="shared" si="90"/>
        <v>0.89430894308943087</v>
      </c>
      <c r="K1439">
        <f t="shared" si="91"/>
        <v>0.9850746268656716</v>
      </c>
      <c r="L1439" t="str">
        <f t="shared" si="92"/>
        <v>2</v>
      </c>
    </row>
    <row r="1440" spans="1:12">
      <c r="A1440" s="9" t="s">
        <v>300</v>
      </c>
      <c r="B1440" s="7">
        <v>40408</v>
      </c>
      <c r="C1440" s="12">
        <f t="shared" si="16"/>
        <v>2010</v>
      </c>
      <c r="D1440" s="9" t="s">
        <v>11</v>
      </c>
      <c r="E1440" s="13">
        <v>206</v>
      </c>
      <c r="F1440" s="14">
        <v>30002</v>
      </c>
      <c r="G1440" s="13">
        <v>275</v>
      </c>
      <c r="H1440" s="13">
        <v>205</v>
      </c>
      <c r="I1440" s="28">
        <f t="shared" si="89"/>
        <v>-69</v>
      </c>
      <c r="J1440">
        <f t="shared" si="90"/>
        <v>0.74545454545454548</v>
      </c>
      <c r="K1440">
        <f t="shared" si="91"/>
        <v>0.99514563106796117</v>
      </c>
      <c r="L1440" t="str">
        <f t="shared" si="92"/>
        <v>2</v>
      </c>
    </row>
    <row r="1441" spans="1:12">
      <c r="A1441" s="9" t="s">
        <v>300</v>
      </c>
      <c r="B1441" s="7">
        <v>40408</v>
      </c>
      <c r="C1441" s="12">
        <f t="shared" si="16"/>
        <v>2010</v>
      </c>
      <c r="D1441" s="9" t="s">
        <v>13</v>
      </c>
      <c r="E1441" s="13">
        <v>315</v>
      </c>
      <c r="F1441" s="14">
        <v>43501</v>
      </c>
      <c r="G1441" s="13">
        <v>583</v>
      </c>
      <c r="H1441" s="13">
        <v>315</v>
      </c>
      <c r="I1441" s="28">
        <f t="shared" si="89"/>
        <v>-268</v>
      </c>
      <c r="J1441">
        <f t="shared" si="90"/>
        <v>0.54030874785591765</v>
      </c>
      <c r="K1441">
        <f t="shared" si="91"/>
        <v>1</v>
      </c>
      <c r="L1441" t="str">
        <f t="shared" si="92"/>
        <v>2</v>
      </c>
    </row>
    <row r="1442" spans="1:12" ht="25.5">
      <c r="A1442" s="9" t="s">
        <v>301</v>
      </c>
      <c r="B1442" s="7">
        <v>40394</v>
      </c>
      <c r="C1442" s="12">
        <f t="shared" si="16"/>
        <v>2010</v>
      </c>
      <c r="D1442" s="9" t="s">
        <v>9</v>
      </c>
      <c r="E1442" s="13">
        <v>622</v>
      </c>
      <c r="F1442" s="14">
        <v>32104</v>
      </c>
      <c r="G1442" s="13">
        <v>786</v>
      </c>
      <c r="H1442" s="13">
        <v>589</v>
      </c>
      <c r="I1442" s="28">
        <f t="shared" si="89"/>
        <v>-164</v>
      </c>
      <c r="J1442">
        <f t="shared" si="90"/>
        <v>0.74936386768447838</v>
      </c>
      <c r="K1442">
        <f t="shared" si="91"/>
        <v>0.94694533762057875</v>
      </c>
      <c r="L1442" t="str">
        <f t="shared" si="92"/>
        <v>1</v>
      </c>
    </row>
    <row r="1443" spans="1:12" ht="25.5">
      <c r="A1443" s="9" t="s">
        <v>301</v>
      </c>
      <c r="B1443" s="7">
        <v>40394</v>
      </c>
      <c r="C1443" s="12">
        <f t="shared" si="16"/>
        <v>2010</v>
      </c>
      <c r="D1443" s="9" t="s">
        <v>10</v>
      </c>
      <c r="E1443" s="13">
        <v>479</v>
      </c>
      <c r="F1443" s="14">
        <v>43334</v>
      </c>
      <c r="G1443" s="13">
        <v>662</v>
      </c>
      <c r="H1443" s="13">
        <v>479</v>
      </c>
      <c r="I1443" s="28">
        <f t="shared" si="89"/>
        <v>-183</v>
      </c>
      <c r="J1443">
        <f t="shared" si="90"/>
        <v>0.72356495468277948</v>
      </c>
      <c r="K1443">
        <f t="shared" si="91"/>
        <v>1</v>
      </c>
      <c r="L1443" t="str">
        <f t="shared" si="92"/>
        <v>1</v>
      </c>
    </row>
    <row r="1444" spans="1:12">
      <c r="A1444" s="9" t="s">
        <v>301</v>
      </c>
      <c r="B1444" s="7">
        <v>40394</v>
      </c>
      <c r="C1444" s="12">
        <f t="shared" si="16"/>
        <v>2010</v>
      </c>
      <c r="D1444" s="9" t="s">
        <v>12</v>
      </c>
      <c r="E1444" s="13">
        <v>336</v>
      </c>
      <c r="F1444" s="14">
        <v>1301</v>
      </c>
      <c r="G1444" s="13">
        <v>384</v>
      </c>
      <c r="H1444" s="13">
        <v>326</v>
      </c>
      <c r="I1444" s="28">
        <f t="shared" si="89"/>
        <v>-48</v>
      </c>
      <c r="J1444">
        <f t="shared" si="90"/>
        <v>0.84895833333333337</v>
      </c>
      <c r="K1444">
        <f t="shared" si="91"/>
        <v>0.97023809523809523</v>
      </c>
      <c r="L1444" t="str">
        <f t="shared" si="92"/>
        <v>1</v>
      </c>
    </row>
    <row r="1445" spans="1:12">
      <c r="A1445" s="9" t="s">
        <v>301</v>
      </c>
      <c r="B1445" s="7">
        <v>40394</v>
      </c>
      <c r="C1445" s="12">
        <f t="shared" si="16"/>
        <v>2010</v>
      </c>
      <c r="D1445" s="9" t="s">
        <v>11</v>
      </c>
      <c r="E1445" s="13">
        <v>205</v>
      </c>
      <c r="F1445" s="14">
        <v>30112</v>
      </c>
      <c r="G1445" s="13">
        <v>284</v>
      </c>
      <c r="H1445" s="13">
        <v>205</v>
      </c>
      <c r="I1445" s="28">
        <f t="shared" si="89"/>
        <v>-79</v>
      </c>
      <c r="J1445">
        <f t="shared" si="90"/>
        <v>0.721830985915493</v>
      </c>
      <c r="K1445">
        <f t="shared" si="91"/>
        <v>1</v>
      </c>
      <c r="L1445" t="str">
        <f t="shared" si="92"/>
        <v>1</v>
      </c>
    </row>
    <row r="1446" spans="1:12">
      <c r="A1446" s="9" t="s">
        <v>301</v>
      </c>
      <c r="B1446" s="7">
        <v>40394</v>
      </c>
      <c r="C1446" s="12">
        <f t="shared" si="16"/>
        <v>2010</v>
      </c>
      <c r="D1446" s="9" t="s">
        <v>13</v>
      </c>
      <c r="E1446" s="13">
        <v>309</v>
      </c>
      <c r="F1446" s="14">
        <v>42901</v>
      </c>
      <c r="G1446" s="13">
        <v>594</v>
      </c>
      <c r="H1446" s="13">
        <v>308</v>
      </c>
      <c r="I1446" s="28">
        <f t="shared" si="89"/>
        <v>-285</v>
      </c>
      <c r="J1446">
        <f t="shared" si="90"/>
        <v>0.51851851851851849</v>
      </c>
      <c r="K1446">
        <f t="shared" si="91"/>
        <v>0.99676375404530748</v>
      </c>
      <c r="L1446" t="str">
        <f t="shared" si="92"/>
        <v>1</v>
      </c>
    </row>
    <row r="1447" spans="1:12" ht="25.5">
      <c r="A1447" s="9" t="s">
        <v>302</v>
      </c>
      <c r="B1447" s="7">
        <v>40380</v>
      </c>
      <c r="C1447" s="12">
        <f t="shared" si="16"/>
        <v>2010</v>
      </c>
      <c r="D1447" s="9" t="s">
        <v>9</v>
      </c>
      <c r="E1447" s="13">
        <v>699</v>
      </c>
      <c r="F1447" s="14">
        <v>36162</v>
      </c>
      <c r="G1447" s="13">
        <v>967</v>
      </c>
      <c r="H1447" s="13">
        <v>691</v>
      </c>
      <c r="I1447" s="28">
        <f t="shared" si="89"/>
        <v>-268</v>
      </c>
      <c r="J1447">
        <f t="shared" si="90"/>
        <v>0.71458117890382622</v>
      </c>
      <c r="K1447">
        <f t="shared" si="91"/>
        <v>0.98855507868383408</v>
      </c>
      <c r="L1447" t="str">
        <f t="shared" si="92"/>
        <v>2</v>
      </c>
    </row>
    <row r="1448" spans="1:12" ht="25.5">
      <c r="A1448" s="9" t="s">
        <v>302</v>
      </c>
      <c r="B1448" s="7">
        <v>40380</v>
      </c>
      <c r="C1448" s="12">
        <f t="shared" si="16"/>
        <v>2010</v>
      </c>
      <c r="D1448" s="9" t="s">
        <v>10</v>
      </c>
      <c r="E1448" s="13">
        <v>552</v>
      </c>
      <c r="F1448" s="14">
        <v>42889</v>
      </c>
      <c r="G1448" s="13">
        <v>890</v>
      </c>
      <c r="H1448" s="13">
        <v>548</v>
      </c>
      <c r="I1448" s="28">
        <f t="shared" si="89"/>
        <v>-338</v>
      </c>
      <c r="J1448">
        <f t="shared" si="90"/>
        <v>0.61573033707865166</v>
      </c>
      <c r="K1448">
        <f t="shared" si="91"/>
        <v>0.99275362318840576</v>
      </c>
      <c r="L1448" t="str">
        <f t="shared" si="92"/>
        <v>2</v>
      </c>
    </row>
    <row r="1449" spans="1:12">
      <c r="A1449" s="9" t="s">
        <v>302</v>
      </c>
      <c r="B1449" s="7">
        <v>40380</v>
      </c>
      <c r="C1449" s="12">
        <f t="shared" si="16"/>
        <v>2010</v>
      </c>
      <c r="D1449" s="9" t="s">
        <v>12</v>
      </c>
      <c r="E1449" s="13">
        <v>337</v>
      </c>
      <c r="F1449" s="14">
        <v>1290</v>
      </c>
      <c r="G1449" s="13">
        <v>372</v>
      </c>
      <c r="H1449" s="13">
        <v>334</v>
      </c>
      <c r="I1449" s="28">
        <f t="shared" si="89"/>
        <v>-35</v>
      </c>
      <c r="J1449">
        <f t="shared" si="90"/>
        <v>0.89784946236559138</v>
      </c>
      <c r="K1449">
        <f t="shared" si="91"/>
        <v>0.99109792284866471</v>
      </c>
      <c r="L1449" t="str">
        <f t="shared" si="92"/>
        <v>2</v>
      </c>
    </row>
    <row r="1450" spans="1:12">
      <c r="A1450" s="9" t="s">
        <v>302</v>
      </c>
      <c r="B1450" s="7">
        <v>40380</v>
      </c>
      <c r="C1450" s="12">
        <f t="shared" si="16"/>
        <v>2010</v>
      </c>
      <c r="D1450" s="9" t="s">
        <v>11</v>
      </c>
      <c r="E1450" s="13">
        <v>183</v>
      </c>
      <c r="F1450" s="14">
        <v>30601</v>
      </c>
      <c r="G1450" s="13">
        <v>285</v>
      </c>
      <c r="H1450" s="13">
        <v>182</v>
      </c>
      <c r="I1450" s="28">
        <f t="shared" si="89"/>
        <v>-102</v>
      </c>
      <c r="J1450">
        <f t="shared" si="90"/>
        <v>0.63859649122807016</v>
      </c>
      <c r="K1450">
        <f t="shared" si="91"/>
        <v>0.99453551912568305</v>
      </c>
      <c r="L1450" t="str">
        <f t="shared" si="92"/>
        <v>2</v>
      </c>
    </row>
    <row r="1451" spans="1:12">
      <c r="A1451" s="9" t="s">
        <v>302</v>
      </c>
      <c r="B1451" s="7">
        <v>40380</v>
      </c>
      <c r="C1451" s="12">
        <f t="shared" si="16"/>
        <v>2010</v>
      </c>
      <c r="D1451" s="9" t="s">
        <v>13</v>
      </c>
      <c r="E1451" s="13">
        <v>363</v>
      </c>
      <c r="F1451" s="14">
        <v>43565</v>
      </c>
      <c r="G1451" s="13">
        <v>725</v>
      </c>
      <c r="H1451" s="13">
        <v>357</v>
      </c>
      <c r="I1451" s="28">
        <f t="shared" si="89"/>
        <v>-362</v>
      </c>
      <c r="J1451">
        <f t="shared" si="90"/>
        <v>0.49241379310344829</v>
      </c>
      <c r="K1451">
        <f t="shared" si="91"/>
        <v>0.98347107438016534</v>
      </c>
      <c r="L1451" t="str">
        <f t="shared" si="92"/>
        <v>2</v>
      </c>
    </row>
    <row r="1452" spans="1:12" ht="25.5">
      <c r="A1452" s="9" t="s">
        <v>303</v>
      </c>
      <c r="B1452" s="7">
        <v>40366</v>
      </c>
      <c r="C1452" s="12">
        <f t="shared" si="16"/>
        <v>2010</v>
      </c>
      <c r="D1452" s="9" t="s">
        <v>9</v>
      </c>
      <c r="E1452" s="13">
        <v>700</v>
      </c>
      <c r="F1452" s="14">
        <v>29501</v>
      </c>
      <c r="G1452" s="13">
        <v>893</v>
      </c>
      <c r="H1452" s="13">
        <v>676</v>
      </c>
      <c r="I1452" s="28">
        <f t="shared" si="89"/>
        <v>-193</v>
      </c>
      <c r="J1452">
        <f t="shared" si="90"/>
        <v>0.75699888017917139</v>
      </c>
      <c r="K1452">
        <f t="shared" si="91"/>
        <v>0.96571428571428575</v>
      </c>
      <c r="L1452" t="str">
        <f t="shared" si="92"/>
        <v>1</v>
      </c>
    </row>
    <row r="1453" spans="1:12" ht="25.5">
      <c r="A1453" s="9" t="s">
        <v>303</v>
      </c>
      <c r="B1453" s="7">
        <v>40366</v>
      </c>
      <c r="C1453" s="12">
        <f t="shared" si="16"/>
        <v>2010</v>
      </c>
      <c r="D1453" s="9" t="s">
        <v>10</v>
      </c>
      <c r="E1453" s="13">
        <v>557</v>
      </c>
      <c r="F1453" s="14">
        <v>35909</v>
      </c>
      <c r="G1453" s="13">
        <v>671</v>
      </c>
      <c r="H1453" s="13">
        <v>557</v>
      </c>
      <c r="I1453" s="28">
        <f t="shared" si="89"/>
        <v>-114</v>
      </c>
      <c r="J1453">
        <f t="shared" si="90"/>
        <v>0.83010432190760064</v>
      </c>
      <c r="K1453">
        <f t="shared" si="91"/>
        <v>1</v>
      </c>
      <c r="L1453" t="str">
        <f t="shared" si="92"/>
        <v>1</v>
      </c>
    </row>
    <row r="1454" spans="1:12">
      <c r="A1454" s="9" t="s">
        <v>303</v>
      </c>
      <c r="B1454" s="7">
        <v>40366</v>
      </c>
      <c r="C1454" s="12">
        <f t="shared" si="16"/>
        <v>2010</v>
      </c>
      <c r="D1454" s="9" t="s">
        <v>12</v>
      </c>
      <c r="E1454" s="13">
        <v>351</v>
      </c>
      <c r="F1454" s="14">
        <v>1320</v>
      </c>
      <c r="G1454" s="13">
        <v>476</v>
      </c>
      <c r="H1454" s="13">
        <v>347</v>
      </c>
      <c r="I1454" s="28">
        <f t="shared" si="89"/>
        <v>-125</v>
      </c>
      <c r="J1454">
        <f t="shared" si="90"/>
        <v>0.72899159663865543</v>
      </c>
      <c r="K1454">
        <f t="shared" si="91"/>
        <v>0.98860398860398857</v>
      </c>
      <c r="L1454" t="str">
        <f t="shared" si="92"/>
        <v>1</v>
      </c>
    </row>
    <row r="1455" spans="1:12">
      <c r="A1455" s="9" t="s">
        <v>303</v>
      </c>
      <c r="B1455" s="7">
        <v>40366</v>
      </c>
      <c r="C1455" s="12">
        <f t="shared" si="16"/>
        <v>2010</v>
      </c>
      <c r="D1455" s="9" t="s">
        <v>11</v>
      </c>
      <c r="E1455" s="13">
        <v>177</v>
      </c>
      <c r="F1455" s="14">
        <v>31389</v>
      </c>
      <c r="G1455" s="13">
        <v>277</v>
      </c>
      <c r="H1455" s="13">
        <v>176</v>
      </c>
      <c r="I1455" s="28">
        <f t="shared" si="89"/>
        <v>-100</v>
      </c>
      <c r="J1455">
        <f t="shared" si="90"/>
        <v>0.63537906137184119</v>
      </c>
      <c r="K1455">
        <f t="shared" si="91"/>
        <v>0.99435028248587576</v>
      </c>
      <c r="L1455" t="str">
        <f t="shared" si="92"/>
        <v>1</v>
      </c>
    </row>
    <row r="1456" spans="1:12">
      <c r="A1456" s="9" t="s">
        <v>303</v>
      </c>
      <c r="B1456" s="7">
        <v>40366</v>
      </c>
      <c r="C1456" s="12">
        <f t="shared" si="16"/>
        <v>2010</v>
      </c>
      <c r="D1456" s="9" t="s">
        <v>13</v>
      </c>
      <c r="E1456" s="13">
        <v>399</v>
      </c>
      <c r="F1456" s="14">
        <v>41010</v>
      </c>
      <c r="G1456" s="13">
        <v>660</v>
      </c>
      <c r="H1456" s="13">
        <v>399</v>
      </c>
      <c r="I1456" s="28">
        <f t="shared" si="89"/>
        <v>-261</v>
      </c>
      <c r="J1456">
        <f t="shared" si="90"/>
        <v>0.6045454545454545</v>
      </c>
      <c r="K1456">
        <f t="shared" si="91"/>
        <v>1</v>
      </c>
      <c r="L1456" t="str">
        <f t="shared" si="92"/>
        <v>1</v>
      </c>
    </row>
    <row r="1457" spans="1:12" ht="25.5">
      <c r="A1457" s="9" t="s">
        <v>304</v>
      </c>
      <c r="B1457" s="7">
        <v>40352</v>
      </c>
      <c r="C1457" s="12">
        <f t="shared" si="16"/>
        <v>2010</v>
      </c>
      <c r="D1457" s="9" t="s">
        <v>9</v>
      </c>
      <c r="E1457" s="13">
        <v>699</v>
      </c>
      <c r="F1457" s="14">
        <v>31510</v>
      </c>
      <c r="G1457" s="13">
        <v>902</v>
      </c>
      <c r="H1457" s="13">
        <v>697</v>
      </c>
      <c r="I1457" s="28">
        <f t="shared" si="89"/>
        <v>-203</v>
      </c>
      <c r="J1457">
        <f t="shared" si="90"/>
        <v>0.77272727272727271</v>
      </c>
      <c r="K1457">
        <f t="shared" si="91"/>
        <v>0.99713876967095849</v>
      </c>
      <c r="L1457" t="str">
        <f t="shared" si="92"/>
        <v>2</v>
      </c>
    </row>
    <row r="1458" spans="1:12" ht="25.5">
      <c r="A1458" s="9" t="s">
        <v>304</v>
      </c>
      <c r="B1458" s="7">
        <v>40352</v>
      </c>
      <c r="C1458" s="12">
        <f t="shared" si="16"/>
        <v>2010</v>
      </c>
      <c r="D1458" s="9" t="s">
        <v>10</v>
      </c>
      <c r="E1458" s="13">
        <v>557</v>
      </c>
      <c r="F1458" s="14">
        <v>39911</v>
      </c>
      <c r="G1458" s="13">
        <v>720</v>
      </c>
      <c r="H1458" s="13">
        <v>554</v>
      </c>
      <c r="I1458" s="28">
        <f t="shared" si="89"/>
        <v>-163</v>
      </c>
      <c r="J1458">
        <f t="shared" si="90"/>
        <v>0.76944444444444449</v>
      </c>
      <c r="K1458">
        <f t="shared" si="91"/>
        <v>0.99461400359066432</v>
      </c>
      <c r="L1458" t="str">
        <f t="shared" si="92"/>
        <v>2</v>
      </c>
    </row>
    <row r="1459" spans="1:12">
      <c r="A1459" s="9" t="s">
        <v>304</v>
      </c>
      <c r="B1459" s="7">
        <v>40352</v>
      </c>
      <c r="C1459" s="12">
        <f t="shared" si="16"/>
        <v>2010</v>
      </c>
      <c r="D1459" s="9" t="s">
        <v>12</v>
      </c>
      <c r="E1459" s="13">
        <v>340</v>
      </c>
      <c r="F1459" s="14">
        <v>1454</v>
      </c>
      <c r="G1459" s="13">
        <v>376</v>
      </c>
      <c r="H1459" s="13">
        <v>339</v>
      </c>
      <c r="I1459" s="28">
        <f t="shared" si="89"/>
        <v>-36</v>
      </c>
      <c r="J1459">
        <f t="shared" si="90"/>
        <v>0.90159574468085102</v>
      </c>
      <c r="K1459">
        <f t="shared" si="91"/>
        <v>0.99705882352941178</v>
      </c>
      <c r="L1459" t="str">
        <f t="shared" si="92"/>
        <v>2</v>
      </c>
    </row>
    <row r="1460" spans="1:12">
      <c r="A1460" s="9" t="s">
        <v>304</v>
      </c>
      <c r="B1460" s="7">
        <v>40352</v>
      </c>
      <c r="C1460" s="12">
        <f t="shared" si="16"/>
        <v>2010</v>
      </c>
      <c r="D1460" s="9" t="s">
        <v>11</v>
      </c>
      <c r="E1460" s="13">
        <v>182</v>
      </c>
      <c r="F1460" s="14">
        <v>31689</v>
      </c>
      <c r="G1460" s="13">
        <v>253</v>
      </c>
      <c r="H1460" s="13">
        <v>175</v>
      </c>
      <c r="I1460" s="28">
        <f t="shared" si="89"/>
        <v>-71</v>
      </c>
      <c r="J1460">
        <f t="shared" si="90"/>
        <v>0.69169960474308301</v>
      </c>
      <c r="K1460">
        <f t="shared" si="91"/>
        <v>0.96153846153846156</v>
      </c>
      <c r="L1460" t="str">
        <f t="shared" si="92"/>
        <v>2</v>
      </c>
    </row>
    <row r="1461" spans="1:12">
      <c r="A1461" s="9" t="s">
        <v>304</v>
      </c>
      <c r="B1461" s="7">
        <v>40352</v>
      </c>
      <c r="C1461" s="12">
        <f t="shared" si="16"/>
        <v>2010</v>
      </c>
      <c r="D1461" s="9" t="s">
        <v>13</v>
      </c>
      <c r="E1461" s="13">
        <v>362</v>
      </c>
      <c r="F1461" s="14">
        <v>41006</v>
      </c>
      <c r="G1461" s="13">
        <v>682</v>
      </c>
      <c r="H1461" s="13">
        <v>359</v>
      </c>
      <c r="I1461" s="28">
        <f t="shared" si="89"/>
        <v>-320</v>
      </c>
      <c r="J1461">
        <f t="shared" si="90"/>
        <v>0.52639296187683282</v>
      </c>
      <c r="K1461">
        <f t="shared" si="91"/>
        <v>0.99171270718232041</v>
      </c>
      <c r="L1461" t="str">
        <f t="shared" si="92"/>
        <v>2</v>
      </c>
    </row>
    <row r="1462" spans="1:12" ht="25.5">
      <c r="A1462" s="9" t="s">
        <v>305</v>
      </c>
      <c r="B1462" s="7">
        <v>40338</v>
      </c>
      <c r="C1462" s="12">
        <f t="shared" si="16"/>
        <v>2010</v>
      </c>
      <c r="D1462" s="9" t="s">
        <v>9</v>
      </c>
      <c r="E1462" s="13">
        <v>706</v>
      </c>
      <c r="F1462" s="14">
        <v>30051</v>
      </c>
      <c r="G1462" s="13">
        <v>1107</v>
      </c>
      <c r="H1462" s="13">
        <v>704</v>
      </c>
      <c r="I1462" s="28">
        <f t="shared" si="89"/>
        <v>-401</v>
      </c>
      <c r="J1462">
        <f t="shared" si="90"/>
        <v>0.63595302619692862</v>
      </c>
      <c r="K1462">
        <f t="shared" si="91"/>
        <v>0.99716713881019825</v>
      </c>
      <c r="L1462" t="str">
        <f t="shared" si="92"/>
        <v>1</v>
      </c>
    </row>
    <row r="1463" spans="1:12" ht="25.5">
      <c r="A1463" s="9" t="s">
        <v>305</v>
      </c>
      <c r="B1463" s="7">
        <v>40338</v>
      </c>
      <c r="C1463" s="12">
        <f t="shared" si="16"/>
        <v>2010</v>
      </c>
      <c r="D1463" s="9" t="s">
        <v>10</v>
      </c>
      <c r="E1463" s="13">
        <v>553</v>
      </c>
      <c r="F1463" s="14">
        <v>40002</v>
      </c>
      <c r="G1463" s="13">
        <v>779</v>
      </c>
      <c r="H1463" s="13">
        <v>546</v>
      </c>
      <c r="I1463" s="28">
        <f t="shared" si="89"/>
        <v>-226</v>
      </c>
      <c r="J1463">
        <f t="shared" si="90"/>
        <v>0.70089858793324777</v>
      </c>
      <c r="K1463">
        <f t="shared" si="91"/>
        <v>0.98734177215189878</v>
      </c>
      <c r="L1463" t="str">
        <f t="shared" si="92"/>
        <v>1</v>
      </c>
    </row>
    <row r="1464" spans="1:12">
      <c r="A1464" s="9" t="s">
        <v>305</v>
      </c>
      <c r="B1464" s="7">
        <v>40338</v>
      </c>
      <c r="C1464" s="12">
        <f t="shared" si="16"/>
        <v>2010</v>
      </c>
      <c r="D1464" s="9" t="s">
        <v>12</v>
      </c>
      <c r="E1464" s="13">
        <v>359</v>
      </c>
      <c r="F1464" s="14">
        <v>1452</v>
      </c>
      <c r="G1464" s="13">
        <v>504</v>
      </c>
      <c r="H1464" s="13">
        <v>344</v>
      </c>
      <c r="I1464" s="28">
        <f t="shared" si="89"/>
        <v>-145</v>
      </c>
      <c r="J1464">
        <f t="shared" si="90"/>
        <v>0.68253968253968256</v>
      </c>
      <c r="K1464">
        <f t="shared" si="91"/>
        <v>0.95821727019498604</v>
      </c>
      <c r="L1464" t="str">
        <f t="shared" si="92"/>
        <v>1</v>
      </c>
    </row>
    <row r="1465" spans="1:12">
      <c r="A1465" s="9" t="s">
        <v>305</v>
      </c>
      <c r="B1465" s="7">
        <v>40338</v>
      </c>
      <c r="C1465" s="12">
        <f t="shared" si="16"/>
        <v>2010</v>
      </c>
      <c r="D1465" s="9" t="s">
        <v>11</v>
      </c>
      <c r="E1465" s="13">
        <v>178</v>
      </c>
      <c r="F1465" s="14">
        <v>30189</v>
      </c>
      <c r="G1465" s="13">
        <v>273</v>
      </c>
      <c r="H1465" s="13">
        <v>177</v>
      </c>
      <c r="I1465" s="28">
        <f t="shared" si="89"/>
        <v>-95</v>
      </c>
      <c r="J1465">
        <f t="shared" si="90"/>
        <v>0.64835164835164838</v>
      </c>
      <c r="K1465">
        <f t="shared" si="91"/>
        <v>0.9943820224719101</v>
      </c>
      <c r="L1465" t="str">
        <f t="shared" si="92"/>
        <v>1</v>
      </c>
    </row>
    <row r="1466" spans="1:12">
      <c r="A1466" s="9" t="s">
        <v>305</v>
      </c>
      <c r="B1466" s="7">
        <v>40338</v>
      </c>
      <c r="C1466" s="12">
        <f t="shared" si="16"/>
        <v>2010</v>
      </c>
      <c r="D1466" s="9" t="s">
        <v>13</v>
      </c>
      <c r="E1466" s="13">
        <v>361</v>
      </c>
      <c r="F1466" s="14">
        <v>41000</v>
      </c>
      <c r="G1466" s="13">
        <v>639</v>
      </c>
      <c r="H1466" s="13">
        <v>322</v>
      </c>
      <c r="I1466" s="28">
        <f t="shared" si="89"/>
        <v>-278</v>
      </c>
      <c r="J1466">
        <f t="shared" si="90"/>
        <v>0.50391236306729259</v>
      </c>
      <c r="K1466">
        <f t="shared" si="91"/>
        <v>0.89196675900277012</v>
      </c>
      <c r="L1466" t="str">
        <f t="shared" si="92"/>
        <v>1</v>
      </c>
    </row>
    <row r="1467" spans="1:12" ht="25.5">
      <c r="A1467" s="9" t="s">
        <v>306</v>
      </c>
      <c r="B1467" s="7">
        <v>40317</v>
      </c>
      <c r="C1467" s="12">
        <f t="shared" si="16"/>
        <v>2010</v>
      </c>
      <c r="D1467" s="9" t="s">
        <v>9</v>
      </c>
      <c r="E1467" s="13">
        <v>699</v>
      </c>
      <c r="F1467" s="14">
        <v>27389</v>
      </c>
      <c r="G1467" s="13">
        <v>1036</v>
      </c>
      <c r="H1467" s="13">
        <v>697</v>
      </c>
      <c r="I1467" s="28">
        <f t="shared" si="89"/>
        <v>-337</v>
      </c>
      <c r="J1467">
        <f t="shared" si="90"/>
        <v>0.67277992277992282</v>
      </c>
      <c r="K1467">
        <f t="shared" si="91"/>
        <v>0.99713876967095849</v>
      </c>
      <c r="L1467" t="str">
        <f t="shared" si="92"/>
        <v>2</v>
      </c>
    </row>
    <row r="1468" spans="1:12" ht="25.5">
      <c r="A1468" s="9" t="s">
        <v>306</v>
      </c>
      <c r="B1468" s="7">
        <v>40317</v>
      </c>
      <c r="C1468" s="12">
        <f t="shared" si="16"/>
        <v>2010</v>
      </c>
      <c r="D1468" s="9" t="s">
        <v>10</v>
      </c>
      <c r="E1468" s="13">
        <v>561</v>
      </c>
      <c r="F1468" s="14">
        <v>34600</v>
      </c>
      <c r="G1468" s="13">
        <v>715</v>
      </c>
      <c r="H1468" s="13">
        <v>553</v>
      </c>
      <c r="I1468" s="28">
        <f t="shared" si="89"/>
        <v>-154</v>
      </c>
      <c r="J1468">
        <f t="shared" si="90"/>
        <v>0.77342657342657339</v>
      </c>
      <c r="K1468">
        <f t="shared" si="91"/>
        <v>0.98573975044563278</v>
      </c>
      <c r="L1468" t="str">
        <f t="shared" si="92"/>
        <v>2</v>
      </c>
    </row>
    <row r="1469" spans="1:12">
      <c r="A1469" s="9" t="s">
        <v>306</v>
      </c>
      <c r="B1469" s="7">
        <v>40317</v>
      </c>
      <c r="C1469" s="12">
        <f t="shared" si="16"/>
        <v>2010</v>
      </c>
      <c r="D1469" s="9" t="s">
        <v>12</v>
      </c>
      <c r="E1469" s="13">
        <v>364</v>
      </c>
      <c r="F1469" s="14">
        <v>1312</v>
      </c>
      <c r="G1469" s="13">
        <v>468</v>
      </c>
      <c r="H1469" s="13">
        <v>360</v>
      </c>
      <c r="I1469" s="28">
        <f t="shared" si="89"/>
        <v>-104</v>
      </c>
      <c r="J1469">
        <f t="shared" si="90"/>
        <v>0.76923076923076927</v>
      </c>
      <c r="K1469">
        <f t="shared" si="91"/>
        <v>0.98901098901098905</v>
      </c>
      <c r="L1469" t="str">
        <f t="shared" si="92"/>
        <v>2</v>
      </c>
    </row>
    <row r="1470" spans="1:12">
      <c r="A1470" s="9" t="s">
        <v>306</v>
      </c>
      <c r="B1470" s="7">
        <v>40317</v>
      </c>
      <c r="C1470" s="12">
        <f t="shared" si="16"/>
        <v>2010</v>
      </c>
      <c r="D1470" s="9" t="s">
        <v>11</v>
      </c>
      <c r="E1470" s="13">
        <v>176</v>
      </c>
      <c r="F1470" s="14">
        <v>29389</v>
      </c>
      <c r="G1470" s="13">
        <v>296</v>
      </c>
      <c r="H1470" s="13">
        <v>170</v>
      </c>
      <c r="I1470" s="28">
        <f t="shared" si="89"/>
        <v>-120</v>
      </c>
      <c r="J1470">
        <f t="shared" si="90"/>
        <v>0.57432432432432434</v>
      </c>
      <c r="K1470">
        <f t="shared" si="91"/>
        <v>0.96590909090909094</v>
      </c>
      <c r="L1470" t="str">
        <f t="shared" si="92"/>
        <v>2</v>
      </c>
    </row>
    <row r="1471" spans="1:12">
      <c r="A1471" s="9" t="s">
        <v>306</v>
      </c>
      <c r="B1471" s="7">
        <v>40317</v>
      </c>
      <c r="C1471" s="12">
        <f t="shared" si="16"/>
        <v>2010</v>
      </c>
      <c r="D1471" s="9" t="s">
        <v>13</v>
      </c>
      <c r="E1471" s="13">
        <v>367</v>
      </c>
      <c r="F1471" s="14">
        <v>39000</v>
      </c>
      <c r="G1471" s="13">
        <v>608</v>
      </c>
      <c r="H1471" s="13">
        <v>365</v>
      </c>
      <c r="I1471" s="28">
        <f t="shared" si="89"/>
        <v>-241</v>
      </c>
      <c r="J1471">
        <f t="shared" si="90"/>
        <v>0.60032894736842102</v>
      </c>
      <c r="K1471">
        <f t="shared" si="91"/>
        <v>0.99455040871934608</v>
      </c>
      <c r="L1471" t="str">
        <f t="shared" si="92"/>
        <v>2</v>
      </c>
    </row>
    <row r="1472" spans="1:12" ht="25.5">
      <c r="A1472" s="9" t="s">
        <v>307</v>
      </c>
      <c r="B1472" s="7">
        <v>40303</v>
      </c>
      <c r="C1472" s="12">
        <f t="shared" si="16"/>
        <v>2010</v>
      </c>
      <c r="D1472" s="9" t="s">
        <v>9</v>
      </c>
      <c r="E1472" s="13">
        <v>806</v>
      </c>
      <c r="F1472" s="14">
        <v>26102</v>
      </c>
      <c r="G1472" s="13">
        <v>1294</v>
      </c>
      <c r="H1472" s="13">
        <v>798</v>
      </c>
      <c r="I1472" s="28">
        <f t="shared" si="89"/>
        <v>-488</v>
      </c>
      <c r="J1472">
        <f t="shared" si="90"/>
        <v>0.61669242658423495</v>
      </c>
      <c r="K1472">
        <f t="shared" si="91"/>
        <v>0.99007444168734493</v>
      </c>
      <c r="L1472" t="str">
        <f t="shared" si="92"/>
        <v>1</v>
      </c>
    </row>
    <row r="1473" spans="1:12" ht="25.5">
      <c r="A1473" s="9" t="s">
        <v>307</v>
      </c>
      <c r="B1473" s="7">
        <v>40303</v>
      </c>
      <c r="C1473" s="12">
        <f t="shared" si="16"/>
        <v>2010</v>
      </c>
      <c r="D1473" s="9" t="s">
        <v>10</v>
      </c>
      <c r="E1473" s="13">
        <v>550</v>
      </c>
      <c r="F1473" s="14">
        <v>38000</v>
      </c>
      <c r="G1473" s="13">
        <v>869</v>
      </c>
      <c r="H1473" s="13">
        <v>547</v>
      </c>
      <c r="I1473" s="28">
        <f t="shared" si="89"/>
        <v>-319</v>
      </c>
      <c r="J1473">
        <f t="shared" si="90"/>
        <v>0.6294591484464902</v>
      </c>
      <c r="K1473">
        <f t="shared" si="91"/>
        <v>0.99454545454545451</v>
      </c>
      <c r="L1473" t="str">
        <f t="shared" si="92"/>
        <v>1</v>
      </c>
    </row>
    <row r="1474" spans="1:12">
      <c r="A1474" s="9" t="s">
        <v>307</v>
      </c>
      <c r="B1474" s="7">
        <v>40303</v>
      </c>
      <c r="C1474" s="12">
        <f t="shared" si="16"/>
        <v>2010</v>
      </c>
      <c r="D1474" s="9" t="s">
        <v>12</v>
      </c>
      <c r="E1474" s="13">
        <v>340</v>
      </c>
      <c r="F1474" s="14">
        <v>1252</v>
      </c>
      <c r="G1474" s="13">
        <v>415</v>
      </c>
      <c r="H1474" s="13">
        <v>317</v>
      </c>
      <c r="I1474" s="28">
        <f t="shared" si="89"/>
        <v>-75</v>
      </c>
      <c r="J1474">
        <f t="shared" si="90"/>
        <v>0.76385542168674703</v>
      </c>
      <c r="K1474">
        <f t="shared" si="91"/>
        <v>0.93235294117647061</v>
      </c>
      <c r="L1474" t="str">
        <f t="shared" si="92"/>
        <v>1</v>
      </c>
    </row>
    <row r="1475" spans="1:12">
      <c r="A1475" s="9" t="s">
        <v>307</v>
      </c>
      <c r="B1475" s="7">
        <v>40303</v>
      </c>
      <c r="C1475" s="12">
        <f t="shared" si="16"/>
        <v>2010</v>
      </c>
      <c r="D1475" s="9" t="s">
        <v>11</v>
      </c>
      <c r="E1475" s="13">
        <v>189</v>
      </c>
      <c r="F1475" s="14">
        <v>32501</v>
      </c>
      <c r="G1475" s="13">
        <v>329</v>
      </c>
      <c r="H1475" s="13">
        <v>187</v>
      </c>
      <c r="I1475" s="28">
        <f t="shared" ref="I1475:I1538" si="93">E1475-G1475</f>
        <v>-140</v>
      </c>
      <c r="J1475">
        <f t="shared" ref="J1475:J1538" si="94">H1475/G1475</f>
        <v>0.56838905775075987</v>
      </c>
      <c r="K1475">
        <f t="shared" ref="K1475:K1538" si="95">H1475/E1475</f>
        <v>0.98941798941798942</v>
      </c>
      <c r="L1475" t="str">
        <f t="shared" ref="L1475:L1538" si="96">IF(COUNTIF(A1475,"*First*"), "1","2")</f>
        <v>1</v>
      </c>
    </row>
    <row r="1476" spans="1:12">
      <c r="A1476" s="9" t="s">
        <v>307</v>
      </c>
      <c r="B1476" s="7">
        <v>40303</v>
      </c>
      <c r="C1476" s="12">
        <f t="shared" si="16"/>
        <v>2010</v>
      </c>
      <c r="D1476" s="9" t="s">
        <v>13</v>
      </c>
      <c r="E1476" s="13">
        <v>404</v>
      </c>
      <c r="F1476" s="14">
        <v>39002</v>
      </c>
      <c r="G1476" s="13">
        <v>857</v>
      </c>
      <c r="H1476" s="13">
        <v>403</v>
      </c>
      <c r="I1476" s="28">
        <f t="shared" si="93"/>
        <v>-453</v>
      </c>
      <c r="J1476">
        <f t="shared" si="94"/>
        <v>0.47024504084014002</v>
      </c>
      <c r="K1476">
        <f t="shared" si="95"/>
        <v>0.99752475247524752</v>
      </c>
      <c r="L1476" t="str">
        <f t="shared" si="96"/>
        <v>1</v>
      </c>
    </row>
    <row r="1477" spans="1:12" ht="25.5">
      <c r="A1477" s="9" t="s">
        <v>308</v>
      </c>
      <c r="B1477" s="7">
        <v>40289</v>
      </c>
      <c r="C1477" s="12">
        <f t="shared" si="16"/>
        <v>2010</v>
      </c>
      <c r="D1477" s="9" t="s">
        <v>9</v>
      </c>
      <c r="E1477" s="13">
        <v>706</v>
      </c>
      <c r="F1477" s="14">
        <v>30000</v>
      </c>
      <c r="G1477" s="13">
        <v>1242</v>
      </c>
      <c r="H1477" s="13">
        <v>704</v>
      </c>
      <c r="I1477" s="28">
        <f t="shared" si="93"/>
        <v>-536</v>
      </c>
      <c r="J1477">
        <f t="shared" si="94"/>
        <v>0.56682769726247983</v>
      </c>
      <c r="K1477">
        <f t="shared" si="95"/>
        <v>0.99716713881019825</v>
      </c>
      <c r="L1477" t="str">
        <f t="shared" si="96"/>
        <v>2</v>
      </c>
    </row>
    <row r="1478" spans="1:12" ht="25.5">
      <c r="A1478" s="9" t="s">
        <v>308</v>
      </c>
      <c r="B1478" s="7">
        <v>40289</v>
      </c>
      <c r="C1478" s="12">
        <f t="shared" si="16"/>
        <v>2010</v>
      </c>
      <c r="D1478" s="9" t="s">
        <v>10</v>
      </c>
      <c r="E1478" s="13">
        <v>561</v>
      </c>
      <c r="F1478" s="14">
        <v>40001</v>
      </c>
      <c r="G1478" s="13">
        <v>896</v>
      </c>
      <c r="H1478" s="13">
        <v>549</v>
      </c>
      <c r="I1478" s="28">
        <f t="shared" si="93"/>
        <v>-335</v>
      </c>
      <c r="J1478">
        <f t="shared" si="94"/>
        <v>0.6127232142857143</v>
      </c>
      <c r="K1478">
        <f t="shared" si="95"/>
        <v>0.97860962566844922</v>
      </c>
      <c r="L1478" t="str">
        <f t="shared" si="96"/>
        <v>2</v>
      </c>
    </row>
    <row r="1479" spans="1:12">
      <c r="A1479" s="9" t="s">
        <v>308</v>
      </c>
      <c r="B1479" s="7">
        <v>40289</v>
      </c>
      <c r="C1479" s="12">
        <f t="shared" si="16"/>
        <v>2010</v>
      </c>
      <c r="D1479" s="9" t="s">
        <v>12</v>
      </c>
      <c r="E1479" s="13">
        <v>339</v>
      </c>
      <c r="F1479" s="14">
        <v>1253</v>
      </c>
      <c r="G1479" s="13">
        <v>383</v>
      </c>
      <c r="H1479" s="13">
        <v>311</v>
      </c>
      <c r="I1479" s="28">
        <f t="shared" si="93"/>
        <v>-44</v>
      </c>
      <c r="J1479">
        <f t="shared" si="94"/>
        <v>0.81201044386422971</v>
      </c>
      <c r="K1479">
        <f t="shared" si="95"/>
        <v>0.91740412979351027</v>
      </c>
      <c r="L1479" t="str">
        <f t="shared" si="96"/>
        <v>2</v>
      </c>
    </row>
    <row r="1480" spans="1:12">
      <c r="A1480" s="9" t="s">
        <v>308</v>
      </c>
      <c r="B1480" s="7">
        <v>40289</v>
      </c>
      <c r="C1480" s="12">
        <f t="shared" si="16"/>
        <v>2010</v>
      </c>
      <c r="D1480" s="9" t="s">
        <v>11</v>
      </c>
      <c r="E1480" s="13">
        <v>203</v>
      </c>
      <c r="F1480" s="14">
        <v>35556</v>
      </c>
      <c r="G1480" s="13">
        <v>298</v>
      </c>
      <c r="H1480" s="13">
        <v>203</v>
      </c>
      <c r="I1480" s="28">
        <f t="shared" si="93"/>
        <v>-95</v>
      </c>
      <c r="J1480">
        <f t="shared" si="94"/>
        <v>0.68120805369127513</v>
      </c>
      <c r="K1480">
        <f t="shared" si="95"/>
        <v>1</v>
      </c>
      <c r="L1480" t="str">
        <f t="shared" si="96"/>
        <v>2</v>
      </c>
    </row>
    <row r="1481" spans="1:12">
      <c r="A1481" s="9" t="s">
        <v>308</v>
      </c>
      <c r="B1481" s="7">
        <v>40289</v>
      </c>
      <c r="C1481" s="12">
        <f t="shared" si="16"/>
        <v>2010</v>
      </c>
      <c r="D1481" s="9" t="s">
        <v>13</v>
      </c>
      <c r="E1481" s="13">
        <v>390</v>
      </c>
      <c r="F1481" s="14">
        <v>43003</v>
      </c>
      <c r="G1481" s="13">
        <v>709</v>
      </c>
      <c r="H1481" s="13">
        <v>383</v>
      </c>
      <c r="I1481" s="28">
        <f t="shared" si="93"/>
        <v>-319</v>
      </c>
      <c r="J1481">
        <f t="shared" si="94"/>
        <v>0.54019746121297607</v>
      </c>
      <c r="K1481">
        <f t="shared" si="95"/>
        <v>0.982051282051282</v>
      </c>
      <c r="L1481" t="str">
        <f t="shared" si="96"/>
        <v>2</v>
      </c>
    </row>
    <row r="1482" spans="1:12" ht="25.5">
      <c r="A1482" s="9" t="s">
        <v>309</v>
      </c>
      <c r="B1482" s="7">
        <v>40275</v>
      </c>
      <c r="C1482" s="12">
        <f t="shared" si="16"/>
        <v>2010</v>
      </c>
      <c r="D1482" s="9" t="s">
        <v>9</v>
      </c>
      <c r="E1482" s="13">
        <v>705</v>
      </c>
      <c r="F1482" s="14">
        <v>34001</v>
      </c>
      <c r="G1482" s="13">
        <v>1379</v>
      </c>
      <c r="H1482" s="13">
        <v>597</v>
      </c>
      <c r="I1482" s="28">
        <f t="shared" si="93"/>
        <v>-674</v>
      </c>
      <c r="J1482">
        <f t="shared" si="94"/>
        <v>0.43292240754169686</v>
      </c>
      <c r="K1482">
        <f t="shared" si="95"/>
        <v>0.84680851063829787</v>
      </c>
      <c r="L1482" t="str">
        <f t="shared" si="96"/>
        <v>1</v>
      </c>
    </row>
    <row r="1483" spans="1:12" ht="25.5">
      <c r="A1483" s="9" t="s">
        <v>309</v>
      </c>
      <c r="B1483" s="7">
        <v>40275</v>
      </c>
      <c r="C1483" s="12">
        <f t="shared" si="16"/>
        <v>2010</v>
      </c>
      <c r="D1483" s="9" t="s">
        <v>10</v>
      </c>
      <c r="E1483" s="13">
        <v>571</v>
      </c>
      <c r="F1483" s="14">
        <v>45501</v>
      </c>
      <c r="G1483" s="13">
        <v>858</v>
      </c>
      <c r="H1483" s="13">
        <v>571</v>
      </c>
      <c r="I1483" s="28">
        <f t="shared" si="93"/>
        <v>-287</v>
      </c>
      <c r="J1483">
        <f t="shared" si="94"/>
        <v>0.66550116550116545</v>
      </c>
      <c r="K1483">
        <f t="shared" si="95"/>
        <v>1</v>
      </c>
      <c r="L1483" t="str">
        <f t="shared" si="96"/>
        <v>1</v>
      </c>
    </row>
    <row r="1484" spans="1:12">
      <c r="A1484" s="9" t="s">
        <v>309</v>
      </c>
      <c r="B1484" s="7">
        <v>40275</v>
      </c>
      <c r="C1484" s="12">
        <f t="shared" si="16"/>
        <v>2010</v>
      </c>
      <c r="D1484" s="9" t="s">
        <v>12</v>
      </c>
      <c r="E1484" s="13">
        <v>338</v>
      </c>
      <c r="F1484" s="14">
        <v>1221</v>
      </c>
      <c r="G1484" s="13">
        <v>409</v>
      </c>
      <c r="H1484" s="13">
        <v>334</v>
      </c>
      <c r="I1484" s="28">
        <f t="shared" si="93"/>
        <v>-71</v>
      </c>
      <c r="J1484">
        <f t="shared" si="94"/>
        <v>0.81662591687041564</v>
      </c>
      <c r="K1484">
        <f t="shared" si="95"/>
        <v>0.98816568047337283</v>
      </c>
      <c r="L1484" t="str">
        <f t="shared" si="96"/>
        <v>1</v>
      </c>
    </row>
    <row r="1485" spans="1:12">
      <c r="A1485" s="9" t="s">
        <v>309</v>
      </c>
      <c r="B1485" s="7">
        <v>40275</v>
      </c>
      <c r="C1485" s="12">
        <f t="shared" si="16"/>
        <v>2010</v>
      </c>
      <c r="D1485" s="9" t="s">
        <v>11</v>
      </c>
      <c r="E1485" s="13">
        <v>180</v>
      </c>
      <c r="F1485" s="14">
        <v>36511</v>
      </c>
      <c r="G1485" s="13">
        <v>329</v>
      </c>
      <c r="H1485" s="13">
        <v>167</v>
      </c>
      <c r="I1485" s="28">
        <f t="shared" si="93"/>
        <v>-149</v>
      </c>
      <c r="J1485">
        <f t="shared" si="94"/>
        <v>0.50759878419452886</v>
      </c>
      <c r="K1485">
        <f t="shared" si="95"/>
        <v>0.92777777777777781</v>
      </c>
      <c r="L1485" t="str">
        <f t="shared" si="96"/>
        <v>1</v>
      </c>
    </row>
    <row r="1486" spans="1:12">
      <c r="A1486" s="9" t="s">
        <v>309</v>
      </c>
      <c r="B1486" s="7">
        <v>40275</v>
      </c>
      <c r="C1486" s="12">
        <f t="shared" si="16"/>
        <v>2010</v>
      </c>
      <c r="D1486" s="9" t="s">
        <v>13</v>
      </c>
      <c r="E1486" s="13">
        <v>372</v>
      </c>
      <c r="F1486" s="14">
        <v>49000</v>
      </c>
      <c r="G1486" s="13">
        <v>856</v>
      </c>
      <c r="H1486" s="13">
        <v>328</v>
      </c>
      <c r="I1486" s="28">
        <f t="shared" si="93"/>
        <v>-484</v>
      </c>
      <c r="J1486">
        <f t="shared" si="94"/>
        <v>0.38317757009345793</v>
      </c>
      <c r="K1486">
        <f t="shared" si="95"/>
        <v>0.88172043010752688</v>
      </c>
      <c r="L1486" t="str">
        <f t="shared" si="96"/>
        <v>1</v>
      </c>
    </row>
    <row r="1487" spans="1:12" ht="25.5">
      <c r="A1487" s="9" t="s">
        <v>310</v>
      </c>
      <c r="B1487" s="7">
        <v>40261</v>
      </c>
      <c r="C1487" s="12">
        <f t="shared" si="16"/>
        <v>2010</v>
      </c>
      <c r="D1487" s="9" t="s">
        <v>9</v>
      </c>
      <c r="E1487" s="13">
        <v>1146</v>
      </c>
      <c r="F1487" s="14">
        <v>28389</v>
      </c>
      <c r="G1487" s="13">
        <v>2183</v>
      </c>
      <c r="H1487" s="13">
        <v>1137</v>
      </c>
      <c r="I1487" s="28">
        <f t="shared" si="93"/>
        <v>-1037</v>
      </c>
      <c r="J1487">
        <f t="shared" si="94"/>
        <v>0.52084287677508012</v>
      </c>
      <c r="K1487">
        <f t="shared" si="95"/>
        <v>0.99214659685863871</v>
      </c>
      <c r="L1487" t="str">
        <f t="shared" si="96"/>
        <v>2</v>
      </c>
    </row>
    <row r="1488" spans="1:12" ht="25.5">
      <c r="A1488" s="9" t="s">
        <v>310</v>
      </c>
      <c r="B1488" s="7">
        <v>40261</v>
      </c>
      <c r="C1488" s="12">
        <f t="shared" si="16"/>
        <v>2010</v>
      </c>
      <c r="D1488" s="9" t="s">
        <v>10</v>
      </c>
      <c r="E1488" s="13">
        <v>711</v>
      </c>
      <c r="F1488" s="14">
        <v>36089</v>
      </c>
      <c r="G1488" s="13">
        <v>1207</v>
      </c>
      <c r="H1488" s="13">
        <v>699</v>
      </c>
      <c r="I1488" s="28">
        <f t="shared" si="93"/>
        <v>-496</v>
      </c>
      <c r="J1488">
        <f t="shared" si="94"/>
        <v>0.57912178956089477</v>
      </c>
      <c r="K1488">
        <f t="shared" si="95"/>
        <v>0.9831223628691983</v>
      </c>
      <c r="L1488" t="str">
        <f t="shared" si="96"/>
        <v>2</v>
      </c>
    </row>
    <row r="1489" spans="1:12">
      <c r="A1489" s="9" t="s">
        <v>310</v>
      </c>
      <c r="B1489" s="7">
        <v>40261</v>
      </c>
      <c r="C1489" s="12">
        <f t="shared" si="16"/>
        <v>2010</v>
      </c>
      <c r="D1489" s="9" t="s">
        <v>12</v>
      </c>
      <c r="E1489" s="13">
        <v>371</v>
      </c>
      <c r="F1489" s="14">
        <v>1200</v>
      </c>
      <c r="G1489" s="13">
        <v>495</v>
      </c>
      <c r="H1489" s="13">
        <v>368</v>
      </c>
      <c r="I1489" s="28">
        <f t="shared" si="93"/>
        <v>-124</v>
      </c>
      <c r="J1489">
        <f t="shared" si="94"/>
        <v>0.74343434343434345</v>
      </c>
      <c r="K1489">
        <f t="shared" si="95"/>
        <v>0.99191374663072773</v>
      </c>
      <c r="L1489" t="str">
        <f t="shared" si="96"/>
        <v>2</v>
      </c>
    </row>
    <row r="1490" spans="1:12">
      <c r="A1490" s="9" t="s">
        <v>310</v>
      </c>
      <c r="B1490" s="7">
        <v>40261</v>
      </c>
      <c r="C1490" s="12">
        <f t="shared" si="16"/>
        <v>2010</v>
      </c>
      <c r="D1490" s="9" t="s">
        <v>11</v>
      </c>
      <c r="E1490" s="13">
        <v>168</v>
      </c>
      <c r="F1490" s="14">
        <v>32890</v>
      </c>
      <c r="G1490" s="13">
        <v>341</v>
      </c>
      <c r="H1490" s="13">
        <v>141</v>
      </c>
      <c r="I1490" s="28">
        <f t="shared" si="93"/>
        <v>-173</v>
      </c>
      <c r="J1490">
        <f t="shared" si="94"/>
        <v>0.41348973607038125</v>
      </c>
      <c r="K1490">
        <f t="shared" si="95"/>
        <v>0.8392857142857143</v>
      </c>
      <c r="L1490" t="str">
        <f t="shared" si="96"/>
        <v>2</v>
      </c>
    </row>
    <row r="1491" spans="1:12">
      <c r="A1491" s="9" t="s">
        <v>310</v>
      </c>
      <c r="B1491" s="7">
        <v>40261</v>
      </c>
      <c r="C1491" s="12">
        <f t="shared" si="16"/>
        <v>2010</v>
      </c>
      <c r="D1491" s="9" t="s">
        <v>13</v>
      </c>
      <c r="E1491" s="13">
        <v>584</v>
      </c>
      <c r="F1491" s="14">
        <v>42001</v>
      </c>
      <c r="G1491" s="13">
        <v>1507</v>
      </c>
      <c r="H1491" s="13">
        <v>554</v>
      </c>
      <c r="I1491" s="28">
        <f t="shared" si="93"/>
        <v>-923</v>
      </c>
      <c r="J1491">
        <f t="shared" si="94"/>
        <v>0.36761778367617781</v>
      </c>
      <c r="K1491">
        <f t="shared" si="95"/>
        <v>0.94863013698630139</v>
      </c>
      <c r="L1491" t="str">
        <f t="shared" si="96"/>
        <v>2</v>
      </c>
    </row>
    <row r="1492" spans="1:12" ht="25.5">
      <c r="A1492" s="9" t="s">
        <v>311</v>
      </c>
      <c r="B1492" s="7">
        <v>40247</v>
      </c>
      <c r="C1492" s="12">
        <f t="shared" si="16"/>
        <v>2010</v>
      </c>
      <c r="D1492" s="9" t="s">
        <v>9</v>
      </c>
      <c r="E1492" s="13">
        <v>1148</v>
      </c>
      <c r="F1492" s="14">
        <v>20802</v>
      </c>
      <c r="G1492" s="13">
        <v>1758</v>
      </c>
      <c r="H1492" s="13">
        <v>1141</v>
      </c>
      <c r="I1492" s="28">
        <f t="shared" si="93"/>
        <v>-610</v>
      </c>
      <c r="J1492">
        <f t="shared" si="94"/>
        <v>0.64903299203640497</v>
      </c>
      <c r="K1492">
        <f t="shared" si="95"/>
        <v>0.99390243902439024</v>
      </c>
      <c r="L1492" t="str">
        <f t="shared" si="96"/>
        <v>1</v>
      </c>
    </row>
    <row r="1493" spans="1:12" ht="25.5">
      <c r="A1493" s="9" t="s">
        <v>311</v>
      </c>
      <c r="B1493" s="7">
        <v>40247</v>
      </c>
      <c r="C1493" s="12">
        <f t="shared" si="16"/>
        <v>2010</v>
      </c>
      <c r="D1493" s="9" t="s">
        <v>10</v>
      </c>
      <c r="E1493" s="13">
        <v>688</v>
      </c>
      <c r="F1493" s="14">
        <v>26389</v>
      </c>
      <c r="G1493" s="13">
        <v>1087</v>
      </c>
      <c r="H1493" s="13">
        <v>667</v>
      </c>
      <c r="I1493" s="28">
        <f t="shared" si="93"/>
        <v>-399</v>
      </c>
      <c r="J1493">
        <f t="shared" si="94"/>
        <v>0.61361545538178475</v>
      </c>
      <c r="K1493">
        <f t="shared" si="95"/>
        <v>0.96947674418604646</v>
      </c>
      <c r="L1493" t="str">
        <f t="shared" si="96"/>
        <v>1</v>
      </c>
    </row>
    <row r="1494" spans="1:12">
      <c r="A1494" s="9" t="s">
        <v>311</v>
      </c>
      <c r="B1494" s="7">
        <v>40247</v>
      </c>
      <c r="C1494" s="12">
        <f t="shared" si="16"/>
        <v>2010</v>
      </c>
      <c r="D1494" s="9" t="s">
        <v>12</v>
      </c>
      <c r="E1494" s="13">
        <v>385</v>
      </c>
      <c r="F1494" s="14">
        <v>1159</v>
      </c>
      <c r="G1494" s="13">
        <v>467</v>
      </c>
      <c r="H1494" s="13">
        <v>383</v>
      </c>
      <c r="I1494" s="28">
        <f t="shared" si="93"/>
        <v>-82</v>
      </c>
      <c r="J1494">
        <f t="shared" si="94"/>
        <v>0.82012847965738755</v>
      </c>
      <c r="K1494">
        <f t="shared" si="95"/>
        <v>0.9948051948051948</v>
      </c>
      <c r="L1494" t="str">
        <f t="shared" si="96"/>
        <v>1</v>
      </c>
    </row>
    <row r="1495" spans="1:12">
      <c r="A1495" s="9" t="s">
        <v>311</v>
      </c>
      <c r="B1495" s="7">
        <v>40247</v>
      </c>
      <c r="C1495" s="12">
        <f t="shared" si="16"/>
        <v>2010</v>
      </c>
      <c r="D1495" s="9" t="s">
        <v>11</v>
      </c>
      <c r="E1495" s="13">
        <v>168</v>
      </c>
      <c r="F1495" s="14">
        <v>27001</v>
      </c>
      <c r="G1495" s="13">
        <v>257</v>
      </c>
      <c r="H1495" s="13">
        <v>164</v>
      </c>
      <c r="I1495" s="28">
        <f t="shared" si="93"/>
        <v>-89</v>
      </c>
      <c r="J1495">
        <f t="shared" si="94"/>
        <v>0.63813229571984431</v>
      </c>
      <c r="K1495">
        <f t="shared" si="95"/>
        <v>0.97619047619047616</v>
      </c>
      <c r="L1495" t="str">
        <f t="shared" si="96"/>
        <v>1</v>
      </c>
    </row>
    <row r="1496" spans="1:12">
      <c r="A1496" s="9" t="s">
        <v>311</v>
      </c>
      <c r="B1496" s="7">
        <v>40247</v>
      </c>
      <c r="C1496" s="12">
        <f t="shared" si="16"/>
        <v>2010</v>
      </c>
      <c r="D1496" s="9" t="s">
        <v>13</v>
      </c>
      <c r="E1496" s="13">
        <v>587</v>
      </c>
      <c r="F1496" s="14">
        <v>27590</v>
      </c>
      <c r="G1496" s="13">
        <v>1184</v>
      </c>
      <c r="H1496" s="13">
        <v>575</v>
      </c>
      <c r="I1496" s="28">
        <f t="shared" si="93"/>
        <v>-597</v>
      </c>
      <c r="J1496">
        <f t="shared" si="94"/>
        <v>0.48564189189189189</v>
      </c>
      <c r="K1496">
        <f t="shared" si="95"/>
        <v>0.97955706984667801</v>
      </c>
      <c r="L1496" t="str">
        <f t="shared" si="96"/>
        <v>1</v>
      </c>
    </row>
    <row r="1497" spans="1:12" ht="25.5">
      <c r="A1497" s="9" t="s">
        <v>312</v>
      </c>
      <c r="B1497" s="7">
        <v>40233</v>
      </c>
      <c r="C1497" s="12">
        <f t="shared" si="16"/>
        <v>2010</v>
      </c>
      <c r="D1497" s="9" t="s">
        <v>9</v>
      </c>
      <c r="E1497" s="13">
        <v>1148</v>
      </c>
      <c r="F1497" s="14">
        <v>20340</v>
      </c>
      <c r="G1497" s="13">
        <v>1493</v>
      </c>
      <c r="H1497" s="13">
        <v>1148</v>
      </c>
      <c r="I1497" s="28">
        <f t="shared" si="93"/>
        <v>-345</v>
      </c>
      <c r="J1497">
        <f t="shared" si="94"/>
        <v>0.76892163429336902</v>
      </c>
      <c r="K1497">
        <f t="shared" si="95"/>
        <v>1</v>
      </c>
      <c r="L1497" t="str">
        <f t="shared" si="96"/>
        <v>2</v>
      </c>
    </row>
    <row r="1498" spans="1:12" ht="25.5">
      <c r="A1498" s="9" t="s">
        <v>312</v>
      </c>
      <c r="B1498" s="7">
        <v>40233</v>
      </c>
      <c r="C1498" s="12">
        <f t="shared" si="16"/>
        <v>2010</v>
      </c>
      <c r="D1498" s="9" t="s">
        <v>10</v>
      </c>
      <c r="E1498" s="13">
        <v>685</v>
      </c>
      <c r="F1498" s="14">
        <v>23889</v>
      </c>
      <c r="G1498" s="13">
        <v>956</v>
      </c>
      <c r="H1498" s="13">
        <v>658</v>
      </c>
      <c r="I1498" s="28">
        <f t="shared" si="93"/>
        <v>-271</v>
      </c>
      <c r="J1498">
        <f t="shared" si="94"/>
        <v>0.68828451882845187</v>
      </c>
      <c r="K1498">
        <f t="shared" si="95"/>
        <v>0.96058394160583938</v>
      </c>
      <c r="L1498" t="str">
        <f t="shared" si="96"/>
        <v>2</v>
      </c>
    </row>
    <row r="1499" spans="1:12">
      <c r="A1499" s="9" t="s">
        <v>312</v>
      </c>
      <c r="B1499" s="7">
        <v>40233</v>
      </c>
      <c r="C1499" s="12">
        <f t="shared" si="16"/>
        <v>2010</v>
      </c>
      <c r="D1499" s="9" t="s">
        <v>12</v>
      </c>
      <c r="E1499" s="13">
        <v>363</v>
      </c>
      <c r="F1499" s="14">
        <v>1001</v>
      </c>
      <c r="G1499" s="13">
        <v>472</v>
      </c>
      <c r="H1499" s="13">
        <v>355</v>
      </c>
      <c r="I1499" s="28">
        <f t="shared" si="93"/>
        <v>-109</v>
      </c>
      <c r="J1499">
        <f t="shared" si="94"/>
        <v>0.7521186440677966</v>
      </c>
      <c r="K1499">
        <f t="shared" si="95"/>
        <v>0.97796143250688705</v>
      </c>
      <c r="L1499" t="str">
        <f t="shared" si="96"/>
        <v>2</v>
      </c>
    </row>
    <row r="1500" spans="1:12">
      <c r="A1500" s="9" t="s">
        <v>312</v>
      </c>
      <c r="B1500" s="7">
        <v>40233</v>
      </c>
      <c r="C1500" s="12">
        <f t="shared" si="16"/>
        <v>2010</v>
      </c>
      <c r="D1500" s="9" t="s">
        <v>11</v>
      </c>
      <c r="E1500" s="13">
        <v>173</v>
      </c>
      <c r="F1500" s="14">
        <v>23501</v>
      </c>
      <c r="G1500" s="13">
        <v>285</v>
      </c>
      <c r="H1500" s="13">
        <v>170</v>
      </c>
      <c r="I1500" s="28">
        <f t="shared" si="93"/>
        <v>-112</v>
      </c>
      <c r="J1500">
        <f t="shared" si="94"/>
        <v>0.59649122807017541</v>
      </c>
      <c r="K1500">
        <f t="shared" si="95"/>
        <v>0.98265895953757221</v>
      </c>
      <c r="L1500" t="str">
        <f t="shared" si="96"/>
        <v>2</v>
      </c>
    </row>
    <row r="1501" spans="1:12">
      <c r="A1501" s="9" t="s">
        <v>312</v>
      </c>
      <c r="B1501" s="7">
        <v>40233</v>
      </c>
      <c r="C1501" s="12">
        <f t="shared" si="16"/>
        <v>2010</v>
      </c>
      <c r="D1501" s="9" t="s">
        <v>13</v>
      </c>
      <c r="E1501" s="13">
        <v>590</v>
      </c>
      <c r="F1501" s="14">
        <v>24229</v>
      </c>
      <c r="G1501" s="13">
        <v>1255</v>
      </c>
      <c r="H1501" s="13">
        <v>587</v>
      </c>
      <c r="I1501" s="28">
        <f t="shared" si="93"/>
        <v>-665</v>
      </c>
      <c r="J1501">
        <f t="shared" si="94"/>
        <v>0.46772908366533866</v>
      </c>
      <c r="K1501">
        <f t="shared" si="95"/>
        <v>0.9949152542372881</v>
      </c>
      <c r="L1501" t="str">
        <f t="shared" si="96"/>
        <v>2</v>
      </c>
    </row>
    <row r="1502" spans="1:12" ht="25.5">
      <c r="A1502" s="9" t="s">
        <v>313</v>
      </c>
      <c r="B1502" s="7">
        <v>40212</v>
      </c>
      <c r="C1502" s="12">
        <f t="shared" si="16"/>
        <v>2010</v>
      </c>
      <c r="D1502" s="9" t="s">
        <v>9</v>
      </c>
      <c r="E1502" s="13">
        <v>1154</v>
      </c>
      <c r="F1502" s="14">
        <v>19989</v>
      </c>
      <c r="G1502" s="13">
        <v>1326</v>
      </c>
      <c r="H1502" s="13">
        <v>1153</v>
      </c>
      <c r="I1502" s="28">
        <f t="shared" si="93"/>
        <v>-172</v>
      </c>
      <c r="J1502">
        <f t="shared" si="94"/>
        <v>0.86953242835595779</v>
      </c>
      <c r="K1502">
        <f t="shared" si="95"/>
        <v>0.99913344887348354</v>
      </c>
      <c r="L1502" t="str">
        <f t="shared" si="96"/>
        <v>1</v>
      </c>
    </row>
    <row r="1503" spans="1:12" ht="25.5">
      <c r="A1503" s="9" t="s">
        <v>313</v>
      </c>
      <c r="B1503" s="7">
        <v>40212</v>
      </c>
      <c r="C1503" s="12">
        <f t="shared" si="16"/>
        <v>2010</v>
      </c>
      <c r="D1503" s="9" t="s">
        <v>10</v>
      </c>
      <c r="E1503" s="13">
        <v>693</v>
      </c>
      <c r="F1503" s="14">
        <v>23180</v>
      </c>
      <c r="G1503" s="13">
        <v>930</v>
      </c>
      <c r="H1503" s="13">
        <v>690</v>
      </c>
      <c r="I1503" s="28">
        <f t="shared" si="93"/>
        <v>-237</v>
      </c>
      <c r="J1503">
        <f t="shared" si="94"/>
        <v>0.74193548387096775</v>
      </c>
      <c r="K1503">
        <f t="shared" si="95"/>
        <v>0.99567099567099571</v>
      </c>
      <c r="L1503" t="str">
        <f t="shared" si="96"/>
        <v>1</v>
      </c>
    </row>
    <row r="1504" spans="1:12">
      <c r="A1504" s="9" t="s">
        <v>313</v>
      </c>
      <c r="B1504" s="7">
        <v>40212</v>
      </c>
      <c r="C1504" s="12">
        <f t="shared" si="16"/>
        <v>2010</v>
      </c>
      <c r="D1504" s="9" t="s">
        <v>12</v>
      </c>
      <c r="E1504" s="13">
        <v>371</v>
      </c>
      <c r="F1504" s="14">
        <v>852</v>
      </c>
      <c r="G1504" s="13">
        <v>525</v>
      </c>
      <c r="H1504" s="13">
        <v>349</v>
      </c>
      <c r="I1504" s="28">
        <f t="shared" si="93"/>
        <v>-154</v>
      </c>
      <c r="J1504">
        <f t="shared" si="94"/>
        <v>0.66476190476190478</v>
      </c>
      <c r="K1504">
        <f t="shared" si="95"/>
        <v>0.94070080862533689</v>
      </c>
      <c r="L1504" t="str">
        <f t="shared" si="96"/>
        <v>1</v>
      </c>
    </row>
    <row r="1505" spans="1:12">
      <c r="A1505" s="9" t="s">
        <v>313</v>
      </c>
      <c r="B1505" s="7">
        <v>40212</v>
      </c>
      <c r="C1505" s="12">
        <f t="shared" si="16"/>
        <v>2010</v>
      </c>
      <c r="D1505" s="9" t="s">
        <v>11</v>
      </c>
      <c r="E1505" s="13">
        <v>165</v>
      </c>
      <c r="F1505" s="14">
        <v>21390</v>
      </c>
      <c r="G1505" s="13">
        <v>250</v>
      </c>
      <c r="H1505" s="13">
        <v>162</v>
      </c>
      <c r="I1505" s="28">
        <f t="shared" si="93"/>
        <v>-85</v>
      </c>
      <c r="J1505">
        <f t="shared" si="94"/>
        <v>0.64800000000000002</v>
      </c>
      <c r="K1505">
        <f t="shared" si="95"/>
        <v>0.98181818181818181</v>
      </c>
      <c r="L1505" t="str">
        <f t="shared" si="96"/>
        <v>1</v>
      </c>
    </row>
    <row r="1506" spans="1:12">
      <c r="A1506" s="9" t="s">
        <v>313</v>
      </c>
      <c r="B1506" s="7">
        <v>40212</v>
      </c>
      <c r="C1506" s="12">
        <f t="shared" si="16"/>
        <v>2010</v>
      </c>
      <c r="D1506" s="9" t="s">
        <v>13</v>
      </c>
      <c r="E1506" s="13">
        <v>601</v>
      </c>
      <c r="F1506" s="14">
        <v>22401</v>
      </c>
      <c r="G1506" s="13">
        <v>1069</v>
      </c>
      <c r="H1506" s="13">
        <v>596</v>
      </c>
      <c r="I1506" s="28">
        <f t="shared" si="93"/>
        <v>-468</v>
      </c>
      <c r="J1506">
        <f t="shared" si="94"/>
        <v>0.55753040224508887</v>
      </c>
      <c r="K1506">
        <f t="shared" si="95"/>
        <v>0.99168053244592347</v>
      </c>
      <c r="L1506" t="str">
        <f t="shared" si="96"/>
        <v>1</v>
      </c>
    </row>
    <row r="1507" spans="1:12" ht="25.5">
      <c r="A1507" s="9" t="s">
        <v>314</v>
      </c>
      <c r="B1507" s="7">
        <v>40198</v>
      </c>
      <c r="C1507" s="12">
        <f t="shared" si="16"/>
        <v>2010</v>
      </c>
      <c r="D1507" s="9" t="s">
        <v>9</v>
      </c>
      <c r="E1507" s="13">
        <v>1151</v>
      </c>
      <c r="F1507" s="14">
        <v>20501</v>
      </c>
      <c r="G1507" s="13">
        <v>1673</v>
      </c>
      <c r="H1507" s="13">
        <v>1149</v>
      </c>
      <c r="I1507" s="28">
        <f t="shared" si="93"/>
        <v>-522</v>
      </c>
      <c r="J1507">
        <f t="shared" si="94"/>
        <v>0.68679019725044832</v>
      </c>
      <c r="K1507">
        <f t="shared" si="95"/>
        <v>0.99826238053866201</v>
      </c>
      <c r="L1507" t="str">
        <f t="shared" si="96"/>
        <v>2</v>
      </c>
    </row>
    <row r="1508" spans="1:12" ht="25.5">
      <c r="A1508" s="9" t="s">
        <v>314</v>
      </c>
      <c r="B1508" s="7">
        <v>40198</v>
      </c>
      <c r="C1508" s="12">
        <f t="shared" si="16"/>
        <v>2010</v>
      </c>
      <c r="D1508" s="9" t="s">
        <v>10</v>
      </c>
      <c r="E1508" s="13">
        <v>717</v>
      </c>
      <c r="F1508" s="14">
        <v>22400</v>
      </c>
      <c r="G1508" s="13">
        <v>1105</v>
      </c>
      <c r="H1508" s="13">
        <v>717</v>
      </c>
      <c r="I1508" s="28">
        <f t="shared" si="93"/>
        <v>-388</v>
      </c>
      <c r="J1508">
        <f t="shared" si="94"/>
        <v>0.64886877828054301</v>
      </c>
      <c r="K1508">
        <f t="shared" si="95"/>
        <v>1</v>
      </c>
      <c r="L1508" t="str">
        <f t="shared" si="96"/>
        <v>2</v>
      </c>
    </row>
    <row r="1509" spans="1:12">
      <c r="A1509" s="9" t="s">
        <v>314</v>
      </c>
      <c r="B1509" s="7">
        <v>40198</v>
      </c>
      <c r="C1509" s="12">
        <f t="shared" si="16"/>
        <v>2010</v>
      </c>
      <c r="D1509" s="9" t="s">
        <v>12</v>
      </c>
      <c r="E1509" s="13">
        <v>378</v>
      </c>
      <c r="F1509" s="14">
        <v>852</v>
      </c>
      <c r="G1509" s="13">
        <v>551</v>
      </c>
      <c r="H1509" s="13">
        <v>378</v>
      </c>
      <c r="I1509" s="28">
        <f t="shared" si="93"/>
        <v>-173</v>
      </c>
      <c r="J1509">
        <f t="shared" si="94"/>
        <v>0.68602540834845738</v>
      </c>
      <c r="K1509">
        <f t="shared" si="95"/>
        <v>1</v>
      </c>
      <c r="L1509" t="str">
        <f t="shared" si="96"/>
        <v>2</v>
      </c>
    </row>
    <row r="1510" spans="1:12">
      <c r="A1510" s="9" t="s">
        <v>314</v>
      </c>
      <c r="B1510" s="7">
        <v>40198</v>
      </c>
      <c r="C1510" s="12">
        <f t="shared" si="16"/>
        <v>2010</v>
      </c>
      <c r="D1510" s="9" t="s">
        <v>11</v>
      </c>
      <c r="E1510" s="13">
        <v>181</v>
      </c>
      <c r="F1510" s="14">
        <v>20090</v>
      </c>
      <c r="G1510" s="13">
        <v>280</v>
      </c>
      <c r="H1510" s="13">
        <v>173</v>
      </c>
      <c r="I1510" s="28">
        <f t="shared" si="93"/>
        <v>-99</v>
      </c>
      <c r="J1510">
        <f t="shared" si="94"/>
        <v>0.61785714285714288</v>
      </c>
      <c r="K1510">
        <f t="shared" si="95"/>
        <v>0.95580110497237569</v>
      </c>
      <c r="L1510" t="str">
        <f t="shared" si="96"/>
        <v>2</v>
      </c>
    </row>
    <row r="1511" spans="1:12">
      <c r="A1511" s="9" t="s">
        <v>314</v>
      </c>
      <c r="B1511" s="7">
        <v>40198</v>
      </c>
      <c r="C1511" s="12">
        <f t="shared" si="16"/>
        <v>2010</v>
      </c>
      <c r="D1511" s="9" t="s">
        <v>13</v>
      </c>
      <c r="E1511" s="13">
        <v>588</v>
      </c>
      <c r="F1511" s="14">
        <v>21899</v>
      </c>
      <c r="G1511" s="13">
        <v>1322</v>
      </c>
      <c r="H1511" s="13">
        <v>579</v>
      </c>
      <c r="I1511" s="28">
        <f t="shared" si="93"/>
        <v>-734</v>
      </c>
      <c r="J1511">
        <f t="shared" si="94"/>
        <v>0.43797276853252648</v>
      </c>
      <c r="K1511">
        <f t="shared" si="95"/>
        <v>0.98469387755102045</v>
      </c>
      <c r="L1511" t="str">
        <f t="shared" si="96"/>
        <v>2</v>
      </c>
    </row>
    <row r="1512" spans="1:12" ht="25.5">
      <c r="A1512" s="9" t="s">
        <v>315</v>
      </c>
      <c r="B1512" s="7">
        <v>40184</v>
      </c>
      <c r="C1512" s="12">
        <f t="shared" si="16"/>
        <v>2010</v>
      </c>
      <c r="D1512" s="9" t="s">
        <v>9</v>
      </c>
      <c r="E1512" s="13">
        <v>1152</v>
      </c>
      <c r="F1512" s="14">
        <v>18502</v>
      </c>
      <c r="G1512" s="13">
        <v>1342</v>
      </c>
      <c r="H1512" s="13">
        <v>1145</v>
      </c>
      <c r="I1512" s="28">
        <f t="shared" si="93"/>
        <v>-190</v>
      </c>
      <c r="J1512">
        <f t="shared" si="94"/>
        <v>0.85320417287630401</v>
      </c>
      <c r="K1512">
        <f t="shared" si="95"/>
        <v>0.99392361111111116</v>
      </c>
      <c r="L1512" t="str">
        <f t="shared" si="96"/>
        <v>1</v>
      </c>
    </row>
    <row r="1513" spans="1:12" ht="25.5">
      <c r="A1513" s="9" t="s">
        <v>315</v>
      </c>
      <c r="B1513" s="7">
        <v>40184</v>
      </c>
      <c r="C1513" s="12">
        <f t="shared" si="16"/>
        <v>2010</v>
      </c>
      <c r="D1513" s="9" t="s">
        <v>10</v>
      </c>
      <c r="E1513" s="13">
        <v>687</v>
      </c>
      <c r="F1513" s="14">
        <v>19190</v>
      </c>
      <c r="G1513" s="13">
        <v>883</v>
      </c>
      <c r="H1513" s="13">
        <v>679</v>
      </c>
      <c r="I1513" s="28">
        <f t="shared" si="93"/>
        <v>-196</v>
      </c>
      <c r="J1513">
        <f t="shared" si="94"/>
        <v>0.76896942242355604</v>
      </c>
      <c r="K1513">
        <f t="shared" si="95"/>
        <v>0.98835516739446871</v>
      </c>
      <c r="L1513" t="str">
        <f t="shared" si="96"/>
        <v>1</v>
      </c>
    </row>
    <row r="1514" spans="1:12">
      <c r="A1514" s="9" t="s">
        <v>315</v>
      </c>
      <c r="B1514" s="7">
        <v>40184</v>
      </c>
      <c r="C1514" s="12">
        <f t="shared" si="16"/>
        <v>2010</v>
      </c>
      <c r="D1514" s="9" t="s">
        <v>12</v>
      </c>
      <c r="E1514" s="13">
        <v>373</v>
      </c>
      <c r="F1514" s="14">
        <v>889</v>
      </c>
      <c r="G1514" s="13">
        <v>509</v>
      </c>
      <c r="H1514" s="13">
        <v>365</v>
      </c>
      <c r="I1514" s="28">
        <f t="shared" si="93"/>
        <v>-136</v>
      </c>
      <c r="J1514">
        <f t="shared" si="94"/>
        <v>0.71709233791748528</v>
      </c>
      <c r="K1514">
        <f t="shared" si="95"/>
        <v>0.97855227882037532</v>
      </c>
      <c r="L1514" t="str">
        <f t="shared" si="96"/>
        <v>1</v>
      </c>
    </row>
    <row r="1515" spans="1:12">
      <c r="A1515" s="9" t="s">
        <v>315</v>
      </c>
      <c r="B1515" s="7">
        <v>40184</v>
      </c>
      <c r="C1515" s="12">
        <f t="shared" si="16"/>
        <v>2010</v>
      </c>
      <c r="D1515" s="9" t="s">
        <v>11</v>
      </c>
      <c r="E1515" s="13">
        <v>173</v>
      </c>
      <c r="F1515" s="14">
        <v>19001</v>
      </c>
      <c r="G1515" s="13">
        <v>265</v>
      </c>
      <c r="H1515" s="13">
        <v>173</v>
      </c>
      <c r="I1515" s="28">
        <f t="shared" si="93"/>
        <v>-92</v>
      </c>
      <c r="J1515">
        <f t="shared" si="94"/>
        <v>0.65283018867924525</v>
      </c>
      <c r="K1515">
        <f t="shared" si="95"/>
        <v>1</v>
      </c>
      <c r="L1515" t="str">
        <f t="shared" si="96"/>
        <v>1</v>
      </c>
    </row>
    <row r="1516" spans="1:12">
      <c r="A1516" s="9" t="s">
        <v>315</v>
      </c>
      <c r="B1516" s="7">
        <v>40184</v>
      </c>
      <c r="C1516" s="12">
        <f t="shared" si="16"/>
        <v>2010</v>
      </c>
      <c r="D1516" s="9" t="s">
        <v>13</v>
      </c>
      <c r="E1516" s="13">
        <v>586</v>
      </c>
      <c r="F1516" s="14">
        <v>19889</v>
      </c>
      <c r="G1516" s="13">
        <v>1011</v>
      </c>
      <c r="H1516" s="13">
        <v>567</v>
      </c>
      <c r="I1516" s="28">
        <f t="shared" si="93"/>
        <v>-425</v>
      </c>
      <c r="J1516">
        <f t="shared" si="94"/>
        <v>0.56083086053412468</v>
      </c>
      <c r="K1516">
        <f t="shared" si="95"/>
        <v>0.96757679180887368</v>
      </c>
      <c r="L1516" t="str">
        <f t="shared" si="96"/>
        <v>1</v>
      </c>
    </row>
    <row r="1517" spans="1:12" ht="25.5">
      <c r="A1517" s="9" t="s">
        <v>316</v>
      </c>
      <c r="B1517" s="7">
        <v>40170</v>
      </c>
      <c r="C1517" s="12">
        <f t="shared" si="16"/>
        <v>2009</v>
      </c>
      <c r="D1517" s="9" t="s">
        <v>9</v>
      </c>
      <c r="E1517" s="13">
        <v>1150</v>
      </c>
      <c r="F1517" s="14">
        <v>18150</v>
      </c>
      <c r="G1517" s="13">
        <v>1465</v>
      </c>
      <c r="H1517" s="13">
        <v>1145</v>
      </c>
      <c r="I1517" s="28">
        <f t="shared" si="93"/>
        <v>-315</v>
      </c>
      <c r="J1517">
        <f t="shared" si="94"/>
        <v>0.78156996587030714</v>
      </c>
      <c r="K1517">
        <f t="shared" si="95"/>
        <v>0.9956521739130435</v>
      </c>
      <c r="L1517" t="str">
        <f t="shared" si="96"/>
        <v>2</v>
      </c>
    </row>
    <row r="1518" spans="1:12" ht="25.5">
      <c r="A1518" s="9" t="s">
        <v>316</v>
      </c>
      <c r="B1518" s="7">
        <v>40170</v>
      </c>
      <c r="C1518" s="12">
        <f t="shared" si="16"/>
        <v>2009</v>
      </c>
      <c r="D1518" s="9" t="s">
        <v>10</v>
      </c>
      <c r="E1518" s="13">
        <v>697</v>
      </c>
      <c r="F1518" s="14">
        <v>17889</v>
      </c>
      <c r="G1518" s="13">
        <v>816</v>
      </c>
      <c r="H1518" s="13">
        <v>665</v>
      </c>
      <c r="I1518" s="28">
        <f t="shared" si="93"/>
        <v>-119</v>
      </c>
      <c r="J1518">
        <f t="shared" si="94"/>
        <v>0.81495098039215685</v>
      </c>
      <c r="K1518">
        <f t="shared" si="95"/>
        <v>0.95408895265423244</v>
      </c>
      <c r="L1518" t="str">
        <f t="shared" si="96"/>
        <v>2</v>
      </c>
    </row>
    <row r="1519" spans="1:12">
      <c r="A1519" s="9" t="s">
        <v>316</v>
      </c>
      <c r="B1519" s="7">
        <v>40170</v>
      </c>
      <c r="C1519" s="12">
        <f t="shared" si="16"/>
        <v>2009</v>
      </c>
      <c r="D1519" s="9" t="s">
        <v>12</v>
      </c>
      <c r="E1519" s="13">
        <v>363</v>
      </c>
      <c r="F1519" s="14">
        <v>851</v>
      </c>
      <c r="G1519" s="13">
        <v>447</v>
      </c>
      <c r="H1519" s="13">
        <v>348</v>
      </c>
      <c r="I1519" s="28">
        <f t="shared" si="93"/>
        <v>-84</v>
      </c>
      <c r="J1519">
        <f t="shared" si="94"/>
        <v>0.77852348993288589</v>
      </c>
      <c r="K1519">
        <f t="shared" si="95"/>
        <v>0.95867768595041325</v>
      </c>
      <c r="L1519" t="str">
        <f t="shared" si="96"/>
        <v>2</v>
      </c>
    </row>
    <row r="1520" spans="1:12">
      <c r="A1520" s="9" t="s">
        <v>316</v>
      </c>
      <c r="B1520" s="7">
        <v>40170</v>
      </c>
      <c r="C1520" s="12">
        <f t="shared" si="16"/>
        <v>2009</v>
      </c>
      <c r="D1520" s="9" t="s">
        <v>11</v>
      </c>
      <c r="E1520" s="13">
        <v>181</v>
      </c>
      <c r="F1520" s="14">
        <v>17900</v>
      </c>
      <c r="G1520" s="13">
        <v>283</v>
      </c>
      <c r="H1520" s="13">
        <v>165</v>
      </c>
      <c r="I1520" s="28">
        <f t="shared" si="93"/>
        <v>-102</v>
      </c>
      <c r="J1520">
        <f t="shared" si="94"/>
        <v>0.58303886925795056</v>
      </c>
      <c r="K1520">
        <f t="shared" si="95"/>
        <v>0.91160220994475138</v>
      </c>
      <c r="L1520" t="str">
        <f t="shared" si="96"/>
        <v>2</v>
      </c>
    </row>
    <row r="1521" spans="1:12">
      <c r="A1521" s="9" t="s">
        <v>316</v>
      </c>
      <c r="B1521" s="7">
        <v>40170</v>
      </c>
      <c r="C1521" s="12">
        <f t="shared" si="16"/>
        <v>2009</v>
      </c>
      <c r="D1521" s="9" t="s">
        <v>13</v>
      </c>
      <c r="E1521" s="13">
        <v>582</v>
      </c>
      <c r="F1521" s="14">
        <v>17889</v>
      </c>
      <c r="G1521" s="13">
        <v>1005</v>
      </c>
      <c r="H1521" s="13">
        <v>575</v>
      </c>
      <c r="I1521" s="28">
        <f t="shared" si="93"/>
        <v>-423</v>
      </c>
      <c r="J1521">
        <f t="shared" si="94"/>
        <v>0.57213930348258701</v>
      </c>
      <c r="K1521">
        <f t="shared" si="95"/>
        <v>0.98797250859106533</v>
      </c>
      <c r="L1521" t="str">
        <f t="shared" si="96"/>
        <v>2</v>
      </c>
    </row>
    <row r="1522" spans="1:12" ht="25.5">
      <c r="A1522" s="9" t="s">
        <v>317</v>
      </c>
      <c r="B1522" s="7">
        <v>40156</v>
      </c>
      <c r="C1522" s="12">
        <f t="shared" si="16"/>
        <v>2009</v>
      </c>
      <c r="D1522" s="9" t="s">
        <v>9</v>
      </c>
      <c r="E1522" s="13">
        <v>1151</v>
      </c>
      <c r="F1522" s="14">
        <v>18502</v>
      </c>
      <c r="G1522" s="13">
        <v>1658</v>
      </c>
      <c r="H1522" s="13">
        <v>1146</v>
      </c>
      <c r="I1522" s="28">
        <f t="shared" si="93"/>
        <v>-507</v>
      </c>
      <c r="J1522">
        <f t="shared" si="94"/>
        <v>0.69119420989143543</v>
      </c>
      <c r="K1522">
        <f t="shared" si="95"/>
        <v>0.99565595134665508</v>
      </c>
      <c r="L1522" t="str">
        <f t="shared" si="96"/>
        <v>1</v>
      </c>
    </row>
    <row r="1523" spans="1:12" ht="25.5">
      <c r="A1523" s="9" t="s">
        <v>317</v>
      </c>
      <c r="B1523" s="7">
        <v>40156</v>
      </c>
      <c r="C1523" s="12">
        <f t="shared" si="16"/>
        <v>2009</v>
      </c>
      <c r="D1523" s="9" t="s">
        <v>10</v>
      </c>
      <c r="E1523" s="13">
        <v>692</v>
      </c>
      <c r="F1523" s="14">
        <v>19003</v>
      </c>
      <c r="G1523" s="13">
        <v>857</v>
      </c>
      <c r="H1523" s="13">
        <v>690</v>
      </c>
      <c r="I1523" s="28">
        <f t="shared" si="93"/>
        <v>-165</v>
      </c>
      <c r="J1523">
        <f t="shared" si="94"/>
        <v>0.80513418903150524</v>
      </c>
      <c r="K1523">
        <f t="shared" si="95"/>
        <v>0.99710982658959535</v>
      </c>
      <c r="L1523" t="str">
        <f t="shared" si="96"/>
        <v>1</v>
      </c>
    </row>
    <row r="1524" spans="1:12">
      <c r="A1524" s="9" t="s">
        <v>317</v>
      </c>
      <c r="B1524" s="7">
        <v>40156</v>
      </c>
      <c r="C1524" s="12">
        <f t="shared" si="16"/>
        <v>2009</v>
      </c>
      <c r="D1524" s="9" t="s">
        <v>12</v>
      </c>
      <c r="E1524" s="13">
        <v>393</v>
      </c>
      <c r="F1524" s="14">
        <v>854</v>
      </c>
      <c r="G1524" s="13">
        <v>515</v>
      </c>
      <c r="H1524" s="13">
        <v>383</v>
      </c>
      <c r="I1524" s="28">
        <f t="shared" si="93"/>
        <v>-122</v>
      </c>
      <c r="J1524">
        <f t="shared" si="94"/>
        <v>0.74368932038834956</v>
      </c>
      <c r="K1524">
        <f t="shared" si="95"/>
        <v>0.97455470737913485</v>
      </c>
      <c r="L1524" t="str">
        <f t="shared" si="96"/>
        <v>1</v>
      </c>
    </row>
    <row r="1525" spans="1:12">
      <c r="A1525" s="9" t="s">
        <v>317</v>
      </c>
      <c r="B1525" s="7">
        <v>40156</v>
      </c>
      <c r="C1525" s="12">
        <f t="shared" si="16"/>
        <v>2009</v>
      </c>
      <c r="D1525" s="9" t="s">
        <v>11</v>
      </c>
      <c r="E1525" s="13">
        <v>167</v>
      </c>
      <c r="F1525" s="14">
        <v>18289</v>
      </c>
      <c r="G1525" s="13">
        <v>334</v>
      </c>
      <c r="H1525" s="13">
        <v>159</v>
      </c>
      <c r="I1525" s="28">
        <f t="shared" si="93"/>
        <v>-167</v>
      </c>
      <c r="J1525">
        <f t="shared" si="94"/>
        <v>0.47604790419161674</v>
      </c>
      <c r="K1525">
        <f t="shared" si="95"/>
        <v>0.95209580838323349</v>
      </c>
      <c r="L1525" t="str">
        <f t="shared" si="96"/>
        <v>1</v>
      </c>
    </row>
    <row r="1526" spans="1:12">
      <c r="A1526" s="9" t="s">
        <v>317</v>
      </c>
      <c r="B1526" s="7">
        <v>40156</v>
      </c>
      <c r="C1526" s="12">
        <f t="shared" si="16"/>
        <v>2009</v>
      </c>
      <c r="D1526" s="9" t="s">
        <v>13</v>
      </c>
      <c r="E1526" s="13">
        <v>589</v>
      </c>
      <c r="F1526" s="14">
        <v>18509</v>
      </c>
      <c r="G1526" s="13">
        <v>850</v>
      </c>
      <c r="H1526" s="13">
        <v>585</v>
      </c>
      <c r="I1526" s="28">
        <f t="shared" si="93"/>
        <v>-261</v>
      </c>
      <c r="J1526">
        <f t="shared" si="94"/>
        <v>0.68823529411764706</v>
      </c>
      <c r="K1526">
        <f t="shared" si="95"/>
        <v>0.99320882852292025</v>
      </c>
      <c r="L1526" t="str">
        <f t="shared" si="96"/>
        <v>1</v>
      </c>
    </row>
    <row r="1527" spans="1:12" ht="25.5">
      <c r="A1527" s="9" t="s">
        <v>318</v>
      </c>
      <c r="B1527" s="7">
        <v>40135</v>
      </c>
      <c r="C1527" s="12">
        <f t="shared" si="16"/>
        <v>2009</v>
      </c>
      <c r="D1527" s="9" t="s">
        <v>9</v>
      </c>
      <c r="E1527" s="13">
        <v>1146</v>
      </c>
      <c r="F1527" s="14">
        <v>17189</v>
      </c>
      <c r="G1527" s="13">
        <v>1261</v>
      </c>
      <c r="H1527" s="13">
        <v>1142</v>
      </c>
      <c r="I1527" s="28">
        <f t="shared" si="93"/>
        <v>-115</v>
      </c>
      <c r="J1527">
        <f t="shared" si="94"/>
        <v>0.9056304520222046</v>
      </c>
      <c r="K1527">
        <f t="shared" si="95"/>
        <v>0.99650959860383947</v>
      </c>
      <c r="L1527" t="str">
        <f t="shared" si="96"/>
        <v>2</v>
      </c>
    </row>
    <row r="1528" spans="1:12" ht="25.5">
      <c r="A1528" s="9" t="s">
        <v>318</v>
      </c>
      <c r="B1528" s="7">
        <v>40135</v>
      </c>
      <c r="C1528" s="12">
        <f t="shared" si="16"/>
        <v>2009</v>
      </c>
      <c r="D1528" s="9" t="s">
        <v>10</v>
      </c>
      <c r="E1528" s="13">
        <v>687</v>
      </c>
      <c r="F1528" s="14">
        <v>18002</v>
      </c>
      <c r="G1528" s="13">
        <v>797</v>
      </c>
      <c r="H1528" s="13">
        <v>675</v>
      </c>
      <c r="I1528" s="28">
        <f t="shared" si="93"/>
        <v>-110</v>
      </c>
      <c r="J1528">
        <f t="shared" si="94"/>
        <v>0.84692597239648681</v>
      </c>
      <c r="K1528">
        <f t="shared" si="95"/>
        <v>0.98253275109170302</v>
      </c>
      <c r="L1528" t="str">
        <f t="shared" si="96"/>
        <v>2</v>
      </c>
    </row>
    <row r="1529" spans="1:12">
      <c r="A1529" s="9" t="s">
        <v>318</v>
      </c>
      <c r="B1529" s="7">
        <v>40135</v>
      </c>
      <c r="C1529" s="12">
        <f t="shared" si="16"/>
        <v>2009</v>
      </c>
      <c r="D1529" s="9" t="s">
        <v>12</v>
      </c>
      <c r="E1529" s="13">
        <v>363</v>
      </c>
      <c r="F1529" s="14">
        <v>851</v>
      </c>
      <c r="G1529" s="13">
        <v>388</v>
      </c>
      <c r="H1529" s="13">
        <v>363</v>
      </c>
      <c r="I1529" s="28">
        <f t="shared" si="93"/>
        <v>-25</v>
      </c>
      <c r="J1529">
        <f t="shared" si="94"/>
        <v>0.93556701030927836</v>
      </c>
      <c r="K1529">
        <f t="shared" si="95"/>
        <v>1</v>
      </c>
      <c r="L1529" t="str">
        <f t="shared" si="96"/>
        <v>2</v>
      </c>
    </row>
    <row r="1530" spans="1:12">
      <c r="A1530" s="9" t="s">
        <v>318</v>
      </c>
      <c r="B1530" s="7">
        <v>40135</v>
      </c>
      <c r="C1530" s="12">
        <f t="shared" si="16"/>
        <v>2009</v>
      </c>
      <c r="D1530" s="9" t="s">
        <v>11</v>
      </c>
      <c r="E1530" s="13">
        <v>165</v>
      </c>
      <c r="F1530" s="14">
        <v>17000</v>
      </c>
      <c r="G1530" s="13">
        <v>257</v>
      </c>
      <c r="H1530" s="13">
        <v>149</v>
      </c>
      <c r="I1530" s="28">
        <f t="shared" si="93"/>
        <v>-92</v>
      </c>
      <c r="J1530">
        <f t="shared" si="94"/>
        <v>0.57976653696498059</v>
      </c>
      <c r="K1530">
        <f t="shared" si="95"/>
        <v>0.90303030303030307</v>
      </c>
      <c r="L1530" t="str">
        <f t="shared" si="96"/>
        <v>2</v>
      </c>
    </row>
    <row r="1531" spans="1:12">
      <c r="A1531" s="9" t="s">
        <v>318</v>
      </c>
      <c r="B1531" s="7">
        <v>40135</v>
      </c>
      <c r="C1531" s="12">
        <f t="shared" si="16"/>
        <v>2009</v>
      </c>
      <c r="D1531" s="9" t="s">
        <v>13</v>
      </c>
      <c r="E1531" s="13">
        <v>587</v>
      </c>
      <c r="F1531" s="14">
        <v>18267</v>
      </c>
      <c r="G1531" s="13">
        <v>866</v>
      </c>
      <c r="H1531" s="13">
        <v>586</v>
      </c>
      <c r="I1531" s="28">
        <f t="shared" si="93"/>
        <v>-279</v>
      </c>
      <c r="J1531">
        <f t="shared" si="94"/>
        <v>0.67667436489607391</v>
      </c>
      <c r="K1531">
        <f t="shared" si="95"/>
        <v>0.99829642248722317</v>
      </c>
      <c r="L1531" t="str">
        <f t="shared" si="96"/>
        <v>2</v>
      </c>
    </row>
    <row r="1532" spans="1:12" ht="25.5">
      <c r="A1532" s="9" t="s">
        <v>319</v>
      </c>
      <c r="B1532" s="7">
        <v>40121</v>
      </c>
      <c r="C1532" s="12">
        <f t="shared" si="16"/>
        <v>2009</v>
      </c>
      <c r="D1532" s="9" t="s">
        <v>9</v>
      </c>
      <c r="E1532" s="13">
        <v>1226</v>
      </c>
      <c r="F1532" s="14">
        <v>16747</v>
      </c>
      <c r="G1532" s="13">
        <v>1395</v>
      </c>
      <c r="H1532" s="13">
        <v>1222</v>
      </c>
      <c r="I1532" s="28">
        <f t="shared" si="93"/>
        <v>-169</v>
      </c>
      <c r="J1532">
        <f t="shared" si="94"/>
        <v>0.8759856630824373</v>
      </c>
      <c r="K1532">
        <f t="shared" si="95"/>
        <v>0.99673735725938006</v>
      </c>
      <c r="L1532" t="str">
        <f t="shared" si="96"/>
        <v>1</v>
      </c>
    </row>
    <row r="1533" spans="1:12" ht="25.5">
      <c r="A1533" s="9" t="s">
        <v>319</v>
      </c>
      <c r="B1533" s="7">
        <v>40121</v>
      </c>
      <c r="C1533" s="12">
        <f t="shared" si="16"/>
        <v>2009</v>
      </c>
      <c r="D1533" s="9" t="s">
        <v>10</v>
      </c>
      <c r="E1533" s="13">
        <v>704</v>
      </c>
      <c r="F1533" s="14">
        <v>18389</v>
      </c>
      <c r="G1533" s="13">
        <v>779</v>
      </c>
      <c r="H1533" s="13">
        <v>697</v>
      </c>
      <c r="I1533" s="28">
        <f t="shared" si="93"/>
        <v>-75</v>
      </c>
      <c r="J1533">
        <f t="shared" si="94"/>
        <v>0.89473684210526316</v>
      </c>
      <c r="K1533">
        <f t="shared" si="95"/>
        <v>0.99005681818181823</v>
      </c>
      <c r="L1533" t="str">
        <f t="shared" si="96"/>
        <v>1</v>
      </c>
    </row>
    <row r="1534" spans="1:12">
      <c r="A1534" s="9" t="s">
        <v>319</v>
      </c>
      <c r="B1534" s="7">
        <v>40121</v>
      </c>
      <c r="C1534" s="12">
        <f t="shared" si="16"/>
        <v>2009</v>
      </c>
      <c r="D1534" s="9" t="s">
        <v>12</v>
      </c>
      <c r="E1534" s="13">
        <v>380</v>
      </c>
      <c r="F1534" s="14">
        <v>902</v>
      </c>
      <c r="G1534" s="13">
        <v>458</v>
      </c>
      <c r="H1534" s="13">
        <v>351</v>
      </c>
      <c r="I1534" s="28">
        <f t="shared" si="93"/>
        <v>-78</v>
      </c>
      <c r="J1534">
        <f t="shared" si="94"/>
        <v>0.76637554585152834</v>
      </c>
      <c r="K1534">
        <f t="shared" si="95"/>
        <v>0.92368421052631577</v>
      </c>
      <c r="L1534" t="str">
        <f t="shared" si="96"/>
        <v>1</v>
      </c>
    </row>
    <row r="1535" spans="1:12">
      <c r="A1535" s="9" t="s">
        <v>319</v>
      </c>
      <c r="B1535" s="7">
        <v>40121</v>
      </c>
      <c r="C1535" s="12">
        <f t="shared" si="16"/>
        <v>2009</v>
      </c>
      <c r="D1535" s="9" t="s">
        <v>11</v>
      </c>
      <c r="E1535" s="13">
        <v>167</v>
      </c>
      <c r="F1535" s="14">
        <v>16989</v>
      </c>
      <c r="G1535" s="13">
        <v>252</v>
      </c>
      <c r="H1535" s="13">
        <v>165</v>
      </c>
      <c r="I1535" s="28">
        <f t="shared" si="93"/>
        <v>-85</v>
      </c>
      <c r="J1535">
        <f t="shared" si="94"/>
        <v>0.65476190476190477</v>
      </c>
      <c r="K1535">
        <f t="shared" si="95"/>
        <v>0.9880239520958084</v>
      </c>
      <c r="L1535" t="str">
        <f t="shared" si="96"/>
        <v>1</v>
      </c>
    </row>
    <row r="1536" spans="1:12">
      <c r="A1536" s="9" t="s">
        <v>319</v>
      </c>
      <c r="B1536" s="7">
        <v>40121</v>
      </c>
      <c r="C1536" s="12">
        <f t="shared" si="16"/>
        <v>2009</v>
      </c>
      <c r="D1536" s="9" t="s">
        <v>13</v>
      </c>
      <c r="E1536" s="13">
        <v>582</v>
      </c>
      <c r="F1536" s="14">
        <v>19000</v>
      </c>
      <c r="G1536" s="13">
        <v>923</v>
      </c>
      <c r="H1536" s="13">
        <v>575</v>
      </c>
      <c r="I1536" s="28">
        <f t="shared" si="93"/>
        <v>-341</v>
      </c>
      <c r="J1536">
        <f t="shared" si="94"/>
        <v>0.62296858071505956</v>
      </c>
      <c r="K1536">
        <f t="shared" si="95"/>
        <v>0.98797250859106533</v>
      </c>
      <c r="L1536" t="str">
        <f t="shared" si="96"/>
        <v>1</v>
      </c>
    </row>
    <row r="1537" spans="1:12" ht="25.5">
      <c r="A1537" s="9" t="s">
        <v>320</v>
      </c>
      <c r="B1537" s="7">
        <v>40107</v>
      </c>
      <c r="C1537" s="12">
        <f t="shared" si="16"/>
        <v>2009</v>
      </c>
      <c r="D1537" s="9" t="s">
        <v>9</v>
      </c>
      <c r="E1537" s="13">
        <v>1149</v>
      </c>
      <c r="F1537" s="14">
        <v>18899</v>
      </c>
      <c r="G1537" s="13">
        <v>1544</v>
      </c>
      <c r="H1537" s="13">
        <v>1149</v>
      </c>
      <c r="I1537" s="28">
        <f t="shared" si="93"/>
        <v>-395</v>
      </c>
      <c r="J1537">
        <f t="shared" si="94"/>
        <v>0.74417098445595853</v>
      </c>
      <c r="K1537">
        <f t="shared" si="95"/>
        <v>1</v>
      </c>
      <c r="L1537" t="str">
        <f t="shared" si="96"/>
        <v>2</v>
      </c>
    </row>
    <row r="1538" spans="1:12" ht="25.5">
      <c r="A1538" s="9" t="s">
        <v>320</v>
      </c>
      <c r="B1538" s="7">
        <v>40107</v>
      </c>
      <c r="C1538" s="12">
        <f t="shared" si="16"/>
        <v>2009</v>
      </c>
      <c r="D1538" s="9" t="s">
        <v>10</v>
      </c>
      <c r="E1538" s="13">
        <v>688</v>
      </c>
      <c r="F1538" s="14">
        <v>19510</v>
      </c>
      <c r="G1538" s="13">
        <v>832</v>
      </c>
      <c r="H1538" s="13">
        <v>686</v>
      </c>
      <c r="I1538" s="28">
        <f t="shared" si="93"/>
        <v>-144</v>
      </c>
      <c r="J1538">
        <f t="shared" si="94"/>
        <v>0.82451923076923073</v>
      </c>
      <c r="K1538">
        <f t="shared" si="95"/>
        <v>0.99709302325581395</v>
      </c>
      <c r="L1538" t="str">
        <f t="shared" si="96"/>
        <v>2</v>
      </c>
    </row>
    <row r="1539" spans="1:12">
      <c r="A1539" s="9" t="s">
        <v>320</v>
      </c>
      <c r="B1539" s="7">
        <v>40107</v>
      </c>
      <c r="C1539" s="12">
        <f t="shared" si="16"/>
        <v>2009</v>
      </c>
      <c r="D1539" s="9" t="s">
        <v>12</v>
      </c>
      <c r="E1539" s="13">
        <v>364</v>
      </c>
      <c r="F1539" s="14">
        <v>931</v>
      </c>
      <c r="G1539" s="13">
        <v>435</v>
      </c>
      <c r="H1539" s="13">
        <v>364</v>
      </c>
      <c r="I1539" s="28">
        <f t="shared" ref="I1539:I1602" si="97">E1539-G1539</f>
        <v>-71</v>
      </c>
      <c r="J1539">
        <f t="shared" ref="J1539:J1602" si="98">H1539/G1539</f>
        <v>0.83678160919540234</v>
      </c>
      <c r="K1539">
        <f t="shared" ref="K1539:K1602" si="99">H1539/E1539</f>
        <v>1</v>
      </c>
      <c r="L1539" t="str">
        <f t="shared" ref="L1539:L1602" si="100">IF(COUNTIF(A1539,"*First*"), "1","2")</f>
        <v>2</v>
      </c>
    </row>
    <row r="1540" spans="1:12">
      <c r="A1540" s="9" t="s">
        <v>320</v>
      </c>
      <c r="B1540" s="7">
        <v>40107</v>
      </c>
      <c r="C1540" s="12">
        <f t="shared" si="16"/>
        <v>2009</v>
      </c>
      <c r="D1540" s="9" t="s">
        <v>11</v>
      </c>
      <c r="E1540" s="13">
        <v>174</v>
      </c>
      <c r="F1540" s="14">
        <v>18110</v>
      </c>
      <c r="G1540" s="13">
        <v>264</v>
      </c>
      <c r="H1540" s="13">
        <v>174</v>
      </c>
      <c r="I1540" s="28">
        <f t="shared" si="97"/>
        <v>-90</v>
      </c>
      <c r="J1540">
        <f t="shared" si="98"/>
        <v>0.65909090909090906</v>
      </c>
      <c r="K1540">
        <f t="shared" si="99"/>
        <v>1</v>
      </c>
      <c r="L1540" t="str">
        <f t="shared" si="100"/>
        <v>2</v>
      </c>
    </row>
    <row r="1541" spans="1:12">
      <c r="A1541" s="9" t="s">
        <v>320</v>
      </c>
      <c r="B1541" s="7">
        <v>40107</v>
      </c>
      <c r="C1541" s="12">
        <f t="shared" si="16"/>
        <v>2009</v>
      </c>
      <c r="D1541" s="9" t="s">
        <v>13</v>
      </c>
      <c r="E1541" s="13">
        <v>592</v>
      </c>
      <c r="F1541" s="14">
        <v>19901</v>
      </c>
      <c r="G1541" s="13">
        <v>1082</v>
      </c>
      <c r="H1541" s="13">
        <v>586</v>
      </c>
      <c r="I1541" s="28">
        <f t="shared" si="97"/>
        <v>-490</v>
      </c>
      <c r="J1541">
        <f t="shared" si="98"/>
        <v>0.54158964879852123</v>
      </c>
      <c r="K1541">
        <f t="shared" si="99"/>
        <v>0.98986486486486491</v>
      </c>
      <c r="L1541" t="str">
        <f t="shared" si="100"/>
        <v>2</v>
      </c>
    </row>
    <row r="1542" spans="1:12" ht="25.5">
      <c r="A1542" s="9" t="s">
        <v>321</v>
      </c>
      <c r="B1542" s="7">
        <v>40093</v>
      </c>
      <c r="C1542" s="12">
        <f t="shared" si="16"/>
        <v>2009</v>
      </c>
      <c r="D1542" s="9" t="s">
        <v>9</v>
      </c>
      <c r="E1542" s="13">
        <v>1151</v>
      </c>
      <c r="F1542" s="14">
        <v>16201</v>
      </c>
      <c r="G1542" s="13">
        <v>1392</v>
      </c>
      <c r="H1542" s="13">
        <v>1072</v>
      </c>
      <c r="I1542" s="28">
        <f t="shared" si="97"/>
        <v>-241</v>
      </c>
      <c r="J1542">
        <f t="shared" si="98"/>
        <v>0.77011494252873558</v>
      </c>
      <c r="K1542">
        <f t="shared" si="99"/>
        <v>0.93136403127715028</v>
      </c>
      <c r="L1542" t="str">
        <f t="shared" si="100"/>
        <v>1</v>
      </c>
    </row>
    <row r="1543" spans="1:12" ht="25.5">
      <c r="A1543" s="9" t="s">
        <v>321</v>
      </c>
      <c r="B1543" s="7">
        <v>40093</v>
      </c>
      <c r="C1543" s="12">
        <f t="shared" si="16"/>
        <v>2009</v>
      </c>
      <c r="D1543" s="9" t="s">
        <v>10</v>
      </c>
      <c r="E1543" s="13">
        <v>685</v>
      </c>
      <c r="F1543" s="14">
        <v>18109</v>
      </c>
      <c r="G1543" s="13">
        <v>816</v>
      </c>
      <c r="H1543" s="13">
        <v>666</v>
      </c>
      <c r="I1543" s="28">
        <f t="shared" si="97"/>
        <v>-131</v>
      </c>
      <c r="J1543">
        <f t="shared" si="98"/>
        <v>0.81617647058823528</v>
      </c>
      <c r="K1543">
        <f t="shared" si="99"/>
        <v>0.9722627737226277</v>
      </c>
      <c r="L1543" t="str">
        <f t="shared" si="100"/>
        <v>1</v>
      </c>
    </row>
    <row r="1544" spans="1:12">
      <c r="A1544" s="9" t="s">
        <v>321</v>
      </c>
      <c r="B1544" s="7">
        <v>40093</v>
      </c>
      <c r="C1544" s="12">
        <f t="shared" si="16"/>
        <v>2009</v>
      </c>
      <c r="D1544" s="9" t="s">
        <v>12</v>
      </c>
      <c r="E1544" s="13">
        <v>365</v>
      </c>
      <c r="F1544" s="14">
        <v>902</v>
      </c>
      <c r="G1544" s="13">
        <v>429</v>
      </c>
      <c r="H1544" s="13">
        <v>349</v>
      </c>
      <c r="I1544" s="28">
        <f t="shared" si="97"/>
        <v>-64</v>
      </c>
      <c r="J1544">
        <f t="shared" si="98"/>
        <v>0.81351981351981351</v>
      </c>
      <c r="K1544">
        <f t="shared" si="99"/>
        <v>0.95616438356164379</v>
      </c>
      <c r="L1544" t="str">
        <f t="shared" si="100"/>
        <v>1</v>
      </c>
    </row>
    <row r="1545" spans="1:12">
      <c r="A1545" s="9" t="s">
        <v>321</v>
      </c>
      <c r="B1545" s="7">
        <v>40093</v>
      </c>
      <c r="C1545" s="12">
        <f t="shared" si="16"/>
        <v>2009</v>
      </c>
      <c r="D1545" s="9" t="s">
        <v>11</v>
      </c>
      <c r="E1545" s="13">
        <v>167</v>
      </c>
      <c r="F1545" s="14">
        <v>21692</v>
      </c>
      <c r="G1545" s="13">
        <v>241</v>
      </c>
      <c r="H1545" s="13">
        <v>165</v>
      </c>
      <c r="I1545" s="28">
        <f t="shared" si="97"/>
        <v>-74</v>
      </c>
      <c r="J1545">
        <f t="shared" si="98"/>
        <v>0.68464730290456433</v>
      </c>
      <c r="K1545">
        <f t="shared" si="99"/>
        <v>0.9880239520958084</v>
      </c>
      <c r="L1545" t="str">
        <f t="shared" si="100"/>
        <v>1</v>
      </c>
    </row>
    <row r="1546" spans="1:12">
      <c r="A1546" s="9" t="s">
        <v>321</v>
      </c>
      <c r="B1546" s="7">
        <v>40093</v>
      </c>
      <c r="C1546" s="12">
        <f t="shared" si="16"/>
        <v>2009</v>
      </c>
      <c r="D1546" s="9" t="s">
        <v>13</v>
      </c>
      <c r="E1546" s="13">
        <v>584</v>
      </c>
      <c r="F1546" s="14">
        <v>21301</v>
      </c>
      <c r="G1546" s="13">
        <v>1062</v>
      </c>
      <c r="H1546" s="13">
        <v>584</v>
      </c>
      <c r="I1546" s="28">
        <f t="shared" si="97"/>
        <v>-478</v>
      </c>
      <c r="J1546">
        <f t="shared" si="98"/>
        <v>0.54990583804143123</v>
      </c>
      <c r="K1546">
        <f t="shared" si="99"/>
        <v>1</v>
      </c>
      <c r="L1546" t="str">
        <f t="shared" si="100"/>
        <v>1</v>
      </c>
    </row>
    <row r="1547" spans="1:12" ht="25.5">
      <c r="A1547" s="9" t="s">
        <v>322</v>
      </c>
      <c r="B1547" s="7">
        <v>40080</v>
      </c>
      <c r="C1547" s="12">
        <f t="shared" si="16"/>
        <v>2009</v>
      </c>
      <c r="D1547" s="9" t="s">
        <v>9</v>
      </c>
      <c r="E1547" s="13">
        <v>1403</v>
      </c>
      <c r="F1547" s="14">
        <v>15589</v>
      </c>
      <c r="G1547" s="13">
        <v>1527</v>
      </c>
      <c r="H1547" s="13">
        <v>1400</v>
      </c>
      <c r="I1547" s="28">
        <f t="shared" si="97"/>
        <v>-124</v>
      </c>
      <c r="J1547">
        <f t="shared" si="98"/>
        <v>0.91683038637851999</v>
      </c>
      <c r="K1547">
        <f t="shared" si="99"/>
        <v>0.99786172487526725</v>
      </c>
      <c r="L1547" t="str">
        <f t="shared" si="100"/>
        <v>2</v>
      </c>
    </row>
    <row r="1548" spans="1:12" ht="25.5">
      <c r="A1548" s="9" t="s">
        <v>322</v>
      </c>
      <c r="B1548" s="7">
        <v>40080</v>
      </c>
      <c r="C1548" s="12">
        <f t="shared" si="16"/>
        <v>2009</v>
      </c>
      <c r="D1548" s="9" t="s">
        <v>10</v>
      </c>
      <c r="E1548" s="13">
        <v>761</v>
      </c>
      <c r="F1548" s="14">
        <v>19801</v>
      </c>
      <c r="G1548" s="13">
        <v>914</v>
      </c>
      <c r="H1548" s="13">
        <v>758</v>
      </c>
      <c r="I1548" s="28">
        <f t="shared" si="97"/>
        <v>-153</v>
      </c>
      <c r="J1548">
        <f t="shared" si="98"/>
        <v>0.82932166301969368</v>
      </c>
      <c r="K1548">
        <f t="shared" si="99"/>
        <v>0.99605781865965837</v>
      </c>
      <c r="L1548" t="str">
        <f t="shared" si="100"/>
        <v>2</v>
      </c>
    </row>
    <row r="1549" spans="1:12">
      <c r="A1549" s="9" t="s">
        <v>322</v>
      </c>
      <c r="B1549" s="7">
        <v>40080</v>
      </c>
      <c r="C1549" s="12">
        <f t="shared" si="16"/>
        <v>2009</v>
      </c>
      <c r="D1549" s="9" t="s">
        <v>12</v>
      </c>
      <c r="E1549" s="13">
        <v>407</v>
      </c>
      <c r="F1549" s="14">
        <v>900</v>
      </c>
      <c r="G1549" s="13">
        <v>494</v>
      </c>
      <c r="H1549" s="13">
        <v>406</v>
      </c>
      <c r="I1549" s="28">
        <f t="shared" si="97"/>
        <v>-87</v>
      </c>
      <c r="J1549">
        <f t="shared" si="98"/>
        <v>0.82186234817813764</v>
      </c>
      <c r="K1549">
        <f t="shared" si="99"/>
        <v>0.99754299754299758</v>
      </c>
      <c r="L1549" t="str">
        <f t="shared" si="100"/>
        <v>2</v>
      </c>
    </row>
    <row r="1550" spans="1:12">
      <c r="A1550" s="9" t="s">
        <v>322</v>
      </c>
      <c r="B1550" s="7">
        <v>40080</v>
      </c>
      <c r="C1550" s="12">
        <f t="shared" si="16"/>
        <v>2009</v>
      </c>
      <c r="D1550" s="9" t="s">
        <v>11</v>
      </c>
      <c r="E1550" s="13">
        <v>237</v>
      </c>
      <c r="F1550" s="14">
        <v>15000</v>
      </c>
      <c r="G1550" s="13">
        <v>345</v>
      </c>
      <c r="H1550" s="13">
        <v>228</v>
      </c>
      <c r="I1550" s="28">
        <f t="shared" si="97"/>
        <v>-108</v>
      </c>
      <c r="J1550">
        <f t="shared" si="98"/>
        <v>0.66086956521739126</v>
      </c>
      <c r="K1550">
        <f t="shared" si="99"/>
        <v>0.96202531645569622</v>
      </c>
      <c r="L1550" t="str">
        <f t="shared" si="100"/>
        <v>2</v>
      </c>
    </row>
    <row r="1551" spans="1:12">
      <c r="A1551" s="9" t="s">
        <v>322</v>
      </c>
      <c r="B1551" s="7">
        <v>40080</v>
      </c>
      <c r="C1551" s="12">
        <f t="shared" si="16"/>
        <v>2009</v>
      </c>
      <c r="D1551" s="9" t="s">
        <v>13</v>
      </c>
      <c r="E1551" s="13">
        <v>716</v>
      </c>
      <c r="F1551" s="14">
        <v>20200</v>
      </c>
      <c r="G1551" s="13">
        <v>1244</v>
      </c>
      <c r="H1551" s="13">
        <v>705</v>
      </c>
      <c r="I1551" s="28">
        <f t="shared" si="97"/>
        <v>-528</v>
      </c>
      <c r="J1551">
        <f t="shared" si="98"/>
        <v>0.56672025723472674</v>
      </c>
      <c r="K1551">
        <f t="shared" si="99"/>
        <v>0.98463687150837986</v>
      </c>
      <c r="L1551" t="str">
        <f t="shared" si="100"/>
        <v>2</v>
      </c>
    </row>
    <row r="1552" spans="1:12" ht="25.5">
      <c r="A1552" s="9" t="s">
        <v>323</v>
      </c>
      <c r="B1552" s="7">
        <v>40065</v>
      </c>
      <c r="C1552" s="12">
        <f t="shared" si="16"/>
        <v>2009</v>
      </c>
      <c r="D1552" s="9" t="s">
        <v>9</v>
      </c>
      <c r="E1552" s="13">
        <v>1395</v>
      </c>
      <c r="F1552" s="14">
        <v>18020</v>
      </c>
      <c r="G1552" s="13">
        <v>1844</v>
      </c>
      <c r="H1552" s="13">
        <v>1391</v>
      </c>
      <c r="I1552" s="28">
        <f t="shared" si="97"/>
        <v>-449</v>
      </c>
      <c r="J1552">
        <f t="shared" si="98"/>
        <v>0.75433839479392628</v>
      </c>
      <c r="K1552">
        <f t="shared" si="99"/>
        <v>0.99713261648745521</v>
      </c>
      <c r="L1552" t="str">
        <f t="shared" si="100"/>
        <v>1</v>
      </c>
    </row>
    <row r="1553" spans="1:12" ht="25.5">
      <c r="A1553" s="9" t="s">
        <v>323</v>
      </c>
      <c r="B1553" s="7">
        <v>40065</v>
      </c>
      <c r="C1553" s="12">
        <f t="shared" si="16"/>
        <v>2009</v>
      </c>
      <c r="D1553" s="9" t="s">
        <v>10</v>
      </c>
      <c r="E1553" s="13">
        <v>767</v>
      </c>
      <c r="F1553" s="14">
        <v>19289</v>
      </c>
      <c r="G1553" s="13">
        <v>1003</v>
      </c>
      <c r="H1553" s="13">
        <v>767</v>
      </c>
      <c r="I1553" s="28">
        <f t="shared" si="97"/>
        <v>-236</v>
      </c>
      <c r="J1553">
        <f t="shared" si="98"/>
        <v>0.76470588235294112</v>
      </c>
      <c r="K1553">
        <f t="shared" si="99"/>
        <v>1</v>
      </c>
      <c r="L1553" t="str">
        <f t="shared" si="100"/>
        <v>1</v>
      </c>
    </row>
    <row r="1554" spans="1:12">
      <c r="A1554" s="9" t="s">
        <v>323</v>
      </c>
      <c r="B1554" s="7">
        <v>40065</v>
      </c>
      <c r="C1554" s="12">
        <f t="shared" si="16"/>
        <v>2009</v>
      </c>
      <c r="D1554" s="9" t="s">
        <v>12</v>
      </c>
      <c r="E1554" s="13">
        <v>405</v>
      </c>
      <c r="F1554" s="14">
        <v>1051</v>
      </c>
      <c r="G1554" s="13">
        <v>460</v>
      </c>
      <c r="H1554" s="13">
        <v>404</v>
      </c>
      <c r="I1554" s="28">
        <f t="shared" si="97"/>
        <v>-55</v>
      </c>
      <c r="J1554">
        <f t="shared" si="98"/>
        <v>0.87826086956521743</v>
      </c>
      <c r="K1554">
        <f t="shared" si="99"/>
        <v>0.9975308641975309</v>
      </c>
      <c r="L1554" t="str">
        <f t="shared" si="100"/>
        <v>1</v>
      </c>
    </row>
    <row r="1555" spans="1:12">
      <c r="A1555" s="9" t="s">
        <v>323</v>
      </c>
      <c r="B1555" s="7">
        <v>40065</v>
      </c>
      <c r="C1555" s="12">
        <f t="shared" si="16"/>
        <v>2009</v>
      </c>
      <c r="D1555" s="9" t="s">
        <v>11</v>
      </c>
      <c r="E1555" s="13">
        <v>231</v>
      </c>
      <c r="F1555" s="14">
        <v>16001</v>
      </c>
      <c r="G1555" s="13">
        <v>404</v>
      </c>
      <c r="H1555" s="13">
        <v>230</v>
      </c>
      <c r="I1555" s="28">
        <f t="shared" si="97"/>
        <v>-173</v>
      </c>
      <c r="J1555">
        <f t="shared" si="98"/>
        <v>0.56930693069306926</v>
      </c>
      <c r="K1555">
        <f t="shared" si="99"/>
        <v>0.99567099567099571</v>
      </c>
      <c r="L1555" t="str">
        <f t="shared" si="100"/>
        <v>1</v>
      </c>
    </row>
    <row r="1556" spans="1:12">
      <c r="A1556" s="9" t="s">
        <v>323</v>
      </c>
      <c r="B1556" s="7">
        <v>40065</v>
      </c>
      <c r="C1556" s="12">
        <f t="shared" si="16"/>
        <v>2009</v>
      </c>
      <c r="D1556" s="9" t="s">
        <v>13</v>
      </c>
      <c r="E1556" s="13">
        <v>722</v>
      </c>
      <c r="F1556" s="14">
        <v>19830</v>
      </c>
      <c r="G1556" s="13">
        <v>1227</v>
      </c>
      <c r="H1556" s="13">
        <v>720</v>
      </c>
      <c r="I1556" s="28">
        <f t="shared" si="97"/>
        <v>-505</v>
      </c>
      <c r="J1556">
        <f t="shared" si="98"/>
        <v>0.58679706601466997</v>
      </c>
      <c r="K1556">
        <f t="shared" si="99"/>
        <v>0.99722991689750695</v>
      </c>
      <c r="L1556" t="str">
        <f t="shared" si="100"/>
        <v>1</v>
      </c>
    </row>
    <row r="1557" spans="1:12" ht="25.5">
      <c r="A1557" s="9" t="s">
        <v>324</v>
      </c>
      <c r="B1557" s="7">
        <v>40044</v>
      </c>
      <c r="C1557" s="12">
        <f t="shared" si="16"/>
        <v>2009</v>
      </c>
      <c r="D1557" s="9" t="s">
        <v>9</v>
      </c>
      <c r="E1557" s="13">
        <v>1395</v>
      </c>
      <c r="F1557" s="14">
        <v>15019</v>
      </c>
      <c r="G1557" s="13">
        <v>1567</v>
      </c>
      <c r="H1557" s="13">
        <v>1387</v>
      </c>
      <c r="I1557" s="28">
        <f t="shared" si="97"/>
        <v>-172</v>
      </c>
      <c r="J1557">
        <f t="shared" si="98"/>
        <v>0.88513082322910019</v>
      </c>
      <c r="K1557">
        <f t="shared" si="99"/>
        <v>0.99426523297491043</v>
      </c>
      <c r="L1557" t="str">
        <f t="shared" si="100"/>
        <v>2</v>
      </c>
    </row>
    <row r="1558" spans="1:12" ht="25.5">
      <c r="A1558" s="9" t="s">
        <v>324</v>
      </c>
      <c r="B1558" s="7">
        <v>40044</v>
      </c>
      <c r="C1558" s="12">
        <f t="shared" si="16"/>
        <v>2009</v>
      </c>
      <c r="D1558" s="9" t="s">
        <v>10</v>
      </c>
      <c r="E1558" s="13">
        <v>785</v>
      </c>
      <c r="F1558" s="14">
        <v>16290</v>
      </c>
      <c r="G1558" s="13">
        <v>889</v>
      </c>
      <c r="H1558" s="13">
        <v>784</v>
      </c>
      <c r="I1558" s="28">
        <f t="shared" si="97"/>
        <v>-104</v>
      </c>
      <c r="J1558">
        <f t="shared" si="98"/>
        <v>0.88188976377952755</v>
      </c>
      <c r="K1558">
        <f t="shared" si="99"/>
        <v>0.99872611464968153</v>
      </c>
      <c r="L1558" t="str">
        <f t="shared" si="100"/>
        <v>2</v>
      </c>
    </row>
    <row r="1559" spans="1:12">
      <c r="A1559" s="9" t="s">
        <v>324</v>
      </c>
      <c r="B1559" s="7">
        <v>40044</v>
      </c>
      <c r="C1559" s="12">
        <f t="shared" si="16"/>
        <v>2009</v>
      </c>
      <c r="D1559" s="9" t="s">
        <v>12</v>
      </c>
      <c r="E1559" s="13">
        <v>390</v>
      </c>
      <c r="F1559" s="14">
        <v>882</v>
      </c>
      <c r="G1559" s="13">
        <v>541</v>
      </c>
      <c r="H1559" s="13">
        <v>373</v>
      </c>
      <c r="I1559" s="28">
        <f t="shared" si="97"/>
        <v>-151</v>
      </c>
      <c r="J1559">
        <f t="shared" si="98"/>
        <v>0.6894639556377079</v>
      </c>
      <c r="K1559">
        <f t="shared" si="99"/>
        <v>0.95641025641025645</v>
      </c>
      <c r="L1559" t="str">
        <f t="shared" si="100"/>
        <v>2</v>
      </c>
    </row>
    <row r="1560" spans="1:12">
      <c r="A1560" s="9" t="s">
        <v>324</v>
      </c>
      <c r="B1560" s="7">
        <v>40044</v>
      </c>
      <c r="C1560" s="12">
        <f t="shared" si="16"/>
        <v>2009</v>
      </c>
      <c r="D1560" s="9" t="s">
        <v>11</v>
      </c>
      <c r="E1560" s="13">
        <v>235</v>
      </c>
      <c r="F1560" s="14">
        <v>17501</v>
      </c>
      <c r="G1560" s="13">
        <v>348</v>
      </c>
      <c r="H1560" s="13">
        <v>229</v>
      </c>
      <c r="I1560" s="28">
        <f t="shared" si="97"/>
        <v>-113</v>
      </c>
      <c r="J1560">
        <f t="shared" si="98"/>
        <v>0.65804597701149425</v>
      </c>
      <c r="K1560">
        <f t="shared" si="99"/>
        <v>0.97446808510638294</v>
      </c>
      <c r="L1560" t="str">
        <f t="shared" si="100"/>
        <v>2</v>
      </c>
    </row>
    <row r="1561" spans="1:12">
      <c r="A1561" s="9" t="s">
        <v>324</v>
      </c>
      <c r="B1561" s="7">
        <v>40044</v>
      </c>
      <c r="C1561" s="12">
        <f t="shared" si="16"/>
        <v>2009</v>
      </c>
      <c r="D1561" s="9" t="s">
        <v>13</v>
      </c>
      <c r="E1561" s="13">
        <v>721</v>
      </c>
      <c r="F1561" s="14">
        <v>17905</v>
      </c>
      <c r="G1561" s="13">
        <v>1187</v>
      </c>
      <c r="H1561" s="13">
        <v>721</v>
      </c>
      <c r="I1561" s="28">
        <f t="shared" si="97"/>
        <v>-466</v>
      </c>
      <c r="J1561">
        <f t="shared" si="98"/>
        <v>0.60741364785172702</v>
      </c>
      <c r="K1561">
        <f t="shared" si="99"/>
        <v>1</v>
      </c>
      <c r="L1561" t="str">
        <f t="shared" si="100"/>
        <v>2</v>
      </c>
    </row>
    <row r="1562" spans="1:12" ht="25.5">
      <c r="A1562" s="9" t="s">
        <v>325</v>
      </c>
      <c r="B1562" s="7">
        <v>40030</v>
      </c>
      <c r="C1562" s="12">
        <f t="shared" si="16"/>
        <v>2009</v>
      </c>
      <c r="D1562" s="9" t="s">
        <v>9</v>
      </c>
      <c r="E1562" s="13">
        <v>1395</v>
      </c>
      <c r="F1562" s="14">
        <v>13658</v>
      </c>
      <c r="G1562" s="13">
        <v>1558</v>
      </c>
      <c r="H1562" s="13">
        <v>1395</v>
      </c>
      <c r="I1562" s="28">
        <f t="shared" si="97"/>
        <v>-163</v>
      </c>
      <c r="J1562">
        <f t="shared" si="98"/>
        <v>0.89537869062901154</v>
      </c>
      <c r="K1562">
        <f t="shared" si="99"/>
        <v>1</v>
      </c>
      <c r="L1562" t="str">
        <f t="shared" si="100"/>
        <v>1</v>
      </c>
    </row>
    <row r="1563" spans="1:12" ht="25.5">
      <c r="A1563" s="9" t="s">
        <v>325</v>
      </c>
      <c r="B1563" s="7">
        <v>40030</v>
      </c>
      <c r="C1563" s="12">
        <f t="shared" si="16"/>
        <v>2009</v>
      </c>
      <c r="D1563" s="9" t="s">
        <v>10</v>
      </c>
      <c r="E1563" s="13">
        <v>762</v>
      </c>
      <c r="F1563" s="14">
        <v>18890</v>
      </c>
      <c r="G1563" s="13">
        <v>934</v>
      </c>
      <c r="H1563" s="13">
        <v>755</v>
      </c>
      <c r="I1563" s="28">
        <f t="shared" si="97"/>
        <v>-172</v>
      </c>
      <c r="J1563">
        <f t="shared" si="98"/>
        <v>0.80835117773019272</v>
      </c>
      <c r="K1563">
        <f t="shared" si="99"/>
        <v>0.99081364829396323</v>
      </c>
      <c r="L1563" t="str">
        <f t="shared" si="100"/>
        <v>1</v>
      </c>
    </row>
    <row r="1564" spans="1:12">
      <c r="A1564" s="9" t="s">
        <v>325</v>
      </c>
      <c r="B1564" s="7">
        <v>40030</v>
      </c>
      <c r="C1564" s="12">
        <f t="shared" si="16"/>
        <v>2009</v>
      </c>
      <c r="D1564" s="9" t="s">
        <v>12</v>
      </c>
      <c r="E1564" s="13">
        <v>393</v>
      </c>
      <c r="F1564" s="14">
        <v>902</v>
      </c>
      <c r="G1564" s="13">
        <v>462</v>
      </c>
      <c r="H1564" s="13">
        <v>378</v>
      </c>
      <c r="I1564" s="28">
        <f t="shared" si="97"/>
        <v>-69</v>
      </c>
      <c r="J1564">
        <f t="shared" si="98"/>
        <v>0.81818181818181823</v>
      </c>
      <c r="K1564">
        <f t="shared" si="99"/>
        <v>0.96183206106870234</v>
      </c>
      <c r="L1564" t="str">
        <f t="shared" si="100"/>
        <v>1</v>
      </c>
    </row>
    <row r="1565" spans="1:12">
      <c r="A1565" s="9" t="s">
        <v>325</v>
      </c>
      <c r="B1565" s="7">
        <v>40030</v>
      </c>
      <c r="C1565" s="12">
        <f t="shared" si="16"/>
        <v>2009</v>
      </c>
      <c r="D1565" s="9" t="s">
        <v>11</v>
      </c>
      <c r="E1565" s="13">
        <v>242</v>
      </c>
      <c r="F1565" s="14">
        <v>18801</v>
      </c>
      <c r="G1565" s="13">
        <v>296</v>
      </c>
      <c r="H1565" s="13">
        <v>242</v>
      </c>
      <c r="I1565" s="28">
        <f t="shared" si="97"/>
        <v>-54</v>
      </c>
      <c r="J1565">
        <f t="shared" si="98"/>
        <v>0.81756756756756754</v>
      </c>
      <c r="K1565">
        <f t="shared" si="99"/>
        <v>1</v>
      </c>
      <c r="L1565" t="str">
        <f t="shared" si="100"/>
        <v>1</v>
      </c>
    </row>
    <row r="1566" spans="1:12">
      <c r="A1566" s="9" t="s">
        <v>325</v>
      </c>
      <c r="B1566" s="7">
        <v>40030</v>
      </c>
      <c r="C1566" s="12">
        <f t="shared" si="16"/>
        <v>2009</v>
      </c>
      <c r="D1566" s="9" t="s">
        <v>13</v>
      </c>
      <c r="E1566" s="13">
        <v>743</v>
      </c>
      <c r="F1566" s="14">
        <v>19629</v>
      </c>
      <c r="G1566" s="13">
        <v>1224</v>
      </c>
      <c r="H1566" s="13">
        <v>737</v>
      </c>
      <c r="I1566" s="28">
        <f t="shared" si="97"/>
        <v>-481</v>
      </c>
      <c r="J1566">
        <f t="shared" si="98"/>
        <v>0.60212418300653592</v>
      </c>
      <c r="K1566">
        <f t="shared" si="99"/>
        <v>0.99192462987886942</v>
      </c>
      <c r="L1566" t="str">
        <f t="shared" si="100"/>
        <v>1</v>
      </c>
    </row>
    <row r="1567" spans="1:12" ht="25.5">
      <c r="A1567" s="9" t="s">
        <v>326</v>
      </c>
      <c r="B1567" s="7">
        <v>40016</v>
      </c>
      <c r="C1567" s="12">
        <f t="shared" si="16"/>
        <v>2009</v>
      </c>
      <c r="D1567" s="9" t="s">
        <v>9</v>
      </c>
      <c r="E1567" s="13">
        <v>1408</v>
      </c>
      <c r="F1567" s="14">
        <v>15291</v>
      </c>
      <c r="G1567" s="13">
        <v>1603</v>
      </c>
      <c r="H1567" s="13">
        <v>1408</v>
      </c>
      <c r="I1567" s="28">
        <f t="shared" si="97"/>
        <v>-195</v>
      </c>
      <c r="J1567">
        <f t="shared" si="98"/>
        <v>0.87835308796007483</v>
      </c>
      <c r="K1567">
        <f t="shared" si="99"/>
        <v>1</v>
      </c>
      <c r="L1567" t="str">
        <f t="shared" si="100"/>
        <v>2</v>
      </c>
    </row>
    <row r="1568" spans="1:12" ht="25.5">
      <c r="A1568" s="9" t="s">
        <v>326</v>
      </c>
      <c r="B1568" s="7">
        <v>40016</v>
      </c>
      <c r="C1568" s="12">
        <f t="shared" si="16"/>
        <v>2009</v>
      </c>
      <c r="D1568" s="9" t="s">
        <v>10</v>
      </c>
      <c r="E1568" s="13">
        <v>762</v>
      </c>
      <c r="F1568" s="14">
        <v>18501</v>
      </c>
      <c r="G1568" s="13">
        <v>992</v>
      </c>
      <c r="H1568" s="13">
        <v>737</v>
      </c>
      <c r="I1568" s="28">
        <f t="shared" si="97"/>
        <v>-230</v>
      </c>
      <c r="J1568">
        <f t="shared" si="98"/>
        <v>0.74294354838709675</v>
      </c>
      <c r="K1568">
        <f t="shared" si="99"/>
        <v>0.96719160104986879</v>
      </c>
      <c r="L1568" t="str">
        <f t="shared" si="100"/>
        <v>2</v>
      </c>
    </row>
    <row r="1569" spans="1:12">
      <c r="A1569" s="9" t="s">
        <v>326</v>
      </c>
      <c r="B1569" s="7">
        <v>40016</v>
      </c>
      <c r="C1569" s="12">
        <f t="shared" si="16"/>
        <v>2009</v>
      </c>
      <c r="D1569" s="9" t="s">
        <v>12</v>
      </c>
      <c r="E1569" s="13">
        <v>396</v>
      </c>
      <c r="F1569" s="14">
        <v>889</v>
      </c>
      <c r="G1569" s="13">
        <v>428</v>
      </c>
      <c r="H1569" s="13">
        <v>396</v>
      </c>
      <c r="I1569" s="28">
        <f t="shared" si="97"/>
        <v>-32</v>
      </c>
      <c r="J1569">
        <f t="shared" si="98"/>
        <v>0.92523364485981308</v>
      </c>
      <c r="K1569">
        <f t="shared" si="99"/>
        <v>1</v>
      </c>
      <c r="L1569" t="str">
        <f t="shared" si="100"/>
        <v>2</v>
      </c>
    </row>
    <row r="1570" spans="1:12">
      <c r="A1570" s="9" t="s">
        <v>326</v>
      </c>
      <c r="B1570" s="7">
        <v>40016</v>
      </c>
      <c r="C1570" s="12">
        <f t="shared" si="16"/>
        <v>2009</v>
      </c>
      <c r="D1570" s="9" t="s">
        <v>11</v>
      </c>
      <c r="E1570" s="13">
        <v>232</v>
      </c>
      <c r="F1570" s="14">
        <v>17410</v>
      </c>
      <c r="G1570" s="13">
        <v>376</v>
      </c>
      <c r="H1570" s="13">
        <v>228</v>
      </c>
      <c r="I1570" s="28">
        <f t="shared" si="97"/>
        <v>-144</v>
      </c>
      <c r="J1570">
        <f t="shared" si="98"/>
        <v>0.6063829787234043</v>
      </c>
      <c r="K1570">
        <f t="shared" si="99"/>
        <v>0.98275862068965514</v>
      </c>
      <c r="L1570" t="str">
        <f t="shared" si="100"/>
        <v>2</v>
      </c>
    </row>
    <row r="1571" spans="1:12">
      <c r="A1571" s="9" t="s">
        <v>326</v>
      </c>
      <c r="B1571" s="7">
        <v>40016</v>
      </c>
      <c r="C1571" s="12">
        <f t="shared" si="16"/>
        <v>2009</v>
      </c>
      <c r="D1571" s="9" t="s">
        <v>13</v>
      </c>
      <c r="E1571" s="13">
        <v>716</v>
      </c>
      <c r="F1571" s="14">
        <v>18189</v>
      </c>
      <c r="G1571" s="13">
        <v>1352</v>
      </c>
      <c r="H1571" s="13">
        <v>711</v>
      </c>
      <c r="I1571" s="28">
        <f t="shared" si="97"/>
        <v>-636</v>
      </c>
      <c r="J1571">
        <f t="shared" si="98"/>
        <v>0.52588757396449703</v>
      </c>
      <c r="K1571">
        <f t="shared" si="99"/>
        <v>0.99301675977653636</v>
      </c>
      <c r="L1571" t="str">
        <f t="shared" si="100"/>
        <v>2</v>
      </c>
    </row>
    <row r="1572" spans="1:12" ht="25.5">
      <c r="A1572" s="9" t="s">
        <v>327</v>
      </c>
      <c r="B1572" s="7">
        <v>40002</v>
      </c>
      <c r="C1572" s="12">
        <f t="shared" si="16"/>
        <v>2009</v>
      </c>
      <c r="D1572" s="9" t="s">
        <v>9</v>
      </c>
      <c r="E1572" s="13">
        <v>1405</v>
      </c>
      <c r="F1572" s="14">
        <v>14310</v>
      </c>
      <c r="G1572" s="13">
        <v>1655</v>
      </c>
      <c r="H1572" s="13">
        <v>1405</v>
      </c>
      <c r="I1572" s="28">
        <f t="shared" si="97"/>
        <v>-250</v>
      </c>
      <c r="J1572">
        <f t="shared" si="98"/>
        <v>0.84894259818731121</v>
      </c>
      <c r="K1572">
        <f t="shared" si="99"/>
        <v>1</v>
      </c>
      <c r="L1572" t="str">
        <f t="shared" si="100"/>
        <v>1</v>
      </c>
    </row>
    <row r="1573" spans="1:12" ht="25.5">
      <c r="A1573" s="9" t="s">
        <v>327</v>
      </c>
      <c r="B1573" s="7">
        <v>40002</v>
      </c>
      <c r="C1573" s="12">
        <f t="shared" si="16"/>
        <v>2009</v>
      </c>
      <c r="D1573" s="9" t="s">
        <v>10</v>
      </c>
      <c r="E1573" s="13">
        <v>780</v>
      </c>
      <c r="F1573" s="14">
        <v>16801</v>
      </c>
      <c r="G1573" s="13">
        <v>1052</v>
      </c>
      <c r="H1573" s="13">
        <v>778</v>
      </c>
      <c r="I1573" s="28">
        <f t="shared" si="97"/>
        <v>-272</v>
      </c>
      <c r="J1573">
        <f t="shared" si="98"/>
        <v>0.73954372623574149</v>
      </c>
      <c r="K1573">
        <f t="shared" si="99"/>
        <v>0.99743589743589745</v>
      </c>
      <c r="L1573" t="str">
        <f t="shared" si="100"/>
        <v>1</v>
      </c>
    </row>
    <row r="1574" spans="1:12">
      <c r="A1574" s="9" t="s">
        <v>327</v>
      </c>
      <c r="B1574" s="7">
        <v>40002</v>
      </c>
      <c r="C1574" s="12">
        <f t="shared" si="16"/>
        <v>2009</v>
      </c>
      <c r="D1574" s="9" t="s">
        <v>12</v>
      </c>
      <c r="E1574" s="13">
        <v>422</v>
      </c>
      <c r="F1574" s="14">
        <v>900</v>
      </c>
      <c r="G1574" s="13">
        <v>504</v>
      </c>
      <c r="H1574" s="13">
        <v>419</v>
      </c>
      <c r="I1574" s="28">
        <f t="shared" si="97"/>
        <v>-82</v>
      </c>
      <c r="J1574">
        <f t="shared" si="98"/>
        <v>0.83134920634920639</v>
      </c>
      <c r="K1574">
        <f t="shared" si="99"/>
        <v>0.99289099526066349</v>
      </c>
      <c r="L1574" t="str">
        <f t="shared" si="100"/>
        <v>1</v>
      </c>
    </row>
    <row r="1575" spans="1:12">
      <c r="A1575" s="9" t="s">
        <v>327</v>
      </c>
      <c r="B1575" s="7">
        <v>40002</v>
      </c>
      <c r="C1575" s="12">
        <f t="shared" si="16"/>
        <v>2009</v>
      </c>
      <c r="D1575" s="9" t="s">
        <v>11</v>
      </c>
      <c r="E1575" s="13">
        <v>233</v>
      </c>
      <c r="F1575" s="14">
        <v>16888</v>
      </c>
      <c r="G1575" s="13">
        <v>289</v>
      </c>
      <c r="H1575" s="13">
        <v>222</v>
      </c>
      <c r="I1575" s="28">
        <f t="shared" si="97"/>
        <v>-56</v>
      </c>
      <c r="J1575">
        <f t="shared" si="98"/>
        <v>0.76816608996539792</v>
      </c>
      <c r="K1575">
        <f t="shared" si="99"/>
        <v>0.9527896995708155</v>
      </c>
      <c r="L1575" t="str">
        <f t="shared" si="100"/>
        <v>1</v>
      </c>
    </row>
    <row r="1576" spans="1:12">
      <c r="A1576" s="9" t="s">
        <v>327</v>
      </c>
      <c r="B1576" s="7">
        <v>40002</v>
      </c>
      <c r="C1576" s="12">
        <f t="shared" si="16"/>
        <v>2009</v>
      </c>
      <c r="D1576" s="9" t="s">
        <v>13</v>
      </c>
      <c r="E1576" s="13">
        <v>720</v>
      </c>
      <c r="F1576" s="14">
        <v>17501</v>
      </c>
      <c r="G1576" s="13">
        <v>1278</v>
      </c>
      <c r="H1576" s="13">
        <v>693</v>
      </c>
      <c r="I1576" s="28">
        <f t="shared" si="97"/>
        <v>-558</v>
      </c>
      <c r="J1576">
        <f t="shared" si="98"/>
        <v>0.54225352112676062</v>
      </c>
      <c r="K1576">
        <f t="shared" si="99"/>
        <v>0.96250000000000002</v>
      </c>
      <c r="L1576" t="str">
        <f t="shared" si="100"/>
        <v>1</v>
      </c>
    </row>
    <row r="1577" spans="1:12" ht="25.5">
      <c r="A1577" s="9" t="s">
        <v>328</v>
      </c>
      <c r="B1577" s="7">
        <v>39981</v>
      </c>
      <c r="C1577" s="12">
        <f t="shared" si="16"/>
        <v>2009</v>
      </c>
      <c r="D1577" s="9" t="s">
        <v>9</v>
      </c>
      <c r="E1577" s="13">
        <v>1415</v>
      </c>
      <c r="F1577" s="14">
        <v>12899</v>
      </c>
      <c r="G1577" s="13">
        <v>1735</v>
      </c>
      <c r="H1577" s="13">
        <v>1402</v>
      </c>
      <c r="I1577" s="28">
        <f t="shared" si="97"/>
        <v>-320</v>
      </c>
      <c r="J1577">
        <f t="shared" si="98"/>
        <v>0.80806916426512965</v>
      </c>
      <c r="K1577">
        <f t="shared" si="99"/>
        <v>0.99081272084805649</v>
      </c>
      <c r="L1577" t="str">
        <f t="shared" si="100"/>
        <v>2</v>
      </c>
    </row>
    <row r="1578" spans="1:12" ht="25.5">
      <c r="A1578" s="9" t="s">
        <v>328</v>
      </c>
      <c r="B1578" s="7">
        <v>39981</v>
      </c>
      <c r="C1578" s="12">
        <f t="shared" si="16"/>
        <v>2009</v>
      </c>
      <c r="D1578" s="9" t="s">
        <v>10</v>
      </c>
      <c r="E1578" s="13">
        <v>760</v>
      </c>
      <c r="F1578" s="14">
        <v>14840</v>
      </c>
      <c r="G1578" s="13">
        <v>1066</v>
      </c>
      <c r="H1578" s="13">
        <v>758</v>
      </c>
      <c r="I1578" s="28">
        <f t="shared" si="97"/>
        <v>-306</v>
      </c>
      <c r="J1578">
        <f t="shared" si="98"/>
        <v>0.71106941838649151</v>
      </c>
      <c r="K1578">
        <f t="shared" si="99"/>
        <v>0.99736842105263157</v>
      </c>
      <c r="L1578" t="str">
        <f t="shared" si="100"/>
        <v>2</v>
      </c>
    </row>
    <row r="1579" spans="1:12">
      <c r="A1579" s="9" t="s">
        <v>328</v>
      </c>
      <c r="B1579" s="7">
        <v>39981</v>
      </c>
      <c r="C1579" s="12">
        <f t="shared" si="16"/>
        <v>2009</v>
      </c>
      <c r="D1579" s="9" t="s">
        <v>12</v>
      </c>
      <c r="E1579" s="13">
        <v>405</v>
      </c>
      <c r="F1579" s="14">
        <v>901</v>
      </c>
      <c r="G1579" s="13">
        <v>571</v>
      </c>
      <c r="H1579" s="13">
        <v>399</v>
      </c>
      <c r="I1579" s="28">
        <f t="shared" si="97"/>
        <v>-166</v>
      </c>
      <c r="J1579">
        <f t="shared" si="98"/>
        <v>0.69877408056042034</v>
      </c>
      <c r="K1579">
        <f t="shared" si="99"/>
        <v>0.98518518518518516</v>
      </c>
      <c r="L1579" t="str">
        <f t="shared" si="100"/>
        <v>2</v>
      </c>
    </row>
    <row r="1580" spans="1:12">
      <c r="A1580" s="9" t="s">
        <v>328</v>
      </c>
      <c r="B1580" s="7">
        <v>39981</v>
      </c>
      <c r="C1580" s="12">
        <f t="shared" si="16"/>
        <v>2009</v>
      </c>
      <c r="D1580" s="9" t="s">
        <v>11</v>
      </c>
      <c r="E1580" s="13">
        <v>241</v>
      </c>
      <c r="F1580" s="14">
        <v>12615</v>
      </c>
      <c r="G1580" s="13">
        <v>398</v>
      </c>
      <c r="H1580" s="13">
        <v>240</v>
      </c>
      <c r="I1580" s="28">
        <f t="shared" si="97"/>
        <v>-157</v>
      </c>
      <c r="J1580">
        <f t="shared" si="98"/>
        <v>0.60301507537688437</v>
      </c>
      <c r="K1580">
        <f t="shared" si="99"/>
        <v>0.99585062240663902</v>
      </c>
      <c r="L1580" t="str">
        <f t="shared" si="100"/>
        <v>2</v>
      </c>
    </row>
    <row r="1581" spans="1:12">
      <c r="A1581" s="9" t="s">
        <v>328</v>
      </c>
      <c r="B1581" s="7">
        <v>39981</v>
      </c>
      <c r="C1581" s="12">
        <f t="shared" si="16"/>
        <v>2009</v>
      </c>
      <c r="D1581" s="9" t="s">
        <v>13</v>
      </c>
      <c r="E1581" s="13">
        <v>717</v>
      </c>
      <c r="F1581" s="14">
        <v>15100</v>
      </c>
      <c r="G1581" s="13">
        <v>1516</v>
      </c>
      <c r="H1581" s="13">
        <v>717</v>
      </c>
      <c r="I1581" s="28">
        <f t="shared" si="97"/>
        <v>-799</v>
      </c>
      <c r="J1581">
        <f t="shared" si="98"/>
        <v>0.47295514511873349</v>
      </c>
      <c r="K1581">
        <f t="shared" si="99"/>
        <v>1</v>
      </c>
      <c r="L1581" t="str">
        <f t="shared" si="100"/>
        <v>2</v>
      </c>
    </row>
    <row r="1582" spans="1:12" ht="25.5">
      <c r="A1582" s="9" t="s">
        <v>329</v>
      </c>
      <c r="B1582" s="7">
        <v>39967</v>
      </c>
      <c r="C1582" s="12">
        <f t="shared" si="16"/>
        <v>2009</v>
      </c>
      <c r="D1582" s="9" t="s">
        <v>9</v>
      </c>
      <c r="E1582" s="13">
        <v>1401</v>
      </c>
      <c r="F1582" s="14">
        <v>11690</v>
      </c>
      <c r="G1582" s="13">
        <v>1967</v>
      </c>
      <c r="H1582" s="13">
        <v>1391</v>
      </c>
      <c r="I1582" s="28">
        <f t="shared" si="97"/>
        <v>-566</v>
      </c>
      <c r="J1582">
        <f t="shared" si="98"/>
        <v>0.7071682765632944</v>
      </c>
      <c r="K1582">
        <f t="shared" si="99"/>
        <v>0.99286224125624556</v>
      </c>
      <c r="L1582" t="str">
        <f t="shared" si="100"/>
        <v>1</v>
      </c>
    </row>
    <row r="1583" spans="1:12" ht="25.5">
      <c r="A1583" s="9" t="s">
        <v>329</v>
      </c>
      <c r="B1583" s="7">
        <v>39967</v>
      </c>
      <c r="C1583" s="12">
        <f t="shared" si="16"/>
        <v>2009</v>
      </c>
      <c r="D1583" s="9" t="s">
        <v>10</v>
      </c>
      <c r="E1583" s="13">
        <v>760</v>
      </c>
      <c r="F1583" s="14">
        <v>11889</v>
      </c>
      <c r="G1583" s="13">
        <v>1131</v>
      </c>
      <c r="H1583" s="13">
        <v>740</v>
      </c>
      <c r="I1583" s="28">
        <f t="shared" si="97"/>
        <v>-371</v>
      </c>
      <c r="J1583">
        <f t="shared" si="98"/>
        <v>0.65428824049513701</v>
      </c>
      <c r="K1583">
        <f t="shared" si="99"/>
        <v>0.97368421052631582</v>
      </c>
      <c r="L1583" t="str">
        <f t="shared" si="100"/>
        <v>1</v>
      </c>
    </row>
    <row r="1584" spans="1:12">
      <c r="A1584" s="9" t="s">
        <v>329</v>
      </c>
      <c r="B1584" s="7">
        <v>39967</v>
      </c>
      <c r="C1584" s="12">
        <f t="shared" si="16"/>
        <v>2009</v>
      </c>
      <c r="D1584" s="9" t="s">
        <v>12</v>
      </c>
      <c r="E1584" s="13">
        <v>406</v>
      </c>
      <c r="F1584" s="14">
        <v>889</v>
      </c>
      <c r="G1584" s="13">
        <v>472</v>
      </c>
      <c r="H1584" s="13">
        <v>374</v>
      </c>
      <c r="I1584" s="28">
        <f t="shared" si="97"/>
        <v>-66</v>
      </c>
      <c r="J1584">
        <f t="shared" si="98"/>
        <v>0.7923728813559322</v>
      </c>
      <c r="K1584">
        <f t="shared" si="99"/>
        <v>0.9211822660098522</v>
      </c>
      <c r="L1584" t="str">
        <f t="shared" si="100"/>
        <v>1</v>
      </c>
    </row>
    <row r="1585" spans="1:12">
      <c r="A1585" s="9" t="s">
        <v>329</v>
      </c>
      <c r="B1585" s="7">
        <v>39967</v>
      </c>
      <c r="C1585" s="12">
        <f t="shared" si="16"/>
        <v>2009</v>
      </c>
      <c r="D1585" s="9" t="s">
        <v>11</v>
      </c>
      <c r="E1585" s="13">
        <v>237</v>
      </c>
      <c r="F1585" s="14">
        <v>9690</v>
      </c>
      <c r="G1585" s="13">
        <v>321</v>
      </c>
      <c r="H1585" s="13">
        <v>235</v>
      </c>
      <c r="I1585" s="28">
        <f t="shared" si="97"/>
        <v>-84</v>
      </c>
      <c r="J1585">
        <f t="shared" si="98"/>
        <v>0.73208722741433019</v>
      </c>
      <c r="K1585">
        <f t="shared" si="99"/>
        <v>0.99156118143459915</v>
      </c>
      <c r="L1585" t="str">
        <f t="shared" si="100"/>
        <v>1</v>
      </c>
    </row>
    <row r="1586" spans="1:12">
      <c r="A1586" s="9" t="s">
        <v>329</v>
      </c>
      <c r="B1586" s="7">
        <v>39967</v>
      </c>
      <c r="C1586" s="12">
        <f t="shared" si="16"/>
        <v>2009</v>
      </c>
      <c r="D1586" s="9" t="s">
        <v>13</v>
      </c>
      <c r="E1586" s="13">
        <v>719</v>
      </c>
      <c r="F1586" s="14">
        <v>12901</v>
      </c>
      <c r="G1586" s="13">
        <v>1335</v>
      </c>
      <c r="H1586" s="13">
        <v>715</v>
      </c>
      <c r="I1586" s="28">
        <f t="shared" si="97"/>
        <v>-616</v>
      </c>
      <c r="J1586">
        <f t="shared" si="98"/>
        <v>0.53558052434456926</v>
      </c>
      <c r="K1586">
        <f t="shared" si="99"/>
        <v>0.99443671766342145</v>
      </c>
      <c r="L1586" t="str">
        <f t="shared" si="100"/>
        <v>1</v>
      </c>
    </row>
    <row r="1587" spans="1:12" ht="25.5">
      <c r="A1587" s="9" t="s">
        <v>330</v>
      </c>
      <c r="B1587" s="7">
        <v>39953</v>
      </c>
      <c r="C1587" s="12">
        <f t="shared" si="16"/>
        <v>2009</v>
      </c>
      <c r="D1587" s="9" t="s">
        <v>9</v>
      </c>
      <c r="E1587" s="13">
        <v>1402</v>
      </c>
      <c r="F1587" s="14">
        <v>9889</v>
      </c>
      <c r="G1587" s="13">
        <v>1999</v>
      </c>
      <c r="H1587" s="13">
        <v>1383</v>
      </c>
      <c r="I1587" s="28">
        <f t="shared" si="97"/>
        <v>-597</v>
      </c>
      <c r="J1587">
        <f t="shared" si="98"/>
        <v>0.69184592296148073</v>
      </c>
      <c r="K1587">
        <f t="shared" si="99"/>
        <v>0.98644793152639088</v>
      </c>
      <c r="L1587" t="str">
        <f t="shared" si="100"/>
        <v>2</v>
      </c>
    </row>
    <row r="1588" spans="1:12" ht="25.5">
      <c r="A1588" s="9" t="s">
        <v>330</v>
      </c>
      <c r="B1588" s="7">
        <v>39953</v>
      </c>
      <c r="C1588" s="12">
        <f t="shared" si="16"/>
        <v>2009</v>
      </c>
      <c r="D1588" s="9" t="s">
        <v>10</v>
      </c>
      <c r="E1588" s="13">
        <v>774</v>
      </c>
      <c r="F1588" s="14">
        <v>9180</v>
      </c>
      <c r="G1588" s="13">
        <v>1051</v>
      </c>
      <c r="H1588" s="13">
        <v>774</v>
      </c>
      <c r="I1588" s="28">
        <f t="shared" si="97"/>
        <v>-277</v>
      </c>
      <c r="J1588">
        <f t="shared" si="98"/>
        <v>0.73644148430066603</v>
      </c>
      <c r="K1588">
        <f t="shared" si="99"/>
        <v>1</v>
      </c>
      <c r="L1588" t="str">
        <f t="shared" si="100"/>
        <v>2</v>
      </c>
    </row>
    <row r="1589" spans="1:12">
      <c r="A1589" s="9" t="s">
        <v>330</v>
      </c>
      <c r="B1589" s="7">
        <v>39953</v>
      </c>
      <c r="C1589" s="12">
        <f t="shared" si="16"/>
        <v>2009</v>
      </c>
      <c r="D1589" s="9" t="s">
        <v>12</v>
      </c>
      <c r="E1589" s="13">
        <v>393</v>
      </c>
      <c r="F1589" s="14">
        <v>810</v>
      </c>
      <c r="G1589" s="13">
        <v>535</v>
      </c>
      <c r="H1589" s="13">
        <v>378</v>
      </c>
      <c r="I1589" s="28">
        <f t="shared" si="97"/>
        <v>-142</v>
      </c>
      <c r="J1589">
        <f t="shared" si="98"/>
        <v>0.70654205607476639</v>
      </c>
      <c r="K1589">
        <f t="shared" si="99"/>
        <v>0.96183206106870234</v>
      </c>
      <c r="L1589" t="str">
        <f t="shared" si="100"/>
        <v>2</v>
      </c>
    </row>
    <row r="1590" spans="1:12">
      <c r="A1590" s="9" t="s">
        <v>330</v>
      </c>
      <c r="B1590" s="7">
        <v>39953</v>
      </c>
      <c r="C1590" s="12">
        <f t="shared" si="16"/>
        <v>2009</v>
      </c>
      <c r="D1590" s="9" t="s">
        <v>11</v>
      </c>
      <c r="E1590" s="13">
        <v>238</v>
      </c>
      <c r="F1590" s="14">
        <v>7600</v>
      </c>
      <c r="G1590" s="13">
        <v>320</v>
      </c>
      <c r="H1590" s="13">
        <v>228</v>
      </c>
      <c r="I1590" s="28">
        <f t="shared" si="97"/>
        <v>-82</v>
      </c>
      <c r="J1590">
        <f t="shared" si="98"/>
        <v>0.71250000000000002</v>
      </c>
      <c r="K1590">
        <f t="shared" si="99"/>
        <v>0.95798319327731096</v>
      </c>
      <c r="L1590" t="str">
        <f t="shared" si="100"/>
        <v>2</v>
      </c>
    </row>
    <row r="1591" spans="1:12">
      <c r="A1591" s="9" t="s">
        <v>330</v>
      </c>
      <c r="B1591" s="7">
        <v>39953</v>
      </c>
      <c r="C1591" s="12">
        <f t="shared" si="16"/>
        <v>2009</v>
      </c>
      <c r="D1591" s="9" t="s">
        <v>13</v>
      </c>
      <c r="E1591" s="13">
        <v>725</v>
      </c>
      <c r="F1591" s="14">
        <v>10046</v>
      </c>
      <c r="G1591" s="13">
        <v>1285</v>
      </c>
      <c r="H1591" s="13">
        <v>724</v>
      </c>
      <c r="I1591" s="28">
        <f t="shared" si="97"/>
        <v>-560</v>
      </c>
      <c r="J1591">
        <f t="shared" si="98"/>
        <v>0.56342412451361867</v>
      </c>
      <c r="K1591">
        <f t="shared" si="99"/>
        <v>0.99862068965517237</v>
      </c>
      <c r="L1591" t="str">
        <f t="shared" si="100"/>
        <v>2</v>
      </c>
    </row>
    <row r="1592" spans="1:12" ht="25.5">
      <c r="A1592" s="9" t="s">
        <v>331</v>
      </c>
      <c r="B1592" s="7">
        <v>39939</v>
      </c>
      <c r="C1592" s="12">
        <f t="shared" si="16"/>
        <v>2009</v>
      </c>
      <c r="D1592" s="9" t="s">
        <v>9</v>
      </c>
      <c r="E1592" s="13">
        <v>1396</v>
      </c>
      <c r="F1592" s="14">
        <v>8489</v>
      </c>
      <c r="G1592" s="13">
        <v>2037</v>
      </c>
      <c r="H1592" s="13">
        <v>1391</v>
      </c>
      <c r="I1592" s="28">
        <f t="shared" si="97"/>
        <v>-641</v>
      </c>
      <c r="J1592">
        <f t="shared" si="98"/>
        <v>0.6828669612174767</v>
      </c>
      <c r="K1592">
        <f t="shared" si="99"/>
        <v>0.99641833810888247</v>
      </c>
      <c r="L1592" t="str">
        <f t="shared" si="100"/>
        <v>1</v>
      </c>
    </row>
    <row r="1593" spans="1:12" ht="25.5">
      <c r="A1593" s="9" t="s">
        <v>331</v>
      </c>
      <c r="B1593" s="7">
        <v>39939</v>
      </c>
      <c r="C1593" s="12">
        <f t="shared" si="16"/>
        <v>2009</v>
      </c>
      <c r="D1593" s="9" t="s">
        <v>10</v>
      </c>
      <c r="E1593" s="13">
        <v>814</v>
      </c>
      <c r="F1593" s="14">
        <v>7552</v>
      </c>
      <c r="G1593" s="13">
        <v>1021</v>
      </c>
      <c r="H1593" s="13">
        <v>814</v>
      </c>
      <c r="I1593" s="28">
        <f t="shared" si="97"/>
        <v>-207</v>
      </c>
      <c r="J1593">
        <f t="shared" si="98"/>
        <v>0.79725759059745349</v>
      </c>
      <c r="K1593">
        <f t="shared" si="99"/>
        <v>1</v>
      </c>
      <c r="L1593" t="str">
        <f t="shared" si="100"/>
        <v>1</v>
      </c>
    </row>
    <row r="1594" spans="1:12">
      <c r="A1594" s="9" t="s">
        <v>331</v>
      </c>
      <c r="B1594" s="7">
        <v>39939</v>
      </c>
      <c r="C1594" s="12">
        <f t="shared" si="16"/>
        <v>2009</v>
      </c>
      <c r="D1594" s="9" t="s">
        <v>12</v>
      </c>
      <c r="E1594" s="13">
        <v>392</v>
      </c>
      <c r="F1594" s="14">
        <v>902</v>
      </c>
      <c r="G1594" s="13">
        <v>569</v>
      </c>
      <c r="H1594" s="13">
        <v>376</v>
      </c>
      <c r="I1594" s="28">
        <f t="shared" si="97"/>
        <v>-177</v>
      </c>
      <c r="J1594">
        <f t="shared" si="98"/>
        <v>0.66080843585237259</v>
      </c>
      <c r="K1594">
        <f t="shared" si="99"/>
        <v>0.95918367346938771</v>
      </c>
      <c r="L1594" t="str">
        <f t="shared" si="100"/>
        <v>1</v>
      </c>
    </row>
    <row r="1595" spans="1:12">
      <c r="A1595" s="9" t="s">
        <v>331</v>
      </c>
      <c r="B1595" s="7">
        <v>39939</v>
      </c>
      <c r="C1595" s="12">
        <f t="shared" si="16"/>
        <v>2009</v>
      </c>
      <c r="D1595" s="9" t="s">
        <v>11</v>
      </c>
      <c r="E1595" s="13">
        <v>231</v>
      </c>
      <c r="F1595" s="14">
        <v>7100</v>
      </c>
      <c r="G1595" s="13">
        <v>310</v>
      </c>
      <c r="H1595" s="13">
        <v>225</v>
      </c>
      <c r="I1595" s="28">
        <f t="shared" si="97"/>
        <v>-79</v>
      </c>
      <c r="J1595">
        <f t="shared" si="98"/>
        <v>0.72580645161290325</v>
      </c>
      <c r="K1595">
        <f t="shared" si="99"/>
        <v>0.97402597402597402</v>
      </c>
      <c r="L1595" t="str">
        <f t="shared" si="100"/>
        <v>1</v>
      </c>
    </row>
    <row r="1596" spans="1:12">
      <c r="A1596" s="9" t="s">
        <v>331</v>
      </c>
      <c r="B1596" s="7">
        <v>39939</v>
      </c>
      <c r="C1596" s="12">
        <f t="shared" si="16"/>
        <v>2009</v>
      </c>
      <c r="D1596" s="9" t="s">
        <v>13</v>
      </c>
      <c r="E1596" s="13">
        <v>716</v>
      </c>
      <c r="F1596" s="14">
        <v>8501</v>
      </c>
      <c r="G1596" s="13">
        <v>1409</v>
      </c>
      <c r="H1596" s="13">
        <v>713</v>
      </c>
      <c r="I1596" s="28">
        <f t="shared" si="97"/>
        <v>-693</v>
      </c>
      <c r="J1596">
        <f t="shared" si="98"/>
        <v>0.50603264726756569</v>
      </c>
      <c r="K1596">
        <f t="shared" si="99"/>
        <v>0.99581005586592175</v>
      </c>
      <c r="L1596" t="str">
        <f t="shared" si="100"/>
        <v>1</v>
      </c>
    </row>
    <row r="1597" spans="1:12" ht="25.5">
      <c r="A1597" s="9" t="s">
        <v>332</v>
      </c>
      <c r="B1597" s="7">
        <v>39925</v>
      </c>
      <c r="C1597" s="12">
        <f t="shared" si="16"/>
        <v>2009</v>
      </c>
      <c r="D1597" s="9" t="s">
        <v>9</v>
      </c>
      <c r="E1597" s="13">
        <v>1396</v>
      </c>
      <c r="F1597" s="14">
        <v>7589</v>
      </c>
      <c r="G1597" s="13">
        <v>1906</v>
      </c>
      <c r="H1597" s="13">
        <v>1390</v>
      </c>
      <c r="I1597" s="28">
        <f t="shared" si="97"/>
        <v>-510</v>
      </c>
      <c r="J1597">
        <f t="shared" si="98"/>
        <v>0.72927597061909755</v>
      </c>
      <c r="K1597">
        <f t="shared" si="99"/>
        <v>0.99570200573065903</v>
      </c>
      <c r="L1597" t="str">
        <f t="shared" si="100"/>
        <v>2</v>
      </c>
    </row>
    <row r="1598" spans="1:12" ht="25.5">
      <c r="A1598" s="9" t="s">
        <v>332</v>
      </c>
      <c r="B1598" s="7">
        <v>39925</v>
      </c>
      <c r="C1598" s="12">
        <f t="shared" si="16"/>
        <v>2009</v>
      </c>
      <c r="D1598" s="9" t="s">
        <v>10</v>
      </c>
      <c r="E1598" s="13">
        <v>769</v>
      </c>
      <c r="F1598" s="14">
        <v>7490</v>
      </c>
      <c r="G1598" s="13">
        <v>1001</v>
      </c>
      <c r="H1598" s="13">
        <v>755</v>
      </c>
      <c r="I1598" s="28">
        <f t="shared" si="97"/>
        <v>-232</v>
      </c>
      <c r="J1598">
        <f t="shared" si="98"/>
        <v>0.75424575424575424</v>
      </c>
      <c r="K1598">
        <f t="shared" si="99"/>
        <v>0.98179453836150843</v>
      </c>
      <c r="L1598" t="str">
        <f t="shared" si="100"/>
        <v>2</v>
      </c>
    </row>
    <row r="1599" spans="1:12">
      <c r="A1599" s="9" t="s">
        <v>332</v>
      </c>
      <c r="B1599" s="7">
        <v>39925</v>
      </c>
      <c r="C1599" s="12">
        <f t="shared" si="16"/>
        <v>2009</v>
      </c>
      <c r="D1599" s="9" t="s">
        <v>12</v>
      </c>
      <c r="E1599" s="13">
        <v>421</v>
      </c>
      <c r="F1599" s="14">
        <v>889</v>
      </c>
      <c r="G1599" s="13">
        <v>555</v>
      </c>
      <c r="H1599" s="13">
        <v>418</v>
      </c>
      <c r="I1599" s="28">
        <f t="shared" si="97"/>
        <v>-134</v>
      </c>
      <c r="J1599">
        <f t="shared" si="98"/>
        <v>0.75315315315315312</v>
      </c>
      <c r="K1599">
        <f t="shared" si="99"/>
        <v>0.99287410926365793</v>
      </c>
      <c r="L1599" t="str">
        <f t="shared" si="100"/>
        <v>2</v>
      </c>
    </row>
    <row r="1600" spans="1:12">
      <c r="A1600" s="9" t="s">
        <v>332</v>
      </c>
      <c r="B1600" s="7">
        <v>39925</v>
      </c>
      <c r="C1600" s="12">
        <f t="shared" si="16"/>
        <v>2009</v>
      </c>
      <c r="D1600" s="9" t="s">
        <v>11</v>
      </c>
      <c r="E1600" s="13">
        <v>262</v>
      </c>
      <c r="F1600" s="14">
        <v>6610</v>
      </c>
      <c r="G1600" s="13">
        <v>412</v>
      </c>
      <c r="H1600" s="13">
        <v>255</v>
      </c>
      <c r="I1600" s="28">
        <f t="shared" si="97"/>
        <v>-150</v>
      </c>
      <c r="J1600">
        <f t="shared" si="98"/>
        <v>0.6189320388349514</v>
      </c>
      <c r="K1600">
        <f t="shared" si="99"/>
        <v>0.97328244274809161</v>
      </c>
      <c r="L1600" t="str">
        <f t="shared" si="100"/>
        <v>2</v>
      </c>
    </row>
    <row r="1601" spans="1:12">
      <c r="A1601" s="9" t="s">
        <v>332</v>
      </c>
      <c r="B1601" s="7">
        <v>39925</v>
      </c>
      <c r="C1601" s="12">
        <f t="shared" si="16"/>
        <v>2009</v>
      </c>
      <c r="D1601" s="9" t="s">
        <v>13</v>
      </c>
      <c r="E1601" s="13">
        <v>717</v>
      </c>
      <c r="F1601" s="14">
        <v>7789</v>
      </c>
      <c r="G1601" s="13">
        <v>1365</v>
      </c>
      <c r="H1601" s="13">
        <v>708</v>
      </c>
      <c r="I1601" s="28">
        <f t="shared" si="97"/>
        <v>-648</v>
      </c>
      <c r="J1601">
        <f t="shared" si="98"/>
        <v>0.51868131868131873</v>
      </c>
      <c r="K1601">
        <f t="shared" si="99"/>
        <v>0.9874476987447699</v>
      </c>
      <c r="L1601" t="str">
        <f t="shared" si="100"/>
        <v>2</v>
      </c>
    </row>
    <row r="1602" spans="1:12" ht="25.5">
      <c r="A1602" s="9" t="s">
        <v>333</v>
      </c>
      <c r="B1602" s="7">
        <v>39911</v>
      </c>
      <c r="C1602" s="12">
        <f t="shared" si="16"/>
        <v>2009</v>
      </c>
      <c r="D1602" s="9" t="s">
        <v>9</v>
      </c>
      <c r="E1602" s="13">
        <v>1396</v>
      </c>
      <c r="F1602" s="14">
        <v>7090</v>
      </c>
      <c r="G1602" s="13">
        <v>2026</v>
      </c>
      <c r="H1602" s="13">
        <v>1396</v>
      </c>
      <c r="I1602" s="28">
        <f t="shared" si="97"/>
        <v>-630</v>
      </c>
      <c r="J1602">
        <f t="shared" si="98"/>
        <v>0.68904244817374138</v>
      </c>
      <c r="K1602">
        <f t="shared" si="99"/>
        <v>1</v>
      </c>
      <c r="L1602" t="str">
        <f t="shared" si="100"/>
        <v>1</v>
      </c>
    </row>
    <row r="1603" spans="1:12" ht="25.5">
      <c r="A1603" s="9" t="s">
        <v>333</v>
      </c>
      <c r="B1603" s="7">
        <v>39911</v>
      </c>
      <c r="C1603" s="12">
        <f t="shared" si="16"/>
        <v>2009</v>
      </c>
      <c r="D1603" s="9" t="s">
        <v>10</v>
      </c>
      <c r="E1603" s="13">
        <v>761</v>
      </c>
      <c r="F1603" s="14">
        <v>7501</v>
      </c>
      <c r="G1603" s="13">
        <v>1036</v>
      </c>
      <c r="H1603" s="13">
        <v>707</v>
      </c>
      <c r="I1603" s="28">
        <f t="shared" ref="I1603:I1666" si="101">E1603-G1603</f>
        <v>-275</v>
      </c>
      <c r="J1603">
        <f t="shared" ref="J1603:J1666" si="102">H1603/G1603</f>
        <v>0.68243243243243246</v>
      </c>
      <c r="K1603">
        <f t="shared" ref="K1603:K1666" si="103">H1603/E1603</f>
        <v>0.92904073587385017</v>
      </c>
      <c r="L1603" t="str">
        <f t="shared" ref="L1603:L1666" si="104">IF(COUNTIF(A1603,"*First*"), "1","2")</f>
        <v>1</v>
      </c>
    </row>
    <row r="1604" spans="1:12">
      <c r="A1604" s="9" t="s">
        <v>333</v>
      </c>
      <c r="B1604" s="7">
        <v>39911</v>
      </c>
      <c r="C1604" s="12">
        <f t="shared" si="16"/>
        <v>2009</v>
      </c>
      <c r="D1604" s="9" t="s">
        <v>12</v>
      </c>
      <c r="E1604" s="13">
        <v>391</v>
      </c>
      <c r="F1604" s="14">
        <v>1053</v>
      </c>
      <c r="G1604" s="13">
        <v>545</v>
      </c>
      <c r="H1604" s="13">
        <v>389</v>
      </c>
      <c r="I1604" s="28">
        <f t="shared" si="101"/>
        <v>-154</v>
      </c>
      <c r="J1604">
        <f t="shared" si="102"/>
        <v>0.71376146788990824</v>
      </c>
      <c r="K1604">
        <f t="shared" si="103"/>
        <v>0.99488491048593353</v>
      </c>
      <c r="L1604" t="str">
        <f t="shared" si="104"/>
        <v>1</v>
      </c>
    </row>
    <row r="1605" spans="1:12">
      <c r="A1605" s="9" t="s">
        <v>333</v>
      </c>
      <c r="B1605" s="7">
        <v>39911</v>
      </c>
      <c r="C1605" s="12">
        <f t="shared" si="16"/>
        <v>2009</v>
      </c>
      <c r="D1605" s="9" t="s">
        <v>11</v>
      </c>
      <c r="E1605" s="13">
        <v>240</v>
      </c>
      <c r="F1605" s="14">
        <v>7302</v>
      </c>
      <c r="G1605" s="13">
        <v>537</v>
      </c>
      <c r="H1605" s="13">
        <v>240</v>
      </c>
      <c r="I1605" s="28">
        <f t="shared" si="101"/>
        <v>-297</v>
      </c>
      <c r="J1605">
        <f t="shared" si="102"/>
        <v>0.44692737430167595</v>
      </c>
      <c r="K1605">
        <f t="shared" si="103"/>
        <v>1</v>
      </c>
      <c r="L1605" t="str">
        <f t="shared" si="104"/>
        <v>1</v>
      </c>
    </row>
    <row r="1606" spans="1:12">
      <c r="A1606" s="9" t="s">
        <v>333</v>
      </c>
      <c r="B1606" s="7">
        <v>39911</v>
      </c>
      <c r="C1606" s="12">
        <f t="shared" si="16"/>
        <v>2009</v>
      </c>
      <c r="D1606" s="9" t="s">
        <v>13</v>
      </c>
      <c r="E1606" s="13">
        <v>720</v>
      </c>
      <c r="F1606" s="14">
        <v>7326</v>
      </c>
      <c r="G1606" s="13">
        <v>1202</v>
      </c>
      <c r="H1606" s="13">
        <v>720</v>
      </c>
      <c r="I1606" s="28">
        <f t="shared" si="101"/>
        <v>-482</v>
      </c>
      <c r="J1606">
        <f t="shared" si="102"/>
        <v>0.59900166389351084</v>
      </c>
      <c r="K1606">
        <f t="shared" si="103"/>
        <v>1</v>
      </c>
      <c r="L1606" t="str">
        <f t="shared" si="104"/>
        <v>1</v>
      </c>
    </row>
    <row r="1607" spans="1:12" ht="25.5">
      <c r="A1607" s="9" t="s">
        <v>334</v>
      </c>
      <c r="B1607" s="7">
        <v>39890</v>
      </c>
      <c r="C1607" s="12">
        <f t="shared" si="16"/>
        <v>2009</v>
      </c>
      <c r="D1607" s="9" t="s">
        <v>9</v>
      </c>
      <c r="E1607" s="13">
        <v>1843</v>
      </c>
      <c r="F1607" s="14">
        <v>5116</v>
      </c>
      <c r="G1607" s="13">
        <v>2202</v>
      </c>
      <c r="H1607" s="13">
        <v>1843</v>
      </c>
      <c r="I1607" s="28">
        <f t="shared" si="101"/>
        <v>-359</v>
      </c>
      <c r="J1607">
        <f t="shared" si="102"/>
        <v>0.83696639418710261</v>
      </c>
      <c r="K1607">
        <f t="shared" si="103"/>
        <v>1</v>
      </c>
      <c r="L1607" t="str">
        <f t="shared" si="104"/>
        <v>2</v>
      </c>
    </row>
    <row r="1608" spans="1:12" ht="25.5">
      <c r="A1608" s="9" t="s">
        <v>334</v>
      </c>
      <c r="B1608" s="7">
        <v>39890</v>
      </c>
      <c r="C1608" s="12">
        <f t="shared" si="16"/>
        <v>2009</v>
      </c>
      <c r="D1608" s="9" t="s">
        <v>10</v>
      </c>
      <c r="E1608" s="13">
        <v>1110</v>
      </c>
      <c r="F1608" s="14">
        <v>5001</v>
      </c>
      <c r="G1608" s="13">
        <v>1359</v>
      </c>
      <c r="H1608" s="13">
        <v>1101</v>
      </c>
      <c r="I1608" s="28">
        <f t="shared" si="101"/>
        <v>-249</v>
      </c>
      <c r="J1608">
        <f t="shared" si="102"/>
        <v>0.8101545253863135</v>
      </c>
      <c r="K1608">
        <f t="shared" si="103"/>
        <v>0.99189189189189186</v>
      </c>
      <c r="L1608" t="str">
        <f t="shared" si="104"/>
        <v>2</v>
      </c>
    </row>
    <row r="1609" spans="1:12">
      <c r="A1609" s="9" t="s">
        <v>334</v>
      </c>
      <c r="B1609" s="7">
        <v>39890</v>
      </c>
      <c r="C1609" s="12">
        <f t="shared" si="16"/>
        <v>2009</v>
      </c>
      <c r="D1609" s="9" t="s">
        <v>12</v>
      </c>
      <c r="E1609" s="13">
        <v>409</v>
      </c>
      <c r="F1609" s="14">
        <v>912</v>
      </c>
      <c r="G1609" s="13">
        <v>513</v>
      </c>
      <c r="H1609" s="13">
        <v>378</v>
      </c>
      <c r="I1609" s="28">
        <f t="shared" si="101"/>
        <v>-104</v>
      </c>
      <c r="J1609">
        <f t="shared" si="102"/>
        <v>0.73684210526315785</v>
      </c>
      <c r="K1609">
        <f t="shared" si="103"/>
        <v>0.92420537897310517</v>
      </c>
      <c r="L1609" t="str">
        <f t="shared" si="104"/>
        <v>2</v>
      </c>
    </row>
    <row r="1610" spans="1:12">
      <c r="A1610" s="9" t="s">
        <v>334</v>
      </c>
      <c r="B1610" s="7">
        <v>39890</v>
      </c>
      <c r="C1610" s="12">
        <f t="shared" si="16"/>
        <v>2009</v>
      </c>
      <c r="D1610" s="9" t="s">
        <v>11</v>
      </c>
      <c r="E1610" s="13">
        <v>265</v>
      </c>
      <c r="F1610" s="14">
        <v>5600</v>
      </c>
      <c r="G1610" s="13">
        <v>516</v>
      </c>
      <c r="H1610" s="13">
        <v>234</v>
      </c>
      <c r="I1610" s="28">
        <f t="shared" si="101"/>
        <v>-251</v>
      </c>
      <c r="J1610">
        <f t="shared" si="102"/>
        <v>0.45348837209302323</v>
      </c>
      <c r="K1610">
        <f t="shared" si="103"/>
        <v>0.88301886792452833</v>
      </c>
      <c r="L1610" t="str">
        <f t="shared" si="104"/>
        <v>2</v>
      </c>
    </row>
    <row r="1611" spans="1:12">
      <c r="A1611" s="9" t="s">
        <v>334</v>
      </c>
      <c r="B1611" s="7">
        <v>39890</v>
      </c>
      <c r="C1611" s="12">
        <f t="shared" si="16"/>
        <v>2009</v>
      </c>
      <c r="D1611" s="9" t="s">
        <v>13</v>
      </c>
      <c r="E1611" s="13">
        <v>768</v>
      </c>
      <c r="F1611" s="14">
        <v>5982</v>
      </c>
      <c r="G1611" s="13">
        <v>1228</v>
      </c>
      <c r="H1611" s="13">
        <v>768</v>
      </c>
      <c r="I1611" s="28">
        <f t="shared" si="101"/>
        <v>-460</v>
      </c>
      <c r="J1611">
        <f t="shared" si="102"/>
        <v>0.62540716612377845</v>
      </c>
      <c r="K1611">
        <f t="shared" si="103"/>
        <v>1</v>
      </c>
      <c r="L1611" t="str">
        <f t="shared" si="104"/>
        <v>2</v>
      </c>
    </row>
    <row r="1612" spans="1:12" ht="25.5">
      <c r="A1612" s="9" t="s">
        <v>335</v>
      </c>
      <c r="B1612" s="7">
        <v>39876</v>
      </c>
      <c r="C1612" s="12">
        <f t="shared" si="16"/>
        <v>2009</v>
      </c>
      <c r="D1612" s="9" t="s">
        <v>9</v>
      </c>
      <c r="E1612" s="13">
        <v>1839</v>
      </c>
      <c r="F1612" s="14">
        <v>4890</v>
      </c>
      <c r="G1612" s="13">
        <v>2376</v>
      </c>
      <c r="H1612" s="13">
        <v>1839</v>
      </c>
      <c r="I1612" s="28">
        <f t="shared" si="101"/>
        <v>-537</v>
      </c>
      <c r="J1612">
        <f t="shared" si="102"/>
        <v>0.77398989898989901</v>
      </c>
      <c r="K1612">
        <f t="shared" si="103"/>
        <v>1</v>
      </c>
      <c r="L1612" t="str">
        <f t="shared" si="104"/>
        <v>1</v>
      </c>
    </row>
    <row r="1613" spans="1:12" ht="25.5">
      <c r="A1613" s="9" t="s">
        <v>335</v>
      </c>
      <c r="B1613" s="7">
        <v>39876</v>
      </c>
      <c r="C1613" s="12">
        <f t="shared" si="16"/>
        <v>2009</v>
      </c>
      <c r="D1613" s="9" t="s">
        <v>10</v>
      </c>
      <c r="E1613" s="13">
        <v>1101</v>
      </c>
      <c r="F1613" s="14">
        <v>5101</v>
      </c>
      <c r="G1613" s="13">
        <v>1346</v>
      </c>
      <c r="H1613" s="13">
        <v>1100</v>
      </c>
      <c r="I1613" s="28">
        <f t="shared" si="101"/>
        <v>-245</v>
      </c>
      <c r="J1613">
        <f t="shared" si="102"/>
        <v>0.81723625557206536</v>
      </c>
      <c r="K1613">
        <f t="shared" si="103"/>
        <v>0.99909173478655766</v>
      </c>
      <c r="L1613" t="str">
        <f t="shared" si="104"/>
        <v>1</v>
      </c>
    </row>
    <row r="1614" spans="1:12">
      <c r="A1614" s="9" t="s">
        <v>335</v>
      </c>
      <c r="B1614" s="7">
        <v>39876</v>
      </c>
      <c r="C1614" s="12">
        <f t="shared" si="16"/>
        <v>2009</v>
      </c>
      <c r="D1614" s="9" t="s">
        <v>12</v>
      </c>
      <c r="E1614" s="13">
        <v>420</v>
      </c>
      <c r="F1614" s="14">
        <v>958</v>
      </c>
      <c r="G1614" s="13">
        <v>674</v>
      </c>
      <c r="H1614" s="13">
        <v>419</v>
      </c>
      <c r="I1614" s="28">
        <f t="shared" si="101"/>
        <v>-254</v>
      </c>
      <c r="J1614">
        <f t="shared" si="102"/>
        <v>0.62166172106824924</v>
      </c>
      <c r="K1614">
        <f t="shared" si="103"/>
        <v>0.99761904761904763</v>
      </c>
      <c r="L1614" t="str">
        <f t="shared" si="104"/>
        <v>1</v>
      </c>
    </row>
    <row r="1615" spans="1:12">
      <c r="A1615" s="9" t="s">
        <v>335</v>
      </c>
      <c r="B1615" s="7">
        <v>39876</v>
      </c>
      <c r="C1615" s="12">
        <f t="shared" si="16"/>
        <v>2009</v>
      </c>
      <c r="D1615" s="9" t="s">
        <v>11</v>
      </c>
      <c r="E1615" s="13">
        <v>264</v>
      </c>
      <c r="F1615" s="14">
        <v>5300</v>
      </c>
      <c r="G1615" s="13">
        <v>512</v>
      </c>
      <c r="H1615" s="13">
        <v>255</v>
      </c>
      <c r="I1615" s="28">
        <f t="shared" si="101"/>
        <v>-248</v>
      </c>
      <c r="J1615">
        <f t="shared" si="102"/>
        <v>0.498046875</v>
      </c>
      <c r="K1615">
        <f t="shared" si="103"/>
        <v>0.96590909090909094</v>
      </c>
      <c r="L1615" t="str">
        <f t="shared" si="104"/>
        <v>1</v>
      </c>
    </row>
    <row r="1616" spans="1:12">
      <c r="A1616" s="9" t="s">
        <v>335</v>
      </c>
      <c r="B1616" s="7">
        <v>39876</v>
      </c>
      <c r="C1616" s="12">
        <f t="shared" si="16"/>
        <v>2009</v>
      </c>
      <c r="D1616" s="9" t="s">
        <v>13</v>
      </c>
      <c r="E1616" s="13">
        <v>762</v>
      </c>
      <c r="F1616" s="14">
        <v>5700</v>
      </c>
      <c r="G1616" s="13">
        <v>1298</v>
      </c>
      <c r="H1616" s="13">
        <v>759</v>
      </c>
      <c r="I1616" s="28">
        <f t="shared" si="101"/>
        <v>-536</v>
      </c>
      <c r="J1616">
        <f t="shared" si="102"/>
        <v>0.5847457627118644</v>
      </c>
      <c r="K1616">
        <f t="shared" si="103"/>
        <v>0.99606299212598426</v>
      </c>
      <c r="L1616" t="str">
        <f t="shared" si="104"/>
        <v>1</v>
      </c>
    </row>
    <row r="1617" spans="1:12" ht="25.5">
      <c r="A1617" s="9" t="s">
        <v>336</v>
      </c>
      <c r="B1617" s="7">
        <v>39862</v>
      </c>
      <c r="C1617" s="12">
        <f t="shared" si="16"/>
        <v>2009</v>
      </c>
      <c r="D1617" s="9" t="s">
        <v>9</v>
      </c>
      <c r="E1617" s="13">
        <v>1846</v>
      </c>
      <c r="F1617" s="14">
        <v>4460</v>
      </c>
      <c r="G1617" s="13">
        <v>2722</v>
      </c>
      <c r="H1617" s="13">
        <v>1842</v>
      </c>
      <c r="I1617" s="28">
        <f t="shared" si="101"/>
        <v>-876</v>
      </c>
      <c r="J1617">
        <f t="shared" si="102"/>
        <v>0.67670830271858928</v>
      </c>
      <c r="K1617">
        <f t="shared" si="103"/>
        <v>0.99783315276273021</v>
      </c>
      <c r="L1617" t="str">
        <f t="shared" si="104"/>
        <v>2</v>
      </c>
    </row>
    <row r="1618" spans="1:12" ht="25.5">
      <c r="A1618" s="9" t="s">
        <v>336</v>
      </c>
      <c r="B1618" s="7">
        <v>39862</v>
      </c>
      <c r="C1618" s="12">
        <f t="shared" si="16"/>
        <v>2009</v>
      </c>
      <c r="D1618" s="9" t="s">
        <v>10</v>
      </c>
      <c r="E1618" s="13">
        <v>1101</v>
      </c>
      <c r="F1618" s="14">
        <v>4889</v>
      </c>
      <c r="G1618" s="13">
        <v>1675</v>
      </c>
      <c r="H1618" s="13">
        <v>1090</v>
      </c>
      <c r="I1618" s="28">
        <f t="shared" si="101"/>
        <v>-574</v>
      </c>
      <c r="J1618">
        <f t="shared" si="102"/>
        <v>0.65074626865671636</v>
      </c>
      <c r="K1618">
        <f t="shared" si="103"/>
        <v>0.99000908265213439</v>
      </c>
      <c r="L1618" t="str">
        <f t="shared" si="104"/>
        <v>2</v>
      </c>
    </row>
    <row r="1619" spans="1:12">
      <c r="A1619" s="9" t="s">
        <v>336</v>
      </c>
      <c r="B1619" s="7">
        <v>39862</v>
      </c>
      <c r="C1619" s="12">
        <f t="shared" si="16"/>
        <v>2009</v>
      </c>
      <c r="D1619" s="9" t="s">
        <v>12</v>
      </c>
      <c r="E1619" s="13">
        <v>434</v>
      </c>
      <c r="F1619" s="14">
        <v>801</v>
      </c>
      <c r="G1619" s="13">
        <v>650</v>
      </c>
      <c r="H1619" s="13">
        <v>434</v>
      </c>
      <c r="I1619" s="28">
        <f t="shared" si="101"/>
        <v>-216</v>
      </c>
      <c r="J1619">
        <f t="shared" si="102"/>
        <v>0.6676923076923077</v>
      </c>
      <c r="K1619">
        <f t="shared" si="103"/>
        <v>1</v>
      </c>
      <c r="L1619" t="str">
        <f t="shared" si="104"/>
        <v>2</v>
      </c>
    </row>
    <row r="1620" spans="1:12">
      <c r="A1620" s="9" t="s">
        <v>336</v>
      </c>
      <c r="B1620" s="7">
        <v>39862</v>
      </c>
      <c r="C1620" s="12">
        <f t="shared" si="16"/>
        <v>2009</v>
      </c>
      <c r="D1620" s="9" t="s">
        <v>11</v>
      </c>
      <c r="E1620" s="13">
        <v>272</v>
      </c>
      <c r="F1620" s="14">
        <v>4190</v>
      </c>
      <c r="G1620" s="13">
        <v>403</v>
      </c>
      <c r="H1620" s="13">
        <v>271</v>
      </c>
      <c r="I1620" s="28">
        <f t="shared" si="101"/>
        <v>-131</v>
      </c>
      <c r="J1620">
        <f t="shared" si="102"/>
        <v>0.67245657568238215</v>
      </c>
      <c r="K1620">
        <f t="shared" si="103"/>
        <v>0.99632352941176472</v>
      </c>
      <c r="L1620" t="str">
        <f t="shared" si="104"/>
        <v>2</v>
      </c>
    </row>
    <row r="1621" spans="1:12">
      <c r="A1621" s="9" t="s">
        <v>336</v>
      </c>
      <c r="B1621" s="7">
        <v>39862</v>
      </c>
      <c r="C1621" s="12">
        <f t="shared" si="16"/>
        <v>2009</v>
      </c>
      <c r="D1621" s="9" t="s">
        <v>13</v>
      </c>
      <c r="E1621" s="13">
        <v>762</v>
      </c>
      <c r="F1621" s="14">
        <v>5889</v>
      </c>
      <c r="G1621" s="13">
        <v>1507</v>
      </c>
      <c r="H1621" s="13">
        <v>746</v>
      </c>
      <c r="I1621" s="28">
        <f t="shared" si="101"/>
        <v>-745</v>
      </c>
      <c r="J1621">
        <f t="shared" si="102"/>
        <v>0.49502322495023227</v>
      </c>
      <c r="K1621">
        <f t="shared" si="103"/>
        <v>0.97900262467191601</v>
      </c>
      <c r="L1621" t="str">
        <f t="shared" si="104"/>
        <v>2</v>
      </c>
    </row>
    <row r="1622" spans="1:12" ht="25.5">
      <c r="A1622" s="9" t="s">
        <v>337</v>
      </c>
      <c r="B1622" s="7">
        <v>39848</v>
      </c>
      <c r="C1622" s="12">
        <f t="shared" si="16"/>
        <v>2009</v>
      </c>
      <c r="D1622" s="9" t="s">
        <v>9</v>
      </c>
      <c r="E1622" s="13">
        <v>1894</v>
      </c>
      <c r="F1622" s="14">
        <v>1020</v>
      </c>
      <c r="G1622" s="13">
        <v>2077</v>
      </c>
      <c r="H1622" s="13">
        <v>1894</v>
      </c>
      <c r="I1622" s="28">
        <f t="shared" si="101"/>
        <v>-183</v>
      </c>
      <c r="J1622">
        <f t="shared" si="102"/>
        <v>0.91189215214251329</v>
      </c>
      <c r="K1622">
        <f t="shared" si="103"/>
        <v>1</v>
      </c>
      <c r="L1622" t="str">
        <f t="shared" si="104"/>
        <v>1</v>
      </c>
    </row>
    <row r="1623" spans="1:12" ht="25.5">
      <c r="A1623" s="9" t="s">
        <v>337</v>
      </c>
      <c r="B1623" s="7">
        <v>39848</v>
      </c>
      <c r="C1623" s="12">
        <f t="shared" si="16"/>
        <v>2009</v>
      </c>
      <c r="D1623" s="9" t="s">
        <v>10</v>
      </c>
      <c r="E1623" s="13">
        <v>1099</v>
      </c>
      <c r="F1623" s="14">
        <v>689</v>
      </c>
      <c r="G1623" s="13">
        <v>1231</v>
      </c>
      <c r="H1623" s="13">
        <v>1097</v>
      </c>
      <c r="I1623" s="28">
        <f t="shared" si="101"/>
        <v>-132</v>
      </c>
      <c r="J1623">
        <f t="shared" si="102"/>
        <v>0.8911454102355808</v>
      </c>
      <c r="K1623">
        <f t="shared" si="103"/>
        <v>0.99818016378525931</v>
      </c>
      <c r="L1623" t="str">
        <f t="shared" si="104"/>
        <v>1</v>
      </c>
    </row>
    <row r="1624" spans="1:12">
      <c r="A1624" s="9" t="s">
        <v>337</v>
      </c>
      <c r="B1624" s="7">
        <v>39848</v>
      </c>
      <c r="C1624" s="12">
        <f t="shared" si="16"/>
        <v>2009</v>
      </c>
      <c r="D1624" s="9" t="s">
        <v>12</v>
      </c>
      <c r="E1624" s="13">
        <v>417</v>
      </c>
      <c r="F1624" s="14">
        <v>701</v>
      </c>
      <c r="G1624" s="13">
        <v>674</v>
      </c>
      <c r="H1624" s="13">
        <v>406</v>
      </c>
      <c r="I1624" s="28">
        <f t="shared" si="101"/>
        <v>-257</v>
      </c>
      <c r="J1624">
        <f t="shared" si="102"/>
        <v>0.60237388724035612</v>
      </c>
      <c r="K1624">
        <f t="shared" si="103"/>
        <v>0.97362110311750605</v>
      </c>
      <c r="L1624" t="str">
        <f t="shared" si="104"/>
        <v>1</v>
      </c>
    </row>
    <row r="1625" spans="1:12">
      <c r="A1625" s="9" t="s">
        <v>337</v>
      </c>
      <c r="B1625" s="7">
        <v>39848</v>
      </c>
      <c r="C1625" s="12">
        <f t="shared" si="16"/>
        <v>2009</v>
      </c>
      <c r="D1625" s="9" t="s">
        <v>11</v>
      </c>
      <c r="E1625" s="13">
        <v>264</v>
      </c>
      <c r="F1625" s="14">
        <v>2590</v>
      </c>
      <c r="G1625" s="13">
        <v>350</v>
      </c>
      <c r="H1625" s="13">
        <v>264</v>
      </c>
      <c r="I1625" s="28">
        <f t="shared" si="101"/>
        <v>-86</v>
      </c>
      <c r="J1625">
        <f t="shared" si="102"/>
        <v>0.75428571428571434</v>
      </c>
      <c r="K1625">
        <f t="shared" si="103"/>
        <v>1</v>
      </c>
      <c r="L1625" t="str">
        <f t="shared" si="104"/>
        <v>1</v>
      </c>
    </row>
    <row r="1626" spans="1:12">
      <c r="A1626" s="9" t="s">
        <v>337</v>
      </c>
      <c r="B1626" s="7">
        <v>39848</v>
      </c>
      <c r="C1626" s="12">
        <f t="shared" si="16"/>
        <v>2009</v>
      </c>
      <c r="D1626" s="9" t="s">
        <v>13</v>
      </c>
      <c r="E1626" s="13">
        <v>756</v>
      </c>
      <c r="F1626" s="14">
        <v>3000</v>
      </c>
      <c r="G1626" s="13">
        <v>1225</v>
      </c>
      <c r="H1626" s="13">
        <v>746</v>
      </c>
      <c r="I1626" s="28">
        <f t="shared" si="101"/>
        <v>-469</v>
      </c>
      <c r="J1626">
        <f t="shared" si="102"/>
        <v>0.60897959183673467</v>
      </c>
      <c r="K1626">
        <f t="shared" si="103"/>
        <v>0.98677248677248675</v>
      </c>
      <c r="L1626" t="str">
        <f t="shared" si="104"/>
        <v>1</v>
      </c>
    </row>
    <row r="1627" spans="1:12" ht="25.5">
      <c r="A1627" s="9" t="s">
        <v>338</v>
      </c>
      <c r="B1627" s="7">
        <v>39834</v>
      </c>
      <c r="C1627" s="12">
        <f t="shared" si="16"/>
        <v>2009</v>
      </c>
      <c r="D1627" s="9" t="s">
        <v>9</v>
      </c>
      <c r="E1627" s="13">
        <v>1839</v>
      </c>
      <c r="F1627" s="14">
        <v>2693</v>
      </c>
      <c r="G1627" s="13">
        <v>2109</v>
      </c>
      <c r="H1627" s="13">
        <v>1832</v>
      </c>
      <c r="I1627" s="28">
        <f t="shared" si="101"/>
        <v>-270</v>
      </c>
      <c r="J1627">
        <f t="shared" si="102"/>
        <v>0.86865813181602658</v>
      </c>
      <c r="K1627">
        <f t="shared" si="103"/>
        <v>0.99619358346927678</v>
      </c>
      <c r="L1627" t="str">
        <f t="shared" si="104"/>
        <v>2</v>
      </c>
    </row>
    <row r="1628" spans="1:12" ht="25.5">
      <c r="A1628" s="9" t="s">
        <v>338</v>
      </c>
      <c r="B1628" s="7">
        <v>39834</v>
      </c>
      <c r="C1628" s="12">
        <f t="shared" si="16"/>
        <v>2009</v>
      </c>
      <c r="D1628" s="9" t="s">
        <v>10</v>
      </c>
      <c r="E1628" s="13">
        <v>1099</v>
      </c>
      <c r="F1628" s="14">
        <v>200</v>
      </c>
      <c r="G1628" s="13">
        <v>1179</v>
      </c>
      <c r="H1628" s="13">
        <v>1097</v>
      </c>
      <c r="I1628" s="28">
        <f t="shared" si="101"/>
        <v>-80</v>
      </c>
      <c r="J1628">
        <f t="shared" si="102"/>
        <v>0.93044953350296866</v>
      </c>
      <c r="K1628">
        <f t="shared" si="103"/>
        <v>0.99818016378525931</v>
      </c>
      <c r="L1628" t="str">
        <f t="shared" si="104"/>
        <v>2</v>
      </c>
    </row>
    <row r="1629" spans="1:12">
      <c r="A1629" s="9" t="s">
        <v>338</v>
      </c>
      <c r="B1629" s="7">
        <v>39834</v>
      </c>
      <c r="C1629" s="12">
        <f t="shared" si="16"/>
        <v>2009</v>
      </c>
      <c r="D1629" s="9" t="s">
        <v>12</v>
      </c>
      <c r="E1629" s="13">
        <v>411</v>
      </c>
      <c r="F1629" s="14">
        <v>900</v>
      </c>
      <c r="G1629" s="13">
        <v>606</v>
      </c>
      <c r="H1629" s="13">
        <v>386</v>
      </c>
      <c r="I1629" s="28">
        <f t="shared" si="101"/>
        <v>-195</v>
      </c>
      <c r="J1629">
        <f t="shared" si="102"/>
        <v>0.63696369636963701</v>
      </c>
      <c r="K1629">
        <f t="shared" si="103"/>
        <v>0.93917274939172746</v>
      </c>
      <c r="L1629" t="str">
        <f t="shared" si="104"/>
        <v>2</v>
      </c>
    </row>
    <row r="1630" spans="1:12">
      <c r="A1630" s="9" t="s">
        <v>338</v>
      </c>
      <c r="B1630" s="7">
        <v>39834</v>
      </c>
      <c r="C1630" s="12">
        <f t="shared" si="16"/>
        <v>2009</v>
      </c>
      <c r="D1630" s="9" t="s">
        <v>11</v>
      </c>
      <c r="E1630" s="13">
        <v>268</v>
      </c>
      <c r="F1630" s="14">
        <v>2900</v>
      </c>
      <c r="G1630" s="13">
        <v>320</v>
      </c>
      <c r="H1630" s="13">
        <v>260</v>
      </c>
      <c r="I1630" s="28">
        <f t="shared" si="101"/>
        <v>-52</v>
      </c>
      <c r="J1630">
        <f t="shared" si="102"/>
        <v>0.8125</v>
      </c>
      <c r="K1630">
        <f t="shared" si="103"/>
        <v>0.97014925373134331</v>
      </c>
      <c r="L1630" t="str">
        <f t="shared" si="104"/>
        <v>2</v>
      </c>
    </row>
    <row r="1631" spans="1:12">
      <c r="A1631" s="9" t="s">
        <v>338</v>
      </c>
      <c r="B1631" s="7">
        <v>39834</v>
      </c>
      <c r="C1631" s="12">
        <f t="shared" si="16"/>
        <v>2009</v>
      </c>
      <c r="D1631" s="9" t="s">
        <v>13</v>
      </c>
      <c r="E1631" s="13">
        <v>758</v>
      </c>
      <c r="F1631" s="14">
        <v>3200</v>
      </c>
      <c r="G1631" s="13">
        <v>1025</v>
      </c>
      <c r="H1631" s="13">
        <v>748</v>
      </c>
      <c r="I1631" s="28">
        <f t="shared" si="101"/>
        <v>-267</v>
      </c>
      <c r="J1631">
        <f t="shared" si="102"/>
        <v>0.72975609756097559</v>
      </c>
      <c r="K1631">
        <f t="shared" si="103"/>
        <v>0.98680738786279687</v>
      </c>
      <c r="L1631" t="str">
        <f t="shared" si="104"/>
        <v>2</v>
      </c>
    </row>
    <row r="1632" spans="1:12" ht="25.5">
      <c r="A1632" s="9" t="s">
        <v>339</v>
      </c>
      <c r="B1632" s="7">
        <v>39820</v>
      </c>
      <c r="C1632" s="12">
        <f t="shared" si="16"/>
        <v>2009</v>
      </c>
      <c r="D1632" s="9" t="s">
        <v>9</v>
      </c>
      <c r="E1632" s="13">
        <v>1839</v>
      </c>
      <c r="F1632" s="14">
        <v>5001</v>
      </c>
      <c r="G1632" s="13">
        <v>2541</v>
      </c>
      <c r="H1632" s="13">
        <v>1784</v>
      </c>
      <c r="I1632" s="28">
        <f t="shared" si="101"/>
        <v>-702</v>
      </c>
      <c r="J1632">
        <f t="shared" si="102"/>
        <v>0.70208579299488394</v>
      </c>
      <c r="K1632">
        <f t="shared" si="103"/>
        <v>0.97009244154431762</v>
      </c>
      <c r="L1632" t="str">
        <f t="shared" si="104"/>
        <v>1</v>
      </c>
    </row>
    <row r="1633" spans="1:12" ht="25.5">
      <c r="A1633" s="9" t="s">
        <v>339</v>
      </c>
      <c r="B1633" s="7">
        <v>39820</v>
      </c>
      <c r="C1633" s="12">
        <f t="shared" si="16"/>
        <v>2009</v>
      </c>
      <c r="D1633" s="9" t="s">
        <v>10</v>
      </c>
      <c r="E1633" s="13">
        <v>1100</v>
      </c>
      <c r="F1633" s="14">
        <v>3089</v>
      </c>
      <c r="G1633" s="13">
        <v>1332</v>
      </c>
      <c r="H1633" s="13">
        <v>1100</v>
      </c>
      <c r="I1633" s="28">
        <f t="shared" si="101"/>
        <v>-232</v>
      </c>
      <c r="J1633">
        <f t="shared" si="102"/>
        <v>0.82582582582582587</v>
      </c>
      <c r="K1633">
        <f t="shared" si="103"/>
        <v>1</v>
      </c>
      <c r="L1633" t="str">
        <f t="shared" si="104"/>
        <v>1</v>
      </c>
    </row>
    <row r="1634" spans="1:12">
      <c r="A1634" s="9" t="s">
        <v>339</v>
      </c>
      <c r="B1634" s="7">
        <v>39820</v>
      </c>
      <c r="C1634" s="12">
        <f t="shared" si="16"/>
        <v>2009</v>
      </c>
      <c r="D1634" s="9" t="s">
        <v>12</v>
      </c>
      <c r="E1634" s="13">
        <v>409</v>
      </c>
      <c r="F1634" s="14">
        <v>1000</v>
      </c>
      <c r="G1634" s="13">
        <v>583</v>
      </c>
      <c r="H1634" s="13">
        <v>401</v>
      </c>
      <c r="I1634" s="28">
        <f t="shared" si="101"/>
        <v>-174</v>
      </c>
      <c r="J1634">
        <f t="shared" si="102"/>
        <v>0.68782161234991424</v>
      </c>
      <c r="K1634">
        <f t="shared" si="103"/>
        <v>0.98044009779951102</v>
      </c>
      <c r="L1634" t="str">
        <f t="shared" si="104"/>
        <v>1</v>
      </c>
    </row>
    <row r="1635" spans="1:12">
      <c r="A1635" s="9" t="s">
        <v>339</v>
      </c>
      <c r="B1635" s="7">
        <v>39820</v>
      </c>
      <c r="C1635" s="12">
        <f t="shared" si="16"/>
        <v>2009</v>
      </c>
      <c r="D1635" s="9" t="s">
        <v>11</v>
      </c>
      <c r="E1635" s="13">
        <v>274</v>
      </c>
      <c r="F1635" s="14">
        <v>3502</v>
      </c>
      <c r="G1635" s="13">
        <v>344</v>
      </c>
      <c r="H1635" s="13">
        <v>274</v>
      </c>
      <c r="I1635" s="28">
        <f t="shared" si="101"/>
        <v>-70</v>
      </c>
      <c r="J1635">
        <f t="shared" si="102"/>
        <v>0.79651162790697672</v>
      </c>
      <c r="K1635">
        <f t="shared" si="103"/>
        <v>1</v>
      </c>
      <c r="L1635" t="str">
        <f t="shared" si="104"/>
        <v>1</v>
      </c>
    </row>
    <row r="1636" spans="1:12">
      <c r="A1636" s="9" t="s">
        <v>339</v>
      </c>
      <c r="B1636" s="7">
        <v>39820</v>
      </c>
      <c r="C1636" s="12">
        <f t="shared" si="16"/>
        <v>2009</v>
      </c>
      <c r="D1636" s="9" t="s">
        <v>13</v>
      </c>
      <c r="E1636" s="13">
        <v>767</v>
      </c>
      <c r="F1636" s="14">
        <v>5701</v>
      </c>
      <c r="G1636" s="13">
        <v>1118</v>
      </c>
      <c r="H1636" s="13">
        <v>763</v>
      </c>
      <c r="I1636" s="28">
        <f t="shared" si="101"/>
        <v>-351</v>
      </c>
      <c r="J1636">
        <f t="shared" si="102"/>
        <v>0.68246869409660105</v>
      </c>
      <c r="K1636">
        <f t="shared" si="103"/>
        <v>0.99478487614080835</v>
      </c>
      <c r="L1636" t="str">
        <f t="shared" si="104"/>
        <v>1</v>
      </c>
    </row>
    <row r="1637" spans="1:12" ht="25.5">
      <c r="A1637" s="9" t="s">
        <v>340</v>
      </c>
      <c r="B1637" s="7">
        <v>39799</v>
      </c>
      <c r="C1637" s="12">
        <f t="shared" si="16"/>
        <v>2008</v>
      </c>
      <c r="D1637" s="9" t="s">
        <v>9</v>
      </c>
      <c r="E1637" s="13">
        <v>1851</v>
      </c>
      <c r="F1637" s="14">
        <v>6200</v>
      </c>
      <c r="G1637" s="13">
        <v>2788</v>
      </c>
      <c r="H1637" s="13">
        <v>1851</v>
      </c>
      <c r="I1637" s="28">
        <f t="shared" si="101"/>
        <v>-937</v>
      </c>
      <c r="J1637">
        <f t="shared" si="102"/>
        <v>0.66391678622668582</v>
      </c>
      <c r="K1637">
        <f t="shared" si="103"/>
        <v>1</v>
      </c>
      <c r="L1637" t="str">
        <f t="shared" si="104"/>
        <v>2</v>
      </c>
    </row>
    <row r="1638" spans="1:12" ht="25.5">
      <c r="A1638" s="9" t="s">
        <v>340</v>
      </c>
      <c r="B1638" s="7">
        <v>39799</v>
      </c>
      <c r="C1638" s="12">
        <f t="shared" si="16"/>
        <v>2008</v>
      </c>
      <c r="D1638" s="9" t="s">
        <v>10</v>
      </c>
      <c r="E1638" s="13">
        <v>1102</v>
      </c>
      <c r="F1638" s="14">
        <v>2656</v>
      </c>
      <c r="G1638" s="13">
        <v>1318</v>
      </c>
      <c r="H1638" s="13">
        <v>1102</v>
      </c>
      <c r="I1638" s="28">
        <f t="shared" si="101"/>
        <v>-216</v>
      </c>
      <c r="J1638">
        <f t="shared" si="102"/>
        <v>0.83611532625189677</v>
      </c>
      <c r="K1638">
        <f t="shared" si="103"/>
        <v>1</v>
      </c>
      <c r="L1638" t="str">
        <f t="shared" si="104"/>
        <v>2</v>
      </c>
    </row>
    <row r="1639" spans="1:12">
      <c r="A1639" s="9" t="s">
        <v>340</v>
      </c>
      <c r="B1639" s="7">
        <v>39799</v>
      </c>
      <c r="C1639" s="12">
        <f t="shared" si="16"/>
        <v>2008</v>
      </c>
      <c r="D1639" s="9" t="s">
        <v>12</v>
      </c>
      <c r="E1639" s="13">
        <v>414</v>
      </c>
      <c r="F1639" s="14">
        <v>1059</v>
      </c>
      <c r="G1639" s="13">
        <v>538</v>
      </c>
      <c r="H1639" s="13">
        <v>412</v>
      </c>
      <c r="I1639" s="28">
        <f t="shared" si="101"/>
        <v>-124</v>
      </c>
      <c r="J1639">
        <f t="shared" si="102"/>
        <v>0.76579925650557623</v>
      </c>
      <c r="K1639">
        <f t="shared" si="103"/>
        <v>0.99516908212560384</v>
      </c>
      <c r="L1639" t="str">
        <f t="shared" si="104"/>
        <v>2</v>
      </c>
    </row>
    <row r="1640" spans="1:12">
      <c r="A1640" s="9" t="s">
        <v>340</v>
      </c>
      <c r="B1640" s="7">
        <v>39799</v>
      </c>
      <c r="C1640" s="12">
        <f t="shared" si="16"/>
        <v>2008</v>
      </c>
      <c r="D1640" s="9" t="s">
        <v>11</v>
      </c>
      <c r="E1640" s="13">
        <v>264</v>
      </c>
      <c r="F1640" s="14">
        <v>4001</v>
      </c>
      <c r="G1640" s="13">
        <v>373</v>
      </c>
      <c r="H1640" s="13">
        <v>260</v>
      </c>
      <c r="I1640" s="28">
        <f t="shared" si="101"/>
        <v>-109</v>
      </c>
      <c r="J1640">
        <f t="shared" si="102"/>
        <v>0.69705093833780163</v>
      </c>
      <c r="K1640">
        <f t="shared" si="103"/>
        <v>0.98484848484848486</v>
      </c>
      <c r="L1640" t="str">
        <f t="shared" si="104"/>
        <v>2</v>
      </c>
    </row>
    <row r="1641" spans="1:12">
      <c r="A1641" s="9" t="s">
        <v>340</v>
      </c>
      <c r="B1641" s="7">
        <v>39799</v>
      </c>
      <c r="C1641" s="12">
        <f t="shared" si="16"/>
        <v>2008</v>
      </c>
      <c r="D1641" s="9" t="s">
        <v>13</v>
      </c>
      <c r="E1641" s="13">
        <v>759</v>
      </c>
      <c r="F1641" s="14">
        <v>6509</v>
      </c>
      <c r="G1641" s="13">
        <v>1138</v>
      </c>
      <c r="H1641" s="13">
        <v>754</v>
      </c>
      <c r="I1641" s="28">
        <f t="shared" si="101"/>
        <v>-379</v>
      </c>
      <c r="J1641">
        <f t="shared" si="102"/>
        <v>0.6625659050966608</v>
      </c>
      <c r="K1641">
        <f t="shared" si="103"/>
        <v>0.99341238471673254</v>
      </c>
      <c r="L1641" t="str">
        <f t="shared" si="104"/>
        <v>2</v>
      </c>
    </row>
    <row r="1642" spans="1:12" ht="25.5">
      <c r="A1642" s="9" t="s">
        <v>341</v>
      </c>
      <c r="B1642" s="7">
        <v>39785</v>
      </c>
      <c r="C1642" s="12">
        <f t="shared" si="16"/>
        <v>2008</v>
      </c>
      <c r="D1642" s="9" t="s">
        <v>9</v>
      </c>
      <c r="E1642" s="13">
        <v>1840</v>
      </c>
      <c r="F1642" s="14">
        <v>7721</v>
      </c>
      <c r="G1642" s="13">
        <v>3149</v>
      </c>
      <c r="H1642" s="13">
        <v>1840</v>
      </c>
      <c r="I1642" s="28">
        <f t="shared" si="101"/>
        <v>-1309</v>
      </c>
      <c r="J1642">
        <f t="shared" si="102"/>
        <v>0.58431248015242931</v>
      </c>
      <c r="K1642">
        <f t="shared" si="103"/>
        <v>1</v>
      </c>
      <c r="L1642" t="str">
        <f t="shared" si="104"/>
        <v>1</v>
      </c>
    </row>
    <row r="1643" spans="1:12" ht="25.5">
      <c r="A1643" s="9" t="s">
        <v>341</v>
      </c>
      <c r="B1643" s="7">
        <v>39785</v>
      </c>
      <c r="C1643" s="12">
        <f t="shared" si="16"/>
        <v>2008</v>
      </c>
      <c r="D1643" s="9" t="s">
        <v>10</v>
      </c>
      <c r="E1643" s="13">
        <v>1100</v>
      </c>
      <c r="F1643" s="14">
        <v>6501</v>
      </c>
      <c r="G1643" s="13">
        <v>1411</v>
      </c>
      <c r="H1643" s="13">
        <v>1099</v>
      </c>
      <c r="I1643" s="28">
        <f t="shared" si="101"/>
        <v>-311</v>
      </c>
      <c r="J1643">
        <f t="shared" si="102"/>
        <v>0.77888022678951097</v>
      </c>
      <c r="K1643">
        <f t="shared" si="103"/>
        <v>0.99909090909090914</v>
      </c>
      <c r="L1643" t="str">
        <f t="shared" si="104"/>
        <v>1</v>
      </c>
    </row>
    <row r="1644" spans="1:12">
      <c r="A1644" s="9" t="s">
        <v>341</v>
      </c>
      <c r="B1644" s="7">
        <v>39785</v>
      </c>
      <c r="C1644" s="12">
        <f t="shared" si="16"/>
        <v>2008</v>
      </c>
      <c r="D1644" s="9" t="s">
        <v>12</v>
      </c>
      <c r="E1644" s="13">
        <v>414</v>
      </c>
      <c r="F1644" s="14">
        <v>1102</v>
      </c>
      <c r="G1644" s="13">
        <v>640</v>
      </c>
      <c r="H1644" s="13">
        <v>414</v>
      </c>
      <c r="I1644" s="28">
        <f t="shared" si="101"/>
        <v>-226</v>
      </c>
      <c r="J1644">
        <f t="shared" si="102"/>
        <v>0.64687499999999998</v>
      </c>
      <c r="K1644">
        <f t="shared" si="103"/>
        <v>1</v>
      </c>
      <c r="L1644" t="str">
        <f t="shared" si="104"/>
        <v>1</v>
      </c>
    </row>
    <row r="1645" spans="1:12">
      <c r="A1645" s="9" t="s">
        <v>341</v>
      </c>
      <c r="B1645" s="7">
        <v>39785</v>
      </c>
      <c r="C1645" s="12">
        <f t="shared" si="16"/>
        <v>2008</v>
      </c>
      <c r="D1645" s="9" t="s">
        <v>11</v>
      </c>
      <c r="E1645" s="13">
        <v>267</v>
      </c>
      <c r="F1645" s="14">
        <v>5212</v>
      </c>
      <c r="G1645" s="13">
        <v>374</v>
      </c>
      <c r="H1645" s="13">
        <v>257</v>
      </c>
      <c r="I1645" s="28">
        <f t="shared" si="101"/>
        <v>-107</v>
      </c>
      <c r="J1645">
        <f t="shared" si="102"/>
        <v>0.68716577540106949</v>
      </c>
      <c r="K1645">
        <f t="shared" si="103"/>
        <v>0.96254681647940077</v>
      </c>
      <c r="L1645" t="str">
        <f t="shared" si="104"/>
        <v>1</v>
      </c>
    </row>
    <row r="1646" spans="1:12">
      <c r="A1646" s="9" t="s">
        <v>341</v>
      </c>
      <c r="B1646" s="7">
        <v>39785</v>
      </c>
      <c r="C1646" s="12">
        <f t="shared" si="16"/>
        <v>2008</v>
      </c>
      <c r="D1646" s="9" t="s">
        <v>13</v>
      </c>
      <c r="E1646" s="13">
        <v>761</v>
      </c>
      <c r="F1646" s="14">
        <v>7589</v>
      </c>
      <c r="G1646" s="13">
        <v>1337</v>
      </c>
      <c r="H1646" s="13">
        <v>747</v>
      </c>
      <c r="I1646" s="28">
        <f t="shared" si="101"/>
        <v>-576</v>
      </c>
      <c r="J1646">
        <f t="shared" si="102"/>
        <v>0.55871353777112942</v>
      </c>
      <c r="K1646">
        <f t="shared" si="103"/>
        <v>0.98160315374507223</v>
      </c>
      <c r="L1646" t="str">
        <f t="shared" si="104"/>
        <v>1</v>
      </c>
    </row>
    <row r="1647" spans="1:12" ht="25.5">
      <c r="A1647" s="9" t="s">
        <v>342</v>
      </c>
      <c r="B1647" s="7">
        <v>39771</v>
      </c>
      <c r="C1647" s="12">
        <f t="shared" si="16"/>
        <v>2008</v>
      </c>
      <c r="D1647" s="9" t="s">
        <v>9</v>
      </c>
      <c r="E1647" s="13">
        <v>1851</v>
      </c>
      <c r="F1647" s="14">
        <v>2</v>
      </c>
      <c r="G1647" s="13">
        <v>1852</v>
      </c>
      <c r="H1647" s="13">
        <v>1840</v>
      </c>
      <c r="I1647" s="28">
        <f t="shared" si="101"/>
        <v>-1</v>
      </c>
      <c r="J1647">
        <f t="shared" si="102"/>
        <v>0.99352051835853128</v>
      </c>
      <c r="K1647">
        <f t="shared" si="103"/>
        <v>0.99405726634251756</v>
      </c>
      <c r="L1647" t="str">
        <f t="shared" si="104"/>
        <v>2</v>
      </c>
    </row>
    <row r="1648" spans="1:12" ht="25.5">
      <c r="A1648" s="9" t="s">
        <v>342</v>
      </c>
      <c r="B1648" s="7">
        <v>39771</v>
      </c>
      <c r="C1648" s="12">
        <f t="shared" si="16"/>
        <v>2008</v>
      </c>
      <c r="D1648" s="9" t="s">
        <v>10</v>
      </c>
      <c r="E1648" s="13">
        <v>1100</v>
      </c>
      <c r="F1648" s="14">
        <v>4889</v>
      </c>
      <c r="G1648" s="13">
        <v>1181</v>
      </c>
      <c r="H1648" s="13">
        <v>1097</v>
      </c>
      <c r="I1648" s="28">
        <f t="shared" si="101"/>
        <v>-81</v>
      </c>
      <c r="J1648">
        <f t="shared" si="102"/>
        <v>0.9288738357324301</v>
      </c>
      <c r="K1648">
        <f t="shared" si="103"/>
        <v>0.99727272727272731</v>
      </c>
      <c r="L1648" t="str">
        <f t="shared" si="104"/>
        <v>2</v>
      </c>
    </row>
    <row r="1649" spans="1:12">
      <c r="A1649" s="9" t="s">
        <v>342</v>
      </c>
      <c r="B1649" s="7">
        <v>39771</v>
      </c>
      <c r="C1649" s="12">
        <f t="shared" si="16"/>
        <v>2008</v>
      </c>
      <c r="D1649" s="9" t="s">
        <v>12</v>
      </c>
      <c r="E1649" s="13">
        <v>410</v>
      </c>
      <c r="F1649" s="14">
        <v>1012</v>
      </c>
      <c r="G1649" s="13">
        <v>512</v>
      </c>
      <c r="H1649" s="13">
        <v>405</v>
      </c>
      <c r="I1649" s="28">
        <f t="shared" si="101"/>
        <v>-102</v>
      </c>
      <c r="J1649">
        <f t="shared" si="102"/>
        <v>0.791015625</v>
      </c>
      <c r="K1649">
        <f t="shared" si="103"/>
        <v>0.98780487804878048</v>
      </c>
      <c r="L1649" t="str">
        <f t="shared" si="104"/>
        <v>2</v>
      </c>
    </row>
    <row r="1650" spans="1:12">
      <c r="A1650" s="9" t="s">
        <v>342</v>
      </c>
      <c r="B1650" s="7">
        <v>39771</v>
      </c>
      <c r="C1650" s="12">
        <f t="shared" si="16"/>
        <v>2008</v>
      </c>
      <c r="D1650" s="9" t="s">
        <v>11</v>
      </c>
      <c r="E1650" s="13">
        <v>282</v>
      </c>
      <c r="F1650" s="14">
        <v>6189</v>
      </c>
      <c r="G1650" s="13">
        <v>368</v>
      </c>
      <c r="H1650" s="13">
        <v>282</v>
      </c>
      <c r="I1650" s="28">
        <f t="shared" si="101"/>
        <v>-86</v>
      </c>
      <c r="J1650">
        <f t="shared" si="102"/>
        <v>0.76630434782608692</v>
      </c>
      <c r="K1650">
        <f t="shared" si="103"/>
        <v>1</v>
      </c>
      <c r="L1650" t="str">
        <f t="shared" si="104"/>
        <v>2</v>
      </c>
    </row>
    <row r="1651" spans="1:12">
      <c r="A1651" s="9" t="s">
        <v>342</v>
      </c>
      <c r="B1651" s="7">
        <v>39771</v>
      </c>
      <c r="C1651" s="12">
        <f t="shared" si="16"/>
        <v>2008</v>
      </c>
      <c r="D1651" s="9" t="s">
        <v>13</v>
      </c>
      <c r="E1651" s="13">
        <v>757</v>
      </c>
      <c r="F1651" s="14">
        <v>6889</v>
      </c>
      <c r="G1651" s="13">
        <v>1027</v>
      </c>
      <c r="H1651" s="13">
        <v>751</v>
      </c>
      <c r="I1651" s="28">
        <f t="shared" si="101"/>
        <v>-270</v>
      </c>
      <c r="J1651">
        <f t="shared" si="102"/>
        <v>0.73125608568646538</v>
      </c>
      <c r="K1651">
        <f t="shared" si="103"/>
        <v>0.99207397622192861</v>
      </c>
      <c r="L1651" t="str">
        <f t="shared" si="104"/>
        <v>2</v>
      </c>
    </row>
    <row r="1652" spans="1:12" ht="25.5">
      <c r="A1652" s="9" t="s">
        <v>343</v>
      </c>
      <c r="B1652" s="7">
        <v>39757</v>
      </c>
      <c r="C1652" s="12">
        <f t="shared" si="16"/>
        <v>2008</v>
      </c>
      <c r="D1652" s="9" t="s">
        <v>9</v>
      </c>
      <c r="E1652" s="13">
        <v>1848</v>
      </c>
      <c r="F1652" s="14">
        <v>10455</v>
      </c>
      <c r="G1652" s="13">
        <v>2049</v>
      </c>
      <c r="H1652" s="13">
        <v>1848</v>
      </c>
      <c r="I1652" s="28">
        <f t="shared" si="101"/>
        <v>-201</v>
      </c>
      <c r="J1652">
        <f t="shared" si="102"/>
        <v>0.9019033674963397</v>
      </c>
      <c r="K1652">
        <f t="shared" si="103"/>
        <v>1</v>
      </c>
      <c r="L1652" t="str">
        <f t="shared" si="104"/>
        <v>1</v>
      </c>
    </row>
    <row r="1653" spans="1:12" ht="25.5">
      <c r="A1653" s="9" t="s">
        <v>343</v>
      </c>
      <c r="B1653" s="7">
        <v>39757</v>
      </c>
      <c r="C1653" s="12">
        <f t="shared" si="16"/>
        <v>2008</v>
      </c>
      <c r="D1653" s="9" t="s">
        <v>10</v>
      </c>
      <c r="E1653" s="13">
        <v>1099</v>
      </c>
      <c r="F1653" s="14">
        <v>8301</v>
      </c>
      <c r="G1653" s="13">
        <v>1216</v>
      </c>
      <c r="H1653" s="13">
        <v>1098</v>
      </c>
      <c r="I1653" s="28">
        <f t="shared" si="101"/>
        <v>-117</v>
      </c>
      <c r="J1653">
        <f t="shared" si="102"/>
        <v>0.90296052631578949</v>
      </c>
      <c r="K1653">
        <f t="shared" si="103"/>
        <v>0.99909008189262971</v>
      </c>
      <c r="L1653" t="str">
        <f t="shared" si="104"/>
        <v>1</v>
      </c>
    </row>
    <row r="1654" spans="1:12">
      <c r="A1654" s="9" t="s">
        <v>343</v>
      </c>
      <c r="B1654" s="7">
        <v>39757</v>
      </c>
      <c r="C1654" s="12">
        <f t="shared" si="16"/>
        <v>2008</v>
      </c>
      <c r="D1654" s="9" t="s">
        <v>12</v>
      </c>
      <c r="E1654" s="13">
        <v>432</v>
      </c>
      <c r="F1654" s="14">
        <v>1509</v>
      </c>
      <c r="G1654" s="13">
        <v>598</v>
      </c>
      <c r="H1654" s="13">
        <v>427</v>
      </c>
      <c r="I1654" s="28">
        <f t="shared" si="101"/>
        <v>-166</v>
      </c>
      <c r="J1654">
        <f t="shared" si="102"/>
        <v>0.71404682274247488</v>
      </c>
      <c r="K1654">
        <f t="shared" si="103"/>
        <v>0.98842592592592593</v>
      </c>
      <c r="L1654" t="str">
        <f t="shared" si="104"/>
        <v>1</v>
      </c>
    </row>
    <row r="1655" spans="1:12">
      <c r="A1655" s="9" t="s">
        <v>343</v>
      </c>
      <c r="B1655" s="7">
        <v>39757</v>
      </c>
      <c r="C1655" s="12">
        <f t="shared" si="16"/>
        <v>2008</v>
      </c>
      <c r="D1655" s="9" t="s">
        <v>11</v>
      </c>
      <c r="E1655" s="13">
        <v>269</v>
      </c>
      <c r="F1655" s="14">
        <v>8889</v>
      </c>
      <c r="G1655" s="13">
        <v>353</v>
      </c>
      <c r="H1655" s="13">
        <v>266</v>
      </c>
      <c r="I1655" s="28">
        <f t="shared" si="101"/>
        <v>-84</v>
      </c>
      <c r="J1655">
        <f t="shared" si="102"/>
        <v>0.7535410764872521</v>
      </c>
      <c r="K1655">
        <f t="shared" si="103"/>
        <v>0.98884758364312264</v>
      </c>
      <c r="L1655" t="str">
        <f t="shared" si="104"/>
        <v>1</v>
      </c>
    </row>
    <row r="1656" spans="1:12">
      <c r="A1656" s="9" t="s">
        <v>343</v>
      </c>
      <c r="B1656" s="7">
        <v>39757</v>
      </c>
      <c r="C1656" s="12">
        <f t="shared" si="16"/>
        <v>2008</v>
      </c>
      <c r="D1656" s="9" t="s">
        <v>13</v>
      </c>
      <c r="E1656" s="13">
        <v>760</v>
      </c>
      <c r="F1656" s="14">
        <v>10490</v>
      </c>
      <c r="G1656" s="13">
        <v>1061</v>
      </c>
      <c r="H1656" s="13">
        <v>752</v>
      </c>
      <c r="I1656" s="28">
        <f t="shared" si="101"/>
        <v>-301</v>
      </c>
      <c r="J1656">
        <f t="shared" si="102"/>
        <v>0.70876531573986801</v>
      </c>
      <c r="K1656">
        <f t="shared" si="103"/>
        <v>0.98947368421052628</v>
      </c>
      <c r="L1656" t="str">
        <f t="shared" si="104"/>
        <v>1</v>
      </c>
    </row>
    <row r="1657" spans="1:12" ht="25.5">
      <c r="A1657" s="9" t="s">
        <v>344</v>
      </c>
      <c r="B1657" s="7">
        <v>39743</v>
      </c>
      <c r="C1657" s="12">
        <f t="shared" si="16"/>
        <v>2008</v>
      </c>
      <c r="D1657" s="9" t="s">
        <v>9</v>
      </c>
      <c r="E1657" s="13">
        <v>1846</v>
      </c>
      <c r="F1657" s="14">
        <v>10989</v>
      </c>
      <c r="G1657" s="13">
        <v>2149</v>
      </c>
      <c r="H1657" s="13">
        <v>1835</v>
      </c>
      <c r="I1657" s="28">
        <f t="shared" si="101"/>
        <v>-303</v>
      </c>
      <c r="J1657">
        <f t="shared" si="102"/>
        <v>0.85388552815262908</v>
      </c>
      <c r="K1657">
        <f t="shared" si="103"/>
        <v>0.99404117009750814</v>
      </c>
      <c r="L1657" t="str">
        <f t="shared" si="104"/>
        <v>2</v>
      </c>
    </row>
    <row r="1658" spans="1:12" ht="25.5">
      <c r="A1658" s="9" t="s">
        <v>344</v>
      </c>
      <c r="B1658" s="7">
        <v>39743</v>
      </c>
      <c r="C1658" s="12">
        <f t="shared" si="16"/>
        <v>2008</v>
      </c>
      <c r="D1658" s="9" t="s">
        <v>10</v>
      </c>
      <c r="E1658" s="13">
        <v>1100</v>
      </c>
      <c r="F1658" s="14">
        <v>7589</v>
      </c>
      <c r="G1658" s="13">
        <v>1302</v>
      </c>
      <c r="H1658" s="13">
        <v>1099</v>
      </c>
      <c r="I1658" s="28">
        <f t="shared" si="101"/>
        <v>-202</v>
      </c>
      <c r="J1658">
        <f t="shared" si="102"/>
        <v>0.84408602150537637</v>
      </c>
      <c r="K1658">
        <f t="shared" si="103"/>
        <v>0.99909090909090914</v>
      </c>
      <c r="L1658" t="str">
        <f t="shared" si="104"/>
        <v>2</v>
      </c>
    </row>
    <row r="1659" spans="1:12">
      <c r="A1659" s="9" t="s">
        <v>344</v>
      </c>
      <c r="B1659" s="7">
        <v>39743</v>
      </c>
      <c r="C1659" s="12">
        <f t="shared" si="16"/>
        <v>2008</v>
      </c>
      <c r="D1659" s="9" t="s">
        <v>12</v>
      </c>
      <c r="E1659" s="13">
        <v>420</v>
      </c>
      <c r="F1659" s="14">
        <v>1609</v>
      </c>
      <c r="G1659" s="13">
        <v>576</v>
      </c>
      <c r="H1659" s="13">
        <v>419</v>
      </c>
      <c r="I1659" s="28">
        <f t="shared" si="101"/>
        <v>-156</v>
      </c>
      <c r="J1659">
        <f t="shared" si="102"/>
        <v>0.72743055555555558</v>
      </c>
      <c r="K1659">
        <f t="shared" si="103"/>
        <v>0.99761904761904763</v>
      </c>
      <c r="L1659" t="str">
        <f t="shared" si="104"/>
        <v>2</v>
      </c>
    </row>
    <row r="1660" spans="1:12">
      <c r="A1660" s="9" t="s">
        <v>344</v>
      </c>
      <c r="B1660" s="7">
        <v>39743</v>
      </c>
      <c r="C1660" s="12">
        <f t="shared" si="16"/>
        <v>2008</v>
      </c>
      <c r="D1660" s="9" t="s">
        <v>11</v>
      </c>
      <c r="E1660" s="13">
        <v>270</v>
      </c>
      <c r="F1660" s="14">
        <v>11503</v>
      </c>
      <c r="G1660" s="13">
        <v>390</v>
      </c>
      <c r="H1660" s="13">
        <v>252</v>
      </c>
      <c r="I1660" s="28">
        <f t="shared" si="101"/>
        <v>-120</v>
      </c>
      <c r="J1660">
        <f t="shared" si="102"/>
        <v>0.64615384615384619</v>
      </c>
      <c r="K1660">
        <f t="shared" si="103"/>
        <v>0.93333333333333335</v>
      </c>
      <c r="L1660" t="str">
        <f t="shared" si="104"/>
        <v>2</v>
      </c>
    </row>
    <row r="1661" spans="1:12">
      <c r="A1661" s="9" t="s">
        <v>344</v>
      </c>
      <c r="B1661" s="7">
        <v>39743</v>
      </c>
      <c r="C1661" s="12">
        <f t="shared" si="16"/>
        <v>2008</v>
      </c>
      <c r="D1661" s="9" t="s">
        <v>13</v>
      </c>
      <c r="E1661" s="13">
        <v>769</v>
      </c>
      <c r="F1661" s="14">
        <v>12001</v>
      </c>
      <c r="G1661" s="13">
        <v>1100</v>
      </c>
      <c r="H1661" s="13">
        <v>765</v>
      </c>
      <c r="I1661" s="28">
        <f t="shared" si="101"/>
        <v>-331</v>
      </c>
      <c r="J1661">
        <f t="shared" si="102"/>
        <v>0.69545454545454544</v>
      </c>
      <c r="K1661">
        <f t="shared" si="103"/>
        <v>0.99479843953185954</v>
      </c>
      <c r="L1661" t="str">
        <f t="shared" si="104"/>
        <v>2</v>
      </c>
    </row>
    <row r="1662" spans="1:12" ht="25.5">
      <c r="A1662" s="9" t="s">
        <v>345</v>
      </c>
      <c r="B1662" s="7">
        <v>39729</v>
      </c>
      <c r="C1662" s="12">
        <f t="shared" si="16"/>
        <v>2008</v>
      </c>
      <c r="D1662" s="9" t="s">
        <v>9</v>
      </c>
      <c r="E1662" s="13">
        <v>1856</v>
      </c>
      <c r="F1662" s="14">
        <v>13801</v>
      </c>
      <c r="G1662" s="13">
        <v>2320</v>
      </c>
      <c r="H1662" s="13">
        <v>1848</v>
      </c>
      <c r="I1662" s="28">
        <f t="shared" si="101"/>
        <v>-464</v>
      </c>
      <c r="J1662">
        <f t="shared" si="102"/>
        <v>0.79655172413793107</v>
      </c>
      <c r="K1662">
        <f t="shared" si="103"/>
        <v>0.99568965517241381</v>
      </c>
      <c r="L1662" t="str">
        <f t="shared" si="104"/>
        <v>1</v>
      </c>
    </row>
    <row r="1663" spans="1:12" ht="25.5">
      <c r="A1663" s="9" t="s">
        <v>345</v>
      </c>
      <c r="B1663" s="7">
        <v>39729</v>
      </c>
      <c r="C1663" s="12">
        <f t="shared" si="16"/>
        <v>2008</v>
      </c>
      <c r="D1663" s="9" t="s">
        <v>10</v>
      </c>
      <c r="E1663" s="13">
        <v>1132</v>
      </c>
      <c r="F1663" s="14">
        <v>14400</v>
      </c>
      <c r="G1663" s="13">
        <v>1338</v>
      </c>
      <c r="H1663" s="13">
        <v>1132</v>
      </c>
      <c r="I1663" s="28">
        <f t="shared" si="101"/>
        <v>-206</v>
      </c>
      <c r="J1663">
        <f t="shared" si="102"/>
        <v>0.84603886397608374</v>
      </c>
      <c r="K1663">
        <f t="shared" si="103"/>
        <v>1</v>
      </c>
      <c r="L1663" t="str">
        <f t="shared" si="104"/>
        <v>1</v>
      </c>
    </row>
    <row r="1664" spans="1:12">
      <c r="A1664" s="9" t="s">
        <v>345</v>
      </c>
      <c r="B1664" s="7">
        <v>39729</v>
      </c>
      <c r="C1664" s="12">
        <f t="shared" si="16"/>
        <v>2008</v>
      </c>
      <c r="D1664" s="9" t="s">
        <v>12</v>
      </c>
      <c r="E1664" s="13">
        <v>410</v>
      </c>
      <c r="F1664" s="14">
        <v>1889</v>
      </c>
      <c r="G1664" s="13">
        <v>695</v>
      </c>
      <c r="H1664" s="13">
        <v>387</v>
      </c>
      <c r="I1664" s="28">
        <f t="shared" si="101"/>
        <v>-285</v>
      </c>
      <c r="J1664">
        <f t="shared" si="102"/>
        <v>0.55683453237410074</v>
      </c>
      <c r="K1664">
        <f t="shared" si="103"/>
        <v>0.94390243902439019</v>
      </c>
      <c r="L1664" t="str">
        <f t="shared" si="104"/>
        <v>1</v>
      </c>
    </row>
    <row r="1665" spans="1:12">
      <c r="A1665" s="9" t="s">
        <v>345</v>
      </c>
      <c r="B1665" s="7">
        <v>39729</v>
      </c>
      <c r="C1665" s="12">
        <f t="shared" si="16"/>
        <v>2008</v>
      </c>
      <c r="D1665" s="9" t="s">
        <v>11</v>
      </c>
      <c r="E1665" s="13">
        <v>266</v>
      </c>
      <c r="F1665" s="14">
        <v>15899</v>
      </c>
      <c r="G1665" s="13">
        <v>318</v>
      </c>
      <c r="H1665" s="13">
        <v>261</v>
      </c>
      <c r="I1665" s="28">
        <f t="shared" si="101"/>
        <v>-52</v>
      </c>
      <c r="J1665">
        <f t="shared" si="102"/>
        <v>0.82075471698113212</v>
      </c>
      <c r="K1665">
        <f t="shared" si="103"/>
        <v>0.98120300751879697</v>
      </c>
      <c r="L1665" t="str">
        <f t="shared" si="104"/>
        <v>1</v>
      </c>
    </row>
    <row r="1666" spans="1:12">
      <c r="A1666" s="9" t="s">
        <v>345</v>
      </c>
      <c r="B1666" s="7">
        <v>39729</v>
      </c>
      <c r="C1666" s="12">
        <f t="shared" si="16"/>
        <v>2008</v>
      </c>
      <c r="D1666" s="9" t="s">
        <v>13</v>
      </c>
      <c r="E1666" s="13">
        <v>754</v>
      </c>
      <c r="F1666" s="14">
        <v>15058</v>
      </c>
      <c r="G1666" s="13">
        <v>1144</v>
      </c>
      <c r="H1666" s="13">
        <v>747</v>
      </c>
      <c r="I1666" s="28">
        <f t="shared" si="101"/>
        <v>-390</v>
      </c>
      <c r="J1666">
        <f t="shared" si="102"/>
        <v>0.65297202797202802</v>
      </c>
      <c r="K1666">
        <f t="shared" si="103"/>
        <v>0.99071618037135278</v>
      </c>
      <c r="L1666" t="str">
        <f t="shared" si="104"/>
        <v>1</v>
      </c>
    </row>
    <row r="1667" spans="1:12" ht="25.5">
      <c r="A1667" s="9" t="s">
        <v>346</v>
      </c>
      <c r="B1667" s="7">
        <v>39708</v>
      </c>
      <c r="C1667" s="12">
        <f t="shared" si="16"/>
        <v>2008</v>
      </c>
      <c r="D1667" s="9" t="s">
        <v>9</v>
      </c>
      <c r="E1667" s="13">
        <v>2035</v>
      </c>
      <c r="F1667" s="14">
        <v>14100</v>
      </c>
      <c r="G1667" s="13">
        <v>2765</v>
      </c>
      <c r="H1667" s="13">
        <v>2029</v>
      </c>
      <c r="I1667" s="28">
        <f t="shared" ref="I1667:I1730" si="105">E1667-G1667</f>
        <v>-730</v>
      </c>
      <c r="J1667">
        <f t="shared" ref="J1667:J1730" si="106">H1667/G1667</f>
        <v>0.73381555153707057</v>
      </c>
      <c r="K1667">
        <f t="shared" ref="K1667:K1730" si="107">H1667/E1667</f>
        <v>0.99705159705159707</v>
      </c>
      <c r="L1667" t="str">
        <f t="shared" ref="L1667:L1730" si="108">IF(COUNTIF(A1667,"*First*"), "1","2")</f>
        <v>2</v>
      </c>
    </row>
    <row r="1668" spans="1:12" ht="25.5">
      <c r="A1668" s="9" t="s">
        <v>346</v>
      </c>
      <c r="B1668" s="7">
        <v>39708</v>
      </c>
      <c r="C1668" s="12">
        <f t="shared" si="16"/>
        <v>2008</v>
      </c>
      <c r="D1668" s="9" t="s">
        <v>10</v>
      </c>
      <c r="E1668" s="13">
        <v>1127</v>
      </c>
      <c r="F1668" s="14">
        <v>13301</v>
      </c>
      <c r="G1668" s="13">
        <v>1288</v>
      </c>
      <c r="H1668" s="13">
        <v>1126</v>
      </c>
      <c r="I1668" s="28">
        <f t="shared" si="105"/>
        <v>-161</v>
      </c>
      <c r="J1668">
        <f t="shared" si="106"/>
        <v>0.87422360248447206</v>
      </c>
      <c r="K1668">
        <f t="shared" si="107"/>
        <v>0.99911268855368229</v>
      </c>
      <c r="L1668" t="str">
        <f t="shared" si="108"/>
        <v>2</v>
      </c>
    </row>
    <row r="1669" spans="1:12">
      <c r="A1669" s="9" t="s">
        <v>346</v>
      </c>
      <c r="B1669" s="7">
        <v>39708</v>
      </c>
      <c r="C1669" s="12">
        <f t="shared" si="16"/>
        <v>2008</v>
      </c>
      <c r="D1669" s="9" t="s">
        <v>12</v>
      </c>
      <c r="E1669" s="13">
        <v>446</v>
      </c>
      <c r="F1669" s="14">
        <v>1554</v>
      </c>
      <c r="G1669" s="13">
        <v>605</v>
      </c>
      <c r="H1669" s="13">
        <v>435</v>
      </c>
      <c r="I1669" s="28">
        <f t="shared" si="105"/>
        <v>-159</v>
      </c>
      <c r="J1669">
        <f t="shared" si="106"/>
        <v>0.71900826446280997</v>
      </c>
      <c r="K1669">
        <f t="shared" si="107"/>
        <v>0.9753363228699552</v>
      </c>
      <c r="L1669" t="str">
        <f t="shared" si="108"/>
        <v>2</v>
      </c>
    </row>
    <row r="1670" spans="1:12">
      <c r="A1670" s="9" t="s">
        <v>346</v>
      </c>
      <c r="B1670" s="7">
        <v>39708</v>
      </c>
      <c r="C1670" s="12">
        <f t="shared" si="16"/>
        <v>2008</v>
      </c>
      <c r="D1670" s="9" t="s">
        <v>11</v>
      </c>
      <c r="E1670" s="13">
        <v>385</v>
      </c>
      <c r="F1670" s="14">
        <v>14890</v>
      </c>
      <c r="G1670" s="13">
        <v>489</v>
      </c>
      <c r="H1670" s="13">
        <v>379</v>
      </c>
      <c r="I1670" s="28">
        <f t="shared" si="105"/>
        <v>-104</v>
      </c>
      <c r="J1670">
        <f t="shared" si="106"/>
        <v>0.77505112474437632</v>
      </c>
      <c r="K1670">
        <f t="shared" si="107"/>
        <v>0.98441558441558441</v>
      </c>
      <c r="L1670" t="str">
        <f t="shared" si="108"/>
        <v>2</v>
      </c>
    </row>
    <row r="1671" spans="1:12">
      <c r="A1671" s="9" t="s">
        <v>346</v>
      </c>
      <c r="B1671" s="7">
        <v>39708</v>
      </c>
      <c r="C1671" s="12">
        <f t="shared" si="16"/>
        <v>2008</v>
      </c>
      <c r="D1671" s="9" t="s">
        <v>13</v>
      </c>
      <c r="E1671" s="13">
        <v>880</v>
      </c>
      <c r="F1671" s="14">
        <v>14889</v>
      </c>
      <c r="G1671" s="13">
        <v>1408</v>
      </c>
      <c r="H1671" s="13">
        <v>864</v>
      </c>
      <c r="I1671" s="28">
        <f t="shared" si="105"/>
        <v>-528</v>
      </c>
      <c r="J1671">
        <f t="shared" si="106"/>
        <v>0.61363636363636365</v>
      </c>
      <c r="K1671">
        <f t="shared" si="107"/>
        <v>0.98181818181818181</v>
      </c>
      <c r="L1671" t="str">
        <f t="shared" si="108"/>
        <v>2</v>
      </c>
    </row>
    <row r="1672" spans="1:12" ht="25.5">
      <c r="A1672" s="9" t="s">
        <v>347</v>
      </c>
      <c r="B1672" s="7">
        <v>39694</v>
      </c>
      <c r="C1672" s="12">
        <f t="shared" si="16"/>
        <v>2008</v>
      </c>
      <c r="D1672" s="9" t="s">
        <v>9</v>
      </c>
      <c r="E1672" s="13">
        <v>2038</v>
      </c>
      <c r="F1672" s="14">
        <v>9501</v>
      </c>
      <c r="G1672" s="13">
        <v>2172</v>
      </c>
      <c r="H1672" s="13">
        <v>2022</v>
      </c>
      <c r="I1672" s="28">
        <f t="shared" si="105"/>
        <v>-134</v>
      </c>
      <c r="J1672">
        <f t="shared" si="106"/>
        <v>0.93093922651933703</v>
      </c>
      <c r="K1672">
        <f t="shared" si="107"/>
        <v>0.99214916584887147</v>
      </c>
      <c r="L1672" t="str">
        <f t="shared" si="108"/>
        <v>1</v>
      </c>
    </row>
    <row r="1673" spans="1:12" ht="25.5">
      <c r="A1673" s="9" t="s">
        <v>347</v>
      </c>
      <c r="B1673" s="7">
        <v>39694</v>
      </c>
      <c r="C1673" s="12">
        <f t="shared" si="16"/>
        <v>2008</v>
      </c>
      <c r="D1673" s="9" t="s">
        <v>10</v>
      </c>
      <c r="E1673" s="13">
        <v>1099</v>
      </c>
      <c r="F1673" s="14">
        <v>13389</v>
      </c>
      <c r="G1673" s="13">
        <v>1195</v>
      </c>
      <c r="H1673" s="13">
        <v>1066</v>
      </c>
      <c r="I1673" s="28">
        <f t="shared" si="105"/>
        <v>-96</v>
      </c>
      <c r="J1673">
        <f t="shared" si="106"/>
        <v>0.89205020920502087</v>
      </c>
      <c r="K1673">
        <f t="shared" si="107"/>
        <v>0.96997270245677891</v>
      </c>
      <c r="L1673" t="str">
        <f t="shared" si="108"/>
        <v>1</v>
      </c>
    </row>
    <row r="1674" spans="1:12">
      <c r="A1674" s="9" t="s">
        <v>347</v>
      </c>
      <c r="B1674" s="7">
        <v>39694</v>
      </c>
      <c r="C1674" s="12">
        <f t="shared" si="16"/>
        <v>2008</v>
      </c>
      <c r="D1674" s="9" t="s">
        <v>12</v>
      </c>
      <c r="E1674" s="13">
        <v>447</v>
      </c>
      <c r="F1674" s="14">
        <v>1452</v>
      </c>
      <c r="G1674" s="13">
        <v>584</v>
      </c>
      <c r="H1674" s="13">
        <v>446</v>
      </c>
      <c r="I1674" s="28">
        <f t="shared" si="105"/>
        <v>-137</v>
      </c>
      <c r="J1674">
        <f t="shared" si="106"/>
        <v>0.76369863013698636</v>
      </c>
      <c r="K1674">
        <f t="shared" si="107"/>
        <v>0.99776286353467558</v>
      </c>
      <c r="L1674" t="str">
        <f t="shared" si="108"/>
        <v>1</v>
      </c>
    </row>
    <row r="1675" spans="1:12">
      <c r="A1675" s="9" t="s">
        <v>347</v>
      </c>
      <c r="B1675" s="7">
        <v>39694</v>
      </c>
      <c r="C1675" s="12">
        <f t="shared" si="16"/>
        <v>2008</v>
      </c>
      <c r="D1675" s="9" t="s">
        <v>11</v>
      </c>
      <c r="E1675" s="13">
        <v>385</v>
      </c>
      <c r="F1675" s="14">
        <v>13889</v>
      </c>
      <c r="G1675" s="13">
        <v>466</v>
      </c>
      <c r="H1675" s="13">
        <v>383</v>
      </c>
      <c r="I1675" s="28">
        <f t="shared" si="105"/>
        <v>-81</v>
      </c>
      <c r="J1675">
        <f t="shared" si="106"/>
        <v>0.82188841201716734</v>
      </c>
      <c r="K1675">
        <f t="shared" si="107"/>
        <v>0.9948051948051948</v>
      </c>
      <c r="L1675" t="str">
        <f t="shared" si="108"/>
        <v>1</v>
      </c>
    </row>
    <row r="1676" spans="1:12">
      <c r="A1676" s="9" t="s">
        <v>347</v>
      </c>
      <c r="B1676" s="7">
        <v>39694</v>
      </c>
      <c r="C1676" s="12">
        <f t="shared" si="16"/>
        <v>2008</v>
      </c>
      <c r="D1676" s="9" t="s">
        <v>13</v>
      </c>
      <c r="E1676" s="13">
        <v>880</v>
      </c>
      <c r="F1676" s="14">
        <v>14300</v>
      </c>
      <c r="G1676" s="13">
        <v>1503</v>
      </c>
      <c r="H1676" s="13">
        <v>879</v>
      </c>
      <c r="I1676" s="28">
        <f t="shared" si="105"/>
        <v>-623</v>
      </c>
      <c r="J1676">
        <f t="shared" si="106"/>
        <v>0.58483033932135731</v>
      </c>
      <c r="K1676">
        <f t="shared" si="107"/>
        <v>0.9988636363636364</v>
      </c>
      <c r="L1676" t="str">
        <f t="shared" si="108"/>
        <v>1</v>
      </c>
    </row>
    <row r="1677" spans="1:12" ht="25.5">
      <c r="A1677" s="9" t="s">
        <v>348</v>
      </c>
      <c r="B1677" s="7">
        <v>39680</v>
      </c>
      <c r="C1677" s="12">
        <f t="shared" si="16"/>
        <v>2008</v>
      </c>
      <c r="D1677" s="9" t="s">
        <v>9</v>
      </c>
      <c r="E1677" s="13">
        <v>2036</v>
      </c>
      <c r="F1677" s="14">
        <v>13289</v>
      </c>
      <c r="G1677" s="13">
        <v>2318</v>
      </c>
      <c r="H1677" s="13">
        <v>2036</v>
      </c>
      <c r="I1677" s="28">
        <f t="shared" si="105"/>
        <v>-282</v>
      </c>
      <c r="J1677">
        <f t="shared" si="106"/>
        <v>0.87834339948231233</v>
      </c>
      <c r="K1677">
        <f t="shared" si="107"/>
        <v>1</v>
      </c>
      <c r="L1677" t="str">
        <f t="shared" si="108"/>
        <v>2</v>
      </c>
    </row>
    <row r="1678" spans="1:12" ht="25.5">
      <c r="A1678" s="9" t="s">
        <v>348</v>
      </c>
      <c r="B1678" s="7">
        <v>39680</v>
      </c>
      <c r="C1678" s="12">
        <f t="shared" si="16"/>
        <v>2008</v>
      </c>
      <c r="D1678" s="9" t="s">
        <v>10</v>
      </c>
      <c r="E1678" s="13">
        <v>1099</v>
      </c>
      <c r="F1678" s="14">
        <v>13890</v>
      </c>
      <c r="G1678" s="13">
        <v>1362</v>
      </c>
      <c r="H1678" s="13">
        <v>1071</v>
      </c>
      <c r="I1678" s="28">
        <f t="shared" si="105"/>
        <v>-263</v>
      </c>
      <c r="J1678">
        <f t="shared" si="106"/>
        <v>0.78634361233480177</v>
      </c>
      <c r="K1678">
        <f t="shared" si="107"/>
        <v>0.97452229299363058</v>
      </c>
      <c r="L1678" t="str">
        <f t="shared" si="108"/>
        <v>2</v>
      </c>
    </row>
    <row r="1679" spans="1:12">
      <c r="A1679" s="9" t="s">
        <v>348</v>
      </c>
      <c r="B1679" s="7">
        <v>39680</v>
      </c>
      <c r="C1679" s="12">
        <f t="shared" si="16"/>
        <v>2008</v>
      </c>
      <c r="D1679" s="9" t="s">
        <v>12</v>
      </c>
      <c r="E1679" s="13">
        <v>446</v>
      </c>
      <c r="F1679" s="14">
        <v>1310</v>
      </c>
      <c r="G1679" s="13">
        <v>548</v>
      </c>
      <c r="H1679" s="13">
        <v>445</v>
      </c>
      <c r="I1679" s="28">
        <f t="shared" si="105"/>
        <v>-102</v>
      </c>
      <c r="J1679">
        <f t="shared" si="106"/>
        <v>0.81204379562043794</v>
      </c>
      <c r="K1679">
        <f t="shared" si="107"/>
        <v>0.99775784753363228</v>
      </c>
      <c r="L1679" t="str">
        <f t="shared" si="108"/>
        <v>2</v>
      </c>
    </row>
    <row r="1680" spans="1:12">
      <c r="A1680" s="9" t="s">
        <v>348</v>
      </c>
      <c r="B1680" s="7">
        <v>39680</v>
      </c>
      <c r="C1680" s="12">
        <f t="shared" si="16"/>
        <v>2008</v>
      </c>
      <c r="D1680" s="9" t="s">
        <v>11</v>
      </c>
      <c r="E1680" s="13">
        <v>378</v>
      </c>
      <c r="F1680" s="14">
        <v>12989</v>
      </c>
      <c r="G1680" s="13">
        <v>492</v>
      </c>
      <c r="H1680" s="13">
        <v>370</v>
      </c>
      <c r="I1680" s="28">
        <f t="shared" si="105"/>
        <v>-114</v>
      </c>
      <c r="J1680">
        <f t="shared" si="106"/>
        <v>0.75203252032520329</v>
      </c>
      <c r="K1680">
        <f t="shared" si="107"/>
        <v>0.97883597883597884</v>
      </c>
      <c r="L1680" t="str">
        <f t="shared" si="108"/>
        <v>2</v>
      </c>
    </row>
    <row r="1681" spans="1:12">
      <c r="A1681" s="9" t="s">
        <v>348</v>
      </c>
      <c r="B1681" s="7">
        <v>39680</v>
      </c>
      <c r="C1681" s="12">
        <f t="shared" si="16"/>
        <v>2008</v>
      </c>
      <c r="D1681" s="9" t="s">
        <v>13</v>
      </c>
      <c r="E1681" s="13">
        <v>883</v>
      </c>
      <c r="F1681" s="14">
        <v>14001</v>
      </c>
      <c r="G1681" s="13">
        <v>1318</v>
      </c>
      <c r="H1681" s="13">
        <v>878</v>
      </c>
      <c r="I1681" s="28">
        <f t="shared" si="105"/>
        <v>-435</v>
      </c>
      <c r="J1681">
        <f t="shared" si="106"/>
        <v>0.66616084977238244</v>
      </c>
      <c r="K1681">
        <f t="shared" si="107"/>
        <v>0.99433748584371462</v>
      </c>
      <c r="L1681" t="str">
        <f t="shared" si="108"/>
        <v>2</v>
      </c>
    </row>
    <row r="1682" spans="1:12" ht="25.5">
      <c r="A1682" s="9" t="s">
        <v>349</v>
      </c>
      <c r="B1682" s="7">
        <v>39666</v>
      </c>
      <c r="C1682" s="12">
        <f t="shared" si="16"/>
        <v>2008</v>
      </c>
      <c r="D1682" s="9" t="s">
        <v>9</v>
      </c>
      <c r="E1682" s="13">
        <v>2035</v>
      </c>
      <c r="F1682" s="14">
        <v>12501</v>
      </c>
      <c r="G1682" s="13">
        <v>2267</v>
      </c>
      <c r="H1682" s="13">
        <v>2032</v>
      </c>
      <c r="I1682" s="28">
        <f t="shared" si="105"/>
        <v>-232</v>
      </c>
      <c r="J1682">
        <f t="shared" si="106"/>
        <v>0.89633877370974857</v>
      </c>
      <c r="K1682">
        <f t="shared" si="107"/>
        <v>0.99852579852579848</v>
      </c>
      <c r="L1682" t="str">
        <f t="shared" si="108"/>
        <v>1</v>
      </c>
    </row>
    <row r="1683" spans="1:12" ht="25.5">
      <c r="A1683" s="9" t="s">
        <v>349</v>
      </c>
      <c r="B1683" s="7">
        <v>39666</v>
      </c>
      <c r="C1683" s="12">
        <f t="shared" si="16"/>
        <v>2008</v>
      </c>
      <c r="D1683" s="9" t="s">
        <v>10</v>
      </c>
      <c r="E1683" s="13">
        <v>1104</v>
      </c>
      <c r="F1683" s="14">
        <v>12889</v>
      </c>
      <c r="G1683" s="13">
        <v>1253</v>
      </c>
      <c r="H1683" s="13">
        <v>1104</v>
      </c>
      <c r="I1683" s="28">
        <f t="shared" si="105"/>
        <v>-149</v>
      </c>
      <c r="J1683">
        <f t="shared" si="106"/>
        <v>0.88108539505187555</v>
      </c>
      <c r="K1683">
        <f t="shared" si="107"/>
        <v>1</v>
      </c>
      <c r="L1683" t="str">
        <f t="shared" si="108"/>
        <v>1</v>
      </c>
    </row>
    <row r="1684" spans="1:12">
      <c r="A1684" s="9" t="s">
        <v>349</v>
      </c>
      <c r="B1684" s="7">
        <v>39666</v>
      </c>
      <c r="C1684" s="12">
        <f t="shared" si="16"/>
        <v>2008</v>
      </c>
      <c r="D1684" s="9" t="s">
        <v>12</v>
      </c>
      <c r="E1684" s="13">
        <v>452</v>
      </c>
      <c r="F1684" s="14">
        <v>1413</v>
      </c>
      <c r="G1684" s="13">
        <v>684</v>
      </c>
      <c r="H1684" s="13">
        <v>450</v>
      </c>
      <c r="I1684" s="28">
        <f t="shared" si="105"/>
        <v>-232</v>
      </c>
      <c r="J1684">
        <f t="shared" si="106"/>
        <v>0.65789473684210531</v>
      </c>
      <c r="K1684">
        <f t="shared" si="107"/>
        <v>0.99557522123893805</v>
      </c>
      <c r="L1684" t="str">
        <f t="shared" si="108"/>
        <v>1</v>
      </c>
    </row>
    <row r="1685" spans="1:12">
      <c r="A1685" s="9" t="s">
        <v>349</v>
      </c>
      <c r="B1685" s="7">
        <v>39666</v>
      </c>
      <c r="C1685" s="12">
        <f t="shared" si="16"/>
        <v>2008</v>
      </c>
      <c r="D1685" s="9" t="s">
        <v>11</v>
      </c>
      <c r="E1685" s="13">
        <v>384</v>
      </c>
      <c r="F1685" s="14">
        <v>12589</v>
      </c>
      <c r="G1685" s="13">
        <v>522</v>
      </c>
      <c r="H1685" s="13">
        <v>376</v>
      </c>
      <c r="I1685" s="28">
        <f t="shared" si="105"/>
        <v>-138</v>
      </c>
      <c r="J1685">
        <f t="shared" si="106"/>
        <v>0.72030651340996166</v>
      </c>
      <c r="K1685">
        <f t="shared" si="107"/>
        <v>0.97916666666666663</v>
      </c>
      <c r="L1685" t="str">
        <f t="shared" si="108"/>
        <v>1</v>
      </c>
    </row>
    <row r="1686" spans="1:12">
      <c r="A1686" s="9" t="s">
        <v>349</v>
      </c>
      <c r="B1686" s="7">
        <v>39666</v>
      </c>
      <c r="C1686" s="12">
        <f t="shared" si="16"/>
        <v>2008</v>
      </c>
      <c r="D1686" s="9" t="s">
        <v>13</v>
      </c>
      <c r="E1686" s="13">
        <v>884</v>
      </c>
      <c r="F1686" s="14">
        <v>14101</v>
      </c>
      <c r="G1686" s="13">
        <v>1229</v>
      </c>
      <c r="H1686" s="13">
        <v>879</v>
      </c>
      <c r="I1686" s="28">
        <f t="shared" si="105"/>
        <v>-345</v>
      </c>
      <c r="J1686">
        <f t="shared" si="106"/>
        <v>0.71521562245728232</v>
      </c>
      <c r="K1686">
        <f t="shared" si="107"/>
        <v>0.99434389140271495</v>
      </c>
      <c r="L1686" t="str">
        <f t="shared" si="108"/>
        <v>1</v>
      </c>
    </row>
    <row r="1687" spans="1:12" ht="25.5">
      <c r="A1687" s="9" t="s">
        <v>350</v>
      </c>
      <c r="B1687" s="7">
        <v>39652</v>
      </c>
      <c r="C1687" s="12">
        <f t="shared" si="16"/>
        <v>2008</v>
      </c>
      <c r="D1687" s="9" t="s">
        <v>9</v>
      </c>
      <c r="E1687" s="13">
        <v>2048</v>
      </c>
      <c r="F1687" s="14">
        <v>14101</v>
      </c>
      <c r="G1687" s="13">
        <v>2464</v>
      </c>
      <c r="H1687" s="13">
        <v>2047</v>
      </c>
      <c r="I1687" s="28">
        <f t="shared" si="105"/>
        <v>-416</v>
      </c>
      <c r="J1687">
        <f t="shared" si="106"/>
        <v>0.83076298701298701</v>
      </c>
      <c r="K1687">
        <f t="shared" si="107"/>
        <v>0.99951171875</v>
      </c>
      <c r="L1687" t="str">
        <f t="shared" si="108"/>
        <v>2</v>
      </c>
    </row>
    <row r="1688" spans="1:12" ht="25.5">
      <c r="A1688" s="9" t="s">
        <v>350</v>
      </c>
      <c r="B1688" s="7">
        <v>39652</v>
      </c>
      <c r="C1688" s="12">
        <f t="shared" si="16"/>
        <v>2008</v>
      </c>
      <c r="D1688" s="9" t="s">
        <v>10</v>
      </c>
      <c r="E1688" s="13">
        <v>1099</v>
      </c>
      <c r="F1688" s="14">
        <v>14235</v>
      </c>
      <c r="G1688" s="13">
        <v>1307</v>
      </c>
      <c r="H1688" s="13">
        <v>1099</v>
      </c>
      <c r="I1688" s="28">
        <f t="shared" si="105"/>
        <v>-208</v>
      </c>
      <c r="J1688">
        <f t="shared" si="106"/>
        <v>0.84085692425401681</v>
      </c>
      <c r="K1688">
        <f t="shared" si="107"/>
        <v>1</v>
      </c>
      <c r="L1688" t="str">
        <f t="shared" si="108"/>
        <v>2</v>
      </c>
    </row>
    <row r="1689" spans="1:12">
      <c r="A1689" s="9" t="s">
        <v>350</v>
      </c>
      <c r="B1689" s="7">
        <v>39652</v>
      </c>
      <c r="C1689" s="12">
        <f t="shared" si="16"/>
        <v>2008</v>
      </c>
      <c r="D1689" s="9" t="s">
        <v>12</v>
      </c>
      <c r="E1689" s="13">
        <v>475</v>
      </c>
      <c r="F1689" s="14">
        <v>1489</v>
      </c>
      <c r="G1689" s="13">
        <v>600</v>
      </c>
      <c r="H1689" s="13">
        <v>474</v>
      </c>
      <c r="I1689" s="28">
        <f t="shared" si="105"/>
        <v>-125</v>
      </c>
      <c r="J1689">
        <f t="shared" si="106"/>
        <v>0.79</v>
      </c>
      <c r="K1689">
        <f t="shared" si="107"/>
        <v>0.99789473684210528</v>
      </c>
      <c r="L1689" t="str">
        <f t="shared" si="108"/>
        <v>2</v>
      </c>
    </row>
    <row r="1690" spans="1:12">
      <c r="A1690" s="9" t="s">
        <v>350</v>
      </c>
      <c r="B1690" s="7">
        <v>39652</v>
      </c>
      <c r="C1690" s="12">
        <f t="shared" si="16"/>
        <v>2008</v>
      </c>
      <c r="D1690" s="9" t="s">
        <v>11</v>
      </c>
      <c r="E1690" s="13">
        <v>386</v>
      </c>
      <c r="F1690" s="14">
        <v>12659</v>
      </c>
      <c r="G1690" s="13">
        <v>497</v>
      </c>
      <c r="H1690" s="13">
        <v>385</v>
      </c>
      <c r="I1690" s="28">
        <f t="shared" si="105"/>
        <v>-111</v>
      </c>
      <c r="J1690">
        <f t="shared" si="106"/>
        <v>0.77464788732394363</v>
      </c>
      <c r="K1690">
        <f t="shared" si="107"/>
        <v>0.99740932642487046</v>
      </c>
      <c r="L1690" t="str">
        <f t="shared" si="108"/>
        <v>2</v>
      </c>
    </row>
    <row r="1691" spans="1:12">
      <c r="A1691" s="9" t="s">
        <v>350</v>
      </c>
      <c r="B1691" s="7">
        <v>39652</v>
      </c>
      <c r="C1691" s="12">
        <f t="shared" si="16"/>
        <v>2008</v>
      </c>
      <c r="D1691" s="9" t="s">
        <v>13</v>
      </c>
      <c r="E1691" s="13">
        <v>880</v>
      </c>
      <c r="F1691" s="14">
        <v>14858</v>
      </c>
      <c r="G1691" s="13">
        <v>1178</v>
      </c>
      <c r="H1691" s="13">
        <v>872</v>
      </c>
      <c r="I1691" s="28">
        <f t="shared" si="105"/>
        <v>-298</v>
      </c>
      <c r="J1691">
        <f t="shared" si="106"/>
        <v>0.74023769100169778</v>
      </c>
      <c r="K1691">
        <f t="shared" si="107"/>
        <v>0.99090909090909096</v>
      </c>
      <c r="L1691" t="str">
        <f t="shared" si="108"/>
        <v>2</v>
      </c>
    </row>
    <row r="1692" spans="1:12" ht="25.5">
      <c r="A1692" s="9" t="s">
        <v>351</v>
      </c>
      <c r="B1692" s="7">
        <v>39638</v>
      </c>
      <c r="C1692" s="12">
        <f t="shared" si="16"/>
        <v>2008</v>
      </c>
      <c r="D1692" s="9" t="s">
        <v>9</v>
      </c>
      <c r="E1692" s="13">
        <v>2036</v>
      </c>
      <c r="F1692" s="14">
        <v>14685</v>
      </c>
      <c r="G1692" s="13">
        <v>2463</v>
      </c>
      <c r="H1692" s="13">
        <v>2036</v>
      </c>
      <c r="I1692" s="28">
        <f t="shared" si="105"/>
        <v>-427</v>
      </c>
      <c r="J1692">
        <f t="shared" si="106"/>
        <v>0.82663418595209093</v>
      </c>
      <c r="K1692">
        <f t="shared" si="107"/>
        <v>1</v>
      </c>
      <c r="L1692" t="str">
        <f t="shared" si="108"/>
        <v>1</v>
      </c>
    </row>
    <row r="1693" spans="1:12" ht="25.5">
      <c r="A1693" s="9" t="s">
        <v>351</v>
      </c>
      <c r="B1693" s="7">
        <v>39638</v>
      </c>
      <c r="C1693" s="12">
        <f t="shared" si="16"/>
        <v>2008</v>
      </c>
      <c r="D1693" s="9" t="s">
        <v>10</v>
      </c>
      <c r="E1693" s="13">
        <v>1099</v>
      </c>
      <c r="F1693" s="14">
        <v>15501</v>
      </c>
      <c r="G1693" s="13">
        <v>1383</v>
      </c>
      <c r="H1693" s="13">
        <v>1094</v>
      </c>
      <c r="I1693" s="28">
        <f t="shared" si="105"/>
        <v>-284</v>
      </c>
      <c r="J1693">
        <f t="shared" si="106"/>
        <v>0.79103398409255243</v>
      </c>
      <c r="K1693">
        <f t="shared" si="107"/>
        <v>0.99545040946314833</v>
      </c>
      <c r="L1693" t="str">
        <f t="shared" si="108"/>
        <v>1</v>
      </c>
    </row>
    <row r="1694" spans="1:12">
      <c r="A1694" s="9" t="s">
        <v>351</v>
      </c>
      <c r="B1694" s="7">
        <v>39638</v>
      </c>
      <c r="C1694" s="12">
        <f t="shared" si="16"/>
        <v>2008</v>
      </c>
      <c r="D1694" s="9" t="s">
        <v>12</v>
      </c>
      <c r="E1694" s="13">
        <v>448</v>
      </c>
      <c r="F1694" s="14">
        <v>1551</v>
      </c>
      <c r="G1694" s="13">
        <v>707</v>
      </c>
      <c r="H1694" s="13">
        <v>441</v>
      </c>
      <c r="I1694" s="28">
        <f t="shared" si="105"/>
        <v>-259</v>
      </c>
      <c r="J1694">
        <f t="shared" si="106"/>
        <v>0.62376237623762376</v>
      </c>
      <c r="K1694">
        <f t="shared" si="107"/>
        <v>0.984375</v>
      </c>
      <c r="L1694" t="str">
        <f t="shared" si="108"/>
        <v>1</v>
      </c>
    </row>
    <row r="1695" spans="1:12">
      <c r="A1695" s="9" t="s">
        <v>351</v>
      </c>
      <c r="B1695" s="7">
        <v>39638</v>
      </c>
      <c r="C1695" s="12">
        <f t="shared" si="16"/>
        <v>2008</v>
      </c>
      <c r="D1695" s="9" t="s">
        <v>11</v>
      </c>
      <c r="E1695" s="13">
        <v>377</v>
      </c>
      <c r="F1695" s="14">
        <v>12959</v>
      </c>
      <c r="G1695" s="13">
        <v>535</v>
      </c>
      <c r="H1695" s="13">
        <v>370</v>
      </c>
      <c r="I1695" s="28">
        <f t="shared" si="105"/>
        <v>-158</v>
      </c>
      <c r="J1695">
        <f t="shared" si="106"/>
        <v>0.69158878504672894</v>
      </c>
      <c r="K1695">
        <f t="shared" si="107"/>
        <v>0.98143236074270557</v>
      </c>
      <c r="L1695" t="str">
        <f t="shared" si="108"/>
        <v>1</v>
      </c>
    </row>
    <row r="1696" spans="1:12">
      <c r="A1696" s="9" t="s">
        <v>351</v>
      </c>
      <c r="B1696" s="7">
        <v>39638</v>
      </c>
      <c r="C1696" s="12">
        <f t="shared" si="16"/>
        <v>2008</v>
      </c>
      <c r="D1696" s="9" t="s">
        <v>13</v>
      </c>
      <c r="E1696" s="13">
        <v>875</v>
      </c>
      <c r="F1696" s="14">
        <v>15661</v>
      </c>
      <c r="G1696" s="13">
        <v>1258</v>
      </c>
      <c r="H1696" s="13">
        <v>866</v>
      </c>
      <c r="I1696" s="28">
        <f t="shared" si="105"/>
        <v>-383</v>
      </c>
      <c r="J1696">
        <f t="shared" si="106"/>
        <v>0.68839427662957076</v>
      </c>
      <c r="K1696">
        <f t="shared" si="107"/>
        <v>0.98971428571428577</v>
      </c>
      <c r="L1696" t="str">
        <f t="shared" si="108"/>
        <v>1</v>
      </c>
    </row>
    <row r="1697" spans="1:12" ht="25.5">
      <c r="A1697" s="9" t="s">
        <v>352</v>
      </c>
      <c r="B1697" s="7">
        <v>39617</v>
      </c>
      <c r="C1697" s="12">
        <f t="shared" si="16"/>
        <v>2008</v>
      </c>
      <c r="D1697" s="9" t="s">
        <v>9</v>
      </c>
      <c r="E1697" s="13">
        <v>2037</v>
      </c>
      <c r="F1697" s="14">
        <v>14101</v>
      </c>
      <c r="G1697" s="13">
        <v>2319</v>
      </c>
      <c r="H1697" s="13">
        <v>2024</v>
      </c>
      <c r="I1697" s="28">
        <f t="shared" si="105"/>
        <v>-282</v>
      </c>
      <c r="J1697">
        <f t="shared" si="106"/>
        <v>0.87278999568779647</v>
      </c>
      <c r="K1697">
        <f t="shared" si="107"/>
        <v>0.99361806578301426</v>
      </c>
      <c r="L1697" t="str">
        <f t="shared" si="108"/>
        <v>2</v>
      </c>
    </row>
    <row r="1698" spans="1:12" ht="25.5">
      <c r="A1698" s="9" t="s">
        <v>352</v>
      </c>
      <c r="B1698" s="7">
        <v>39617</v>
      </c>
      <c r="C1698" s="12">
        <f t="shared" si="16"/>
        <v>2008</v>
      </c>
      <c r="D1698" s="9" t="s">
        <v>10</v>
      </c>
      <c r="E1698" s="13">
        <v>1099</v>
      </c>
      <c r="F1698" s="14">
        <v>14689</v>
      </c>
      <c r="G1698" s="13">
        <v>1280</v>
      </c>
      <c r="H1698" s="13">
        <v>1099</v>
      </c>
      <c r="I1698" s="28">
        <f t="shared" si="105"/>
        <v>-181</v>
      </c>
      <c r="J1698">
        <f t="shared" si="106"/>
        <v>0.85859375000000004</v>
      </c>
      <c r="K1698">
        <f t="shared" si="107"/>
        <v>1</v>
      </c>
      <c r="L1698" t="str">
        <f t="shared" si="108"/>
        <v>2</v>
      </c>
    </row>
    <row r="1699" spans="1:12">
      <c r="A1699" s="9" t="s">
        <v>352</v>
      </c>
      <c r="B1699" s="7">
        <v>39617</v>
      </c>
      <c r="C1699" s="12">
        <f t="shared" si="16"/>
        <v>2008</v>
      </c>
      <c r="D1699" s="9" t="s">
        <v>12</v>
      </c>
      <c r="E1699" s="13">
        <v>447</v>
      </c>
      <c r="F1699" s="14">
        <v>1102</v>
      </c>
      <c r="G1699" s="13">
        <v>631</v>
      </c>
      <c r="H1699" s="13">
        <v>417</v>
      </c>
      <c r="I1699" s="28">
        <f t="shared" si="105"/>
        <v>-184</v>
      </c>
      <c r="J1699">
        <f t="shared" si="106"/>
        <v>0.66085578446909665</v>
      </c>
      <c r="K1699">
        <f t="shared" si="107"/>
        <v>0.93288590604026844</v>
      </c>
      <c r="L1699" t="str">
        <f t="shared" si="108"/>
        <v>2</v>
      </c>
    </row>
    <row r="1700" spans="1:12">
      <c r="A1700" s="9" t="s">
        <v>352</v>
      </c>
      <c r="B1700" s="7">
        <v>39617</v>
      </c>
      <c r="C1700" s="12">
        <f t="shared" si="16"/>
        <v>2008</v>
      </c>
      <c r="D1700" s="9" t="s">
        <v>11</v>
      </c>
      <c r="E1700" s="13">
        <v>383</v>
      </c>
      <c r="F1700" s="14">
        <v>12002</v>
      </c>
      <c r="G1700" s="13">
        <v>550</v>
      </c>
      <c r="H1700" s="13">
        <v>374</v>
      </c>
      <c r="I1700" s="28">
        <f t="shared" si="105"/>
        <v>-167</v>
      </c>
      <c r="J1700">
        <f t="shared" si="106"/>
        <v>0.68</v>
      </c>
      <c r="K1700">
        <f t="shared" si="107"/>
        <v>0.97650130548302871</v>
      </c>
      <c r="L1700" t="str">
        <f t="shared" si="108"/>
        <v>2</v>
      </c>
    </row>
    <row r="1701" spans="1:12">
      <c r="A1701" s="9" t="s">
        <v>352</v>
      </c>
      <c r="B1701" s="7">
        <v>39617</v>
      </c>
      <c r="C1701" s="12">
        <f t="shared" si="16"/>
        <v>2008</v>
      </c>
      <c r="D1701" s="9" t="s">
        <v>13</v>
      </c>
      <c r="E1701" s="13">
        <v>878</v>
      </c>
      <c r="F1701" s="14">
        <v>15459</v>
      </c>
      <c r="G1701" s="13">
        <v>1352</v>
      </c>
      <c r="H1701" s="13">
        <v>873</v>
      </c>
      <c r="I1701" s="28">
        <f t="shared" si="105"/>
        <v>-474</v>
      </c>
      <c r="J1701">
        <f t="shared" si="106"/>
        <v>0.64571005917159763</v>
      </c>
      <c r="K1701">
        <f t="shared" si="107"/>
        <v>0.99430523917995439</v>
      </c>
      <c r="L1701" t="str">
        <f t="shared" si="108"/>
        <v>2</v>
      </c>
    </row>
    <row r="1702" spans="1:12" ht="25.5">
      <c r="A1702" s="9" t="s">
        <v>353</v>
      </c>
      <c r="B1702" s="7">
        <v>39603</v>
      </c>
      <c r="C1702" s="12">
        <f t="shared" si="16"/>
        <v>2008</v>
      </c>
      <c r="D1702" s="9" t="s">
        <v>9</v>
      </c>
      <c r="E1702" s="13">
        <v>2038</v>
      </c>
      <c r="F1702" s="14">
        <v>14590</v>
      </c>
      <c r="G1702" s="13">
        <v>2500</v>
      </c>
      <c r="H1702" s="13">
        <v>2038</v>
      </c>
      <c r="I1702" s="28">
        <f t="shared" si="105"/>
        <v>-462</v>
      </c>
      <c r="J1702">
        <f t="shared" si="106"/>
        <v>0.81520000000000004</v>
      </c>
      <c r="K1702">
        <f t="shared" si="107"/>
        <v>1</v>
      </c>
      <c r="L1702" t="str">
        <f t="shared" si="108"/>
        <v>1</v>
      </c>
    </row>
    <row r="1703" spans="1:12" ht="25.5">
      <c r="A1703" s="9" t="s">
        <v>353</v>
      </c>
      <c r="B1703" s="7">
        <v>39603</v>
      </c>
      <c r="C1703" s="12">
        <f t="shared" si="16"/>
        <v>2008</v>
      </c>
      <c r="D1703" s="9" t="s">
        <v>10</v>
      </c>
      <c r="E1703" s="13">
        <v>1125</v>
      </c>
      <c r="F1703" s="14">
        <v>14640</v>
      </c>
      <c r="G1703" s="13">
        <v>1282</v>
      </c>
      <c r="H1703" s="13">
        <v>1125</v>
      </c>
      <c r="I1703" s="28">
        <f t="shared" si="105"/>
        <v>-157</v>
      </c>
      <c r="J1703">
        <f t="shared" si="106"/>
        <v>0.87753510140405622</v>
      </c>
      <c r="K1703">
        <f t="shared" si="107"/>
        <v>1</v>
      </c>
      <c r="L1703" t="str">
        <f t="shared" si="108"/>
        <v>1</v>
      </c>
    </row>
    <row r="1704" spans="1:12">
      <c r="A1704" s="9" t="s">
        <v>353</v>
      </c>
      <c r="B1704" s="7">
        <v>39603</v>
      </c>
      <c r="C1704" s="12">
        <f t="shared" si="16"/>
        <v>2008</v>
      </c>
      <c r="D1704" s="9" t="s">
        <v>12</v>
      </c>
      <c r="E1704" s="13">
        <v>454</v>
      </c>
      <c r="F1704" s="14">
        <v>1083</v>
      </c>
      <c r="G1704" s="13">
        <v>708</v>
      </c>
      <c r="H1704" s="13">
        <v>451</v>
      </c>
      <c r="I1704" s="28">
        <f t="shared" si="105"/>
        <v>-254</v>
      </c>
      <c r="J1704">
        <f t="shared" si="106"/>
        <v>0.63700564971751417</v>
      </c>
      <c r="K1704">
        <f t="shared" si="107"/>
        <v>0.99339207048458145</v>
      </c>
      <c r="L1704" t="str">
        <f t="shared" si="108"/>
        <v>1</v>
      </c>
    </row>
    <row r="1705" spans="1:12">
      <c r="A1705" s="9" t="s">
        <v>353</v>
      </c>
      <c r="B1705" s="7">
        <v>39603</v>
      </c>
      <c r="C1705" s="12">
        <f t="shared" si="16"/>
        <v>2008</v>
      </c>
      <c r="D1705" s="9" t="s">
        <v>11</v>
      </c>
      <c r="E1705" s="13">
        <v>377</v>
      </c>
      <c r="F1705" s="14">
        <v>13501</v>
      </c>
      <c r="G1705" s="13">
        <v>501</v>
      </c>
      <c r="H1705" s="13">
        <v>377</v>
      </c>
      <c r="I1705" s="28">
        <f t="shared" si="105"/>
        <v>-124</v>
      </c>
      <c r="J1705">
        <f t="shared" si="106"/>
        <v>0.75249500998003993</v>
      </c>
      <c r="K1705">
        <f t="shared" si="107"/>
        <v>1</v>
      </c>
      <c r="L1705" t="str">
        <f t="shared" si="108"/>
        <v>1</v>
      </c>
    </row>
    <row r="1706" spans="1:12">
      <c r="A1706" s="9" t="s">
        <v>353</v>
      </c>
      <c r="B1706" s="7">
        <v>39603</v>
      </c>
      <c r="C1706" s="12">
        <f t="shared" si="16"/>
        <v>2008</v>
      </c>
      <c r="D1706" s="9" t="s">
        <v>13</v>
      </c>
      <c r="E1706" s="13">
        <v>882</v>
      </c>
      <c r="F1706" s="14">
        <v>16301</v>
      </c>
      <c r="G1706" s="13">
        <v>1221</v>
      </c>
      <c r="H1706" s="13">
        <v>882</v>
      </c>
      <c r="I1706" s="28">
        <f t="shared" si="105"/>
        <v>-339</v>
      </c>
      <c r="J1706">
        <f t="shared" si="106"/>
        <v>0.72235872235872234</v>
      </c>
      <c r="K1706">
        <f t="shared" si="107"/>
        <v>1</v>
      </c>
      <c r="L1706" t="str">
        <f t="shared" si="108"/>
        <v>1</v>
      </c>
    </row>
    <row r="1707" spans="1:12" ht="25.5">
      <c r="A1707" s="9" t="s">
        <v>354</v>
      </c>
      <c r="B1707" s="7">
        <v>39590</v>
      </c>
      <c r="C1707" s="12">
        <f t="shared" si="16"/>
        <v>2008</v>
      </c>
      <c r="D1707" s="9" t="s">
        <v>9</v>
      </c>
      <c r="E1707" s="13">
        <v>2063</v>
      </c>
      <c r="F1707" s="14">
        <v>15701</v>
      </c>
      <c r="G1707" s="13">
        <v>2824</v>
      </c>
      <c r="H1707" s="13">
        <v>2062</v>
      </c>
      <c r="I1707" s="28">
        <f t="shared" si="105"/>
        <v>-761</v>
      </c>
      <c r="J1707">
        <f t="shared" si="106"/>
        <v>0.73016997167138808</v>
      </c>
      <c r="K1707">
        <f t="shared" si="107"/>
        <v>0.99951526902569077</v>
      </c>
      <c r="L1707" t="str">
        <f t="shared" si="108"/>
        <v>2</v>
      </c>
    </row>
    <row r="1708" spans="1:12" ht="25.5">
      <c r="A1708" s="9" t="s">
        <v>354</v>
      </c>
      <c r="B1708" s="7">
        <v>39590</v>
      </c>
      <c r="C1708" s="12">
        <f t="shared" si="16"/>
        <v>2008</v>
      </c>
      <c r="D1708" s="9" t="s">
        <v>10</v>
      </c>
      <c r="E1708" s="13">
        <v>1100</v>
      </c>
      <c r="F1708" s="14">
        <v>17113</v>
      </c>
      <c r="G1708" s="13">
        <v>1396</v>
      </c>
      <c r="H1708" s="13">
        <v>1100</v>
      </c>
      <c r="I1708" s="28">
        <f t="shared" si="105"/>
        <v>-296</v>
      </c>
      <c r="J1708">
        <f t="shared" si="106"/>
        <v>0.78796561604584525</v>
      </c>
      <c r="K1708">
        <f t="shared" si="107"/>
        <v>1</v>
      </c>
      <c r="L1708" t="str">
        <f t="shared" si="108"/>
        <v>2</v>
      </c>
    </row>
    <row r="1709" spans="1:12">
      <c r="A1709" s="9" t="s">
        <v>354</v>
      </c>
      <c r="B1709" s="7">
        <v>39590</v>
      </c>
      <c r="C1709" s="12">
        <f t="shared" si="16"/>
        <v>2008</v>
      </c>
      <c r="D1709" s="9" t="s">
        <v>12</v>
      </c>
      <c r="E1709" s="13">
        <v>484</v>
      </c>
      <c r="F1709" s="14">
        <v>1109</v>
      </c>
      <c r="G1709" s="13">
        <v>762</v>
      </c>
      <c r="H1709" s="13">
        <v>482</v>
      </c>
      <c r="I1709" s="28">
        <f t="shared" si="105"/>
        <v>-278</v>
      </c>
      <c r="J1709">
        <f t="shared" si="106"/>
        <v>0.63254593175853013</v>
      </c>
      <c r="K1709">
        <f t="shared" si="107"/>
        <v>0.99586776859504134</v>
      </c>
      <c r="L1709" t="str">
        <f t="shared" si="108"/>
        <v>2</v>
      </c>
    </row>
    <row r="1710" spans="1:12">
      <c r="A1710" s="9" t="s">
        <v>354</v>
      </c>
      <c r="B1710" s="7">
        <v>39590</v>
      </c>
      <c r="C1710" s="12">
        <f t="shared" si="16"/>
        <v>2008</v>
      </c>
      <c r="D1710" s="9" t="s">
        <v>11</v>
      </c>
      <c r="E1710" s="13">
        <v>379</v>
      </c>
      <c r="F1710" s="14">
        <v>14756</v>
      </c>
      <c r="G1710" s="13">
        <v>531</v>
      </c>
      <c r="H1710" s="13">
        <v>373</v>
      </c>
      <c r="I1710" s="28">
        <f t="shared" si="105"/>
        <v>-152</v>
      </c>
      <c r="J1710">
        <f t="shared" si="106"/>
        <v>0.7024482109227872</v>
      </c>
      <c r="K1710">
        <f t="shared" si="107"/>
        <v>0.9841688654353562</v>
      </c>
      <c r="L1710" t="str">
        <f t="shared" si="108"/>
        <v>2</v>
      </c>
    </row>
    <row r="1711" spans="1:12">
      <c r="A1711" s="9" t="s">
        <v>354</v>
      </c>
      <c r="B1711" s="7">
        <v>39590</v>
      </c>
      <c r="C1711" s="12">
        <f t="shared" si="16"/>
        <v>2008</v>
      </c>
      <c r="D1711" s="9" t="s">
        <v>13</v>
      </c>
      <c r="E1711" s="13">
        <v>876</v>
      </c>
      <c r="F1711" s="14">
        <v>16700</v>
      </c>
      <c r="G1711" s="13">
        <v>1345</v>
      </c>
      <c r="H1711" s="13">
        <v>873</v>
      </c>
      <c r="I1711" s="28">
        <f t="shared" si="105"/>
        <v>-469</v>
      </c>
      <c r="J1711">
        <f t="shared" si="106"/>
        <v>0.64907063197026027</v>
      </c>
      <c r="K1711">
        <f t="shared" si="107"/>
        <v>0.99657534246575341</v>
      </c>
      <c r="L1711" t="str">
        <f t="shared" si="108"/>
        <v>2</v>
      </c>
    </row>
    <row r="1712" spans="1:12" ht="25.5">
      <c r="A1712" s="9" t="s">
        <v>355</v>
      </c>
      <c r="B1712" s="7">
        <v>39575</v>
      </c>
      <c r="C1712" s="12">
        <f t="shared" si="16"/>
        <v>2008</v>
      </c>
      <c r="D1712" s="9" t="s">
        <v>9</v>
      </c>
      <c r="E1712" s="13">
        <v>2053</v>
      </c>
      <c r="F1712" s="14">
        <v>11009</v>
      </c>
      <c r="G1712" s="13">
        <v>2211</v>
      </c>
      <c r="H1712" s="13">
        <v>2051</v>
      </c>
      <c r="I1712" s="28">
        <f t="shared" si="105"/>
        <v>-158</v>
      </c>
      <c r="J1712">
        <f t="shared" si="106"/>
        <v>0.92763455450022614</v>
      </c>
      <c r="K1712">
        <f t="shared" si="107"/>
        <v>0.99902581587920114</v>
      </c>
      <c r="L1712" t="str">
        <f t="shared" si="108"/>
        <v>1</v>
      </c>
    </row>
    <row r="1713" spans="1:12" ht="25.5">
      <c r="A1713" s="9" t="s">
        <v>355</v>
      </c>
      <c r="B1713" s="7">
        <v>39575</v>
      </c>
      <c r="C1713" s="12">
        <f t="shared" si="16"/>
        <v>2008</v>
      </c>
      <c r="D1713" s="9" t="s">
        <v>10</v>
      </c>
      <c r="E1713" s="13">
        <v>1101</v>
      </c>
      <c r="F1713" s="14">
        <v>15889</v>
      </c>
      <c r="G1713" s="13">
        <v>1230</v>
      </c>
      <c r="H1713" s="13">
        <v>1075</v>
      </c>
      <c r="I1713" s="28">
        <f t="shared" si="105"/>
        <v>-129</v>
      </c>
      <c r="J1713">
        <f t="shared" si="106"/>
        <v>0.87398373983739841</v>
      </c>
      <c r="K1713">
        <f t="shared" si="107"/>
        <v>0.97638510445049953</v>
      </c>
      <c r="L1713" t="str">
        <f t="shared" si="108"/>
        <v>1</v>
      </c>
    </row>
    <row r="1714" spans="1:12">
      <c r="A1714" s="9" t="s">
        <v>355</v>
      </c>
      <c r="B1714" s="7">
        <v>39575</v>
      </c>
      <c r="C1714" s="12">
        <f t="shared" si="16"/>
        <v>2008</v>
      </c>
      <c r="D1714" s="9" t="s">
        <v>12</v>
      </c>
      <c r="E1714" s="13">
        <v>447</v>
      </c>
      <c r="F1714" s="14">
        <v>1289</v>
      </c>
      <c r="G1714" s="13">
        <v>569</v>
      </c>
      <c r="H1714" s="13">
        <v>438</v>
      </c>
      <c r="I1714" s="28">
        <f t="shared" si="105"/>
        <v>-122</v>
      </c>
      <c r="J1714">
        <f t="shared" si="106"/>
        <v>0.76977152899824253</v>
      </c>
      <c r="K1714">
        <f t="shared" si="107"/>
        <v>0.97986577181208057</v>
      </c>
      <c r="L1714" t="str">
        <f t="shared" si="108"/>
        <v>1</v>
      </c>
    </row>
    <row r="1715" spans="1:12">
      <c r="A1715" s="9" t="s">
        <v>355</v>
      </c>
      <c r="B1715" s="7">
        <v>39575</v>
      </c>
      <c r="C1715" s="12">
        <f t="shared" si="16"/>
        <v>2008</v>
      </c>
      <c r="D1715" s="9" t="s">
        <v>11</v>
      </c>
      <c r="E1715" s="13">
        <v>384</v>
      </c>
      <c r="F1715" s="14">
        <v>15889</v>
      </c>
      <c r="G1715" s="13">
        <v>493</v>
      </c>
      <c r="H1715" s="13">
        <v>384</v>
      </c>
      <c r="I1715" s="28">
        <f t="shared" si="105"/>
        <v>-109</v>
      </c>
      <c r="J1715">
        <f t="shared" si="106"/>
        <v>0.77890466531440161</v>
      </c>
      <c r="K1715">
        <f t="shared" si="107"/>
        <v>1</v>
      </c>
      <c r="L1715" t="str">
        <f t="shared" si="108"/>
        <v>1</v>
      </c>
    </row>
    <row r="1716" spans="1:12">
      <c r="A1716" s="9" t="s">
        <v>355</v>
      </c>
      <c r="B1716" s="7">
        <v>39575</v>
      </c>
      <c r="C1716" s="12">
        <f t="shared" si="16"/>
        <v>2008</v>
      </c>
      <c r="D1716" s="9" t="s">
        <v>13</v>
      </c>
      <c r="E1716" s="13">
        <v>886</v>
      </c>
      <c r="F1716" s="14">
        <v>16500</v>
      </c>
      <c r="G1716" s="13">
        <v>1416</v>
      </c>
      <c r="H1716" s="13">
        <v>879</v>
      </c>
      <c r="I1716" s="28">
        <f t="shared" si="105"/>
        <v>-530</v>
      </c>
      <c r="J1716">
        <f t="shared" si="106"/>
        <v>0.62076271186440679</v>
      </c>
      <c r="K1716">
        <f t="shared" si="107"/>
        <v>0.99209932279909707</v>
      </c>
      <c r="L1716" t="str">
        <f t="shared" si="108"/>
        <v>1</v>
      </c>
    </row>
    <row r="1717" spans="1:12" ht="25.5">
      <c r="A1717" s="9" t="s">
        <v>356</v>
      </c>
      <c r="B1717" s="7">
        <v>39561</v>
      </c>
      <c r="C1717" s="12">
        <f t="shared" si="16"/>
        <v>2008</v>
      </c>
      <c r="D1717" s="9" t="s">
        <v>9</v>
      </c>
      <c r="E1717" s="13">
        <v>2036</v>
      </c>
      <c r="F1717" s="14">
        <v>15600</v>
      </c>
      <c r="G1717" s="13">
        <v>2197</v>
      </c>
      <c r="H1717" s="13">
        <v>2009</v>
      </c>
      <c r="I1717" s="28">
        <f t="shared" si="105"/>
        <v>-161</v>
      </c>
      <c r="J1717">
        <f t="shared" si="106"/>
        <v>0.91442876649977245</v>
      </c>
      <c r="K1717">
        <f t="shared" si="107"/>
        <v>0.98673870333988212</v>
      </c>
      <c r="L1717" t="str">
        <f t="shared" si="108"/>
        <v>2</v>
      </c>
    </row>
    <row r="1718" spans="1:12" ht="25.5">
      <c r="A1718" s="9" t="s">
        <v>356</v>
      </c>
      <c r="B1718" s="7">
        <v>39561</v>
      </c>
      <c r="C1718" s="12">
        <f t="shared" si="16"/>
        <v>2008</v>
      </c>
      <c r="D1718" s="9" t="s">
        <v>10</v>
      </c>
      <c r="E1718" s="13">
        <v>1119</v>
      </c>
      <c r="F1718" s="14">
        <v>17510</v>
      </c>
      <c r="G1718" s="13">
        <v>1324</v>
      </c>
      <c r="H1718" s="13">
        <v>1118</v>
      </c>
      <c r="I1718" s="28">
        <f t="shared" si="105"/>
        <v>-205</v>
      </c>
      <c r="J1718">
        <f t="shared" si="106"/>
        <v>0.84441087613293053</v>
      </c>
      <c r="K1718">
        <f t="shared" si="107"/>
        <v>0.99910634495084893</v>
      </c>
      <c r="L1718" t="str">
        <f t="shared" si="108"/>
        <v>2</v>
      </c>
    </row>
    <row r="1719" spans="1:12">
      <c r="A1719" s="9" t="s">
        <v>356</v>
      </c>
      <c r="B1719" s="7">
        <v>39561</v>
      </c>
      <c r="C1719" s="12">
        <f t="shared" si="16"/>
        <v>2008</v>
      </c>
      <c r="D1719" s="9" t="s">
        <v>12</v>
      </c>
      <c r="E1719" s="13">
        <v>455</v>
      </c>
      <c r="F1719" s="14">
        <v>1152</v>
      </c>
      <c r="G1719" s="13">
        <v>545</v>
      </c>
      <c r="H1719" s="13">
        <v>417</v>
      </c>
      <c r="I1719" s="28">
        <f t="shared" si="105"/>
        <v>-90</v>
      </c>
      <c r="J1719">
        <f t="shared" si="106"/>
        <v>0.76513761467889907</v>
      </c>
      <c r="K1719">
        <f t="shared" si="107"/>
        <v>0.91648351648351645</v>
      </c>
      <c r="L1719" t="str">
        <f t="shared" si="108"/>
        <v>2</v>
      </c>
    </row>
    <row r="1720" spans="1:12">
      <c r="A1720" s="9" t="s">
        <v>356</v>
      </c>
      <c r="B1720" s="7">
        <v>39561</v>
      </c>
      <c r="C1720" s="12">
        <f t="shared" si="16"/>
        <v>2008</v>
      </c>
      <c r="D1720" s="9" t="s">
        <v>11</v>
      </c>
      <c r="E1720" s="13">
        <v>379</v>
      </c>
      <c r="F1720" s="14">
        <v>18151</v>
      </c>
      <c r="G1720" s="13">
        <v>481</v>
      </c>
      <c r="H1720" s="13">
        <v>377</v>
      </c>
      <c r="I1720" s="28">
        <f t="shared" si="105"/>
        <v>-102</v>
      </c>
      <c r="J1720">
        <f t="shared" si="106"/>
        <v>0.78378378378378377</v>
      </c>
      <c r="K1720">
        <f t="shared" si="107"/>
        <v>0.99472295514511877</v>
      </c>
      <c r="L1720" t="str">
        <f t="shared" si="108"/>
        <v>2</v>
      </c>
    </row>
    <row r="1721" spans="1:12">
      <c r="A1721" s="9" t="s">
        <v>356</v>
      </c>
      <c r="B1721" s="7">
        <v>39561</v>
      </c>
      <c r="C1721" s="12">
        <f t="shared" si="16"/>
        <v>2008</v>
      </c>
      <c r="D1721" s="9" t="s">
        <v>13</v>
      </c>
      <c r="E1721" s="13">
        <v>877</v>
      </c>
      <c r="F1721" s="14">
        <v>18451</v>
      </c>
      <c r="G1721" s="13">
        <v>1266</v>
      </c>
      <c r="H1721" s="13">
        <v>876</v>
      </c>
      <c r="I1721" s="28">
        <f t="shared" si="105"/>
        <v>-389</v>
      </c>
      <c r="J1721">
        <f t="shared" si="106"/>
        <v>0.69194312796208535</v>
      </c>
      <c r="K1721">
        <f t="shared" si="107"/>
        <v>0.9988597491448119</v>
      </c>
      <c r="L1721" t="str">
        <f t="shared" si="108"/>
        <v>2</v>
      </c>
    </row>
    <row r="1722" spans="1:12" ht="25.5">
      <c r="A1722" s="9" t="s">
        <v>357</v>
      </c>
      <c r="B1722" s="7">
        <v>39547</v>
      </c>
      <c r="C1722" s="12">
        <f t="shared" si="16"/>
        <v>2008</v>
      </c>
      <c r="D1722" s="9" t="s">
        <v>9</v>
      </c>
      <c r="E1722" s="13">
        <v>2043</v>
      </c>
      <c r="F1722" s="14">
        <v>16930</v>
      </c>
      <c r="G1722" s="13">
        <v>2570</v>
      </c>
      <c r="H1722" s="13">
        <v>2026</v>
      </c>
      <c r="I1722" s="28">
        <f t="shared" si="105"/>
        <v>-527</v>
      </c>
      <c r="J1722">
        <f t="shared" si="106"/>
        <v>0.78832684824902721</v>
      </c>
      <c r="K1722">
        <f t="shared" si="107"/>
        <v>0.99167890357317667</v>
      </c>
      <c r="L1722" t="str">
        <f t="shared" si="108"/>
        <v>1</v>
      </c>
    </row>
    <row r="1723" spans="1:12" ht="25.5">
      <c r="A1723" s="9" t="s">
        <v>357</v>
      </c>
      <c r="B1723" s="7">
        <v>39547</v>
      </c>
      <c r="C1723" s="12">
        <f t="shared" si="16"/>
        <v>2008</v>
      </c>
      <c r="D1723" s="9" t="s">
        <v>10</v>
      </c>
      <c r="E1723" s="13">
        <v>1132</v>
      </c>
      <c r="F1723" s="14">
        <v>19501</v>
      </c>
      <c r="G1723" s="13">
        <v>1382</v>
      </c>
      <c r="H1723" s="13">
        <v>1130</v>
      </c>
      <c r="I1723" s="28">
        <f t="shared" si="105"/>
        <v>-250</v>
      </c>
      <c r="J1723">
        <f t="shared" si="106"/>
        <v>0.81765557163531111</v>
      </c>
      <c r="K1723">
        <f t="shared" si="107"/>
        <v>0.99823321554770317</v>
      </c>
      <c r="L1723" t="str">
        <f t="shared" si="108"/>
        <v>1</v>
      </c>
    </row>
    <row r="1724" spans="1:12">
      <c r="A1724" s="9" t="s">
        <v>357</v>
      </c>
      <c r="B1724" s="7">
        <v>39547</v>
      </c>
      <c r="C1724" s="12">
        <f t="shared" si="16"/>
        <v>2008</v>
      </c>
      <c r="D1724" s="9" t="s">
        <v>12</v>
      </c>
      <c r="E1724" s="13">
        <v>449</v>
      </c>
      <c r="F1724" s="14">
        <v>1012</v>
      </c>
      <c r="G1724" s="13">
        <v>586</v>
      </c>
      <c r="H1724" s="13">
        <v>448</v>
      </c>
      <c r="I1724" s="28">
        <f t="shared" si="105"/>
        <v>-137</v>
      </c>
      <c r="J1724">
        <f t="shared" si="106"/>
        <v>0.76450511945392496</v>
      </c>
      <c r="K1724">
        <f t="shared" si="107"/>
        <v>0.99777282850779514</v>
      </c>
      <c r="L1724" t="str">
        <f t="shared" si="108"/>
        <v>1</v>
      </c>
    </row>
    <row r="1725" spans="1:12">
      <c r="A1725" s="9" t="s">
        <v>357</v>
      </c>
      <c r="B1725" s="7">
        <v>39547</v>
      </c>
      <c r="C1725" s="12">
        <f t="shared" si="16"/>
        <v>2008</v>
      </c>
      <c r="D1725" s="9" t="s">
        <v>11</v>
      </c>
      <c r="E1725" s="13">
        <v>383</v>
      </c>
      <c r="F1725" s="14">
        <v>18900</v>
      </c>
      <c r="G1725" s="13">
        <v>443</v>
      </c>
      <c r="H1725" s="13">
        <v>376</v>
      </c>
      <c r="I1725" s="28">
        <f t="shared" si="105"/>
        <v>-60</v>
      </c>
      <c r="J1725">
        <f t="shared" si="106"/>
        <v>0.84875846501128671</v>
      </c>
      <c r="K1725">
        <f t="shared" si="107"/>
        <v>0.98172323759791125</v>
      </c>
      <c r="L1725" t="str">
        <f t="shared" si="108"/>
        <v>1</v>
      </c>
    </row>
    <row r="1726" spans="1:12">
      <c r="A1726" s="9" t="s">
        <v>357</v>
      </c>
      <c r="B1726" s="7">
        <v>39547</v>
      </c>
      <c r="C1726" s="12">
        <f t="shared" si="16"/>
        <v>2008</v>
      </c>
      <c r="D1726" s="9" t="s">
        <v>13</v>
      </c>
      <c r="E1726" s="13">
        <v>881</v>
      </c>
      <c r="F1726" s="14">
        <v>19389</v>
      </c>
      <c r="G1726" s="13">
        <v>1348</v>
      </c>
      <c r="H1726" s="13">
        <v>870</v>
      </c>
      <c r="I1726" s="28">
        <f t="shared" si="105"/>
        <v>-467</v>
      </c>
      <c r="J1726">
        <f t="shared" si="106"/>
        <v>0.64540059347181011</v>
      </c>
      <c r="K1726">
        <f t="shared" si="107"/>
        <v>0.98751418842224747</v>
      </c>
      <c r="L1726" t="str">
        <f t="shared" si="108"/>
        <v>1</v>
      </c>
    </row>
    <row r="1727" spans="1:12" ht="25.5">
      <c r="A1727" s="9" t="s">
        <v>358</v>
      </c>
      <c r="B1727" s="7">
        <v>39526</v>
      </c>
      <c r="C1727" s="12">
        <f t="shared" si="16"/>
        <v>2008</v>
      </c>
      <c r="D1727" s="9" t="s">
        <v>9</v>
      </c>
      <c r="E1727" s="13">
        <v>2161</v>
      </c>
      <c r="F1727" s="14">
        <v>15389</v>
      </c>
      <c r="G1727" s="13">
        <v>2474</v>
      </c>
      <c r="H1727" s="13">
        <v>2161</v>
      </c>
      <c r="I1727" s="28">
        <f t="shared" si="105"/>
        <v>-313</v>
      </c>
      <c r="J1727">
        <f t="shared" si="106"/>
        <v>0.87348423605497172</v>
      </c>
      <c r="K1727">
        <f t="shared" si="107"/>
        <v>1</v>
      </c>
      <c r="L1727" t="str">
        <f t="shared" si="108"/>
        <v>2</v>
      </c>
    </row>
    <row r="1728" spans="1:12" ht="25.5">
      <c r="A1728" s="9" t="s">
        <v>358</v>
      </c>
      <c r="B1728" s="7">
        <v>39526</v>
      </c>
      <c r="C1728" s="12">
        <f t="shared" si="16"/>
        <v>2008</v>
      </c>
      <c r="D1728" s="9" t="s">
        <v>10</v>
      </c>
      <c r="E1728" s="13">
        <v>1130</v>
      </c>
      <c r="F1728" s="14">
        <v>19001</v>
      </c>
      <c r="G1728" s="13">
        <v>1387</v>
      </c>
      <c r="H1728" s="13">
        <v>1110</v>
      </c>
      <c r="I1728" s="28">
        <f t="shared" si="105"/>
        <v>-257</v>
      </c>
      <c r="J1728">
        <f t="shared" si="106"/>
        <v>0.80028839221341019</v>
      </c>
      <c r="K1728">
        <f t="shared" si="107"/>
        <v>0.98230088495575218</v>
      </c>
      <c r="L1728" t="str">
        <f t="shared" si="108"/>
        <v>2</v>
      </c>
    </row>
    <row r="1729" spans="1:12">
      <c r="A1729" s="9" t="s">
        <v>358</v>
      </c>
      <c r="B1729" s="7">
        <v>39526</v>
      </c>
      <c r="C1729" s="12">
        <f t="shared" si="16"/>
        <v>2008</v>
      </c>
      <c r="D1729" s="9" t="s">
        <v>12</v>
      </c>
      <c r="E1729" s="13">
        <v>439</v>
      </c>
      <c r="F1729" s="14">
        <v>901</v>
      </c>
      <c r="G1729" s="13">
        <v>662</v>
      </c>
      <c r="H1729" s="13">
        <v>430</v>
      </c>
      <c r="I1729" s="28">
        <f t="shared" si="105"/>
        <v>-223</v>
      </c>
      <c r="J1729">
        <f t="shared" si="106"/>
        <v>0.64954682779456197</v>
      </c>
      <c r="K1729">
        <f t="shared" si="107"/>
        <v>0.97949886104783601</v>
      </c>
      <c r="L1729" t="str">
        <f t="shared" si="108"/>
        <v>2</v>
      </c>
    </row>
    <row r="1730" spans="1:12">
      <c r="A1730" s="9" t="s">
        <v>358</v>
      </c>
      <c r="B1730" s="7">
        <v>39526</v>
      </c>
      <c r="C1730" s="12">
        <f t="shared" si="16"/>
        <v>2008</v>
      </c>
      <c r="D1730" s="9" t="s">
        <v>11</v>
      </c>
      <c r="E1730" s="13">
        <v>349</v>
      </c>
      <c r="F1730" s="14">
        <v>17610</v>
      </c>
      <c r="G1730" s="13">
        <v>453</v>
      </c>
      <c r="H1730" s="13">
        <v>347</v>
      </c>
      <c r="I1730" s="28">
        <f t="shared" si="105"/>
        <v>-104</v>
      </c>
      <c r="J1730">
        <f t="shared" si="106"/>
        <v>0.76600441501103755</v>
      </c>
      <c r="K1730">
        <f t="shared" si="107"/>
        <v>0.99426934097421205</v>
      </c>
      <c r="L1730" t="str">
        <f t="shared" si="108"/>
        <v>2</v>
      </c>
    </row>
    <row r="1731" spans="1:12">
      <c r="A1731" s="9" t="s">
        <v>358</v>
      </c>
      <c r="B1731" s="7">
        <v>39526</v>
      </c>
      <c r="C1731" s="12">
        <f t="shared" si="16"/>
        <v>2008</v>
      </c>
      <c r="D1731" s="9" t="s">
        <v>13</v>
      </c>
      <c r="E1731" s="13">
        <v>1088</v>
      </c>
      <c r="F1731" s="14">
        <v>18854</v>
      </c>
      <c r="G1731" s="13">
        <v>1713</v>
      </c>
      <c r="H1731" s="13">
        <v>1086</v>
      </c>
      <c r="I1731" s="28">
        <f t="shared" ref="I1731:I1794" si="109">E1731-G1731</f>
        <v>-625</v>
      </c>
      <c r="J1731">
        <f t="shared" ref="J1731:J1794" si="110">H1731/G1731</f>
        <v>0.63397548161120842</v>
      </c>
      <c r="K1731">
        <f t="shared" ref="K1731:K1794" si="111">H1731/E1731</f>
        <v>0.99816176470588236</v>
      </c>
      <c r="L1731" t="str">
        <f t="shared" ref="L1731:L1794" si="112">IF(COUNTIF(A1731,"*First*"), "1","2")</f>
        <v>2</v>
      </c>
    </row>
    <row r="1732" spans="1:12" ht="25.5">
      <c r="A1732" s="9" t="s">
        <v>359</v>
      </c>
      <c r="B1732" s="7">
        <v>39512</v>
      </c>
      <c r="C1732" s="12">
        <f t="shared" si="16"/>
        <v>2008</v>
      </c>
      <c r="D1732" s="9" t="s">
        <v>9</v>
      </c>
      <c r="E1732" s="13">
        <v>2171</v>
      </c>
      <c r="F1732" s="14">
        <v>14351</v>
      </c>
      <c r="G1732" s="13">
        <v>2727</v>
      </c>
      <c r="H1732" s="13">
        <v>2164</v>
      </c>
      <c r="I1732" s="28">
        <f t="shared" si="109"/>
        <v>-556</v>
      </c>
      <c r="J1732">
        <f t="shared" si="110"/>
        <v>0.79354602126879359</v>
      </c>
      <c r="K1732">
        <f t="shared" si="111"/>
        <v>0.9967756794104099</v>
      </c>
      <c r="L1732" t="str">
        <f t="shared" si="112"/>
        <v>1</v>
      </c>
    </row>
    <row r="1733" spans="1:12" ht="25.5">
      <c r="A1733" s="9" t="s">
        <v>359</v>
      </c>
      <c r="B1733" s="7">
        <v>39512</v>
      </c>
      <c r="C1733" s="12">
        <f t="shared" si="16"/>
        <v>2008</v>
      </c>
      <c r="D1733" s="9" t="s">
        <v>10</v>
      </c>
      <c r="E1733" s="13">
        <v>1125</v>
      </c>
      <c r="F1733" s="14">
        <v>18000</v>
      </c>
      <c r="G1733" s="13">
        <v>1499</v>
      </c>
      <c r="H1733" s="13">
        <v>1092</v>
      </c>
      <c r="I1733" s="28">
        <f t="shared" si="109"/>
        <v>-374</v>
      </c>
      <c r="J1733">
        <f t="shared" si="110"/>
        <v>0.72848565710473645</v>
      </c>
      <c r="K1733">
        <f t="shared" si="111"/>
        <v>0.97066666666666668</v>
      </c>
      <c r="L1733" t="str">
        <f t="shared" si="112"/>
        <v>1</v>
      </c>
    </row>
    <row r="1734" spans="1:12">
      <c r="A1734" s="9" t="s">
        <v>359</v>
      </c>
      <c r="B1734" s="7">
        <v>39512</v>
      </c>
      <c r="C1734" s="12">
        <f t="shared" si="16"/>
        <v>2008</v>
      </c>
      <c r="D1734" s="9" t="s">
        <v>12</v>
      </c>
      <c r="E1734" s="13">
        <v>442</v>
      </c>
      <c r="F1734" s="14">
        <v>959</v>
      </c>
      <c r="G1734" s="13">
        <v>612</v>
      </c>
      <c r="H1734" s="13">
        <v>439</v>
      </c>
      <c r="I1734" s="28">
        <f t="shared" si="109"/>
        <v>-170</v>
      </c>
      <c r="J1734">
        <f t="shared" si="110"/>
        <v>0.7173202614379085</v>
      </c>
      <c r="K1734">
        <f t="shared" si="111"/>
        <v>0.99321266968325794</v>
      </c>
      <c r="L1734" t="str">
        <f t="shared" si="112"/>
        <v>1</v>
      </c>
    </row>
    <row r="1735" spans="1:12">
      <c r="A1735" s="9" t="s">
        <v>359</v>
      </c>
      <c r="B1735" s="7">
        <v>39512</v>
      </c>
      <c r="C1735" s="12">
        <f t="shared" si="16"/>
        <v>2008</v>
      </c>
      <c r="D1735" s="9" t="s">
        <v>11</v>
      </c>
      <c r="E1735" s="13">
        <v>352</v>
      </c>
      <c r="F1735" s="14">
        <v>16310</v>
      </c>
      <c r="G1735" s="13">
        <v>550</v>
      </c>
      <c r="H1735" s="13">
        <v>347</v>
      </c>
      <c r="I1735" s="28">
        <f t="shared" si="109"/>
        <v>-198</v>
      </c>
      <c r="J1735">
        <f t="shared" si="110"/>
        <v>0.63090909090909086</v>
      </c>
      <c r="K1735">
        <f t="shared" si="111"/>
        <v>0.98579545454545459</v>
      </c>
      <c r="L1735" t="str">
        <f t="shared" si="112"/>
        <v>1</v>
      </c>
    </row>
    <row r="1736" spans="1:12">
      <c r="A1736" s="9" t="s">
        <v>359</v>
      </c>
      <c r="B1736" s="7">
        <v>39512</v>
      </c>
      <c r="C1736" s="12">
        <f t="shared" si="16"/>
        <v>2008</v>
      </c>
      <c r="D1736" s="9" t="s">
        <v>13</v>
      </c>
      <c r="E1736" s="13">
        <v>1088</v>
      </c>
      <c r="F1736" s="14">
        <v>18670</v>
      </c>
      <c r="G1736" s="13">
        <v>1929</v>
      </c>
      <c r="H1736" s="13">
        <v>1082</v>
      </c>
      <c r="I1736" s="28">
        <f t="shared" si="109"/>
        <v>-841</v>
      </c>
      <c r="J1736">
        <f t="shared" si="110"/>
        <v>0.56091238983929492</v>
      </c>
      <c r="K1736">
        <f t="shared" si="111"/>
        <v>0.99448529411764708</v>
      </c>
      <c r="L1736" t="str">
        <f t="shared" si="112"/>
        <v>1</v>
      </c>
    </row>
    <row r="1737" spans="1:12" ht="25.5">
      <c r="A1737" s="9" t="s">
        <v>360</v>
      </c>
      <c r="B1737" s="7">
        <v>39498</v>
      </c>
      <c r="C1737" s="12">
        <f t="shared" si="16"/>
        <v>2008</v>
      </c>
      <c r="D1737" s="9" t="s">
        <v>9</v>
      </c>
      <c r="E1737" s="13">
        <v>2291</v>
      </c>
      <c r="F1737" s="14">
        <v>12856</v>
      </c>
      <c r="G1737" s="13">
        <v>2923</v>
      </c>
      <c r="H1737" s="13">
        <v>2288</v>
      </c>
      <c r="I1737" s="28">
        <f t="shared" si="109"/>
        <v>-632</v>
      </c>
      <c r="J1737">
        <f t="shared" si="110"/>
        <v>0.7827574409852891</v>
      </c>
      <c r="K1737">
        <f t="shared" si="111"/>
        <v>0.99869052815364467</v>
      </c>
      <c r="L1737" t="str">
        <f t="shared" si="112"/>
        <v>2</v>
      </c>
    </row>
    <row r="1738" spans="1:12" ht="25.5">
      <c r="A1738" s="9" t="s">
        <v>360</v>
      </c>
      <c r="B1738" s="7">
        <v>39498</v>
      </c>
      <c r="C1738" s="12">
        <f t="shared" si="16"/>
        <v>2008</v>
      </c>
      <c r="D1738" s="9" t="s">
        <v>10</v>
      </c>
      <c r="E1738" s="13">
        <v>1125</v>
      </c>
      <c r="F1738" s="14">
        <v>15510</v>
      </c>
      <c r="G1738" s="13">
        <v>1632</v>
      </c>
      <c r="H1738" s="13">
        <v>1120</v>
      </c>
      <c r="I1738" s="28">
        <f t="shared" si="109"/>
        <v>-507</v>
      </c>
      <c r="J1738">
        <f t="shared" si="110"/>
        <v>0.68627450980392157</v>
      </c>
      <c r="K1738">
        <f t="shared" si="111"/>
        <v>0.99555555555555553</v>
      </c>
      <c r="L1738" t="str">
        <f t="shared" si="112"/>
        <v>2</v>
      </c>
    </row>
    <row r="1739" spans="1:12">
      <c r="A1739" s="9" t="s">
        <v>360</v>
      </c>
      <c r="B1739" s="7">
        <v>39498</v>
      </c>
      <c r="C1739" s="12">
        <f t="shared" si="16"/>
        <v>2008</v>
      </c>
      <c r="D1739" s="9" t="s">
        <v>12</v>
      </c>
      <c r="E1739" s="13">
        <v>469</v>
      </c>
      <c r="F1739" s="14">
        <v>951</v>
      </c>
      <c r="G1739" s="13">
        <v>681</v>
      </c>
      <c r="H1739" s="13">
        <v>469</v>
      </c>
      <c r="I1739" s="28">
        <f t="shared" si="109"/>
        <v>-212</v>
      </c>
      <c r="J1739">
        <f t="shared" si="110"/>
        <v>0.68869309838472836</v>
      </c>
      <c r="K1739">
        <f t="shared" si="111"/>
        <v>1</v>
      </c>
      <c r="L1739" t="str">
        <f t="shared" si="112"/>
        <v>2</v>
      </c>
    </row>
    <row r="1740" spans="1:12">
      <c r="A1740" s="9" t="s">
        <v>360</v>
      </c>
      <c r="B1740" s="7">
        <v>39498</v>
      </c>
      <c r="C1740" s="12">
        <f t="shared" si="16"/>
        <v>2008</v>
      </c>
      <c r="D1740" s="9" t="s">
        <v>11</v>
      </c>
      <c r="E1740" s="13">
        <v>349</v>
      </c>
      <c r="F1740" s="14">
        <v>15002</v>
      </c>
      <c r="G1740" s="13">
        <v>478</v>
      </c>
      <c r="H1740" s="13">
        <v>345</v>
      </c>
      <c r="I1740" s="28">
        <f t="shared" si="109"/>
        <v>-129</v>
      </c>
      <c r="J1740">
        <f t="shared" si="110"/>
        <v>0.72175732217573219</v>
      </c>
      <c r="K1740">
        <f t="shared" si="111"/>
        <v>0.98853868194842409</v>
      </c>
      <c r="L1740" t="str">
        <f t="shared" si="112"/>
        <v>2</v>
      </c>
    </row>
    <row r="1741" spans="1:12">
      <c r="A1741" s="9" t="s">
        <v>360</v>
      </c>
      <c r="B1741" s="7">
        <v>39498</v>
      </c>
      <c r="C1741" s="12">
        <f t="shared" si="16"/>
        <v>2008</v>
      </c>
      <c r="D1741" s="9" t="s">
        <v>13</v>
      </c>
      <c r="E1741" s="13">
        <v>1106</v>
      </c>
      <c r="F1741" s="14">
        <v>15110</v>
      </c>
      <c r="G1741" s="13">
        <v>1692</v>
      </c>
      <c r="H1741" s="13">
        <v>1105</v>
      </c>
      <c r="I1741" s="28">
        <f t="shared" si="109"/>
        <v>-586</v>
      </c>
      <c r="J1741">
        <f t="shared" si="110"/>
        <v>0.65307328605200943</v>
      </c>
      <c r="K1741">
        <f t="shared" si="111"/>
        <v>0.99909584086799275</v>
      </c>
      <c r="L1741" t="str">
        <f t="shared" si="112"/>
        <v>2</v>
      </c>
    </row>
    <row r="1742" spans="1:12" ht="25.5">
      <c r="A1742" s="9" t="s">
        <v>361</v>
      </c>
      <c r="B1742" s="7">
        <v>39483</v>
      </c>
      <c r="C1742" s="12">
        <f t="shared" si="16"/>
        <v>2008</v>
      </c>
      <c r="D1742" s="9" t="s">
        <v>9</v>
      </c>
      <c r="E1742" s="13">
        <v>2167</v>
      </c>
      <c r="F1742" s="14">
        <v>12002</v>
      </c>
      <c r="G1742" s="13">
        <v>3005</v>
      </c>
      <c r="H1742" s="13">
        <v>2155</v>
      </c>
      <c r="I1742" s="28">
        <f t="shared" si="109"/>
        <v>-838</v>
      </c>
      <c r="J1742">
        <f t="shared" si="110"/>
        <v>0.7171381031613977</v>
      </c>
      <c r="K1742">
        <f t="shared" si="111"/>
        <v>0.99446239040147666</v>
      </c>
      <c r="L1742" t="str">
        <f t="shared" si="112"/>
        <v>1</v>
      </c>
    </row>
    <row r="1743" spans="1:12" ht="25.5">
      <c r="A1743" s="9" t="s">
        <v>361</v>
      </c>
      <c r="B1743" s="7">
        <v>39483</v>
      </c>
      <c r="C1743" s="12">
        <f t="shared" si="16"/>
        <v>2008</v>
      </c>
      <c r="D1743" s="9" t="s">
        <v>10</v>
      </c>
      <c r="E1743" s="13">
        <v>1133</v>
      </c>
      <c r="F1743" s="14">
        <v>13209</v>
      </c>
      <c r="G1743" s="13">
        <v>1454</v>
      </c>
      <c r="H1743" s="13">
        <v>1133</v>
      </c>
      <c r="I1743" s="28">
        <f t="shared" si="109"/>
        <v>-321</v>
      </c>
      <c r="J1743">
        <f t="shared" si="110"/>
        <v>0.77922971114167816</v>
      </c>
      <c r="K1743">
        <f t="shared" si="111"/>
        <v>1</v>
      </c>
      <c r="L1743" t="str">
        <f t="shared" si="112"/>
        <v>1</v>
      </c>
    </row>
    <row r="1744" spans="1:12">
      <c r="A1744" s="9" t="s">
        <v>361</v>
      </c>
      <c r="B1744" s="7">
        <v>39483</v>
      </c>
      <c r="C1744" s="12">
        <f t="shared" si="16"/>
        <v>2008</v>
      </c>
      <c r="D1744" s="9" t="s">
        <v>12</v>
      </c>
      <c r="E1744" s="13">
        <v>441</v>
      </c>
      <c r="F1744" s="14">
        <v>999</v>
      </c>
      <c r="G1744" s="13">
        <v>648</v>
      </c>
      <c r="H1744" s="13">
        <v>438</v>
      </c>
      <c r="I1744" s="28">
        <f t="shared" si="109"/>
        <v>-207</v>
      </c>
      <c r="J1744">
        <f t="shared" si="110"/>
        <v>0.67592592592592593</v>
      </c>
      <c r="K1744">
        <f t="shared" si="111"/>
        <v>0.99319727891156462</v>
      </c>
      <c r="L1744" t="str">
        <f t="shared" si="112"/>
        <v>1</v>
      </c>
    </row>
    <row r="1745" spans="1:12">
      <c r="A1745" s="9" t="s">
        <v>361</v>
      </c>
      <c r="B1745" s="7">
        <v>39483</v>
      </c>
      <c r="C1745" s="12">
        <f t="shared" si="16"/>
        <v>2008</v>
      </c>
      <c r="D1745" s="9" t="s">
        <v>11</v>
      </c>
      <c r="E1745" s="13">
        <v>357</v>
      </c>
      <c r="F1745" s="14">
        <v>13001</v>
      </c>
      <c r="G1745" s="13">
        <v>551</v>
      </c>
      <c r="H1745" s="13">
        <v>350</v>
      </c>
      <c r="I1745" s="28">
        <f t="shared" si="109"/>
        <v>-194</v>
      </c>
      <c r="J1745">
        <f t="shared" si="110"/>
        <v>0.63520871143375679</v>
      </c>
      <c r="K1745">
        <f t="shared" si="111"/>
        <v>0.98039215686274506</v>
      </c>
      <c r="L1745" t="str">
        <f t="shared" si="112"/>
        <v>1</v>
      </c>
    </row>
    <row r="1746" spans="1:12">
      <c r="A1746" s="9" t="s">
        <v>361</v>
      </c>
      <c r="B1746" s="7">
        <v>39483</v>
      </c>
      <c r="C1746" s="12">
        <f t="shared" si="16"/>
        <v>2008</v>
      </c>
      <c r="D1746" s="9" t="s">
        <v>13</v>
      </c>
      <c r="E1746" s="13">
        <v>1093</v>
      </c>
      <c r="F1746" s="14">
        <v>13301</v>
      </c>
      <c r="G1746" s="13">
        <v>1786</v>
      </c>
      <c r="H1746" s="13">
        <v>1092</v>
      </c>
      <c r="I1746" s="28">
        <f t="shared" si="109"/>
        <v>-693</v>
      </c>
      <c r="J1746">
        <f t="shared" si="110"/>
        <v>0.6114221724524076</v>
      </c>
      <c r="K1746">
        <f t="shared" si="111"/>
        <v>0.99908508691674291</v>
      </c>
      <c r="L1746" t="str">
        <f t="shared" si="112"/>
        <v>1</v>
      </c>
    </row>
    <row r="1747" spans="1:12" ht="25.5">
      <c r="A1747" s="9" t="s">
        <v>362</v>
      </c>
      <c r="B1747" s="7">
        <v>39470</v>
      </c>
      <c r="C1747" s="12">
        <f t="shared" si="16"/>
        <v>2008</v>
      </c>
      <c r="D1747" s="9" t="s">
        <v>9</v>
      </c>
      <c r="E1747" s="13">
        <v>2231</v>
      </c>
      <c r="F1747" s="14">
        <v>12001</v>
      </c>
      <c r="G1747" s="13">
        <v>2611</v>
      </c>
      <c r="H1747" s="13">
        <v>2098</v>
      </c>
      <c r="I1747" s="28">
        <f t="shared" si="109"/>
        <v>-380</v>
      </c>
      <c r="J1747">
        <f t="shared" si="110"/>
        <v>0.80352355419379551</v>
      </c>
      <c r="K1747">
        <f t="shared" si="111"/>
        <v>0.94038547736441058</v>
      </c>
      <c r="L1747" t="str">
        <f t="shared" si="112"/>
        <v>2</v>
      </c>
    </row>
    <row r="1748" spans="1:12" ht="25.5">
      <c r="A1748" s="9" t="s">
        <v>362</v>
      </c>
      <c r="B1748" s="7">
        <v>39470</v>
      </c>
      <c r="C1748" s="12">
        <f t="shared" si="16"/>
        <v>2008</v>
      </c>
      <c r="D1748" s="9" t="s">
        <v>10</v>
      </c>
      <c r="E1748" s="13">
        <v>1144</v>
      </c>
      <c r="F1748" s="14">
        <v>13289</v>
      </c>
      <c r="G1748" s="13">
        <v>1328</v>
      </c>
      <c r="H1748" s="13">
        <v>1144</v>
      </c>
      <c r="I1748" s="28">
        <f t="shared" si="109"/>
        <v>-184</v>
      </c>
      <c r="J1748">
        <f t="shared" si="110"/>
        <v>0.86144578313253017</v>
      </c>
      <c r="K1748">
        <f t="shared" si="111"/>
        <v>1</v>
      </c>
      <c r="L1748" t="str">
        <f t="shared" si="112"/>
        <v>2</v>
      </c>
    </row>
    <row r="1749" spans="1:12">
      <c r="A1749" s="9" t="s">
        <v>362</v>
      </c>
      <c r="B1749" s="7">
        <v>39470</v>
      </c>
      <c r="C1749" s="12">
        <f t="shared" si="16"/>
        <v>2008</v>
      </c>
      <c r="D1749" s="9" t="s">
        <v>12</v>
      </c>
      <c r="E1749" s="13">
        <v>443</v>
      </c>
      <c r="F1749" s="14">
        <v>1012</v>
      </c>
      <c r="G1749" s="13">
        <v>550</v>
      </c>
      <c r="H1749" s="13">
        <v>413</v>
      </c>
      <c r="I1749" s="28">
        <f t="shared" si="109"/>
        <v>-107</v>
      </c>
      <c r="J1749">
        <f t="shared" si="110"/>
        <v>0.75090909090909086</v>
      </c>
      <c r="K1749">
        <f t="shared" si="111"/>
        <v>0.93227990970654628</v>
      </c>
      <c r="L1749" t="str">
        <f t="shared" si="112"/>
        <v>2</v>
      </c>
    </row>
    <row r="1750" spans="1:12">
      <c r="A1750" s="9" t="s">
        <v>362</v>
      </c>
      <c r="B1750" s="7">
        <v>39470</v>
      </c>
      <c r="C1750" s="12">
        <f t="shared" si="16"/>
        <v>2008</v>
      </c>
      <c r="D1750" s="9" t="s">
        <v>11</v>
      </c>
      <c r="E1750" s="13">
        <v>349</v>
      </c>
      <c r="F1750" s="14">
        <v>12501</v>
      </c>
      <c r="G1750" s="13">
        <v>424</v>
      </c>
      <c r="H1750" s="13">
        <v>345</v>
      </c>
      <c r="I1750" s="28">
        <f t="shared" si="109"/>
        <v>-75</v>
      </c>
      <c r="J1750">
        <f t="shared" si="110"/>
        <v>0.81367924528301883</v>
      </c>
      <c r="K1750">
        <f t="shared" si="111"/>
        <v>0.98853868194842409</v>
      </c>
      <c r="L1750" t="str">
        <f t="shared" si="112"/>
        <v>2</v>
      </c>
    </row>
    <row r="1751" spans="1:12">
      <c r="A1751" s="9" t="s">
        <v>362</v>
      </c>
      <c r="B1751" s="7">
        <v>39470</v>
      </c>
      <c r="C1751" s="12">
        <f t="shared" si="16"/>
        <v>2008</v>
      </c>
      <c r="D1751" s="9" t="s">
        <v>13</v>
      </c>
      <c r="E1751" s="13">
        <v>1169</v>
      </c>
      <c r="F1751" s="14">
        <v>13801</v>
      </c>
      <c r="G1751" s="13">
        <v>1829</v>
      </c>
      <c r="H1751" s="13">
        <v>1150</v>
      </c>
      <c r="I1751" s="28">
        <f t="shared" si="109"/>
        <v>-660</v>
      </c>
      <c r="J1751">
        <f t="shared" si="110"/>
        <v>0.62875888463641338</v>
      </c>
      <c r="K1751">
        <f t="shared" si="111"/>
        <v>0.98374679213002569</v>
      </c>
      <c r="L1751" t="str">
        <f t="shared" si="112"/>
        <v>2</v>
      </c>
    </row>
    <row r="1752" spans="1:12" ht="25.5">
      <c r="A1752" s="9" t="s">
        <v>363</v>
      </c>
      <c r="B1752" s="7">
        <v>39456</v>
      </c>
      <c r="C1752" s="12">
        <f t="shared" si="16"/>
        <v>2008</v>
      </c>
      <c r="D1752" s="9" t="s">
        <v>9</v>
      </c>
      <c r="E1752" s="13">
        <v>2162</v>
      </c>
      <c r="F1752" s="14">
        <v>14052</v>
      </c>
      <c r="G1752" s="13">
        <v>2553</v>
      </c>
      <c r="H1752" s="13">
        <v>2154</v>
      </c>
      <c r="I1752" s="28">
        <f t="shared" si="109"/>
        <v>-391</v>
      </c>
      <c r="J1752">
        <f t="shared" si="110"/>
        <v>0.84371327849588718</v>
      </c>
      <c r="K1752">
        <f t="shared" si="111"/>
        <v>0.99629972247918597</v>
      </c>
      <c r="L1752" t="str">
        <f t="shared" si="112"/>
        <v>1</v>
      </c>
    </row>
    <row r="1753" spans="1:12" ht="25.5">
      <c r="A1753" s="9" t="s">
        <v>363</v>
      </c>
      <c r="B1753" s="7">
        <v>39456</v>
      </c>
      <c r="C1753" s="12">
        <f t="shared" si="16"/>
        <v>2008</v>
      </c>
      <c r="D1753" s="9" t="s">
        <v>10</v>
      </c>
      <c r="E1753" s="13">
        <v>1172</v>
      </c>
      <c r="F1753" s="14">
        <v>15989</v>
      </c>
      <c r="G1753" s="13">
        <v>1556</v>
      </c>
      <c r="H1753" s="13">
        <v>1164</v>
      </c>
      <c r="I1753" s="28">
        <f t="shared" si="109"/>
        <v>-384</v>
      </c>
      <c r="J1753">
        <f t="shared" si="110"/>
        <v>0.74807197943444725</v>
      </c>
      <c r="K1753">
        <f t="shared" si="111"/>
        <v>0.99317406143344711</v>
      </c>
      <c r="L1753" t="str">
        <f t="shared" si="112"/>
        <v>1</v>
      </c>
    </row>
    <row r="1754" spans="1:12">
      <c r="A1754" s="9" t="s">
        <v>363</v>
      </c>
      <c r="B1754" s="7">
        <v>39456</v>
      </c>
      <c r="C1754" s="12">
        <f t="shared" si="16"/>
        <v>2008</v>
      </c>
      <c r="D1754" s="9" t="s">
        <v>12</v>
      </c>
      <c r="E1754" s="13">
        <v>475</v>
      </c>
      <c r="F1754" s="14">
        <v>1101</v>
      </c>
      <c r="G1754" s="13">
        <v>527</v>
      </c>
      <c r="H1754" s="13">
        <v>473</v>
      </c>
      <c r="I1754" s="28">
        <f t="shared" si="109"/>
        <v>-52</v>
      </c>
      <c r="J1754">
        <f t="shared" si="110"/>
        <v>0.89753320683111959</v>
      </c>
      <c r="K1754">
        <f t="shared" si="111"/>
        <v>0.99578947368421056</v>
      </c>
      <c r="L1754" t="str">
        <f t="shared" si="112"/>
        <v>1</v>
      </c>
    </row>
    <row r="1755" spans="1:12">
      <c r="A1755" s="9" t="s">
        <v>363</v>
      </c>
      <c r="B1755" s="7">
        <v>39456</v>
      </c>
      <c r="C1755" s="12">
        <f t="shared" si="16"/>
        <v>2008</v>
      </c>
      <c r="D1755" s="9" t="s">
        <v>11</v>
      </c>
      <c r="E1755" s="13">
        <v>352</v>
      </c>
      <c r="F1755" s="14">
        <v>13000</v>
      </c>
      <c r="G1755" s="13">
        <v>446</v>
      </c>
      <c r="H1755" s="13">
        <v>340</v>
      </c>
      <c r="I1755" s="28">
        <f t="shared" si="109"/>
        <v>-94</v>
      </c>
      <c r="J1755">
        <f t="shared" si="110"/>
        <v>0.7623318385650224</v>
      </c>
      <c r="K1755">
        <f t="shared" si="111"/>
        <v>0.96590909090909094</v>
      </c>
      <c r="L1755" t="str">
        <f t="shared" si="112"/>
        <v>1</v>
      </c>
    </row>
    <row r="1756" spans="1:12">
      <c r="A1756" s="9" t="s">
        <v>363</v>
      </c>
      <c r="B1756" s="7">
        <v>39456</v>
      </c>
      <c r="C1756" s="12">
        <f t="shared" si="16"/>
        <v>2008</v>
      </c>
      <c r="D1756" s="9" t="s">
        <v>13</v>
      </c>
      <c r="E1756" s="13">
        <v>1094</v>
      </c>
      <c r="F1756" s="14">
        <v>15601</v>
      </c>
      <c r="G1756" s="13">
        <v>1658</v>
      </c>
      <c r="H1756" s="13">
        <v>1088</v>
      </c>
      <c r="I1756" s="28">
        <f t="shared" si="109"/>
        <v>-564</v>
      </c>
      <c r="J1756">
        <f t="shared" si="110"/>
        <v>0.65621230398069963</v>
      </c>
      <c r="K1756">
        <f t="shared" si="111"/>
        <v>0.99451553930530168</v>
      </c>
      <c r="L1756" t="str">
        <f t="shared" si="112"/>
        <v>1</v>
      </c>
    </row>
    <row r="1757" spans="1:12" ht="25.5">
      <c r="A1757" s="9" t="s">
        <v>364</v>
      </c>
      <c r="B1757" s="7">
        <v>39083</v>
      </c>
      <c r="C1757" s="9">
        <v>2007</v>
      </c>
      <c r="D1757" s="9" t="s">
        <v>9</v>
      </c>
      <c r="E1757" s="13">
        <v>2668</v>
      </c>
      <c r="F1757" s="14">
        <v>11704</v>
      </c>
      <c r="G1757" s="13">
        <v>3686</v>
      </c>
      <c r="H1757" s="13">
        <v>2663</v>
      </c>
      <c r="I1757" s="28">
        <f t="shared" si="109"/>
        <v>-1018</v>
      </c>
      <c r="J1757">
        <f t="shared" si="110"/>
        <v>0.72246337493217583</v>
      </c>
      <c r="K1757">
        <f t="shared" si="111"/>
        <v>0.99812593703148422</v>
      </c>
      <c r="L1757" t="str">
        <f t="shared" si="112"/>
        <v>1</v>
      </c>
    </row>
    <row r="1758" spans="1:12" ht="25.5">
      <c r="A1758" s="9" t="s">
        <v>364</v>
      </c>
      <c r="B1758" s="7">
        <v>39083</v>
      </c>
      <c r="C1758" s="9">
        <v>2007</v>
      </c>
      <c r="D1758" s="9" t="s">
        <v>10</v>
      </c>
      <c r="E1758" s="13">
        <v>1271</v>
      </c>
      <c r="F1758" s="14">
        <v>13001</v>
      </c>
      <c r="G1758" s="13">
        <v>1460</v>
      </c>
      <c r="H1758" s="13">
        <v>1268</v>
      </c>
      <c r="I1758" s="28">
        <f t="shared" si="109"/>
        <v>-189</v>
      </c>
      <c r="J1758">
        <f t="shared" si="110"/>
        <v>0.86849315068493149</v>
      </c>
      <c r="K1758">
        <f t="shared" si="111"/>
        <v>0.99763965381589303</v>
      </c>
      <c r="L1758" t="str">
        <f t="shared" si="112"/>
        <v>1</v>
      </c>
    </row>
    <row r="1759" spans="1:12">
      <c r="A1759" s="9" t="s">
        <v>364</v>
      </c>
      <c r="B1759" s="7">
        <v>39083</v>
      </c>
      <c r="C1759" s="9">
        <v>2007</v>
      </c>
      <c r="D1759" s="9" t="s">
        <v>11</v>
      </c>
      <c r="E1759" s="13">
        <v>509</v>
      </c>
      <c r="F1759" s="14">
        <v>1</v>
      </c>
      <c r="G1759" s="13">
        <v>338</v>
      </c>
      <c r="H1759" s="13">
        <v>338</v>
      </c>
      <c r="I1759" s="28">
        <f t="shared" si="109"/>
        <v>171</v>
      </c>
      <c r="J1759">
        <f t="shared" si="110"/>
        <v>1</v>
      </c>
      <c r="K1759">
        <f t="shared" si="111"/>
        <v>0.66404715127701375</v>
      </c>
      <c r="L1759" t="str">
        <f t="shared" si="112"/>
        <v>1</v>
      </c>
    </row>
    <row r="1760" spans="1:12">
      <c r="A1760" s="9" t="s">
        <v>364</v>
      </c>
      <c r="B1760" s="7">
        <v>39083</v>
      </c>
      <c r="C1760" s="9">
        <v>2007</v>
      </c>
      <c r="D1760" s="9" t="s">
        <v>12</v>
      </c>
      <c r="E1760" s="13">
        <v>459</v>
      </c>
      <c r="F1760" s="14">
        <v>1214</v>
      </c>
      <c r="G1760" s="13">
        <v>759</v>
      </c>
      <c r="H1760" s="13">
        <v>370</v>
      </c>
      <c r="I1760" s="28">
        <f t="shared" si="109"/>
        <v>-300</v>
      </c>
      <c r="J1760">
        <f t="shared" si="110"/>
        <v>0.48748353096179181</v>
      </c>
      <c r="K1760">
        <f t="shared" si="111"/>
        <v>0.8061002178649237</v>
      </c>
      <c r="L1760" t="str">
        <f t="shared" si="112"/>
        <v>1</v>
      </c>
    </row>
    <row r="1761" spans="1:12">
      <c r="A1761" s="9" t="s">
        <v>364</v>
      </c>
      <c r="B1761" s="7">
        <v>39083</v>
      </c>
      <c r="C1761" s="9">
        <v>2007</v>
      </c>
      <c r="D1761" s="9" t="s">
        <v>13</v>
      </c>
      <c r="E1761" s="13">
        <v>1304</v>
      </c>
      <c r="F1761" s="14">
        <v>13301</v>
      </c>
      <c r="G1761" s="13">
        <v>1863</v>
      </c>
      <c r="H1761" s="13">
        <v>1296</v>
      </c>
      <c r="I1761" s="28">
        <f t="shared" si="109"/>
        <v>-559</v>
      </c>
      <c r="J1761">
        <f t="shared" si="110"/>
        <v>0.69565217391304346</v>
      </c>
      <c r="K1761">
        <f t="shared" si="111"/>
        <v>0.99386503067484666</v>
      </c>
      <c r="L1761" t="str">
        <f t="shared" si="112"/>
        <v>1</v>
      </c>
    </row>
    <row r="1762" spans="1:12" ht="25.5">
      <c r="A1762" s="9" t="s">
        <v>365</v>
      </c>
      <c r="B1762" s="7">
        <v>39097</v>
      </c>
      <c r="C1762" s="9">
        <v>2007</v>
      </c>
      <c r="D1762" s="9" t="s">
        <v>9</v>
      </c>
      <c r="E1762" s="13">
        <v>2671</v>
      </c>
      <c r="F1762" s="14">
        <v>11881</v>
      </c>
      <c r="G1762" s="13">
        <v>3155</v>
      </c>
      <c r="H1762" s="13">
        <v>2670</v>
      </c>
      <c r="I1762" s="28">
        <f t="shared" si="109"/>
        <v>-484</v>
      </c>
      <c r="J1762">
        <f t="shared" si="110"/>
        <v>0.84627575277337563</v>
      </c>
      <c r="K1762">
        <f t="shared" si="111"/>
        <v>0.99962560838637216</v>
      </c>
      <c r="L1762" t="str">
        <f t="shared" si="112"/>
        <v>2</v>
      </c>
    </row>
    <row r="1763" spans="1:12" ht="25.5">
      <c r="A1763" s="9" t="s">
        <v>365</v>
      </c>
      <c r="B1763" s="7">
        <v>39097</v>
      </c>
      <c r="C1763" s="9">
        <v>2007</v>
      </c>
      <c r="D1763" s="9" t="s">
        <v>10</v>
      </c>
      <c r="E1763" s="13">
        <v>1301</v>
      </c>
      <c r="F1763" s="14">
        <v>12000</v>
      </c>
      <c r="G1763" s="13">
        <v>1446</v>
      </c>
      <c r="H1763" s="13">
        <v>1298</v>
      </c>
      <c r="I1763" s="28">
        <f t="shared" si="109"/>
        <v>-145</v>
      </c>
      <c r="J1763">
        <f t="shared" si="110"/>
        <v>0.8976486860304288</v>
      </c>
      <c r="K1763">
        <f t="shared" si="111"/>
        <v>0.99769408147578786</v>
      </c>
      <c r="L1763" t="str">
        <f t="shared" si="112"/>
        <v>2</v>
      </c>
    </row>
    <row r="1764" spans="1:12">
      <c r="A1764" s="9" t="s">
        <v>365</v>
      </c>
      <c r="B1764" s="7">
        <v>39097</v>
      </c>
      <c r="C1764" s="9">
        <v>2007</v>
      </c>
      <c r="D1764" s="9" t="s">
        <v>11</v>
      </c>
      <c r="E1764" s="13">
        <v>525</v>
      </c>
      <c r="F1764" s="14">
        <v>1</v>
      </c>
      <c r="G1764" s="13">
        <v>367</v>
      </c>
      <c r="H1764" s="13">
        <v>367</v>
      </c>
      <c r="I1764" s="28">
        <f t="shared" si="109"/>
        <v>158</v>
      </c>
      <c r="J1764">
        <f t="shared" si="110"/>
        <v>1</v>
      </c>
      <c r="K1764">
        <f t="shared" si="111"/>
        <v>0.69904761904761903</v>
      </c>
      <c r="L1764" t="str">
        <f t="shared" si="112"/>
        <v>2</v>
      </c>
    </row>
    <row r="1765" spans="1:12">
      <c r="A1765" s="9" t="s">
        <v>365</v>
      </c>
      <c r="B1765" s="7">
        <v>39097</v>
      </c>
      <c r="C1765" s="9">
        <v>2007</v>
      </c>
      <c r="D1765" s="9" t="s">
        <v>12</v>
      </c>
      <c r="E1765" s="13">
        <v>453</v>
      </c>
      <c r="F1765" s="14">
        <v>1189</v>
      </c>
      <c r="G1765" s="13">
        <v>690</v>
      </c>
      <c r="H1765" s="13">
        <v>417</v>
      </c>
      <c r="I1765" s="28">
        <f t="shared" si="109"/>
        <v>-237</v>
      </c>
      <c r="J1765">
        <f t="shared" si="110"/>
        <v>0.60434782608695647</v>
      </c>
      <c r="K1765">
        <f t="shared" si="111"/>
        <v>0.92052980132450335</v>
      </c>
      <c r="L1765" t="str">
        <f t="shared" si="112"/>
        <v>2</v>
      </c>
    </row>
    <row r="1766" spans="1:12">
      <c r="A1766" s="9" t="s">
        <v>365</v>
      </c>
      <c r="B1766" s="7">
        <v>39097</v>
      </c>
      <c r="C1766" s="9">
        <v>2007</v>
      </c>
      <c r="D1766" s="9" t="s">
        <v>13</v>
      </c>
      <c r="E1766" s="13">
        <v>1369</v>
      </c>
      <c r="F1766" s="14">
        <v>12599</v>
      </c>
      <c r="G1766" s="13">
        <v>1832</v>
      </c>
      <c r="H1766" s="13">
        <v>1350</v>
      </c>
      <c r="I1766" s="28">
        <f t="shared" si="109"/>
        <v>-463</v>
      </c>
      <c r="J1766">
        <f t="shared" si="110"/>
        <v>0.73689956331877726</v>
      </c>
      <c r="K1766">
        <f t="shared" si="111"/>
        <v>0.9861212563915267</v>
      </c>
      <c r="L1766" t="str">
        <f t="shared" si="112"/>
        <v>2</v>
      </c>
    </row>
    <row r="1767" spans="1:12" ht="25.5">
      <c r="A1767" s="9" t="s">
        <v>366</v>
      </c>
      <c r="B1767" s="7">
        <v>39114</v>
      </c>
      <c r="C1767" s="9">
        <v>2007</v>
      </c>
      <c r="D1767" s="9" t="s">
        <v>9</v>
      </c>
      <c r="E1767" s="13">
        <v>2673</v>
      </c>
      <c r="F1767" s="14">
        <v>11489</v>
      </c>
      <c r="G1767" s="13">
        <v>3005</v>
      </c>
      <c r="H1767" s="13">
        <v>2654</v>
      </c>
      <c r="I1767" s="28">
        <f t="shared" si="109"/>
        <v>-332</v>
      </c>
      <c r="J1767">
        <f t="shared" si="110"/>
        <v>0.88319467554076536</v>
      </c>
      <c r="K1767">
        <f t="shared" si="111"/>
        <v>0.9928918817807707</v>
      </c>
      <c r="L1767" t="str">
        <f t="shared" si="112"/>
        <v>1</v>
      </c>
    </row>
    <row r="1768" spans="1:12" ht="25.5">
      <c r="A1768" s="9" t="s">
        <v>366</v>
      </c>
      <c r="B1768" s="7">
        <v>39114</v>
      </c>
      <c r="C1768" s="9">
        <v>2007</v>
      </c>
      <c r="D1768" s="9" t="s">
        <v>10</v>
      </c>
      <c r="E1768" s="13">
        <v>1272</v>
      </c>
      <c r="F1768" s="14">
        <v>12152</v>
      </c>
      <c r="G1768" s="13">
        <v>1449</v>
      </c>
      <c r="H1768" s="13">
        <v>1267</v>
      </c>
      <c r="I1768" s="28">
        <f t="shared" si="109"/>
        <v>-177</v>
      </c>
      <c r="J1768">
        <f t="shared" si="110"/>
        <v>0.87439613526570048</v>
      </c>
      <c r="K1768">
        <f t="shared" si="111"/>
        <v>0.99606918238993714</v>
      </c>
      <c r="L1768" t="str">
        <f t="shared" si="112"/>
        <v>1</v>
      </c>
    </row>
    <row r="1769" spans="1:12">
      <c r="A1769" s="9" t="s">
        <v>366</v>
      </c>
      <c r="B1769" s="7">
        <v>39114</v>
      </c>
      <c r="C1769" s="9">
        <v>2007</v>
      </c>
      <c r="D1769" s="9" t="s">
        <v>11</v>
      </c>
      <c r="E1769" s="13">
        <v>679</v>
      </c>
      <c r="F1769" s="14">
        <v>1</v>
      </c>
      <c r="G1769" s="13">
        <v>506</v>
      </c>
      <c r="H1769" s="13">
        <v>506</v>
      </c>
      <c r="I1769" s="28">
        <f t="shared" si="109"/>
        <v>173</v>
      </c>
      <c r="J1769">
        <f t="shared" si="110"/>
        <v>1</v>
      </c>
      <c r="K1769">
        <f t="shared" si="111"/>
        <v>0.74521354933726069</v>
      </c>
      <c r="L1769" t="str">
        <f t="shared" si="112"/>
        <v>1</v>
      </c>
    </row>
    <row r="1770" spans="1:12">
      <c r="A1770" s="9" t="s">
        <v>366</v>
      </c>
      <c r="B1770" s="7">
        <v>39114</v>
      </c>
      <c r="C1770" s="9">
        <v>2007</v>
      </c>
      <c r="D1770" s="9" t="s">
        <v>12</v>
      </c>
      <c r="E1770" s="13">
        <v>536</v>
      </c>
      <c r="F1770" s="14">
        <v>1001</v>
      </c>
      <c r="G1770" s="13">
        <v>639</v>
      </c>
      <c r="H1770" s="13">
        <v>512</v>
      </c>
      <c r="I1770" s="28">
        <f t="shared" si="109"/>
        <v>-103</v>
      </c>
      <c r="J1770">
        <f t="shared" si="110"/>
        <v>0.80125195618153366</v>
      </c>
      <c r="K1770">
        <f t="shared" si="111"/>
        <v>0.95522388059701491</v>
      </c>
      <c r="L1770" t="str">
        <f t="shared" si="112"/>
        <v>1</v>
      </c>
    </row>
    <row r="1771" spans="1:12">
      <c r="A1771" s="9" t="s">
        <v>366</v>
      </c>
      <c r="B1771" s="7">
        <v>39114</v>
      </c>
      <c r="C1771" s="9">
        <v>2007</v>
      </c>
      <c r="D1771" s="9" t="s">
        <v>13</v>
      </c>
      <c r="E1771" s="13">
        <v>1290</v>
      </c>
      <c r="F1771" s="14">
        <v>12721</v>
      </c>
      <c r="G1771" s="13">
        <v>1784</v>
      </c>
      <c r="H1771" s="13">
        <v>1290</v>
      </c>
      <c r="I1771" s="28">
        <f t="shared" si="109"/>
        <v>-494</v>
      </c>
      <c r="J1771">
        <f t="shared" si="110"/>
        <v>0.72309417040358748</v>
      </c>
      <c r="K1771">
        <f t="shared" si="111"/>
        <v>1</v>
      </c>
      <c r="L1771" t="str">
        <f t="shared" si="112"/>
        <v>1</v>
      </c>
    </row>
    <row r="1772" spans="1:12" ht="25.5">
      <c r="A1772" s="9" t="s">
        <v>367</v>
      </c>
      <c r="B1772" s="7">
        <v>39128</v>
      </c>
      <c r="C1772" s="9">
        <v>2007</v>
      </c>
      <c r="D1772" s="9" t="s">
        <v>9</v>
      </c>
      <c r="E1772" s="13">
        <v>2670</v>
      </c>
      <c r="F1772" s="14">
        <v>5200</v>
      </c>
      <c r="G1772" s="13">
        <v>2823</v>
      </c>
      <c r="H1772" s="13">
        <v>2670</v>
      </c>
      <c r="I1772" s="28">
        <f t="shared" si="109"/>
        <v>-153</v>
      </c>
      <c r="J1772">
        <f t="shared" si="110"/>
        <v>0.94580233793836344</v>
      </c>
      <c r="K1772">
        <f t="shared" si="111"/>
        <v>1</v>
      </c>
      <c r="L1772" t="str">
        <f t="shared" si="112"/>
        <v>2</v>
      </c>
    </row>
    <row r="1773" spans="1:12" ht="25.5">
      <c r="A1773" s="9" t="s">
        <v>367</v>
      </c>
      <c r="B1773" s="7">
        <v>39128</v>
      </c>
      <c r="C1773" s="9">
        <v>2007</v>
      </c>
      <c r="D1773" s="9" t="s">
        <v>10</v>
      </c>
      <c r="E1773" s="13">
        <v>1272</v>
      </c>
      <c r="F1773" s="14">
        <v>6002</v>
      </c>
      <c r="G1773" s="13">
        <v>1382</v>
      </c>
      <c r="H1773" s="13">
        <v>1269</v>
      </c>
      <c r="I1773" s="28">
        <f t="shared" si="109"/>
        <v>-110</v>
      </c>
      <c r="J1773">
        <f t="shared" si="110"/>
        <v>0.91823444283646893</v>
      </c>
      <c r="K1773">
        <f t="shared" si="111"/>
        <v>0.99764150943396224</v>
      </c>
      <c r="L1773" t="str">
        <f t="shared" si="112"/>
        <v>2</v>
      </c>
    </row>
    <row r="1774" spans="1:12">
      <c r="A1774" s="9" t="s">
        <v>367</v>
      </c>
      <c r="B1774" s="7">
        <v>39128</v>
      </c>
      <c r="C1774" s="9">
        <v>2007</v>
      </c>
      <c r="D1774" s="9" t="s">
        <v>11</v>
      </c>
      <c r="E1774" s="13">
        <v>665</v>
      </c>
      <c r="F1774" s="14">
        <v>1</v>
      </c>
      <c r="G1774" s="13">
        <v>337</v>
      </c>
      <c r="H1774" s="13">
        <v>337</v>
      </c>
      <c r="I1774" s="28">
        <f t="shared" si="109"/>
        <v>328</v>
      </c>
      <c r="J1774">
        <f t="shared" si="110"/>
        <v>1</v>
      </c>
      <c r="K1774">
        <f t="shared" si="111"/>
        <v>0.50676691729323309</v>
      </c>
      <c r="L1774" t="str">
        <f t="shared" si="112"/>
        <v>2</v>
      </c>
    </row>
    <row r="1775" spans="1:12">
      <c r="A1775" s="9" t="s">
        <v>367</v>
      </c>
      <c r="B1775" s="7">
        <v>39128</v>
      </c>
      <c r="C1775" s="9">
        <v>2007</v>
      </c>
      <c r="D1775" s="9" t="s">
        <v>12</v>
      </c>
      <c r="E1775" s="13">
        <v>483</v>
      </c>
      <c r="F1775" s="14">
        <v>901</v>
      </c>
      <c r="G1775" s="13">
        <v>626</v>
      </c>
      <c r="H1775" s="13">
        <v>479</v>
      </c>
      <c r="I1775" s="28">
        <f t="shared" si="109"/>
        <v>-143</v>
      </c>
      <c r="J1775">
        <f t="shared" si="110"/>
        <v>0.76517571884984026</v>
      </c>
      <c r="K1775">
        <f t="shared" si="111"/>
        <v>0.99171842650103514</v>
      </c>
      <c r="L1775" t="str">
        <f t="shared" si="112"/>
        <v>2</v>
      </c>
    </row>
    <row r="1776" spans="1:12">
      <c r="A1776" s="9" t="s">
        <v>367</v>
      </c>
      <c r="B1776" s="7">
        <v>39128</v>
      </c>
      <c r="C1776" s="9">
        <v>2007</v>
      </c>
      <c r="D1776" s="9" t="s">
        <v>13</v>
      </c>
      <c r="E1776" s="13">
        <v>1301</v>
      </c>
      <c r="F1776" s="14">
        <v>11804</v>
      </c>
      <c r="G1776" s="13">
        <v>1686</v>
      </c>
      <c r="H1776" s="13">
        <v>1293</v>
      </c>
      <c r="I1776" s="28">
        <f t="shared" si="109"/>
        <v>-385</v>
      </c>
      <c r="J1776">
        <f t="shared" si="110"/>
        <v>0.76690391459074736</v>
      </c>
      <c r="K1776">
        <f t="shared" si="111"/>
        <v>0.9938508839354343</v>
      </c>
      <c r="L1776" t="str">
        <f t="shared" si="112"/>
        <v>2</v>
      </c>
    </row>
    <row r="1777" spans="1:12" ht="25.5">
      <c r="A1777" s="9" t="s">
        <v>368</v>
      </c>
      <c r="B1777" s="7">
        <v>39142</v>
      </c>
      <c r="C1777" s="9">
        <v>2007</v>
      </c>
      <c r="D1777" s="9" t="s">
        <v>9</v>
      </c>
      <c r="E1777" s="13">
        <v>2687</v>
      </c>
      <c r="F1777" s="14">
        <v>12602</v>
      </c>
      <c r="G1777" s="13">
        <v>5296</v>
      </c>
      <c r="H1777" s="13">
        <v>2680</v>
      </c>
      <c r="I1777" s="28">
        <f t="shared" si="109"/>
        <v>-2609</v>
      </c>
      <c r="J1777">
        <f t="shared" si="110"/>
        <v>0.5060422960725075</v>
      </c>
      <c r="K1777">
        <f t="shared" si="111"/>
        <v>0.99739486416077405</v>
      </c>
      <c r="L1777" t="str">
        <f t="shared" si="112"/>
        <v>1</v>
      </c>
    </row>
    <row r="1778" spans="1:12" ht="25.5">
      <c r="A1778" s="9" t="s">
        <v>368</v>
      </c>
      <c r="B1778" s="7">
        <v>39142</v>
      </c>
      <c r="C1778" s="9">
        <v>2007</v>
      </c>
      <c r="D1778" s="9" t="s">
        <v>10</v>
      </c>
      <c r="E1778" s="13">
        <v>1274</v>
      </c>
      <c r="F1778" s="14">
        <v>13502</v>
      </c>
      <c r="G1778" s="13">
        <v>2248</v>
      </c>
      <c r="H1778" s="13">
        <v>1250</v>
      </c>
      <c r="I1778" s="28">
        <f t="shared" si="109"/>
        <v>-974</v>
      </c>
      <c r="J1778">
        <f t="shared" si="110"/>
        <v>0.55604982206405695</v>
      </c>
      <c r="K1778">
        <f t="shared" si="111"/>
        <v>0.98116169544740972</v>
      </c>
      <c r="L1778" t="str">
        <f t="shared" si="112"/>
        <v>1</v>
      </c>
    </row>
    <row r="1779" spans="1:12">
      <c r="A1779" s="9" t="s">
        <v>368</v>
      </c>
      <c r="B1779" s="7">
        <v>39142</v>
      </c>
      <c r="C1779" s="9">
        <v>2007</v>
      </c>
      <c r="D1779" s="9" t="s">
        <v>11</v>
      </c>
      <c r="E1779" s="13">
        <v>681</v>
      </c>
      <c r="F1779" s="14">
        <v>1</v>
      </c>
      <c r="G1779" s="13">
        <v>647</v>
      </c>
      <c r="H1779" s="13">
        <v>647</v>
      </c>
      <c r="I1779" s="28">
        <f t="shared" si="109"/>
        <v>34</v>
      </c>
      <c r="J1779">
        <f t="shared" si="110"/>
        <v>1</v>
      </c>
      <c r="K1779">
        <f t="shared" si="111"/>
        <v>0.95007342143906015</v>
      </c>
      <c r="L1779" t="str">
        <f t="shared" si="112"/>
        <v>1</v>
      </c>
    </row>
    <row r="1780" spans="1:12">
      <c r="A1780" s="9" t="s">
        <v>368</v>
      </c>
      <c r="B1780" s="7">
        <v>39142</v>
      </c>
      <c r="C1780" s="9">
        <v>2007</v>
      </c>
      <c r="D1780" s="9" t="s">
        <v>12</v>
      </c>
      <c r="E1780" s="13">
        <v>471</v>
      </c>
      <c r="F1780" s="14">
        <v>964</v>
      </c>
      <c r="G1780" s="13">
        <v>777</v>
      </c>
      <c r="H1780" s="13">
        <v>471</v>
      </c>
      <c r="I1780" s="28">
        <f t="shared" si="109"/>
        <v>-306</v>
      </c>
      <c r="J1780">
        <f t="shared" si="110"/>
        <v>0.60617760617760619</v>
      </c>
      <c r="K1780">
        <f t="shared" si="111"/>
        <v>1</v>
      </c>
      <c r="L1780" t="str">
        <f t="shared" si="112"/>
        <v>1</v>
      </c>
    </row>
    <row r="1781" spans="1:12">
      <c r="A1781" s="9" t="s">
        <v>368</v>
      </c>
      <c r="B1781" s="7">
        <v>39142</v>
      </c>
      <c r="C1781" s="9">
        <v>2007</v>
      </c>
      <c r="D1781" s="9" t="s">
        <v>13</v>
      </c>
      <c r="E1781" s="13">
        <v>1282</v>
      </c>
      <c r="F1781" s="14">
        <v>13201</v>
      </c>
      <c r="G1781" s="13">
        <v>2159</v>
      </c>
      <c r="H1781" s="13">
        <v>1277</v>
      </c>
      <c r="I1781" s="28">
        <f t="shared" si="109"/>
        <v>-877</v>
      </c>
      <c r="J1781">
        <f t="shared" si="110"/>
        <v>0.5914775358962483</v>
      </c>
      <c r="K1781">
        <f t="shared" si="111"/>
        <v>0.99609984399375973</v>
      </c>
      <c r="L1781" t="str">
        <f t="shared" si="112"/>
        <v>1</v>
      </c>
    </row>
    <row r="1782" spans="1:12" ht="25.5">
      <c r="A1782" s="9" t="s">
        <v>369</v>
      </c>
      <c r="B1782" s="7">
        <v>39156</v>
      </c>
      <c r="C1782" s="9">
        <v>2007</v>
      </c>
      <c r="D1782" s="9" t="s">
        <v>9</v>
      </c>
      <c r="E1782" s="13">
        <v>2669</v>
      </c>
      <c r="F1782" s="14">
        <v>13504</v>
      </c>
      <c r="G1782" s="13">
        <v>4752</v>
      </c>
      <c r="H1782" s="13">
        <v>2659</v>
      </c>
      <c r="I1782" s="28">
        <f t="shared" si="109"/>
        <v>-2083</v>
      </c>
      <c r="J1782">
        <f t="shared" si="110"/>
        <v>0.55955387205387208</v>
      </c>
      <c r="K1782">
        <f t="shared" si="111"/>
        <v>0.99625327838141631</v>
      </c>
      <c r="L1782" t="str">
        <f t="shared" si="112"/>
        <v>2</v>
      </c>
    </row>
    <row r="1783" spans="1:12" ht="25.5">
      <c r="A1783" s="9" t="s">
        <v>369</v>
      </c>
      <c r="B1783" s="7">
        <v>39156</v>
      </c>
      <c r="C1783" s="9">
        <v>2007</v>
      </c>
      <c r="D1783" s="9" t="s">
        <v>10</v>
      </c>
      <c r="E1783" s="13">
        <v>1272</v>
      </c>
      <c r="F1783" s="14">
        <v>14652</v>
      </c>
      <c r="G1783" s="13">
        <v>1840</v>
      </c>
      <c r="H1783" s="13">
        <v>1266</v>
      </c>
      <c r="I1783" s="28">
        <f t="shared" si="109"/>
        <v>-568</v>
      </c>
      <c r="J1783">
        <f t="shared" si="110"/>
        <v>0.68804347826086953</v>
      </c>
      <c r="K1783">
        <f t="shared" si="111"/>
        <v>0.99528301886792447</v>
      </c>
      <c r="L1783" t="str">
        <f t="shared" si="112"/>
        <v>2</v>
      </c>
    </row>
    <row r="1784" spans="1:12">
      <c r="A1784" s="9" t="s">
        <v>369</v>
      </c>
      <c r="B1784" s="7">
        <v>39156</v>
      </c>
      <c r="C1784" s="9">
        <v>2007</v>
      </c>
      <c r="D1784" s="9" t="s">
        <v>11</v>
      </c>
      <c r="E1784" s="13">
        <v>835</v>
      </c>
      <c r="F1784" s="14">
        <v>1091</v>
      </c>
      <c r="G1784" s="13">
        <v>1022</v>
      </c>
      <c r="H1784" s="13">
        <v>835</v>
      </c>
      <c r="I1784" s="28">
        <f t="shared" si="109"/>
        <v>-187</v>
      </c>
      <c r="J1784">
        <f t="shared" si="110"/>
        <v>0.81702544031311153</v>
      </c>
      <c r="K1784">
        <f t="shared" si="111"/>
        <v>1</v>
      </c>
      <c r="L1784" t="str">
        <f t="shared" si="112"/>
        <v>2</v>
      </c>
    </row>
    <row r="1785" spans="1:12">
      <c r="A1785" s="9" t="s">
        <v>369</v>
      </c>
      <c r="B1785" s="7">
        <v>39156</v>
      </c>
      <c r="C1785" s="9">
        <v>2007</v>
      </c>
      <c r="D1785" s="9" t="s">
        <v>12</v>
      </c>
      <c r="E1785" s="13">
        <v>450</v>
      </c>
      <c r="F1785" s="14">
        <v>1001</v>
      </c>
      <c r="G1785" s="13">
        <v>554</v>
      </c>
      <c r="H1785" s="13">
        <v>447</v>
      </c>
      <c r="I1785" s="28">
        <f t="shared" si="109"/>
        <v>-104</v>
      </c>
      <c r="J1785">
        <f t="shared" si="110"/>
        <v>0.80685920577617332</v>
      </c>
      <c r="K1785">
        <f t="shared" si="111"/>
        <v>0.99333333333333329</v>
      </c>
      <c r="L1785" t="str">
        <f t="shared" si="112"/>
        <v>2</v>
      </c>
    </row>
    <row r="1786" spans="1:12">
      <c r="A1786" s="9" t="s">
        <v>369</v>
      </c>
      <c r="B1786" s="7">
        <v>39156</v>
      </c>
      <c r="C1786" s="9">
        <v>2007</v>
      </c>
      <c r="D1786" s="9" t="s">
        <v>13</v>
      </c>
      <c r="E1786" s="13">
        <v>1289</v>
      </c>
      <c r="F1786" s="14">
        <v>14502</v>
      </c>
      <c r="G1786" s="13">
        <v>2217</v>
      </c>
      <c r="H1786" s="13">
        <v>1272</v>
      </c>
      <c r="I1786" s="28">
        <f t="shared" si="109"/>
        <v>-928</v>
      </c>
      <c r="J1786">
        <f t="shared" si="110"/>
        <v>0.57374830852503378</v>
      </c>
      <c r="K1786">
        <f t="shared" si="111"/>
        <v>0.98681148176881306</v>
      </c>
      <c r="L1786" t="str">
        <f t="shared" si="112"/>
        <v>2</v>
      </c>
    </row>
    <row r="1787" spans="1:12" ht="25.5">
      <c r="A1787" s="9" t="s">
        <v>370</v>
      </c>
      <c r="B1787" s="7">
        <v>39173</v>
      </c>
      <c r="C1787" s="9">
        <v>2007</v>
      </c>
      <c r="D1787" s="9" t="s">
        <v>9</v>
      </c>
      <c r="E1787" s="13">
        <v>2165</v>
      </c>
      <c r="F1787" s="14">
        <v>14000</v>
      </c>
      <c r="G1787" s="13">
        <v>3691</v>
      </c>
      <c r="H1787" s="13">
        <v>2161</v>
      </c>
      <c r="I1787" s="28">
        <f t="shared" si="109"/>
        <v>-1526</v>
      </c>
      <c r="J1787">
        <f t="shared" si="110"/>
        <v>0.5854781901923598</v>
      </c>
      <c r="K1787">
        <f t="shared" si="111"/>
        <v>0.99815242494226331</v>
      </c>
      <c r="L1787" t="str">
        <f t="shared" si="112"/>
        <v>1</v>
      </c>
    </row>
    <row r="1788" spans="1:12" ht="25.5">
      <c r="A1788" s="9" t="s">
        <v>370</v>
      </c>
      <c r="B1788" s="7">
        <v>39173</v>
      </c>
      <c r="C1788" s="9">
        <v>2007</v>
      </c>
      <c r="D1788" s="9" t="s">
        <v>10</v>
      </c>
      <c r="E1788" s="13">
        <v>1149</v>
      </c>
      <c r="F1788" s="14">
        <v>14889</v>
      </c>
      <c r="G1788" s="13">
        <v>1720</v>
      </c>
      <c r="H1788" s="13">
        <v>1149</v>
      </c>
      <c r="I1788" s="28">
        <f t="shared" si="109"/>
        <v>-571</v>
      </c>
      <c r="J1788">
        <f t="shared" si="110"/>
        <v>0.6680232558139535</v>
      </c>
      <c r="K1788">
        <f t="shared" si="111"/>
        <v>1</v>
      </c>
      <c r="L1788" t="str">
        <f t="shared" si="112"/>
        <v>1</v>
      </c>
    </row>
    <row r="1789" spans="1:12">
      <c r="A1789" s="9" t="s">
        <v>370</v>
      </c>
      <c r="B1789" s="7">
        <v>39173</v>
      </c>
      <c r="C1789" s="9">
        <v>2007</v>
      </c>
      <c r="D1789" s="9" t="s">
        <v>11</v>
      </c>
      <c r="E1789" s="13">
        <v>479</v>
      </c>
      <c r="F1789" s="14">
        <v>2600</v>
      </c>
      <c r="G1789" s="13">
        <v>631</v>
      </c>
      <c r="H1789" s="13">
        <v>479</v>
      </c>
      <c r="I1789" s="28">
        <f t="shared" si="109"/>
        <v>-152</v>
      </c>
      <c r="J1789">
        <f t="shared" si="110"/>
        <v>0.75911251980982564</v>
      </c>
      <c r="K1789">
        <f t="shared" si="111"/>
        <v>1</v>
      </c>
      <c r="L1789" t="str">
        <f t="shared" si="112"/>
        <v>1</v>
      </c>
    </row>
    <row r="1790" spans="1:12">
      <c r="A1790" s="9" t="s">
        <v>370</v>
      </c>
      <c r="B1790" s="7">
        <v>39173</v>
      </c>
      <c r="C1790" s="9">
        <v>2007</v>
      </c>
      <c r="D1790" s="9" t="s">
        <v>12</v>
      </c>
      <c r="E1790" s="13">
        <v>478</v>
      </c>
      <c r="F1790" s="14">
        <v>1013</v>
      </c>
      <c r="G1790" s="13">
        <v>596</v>
      </c>
      <c r="H1790" s="13">
        <v>465</v>
      </c>
      <c r="I1790" s="28">
        <f t="shared" si="109"/>
        <v>-118</v>
      </c>
      <c r="J1790">
        <f t="shared" si="110"/>
        <v>0.78020134228187921</v>
      </c>
      <c r="K1790">
        <f t="shared" si="111"/>
        <v>0.97280334728033468</v>
      </c>
      <c r="L1790" t="str">
        <f t="shared" si="112"/>
        <v>1</v>
      </c>
    </row>
    <row r="1791" spans="1:12">
      <c r="A1791" s="9" t="s">
        <v>370</v>
      </c>
      <c r="B1791" s="7">
        <v>39173</v>
      </c>
      <c r="C1791" s="9">
        <v>2007</v>
      </c>
      <c r="D1791" s="9" t="s">
        <v>13</v>
      </c>
      <c r="E1791" s="13">
        <v>1092</v>
      </c>
      <c r="F1791" s="14">
        <v>15315</v>
      </c>
      <c r="G1791" s="13">
        <v>1867</v>
      </c>
      <c r="H1791" s="13">
        <v>1090</v>
      </c>
      <c r="I1791" s="28">
        <f t="shared" si="109"/>
        <v>-775</v>
      </c>
      <c r="J1791">
        <f t="shared" si="110"/>
        <v>0.58382431708623461</v>
      </c>
      <c r="K1791">
        <f t="shared" si="111"/>
        <v>0.99816849816849818</v>
      </c>
      <c r="L1791" t="str">
        <f t="shared" si="112"/>
        <v>1</v>
      </c>
    </row>
    <row r="1792" spans="1:12" ht="25.5">
      <c r="A1792" s="9" t="s">
        <v>371</v>
      </c>
      <c r="B1792" s="7">
        <v>39187</v>
      </c>
      <c r="C1792" s="9">
        <v>2007</v>
      </c>
      <c r="D1792" s="9" t="s">
        <v>9</v>
      </c>
      <c r="E1792" s="13">
        <v>2168</v>
      </c>
      <c r="F1792" s="14">
        <v>14601</v>
      </c>
      <c r="G1792" s="13">
        <v>3327</v>
      </c>
      <c r="H1792" s="13">
        <v>2168</v>
      </c>
      <c r="I1792" s="28">
        <f t="shared" si="109"/>
        <v>-1159</v>
      </c>
      <c r="J1792">
        <f t="shared" si="110"/>
        <v>0.65163811241358582</v>
      </c>
      <c r="K1792">
        <f t="shared" si="111"/>
        <v>1</v>
      </c>
      <c r="L1792" t="str">
        <f t="shared" si="112"/>
        <v>2</v>
      </c>
    </row>
    <row r="1793" spans="1:12" ht="25.5">
      <c r="A1793" s="9" t="s">
        <v>371</v>
      </c>
      <c r="B1793" s="7">
        <v>39187</v>
      </c>
      <c r="C1793" s="9">
        <v>2007</v>
      </c>
      <c r="D1793" s="9" t="s">
        <v>10</v>
      </c>
      <c r="E1793" s="13">
        <v>1130</v>
      </c>
      <c r="F1793" s="14">
        <v>15989</v>
      </c>
      <c r="G1793" s="13">
        <v>1587</v>
      </c>
      <c r="H1793" s="13">
        <v>1127</v>
      </c>
      <c r="I1793" s="28">
        <f t="shared" si="109"/>
        <v>-457</v>
      </c>
      <c r="J1793">
        <f t="shared" si="110"/>
        <v>0.71014492753623193</v>
      </c>
      <c r="K1793">
        <f t="shared" si="111"/>
        <v>0.99734513274336278</v>
      </c>
      <c r="L1793" t="str">
        <f t="shared" si="112"/>
        <v>2</v>
      </c>
    </row>
    <row r="1794" spans="1:12">
      <c r="A1794" s="9" t="s">
        <v>371</v>
      </c>
      <c r="B1794" s="7">
        <v>39187</v>
      </c>
      <c r="C1794" s="9">
        <v>2007</v>
      </c>
      <c r="D1794" s="9" t="s">
        <v>11</v>
      </c>
      <c r="E1794" s="13">
        <v>444</v>
      </c>
      <c r="F1794" s="14">
        <v>5289</v>
      </c>
      <c r="G1794" s="13">
        <v>700</v>
      </c>
      <c r="H1794" s="13">
        <v>442</v>
      </c>
      <c r="I1794" s="28">
        <f t="shared" si="109"/>
        <v>-256</v>
      </c>
      <c r="J1794">
        <f t="shared" si="110"/>
        <v>0.63142857142857145</v>
      </c>
      <c r="K1794">
        <f t="shared" si="111"/>
        <v>0.99549549549549554</v>
      </c>
      <c r="L1794" t="str">
        <f t="shared" si="112"/>
        <v>2</v>
      </c>
    </row>
    <row r="1795" spans="1:12">
      <c r="A1795" s="9" t="s">
        <v>371</v>
      </c>
      <c r="B1795" s="7">
        <v>39187</v>
      </c>
      <c r="C1795" s="9">
        <v>2007</v>
      </c>
      <c r="D1795" s="9" t="s">
        <v>12</v>
      </c>
      <c r="E1795" s="13">
        <v>480</v>
      </c>
      <c r="F1795" s="14">
        <v>1184</v>
      </c>
      <c r="G1795" s="13">
        <v>768</v>
      </c>
      <c r="H1795" s="13">
        <v>478</v>
      </c>
      <c r="I1795" s="28">
        <f t="shared" ref="I1795:I1858" si="113">E1795-G1795</f>
        <v>-288</v>
      </c>
      <c r="J1795">
        <f t="shared" ref="J1795:J1858" si="114">H1795/G1795</f>
        <v>0.62239583333333337</v>
      </c>
      <c r="K1795">
        <f t="shared" ref="K1795:K1858" si="115">H1795/E1795</f>
        <v>0.99583333333333335</v>
      </c>
      <c r="L1795" t="str">
        <f t="shared" ref="L1795:L1858" si="116">IF(COUNTIF(A1795,"*First*"), "1","2")</f>
        <v>2</v>
      </c>
    </row>
    <row r="1796" spans="1:12">
      <c r="A1796" s="9" t="s">
        <v>371</v>
      </c>
      <c r="B1796" s="7">
        <v>39187</v>
      </c>
      <c r="C1796" s="9">
        <v>2007</v>
      </c>
      <c r="D1796" s="9" t="s">
        <v>13</v>
      </c>
      <c r="E1796" s="13">
        <v>1103</v>
      </c>
      <c r="F1796" s="14">
        <v>16101</v>
      </c>
      <c r="G1796" s="13">
        <v>1847</v>
      </c>
      <c r="H1796" s="13">
        <v>1098</v>
      </c>
      <c r="I1796" s="28">
        <f t="shared" si="113"/>
        <v>-744</v>
      </c>
      <c r="J1796">
        <f t="shared" si="114"/>
        <v>0.59447753113156465</v>
      </c>
      <c r="K1796">
        <f t="shared" si="115"/>
        <v>0.99546690843155028</v>
      </c>
      <c r="L1796" t="str">
        <f t="shared" si="116"/>
        <v>2</v>
      </c>
    </row>
    <row r="1797" spans="1:12" ht="25.5">
      <c r="A1797" s="9" t="s">
        <v>372</v>
      </c>
      <c r="B1797" s="7">
        <v>39203</v>
      </c>
      <c r="C1797" s="9">
        <v>2007</v>
      </c>
      <c r="D1797" s="9" t="s">
        <v>9</v>
      </c>
      <c r="E1797" s="13">
        <v>2163</v>
      </c>
      <c r="F1797" s="14">
        <v>16159</v>
      </c>
      <c r="G1797" s="13">
        <v>3449</v>
      </c>
      <c r="H1797" s="13">
        <v>2163</v>
      </c>
      <c r="I1797" s="28">
        <f t="shared" si="113"/>
        <v>-1286</v>
      </c>
      <c r="J1797">
        <f t="shared" si="114"/>
        <v>0.62713830095679912</v>
      </c>
      <c r="K1797">
        <f t="shared" si="115"/>
        <v>1</v>
      </c>
      <c r="L1797" t="str">
        <f t="shared" si="116"/>
        <v>1</v>
      </c>
    </row>
    <row r="1798" spans="1:12" ht="25.5">
      <c r="A1798" s="9" t="s">
        <v>372</v>
      </c>
      <c r="B1798" s="7">
        <v>39203</v>
      </c>
      <c r="C1798" s="9">
        <v>2007</v>
      </c>
      <c r="D1798" s="9" t="s">
        <v>10</v>
      </c>
      <c r="E1798" s="13">
        <v>1125</v>
      </c>
      <c r="F1798" s="14">
        <v>17879</v>
      </c>
      <c r="G1798" s="13">
        <v>1811</v>
      </c>
      <c r="H1798" s="13">
        <v>1118</v>
      </c>
      <c r="I1798" s="28">
        <f t="shared" si="113"/>
        <v>-686</v>
      </c>
      <c r="J1798">
        <f t="shared" si="114"/>
        <v>0.61733848702374383</v>
      </c>
      <c r="K1798">
        <f t="shared" si="115"/>
        <v>0.99377777777777776</v>
      </c>
      <c r="L1798" t="str">
        <f t="shared" si="116"/>
        <v>1</v>
      </c>
    </row>
    <row r="1799" spans="1:12">
      <c r="A1799" s="9" t="s">
        <v>372</v>
      </c>
      <c r="B1799" s="7">
        <v>39203</v>
      </c>
      <c r="C1799" s="9">
        <v>2007</v>
      </c>
      <c r="D1799" s="9" t="s">
        <v>11</v>
      </c>
      <c r="E1799" s="13">
        <v>445</v>
      </c>
      <c r="F1799" s="14">
        <v>8300</v>
      </c>
      <c r="G1799" s="13">
        <v>621</v>
      </c>
      <c r="H1799" s="13">
        <v>444</v>
      </c>
      <c r="I1799" s="28">
        <f t="shared" si="113"/>
        <v>-176</v>
      </c>
      <c r="J1799">
        <f t="shared" si="114"/>
        <v>0.71497584541062797</v>
      </c>
      <c r="K1799">
        <f t="shared" si="115"/>
        <v>0.99775280898876406</v>
      </c>
      <c r="L1799" t="str">
        <f t="shared" si="116"/>
        <v>1</v>
      </c>
    </row>
    <row r="1800" spans="1:12">
      <c r="A1800" s="9" t="s">
        <v>372</v>
      </c>
      <c r="B1800" s="7">
        <v>39203</v>
      </c>
      <c r="C1800" s="9">
        <v>2007</v>
      </c>
      <c r="D1800" s="9" t="s">
        <v>12</v>
      </c>
      <c r="E1800" s="13">
        <v>491</v>
      </c>
      <c r="F1800" s="14">
        <v>1345</v>
      </c>
      <c r="G1800" s="13">
        <v>772</v>
      </c>
      <c r="H1800" s="13">
        <v>487</v>
      </c>
      <c r="I1800" s="28">
        <f t="shared" si="113"/>
        <v>-281</v>
      </c>
      <c r="J1800">
        <f t="shared" si="114"/>
        <v>0.63082901554404147</v>
      </c>
      <c r="K1800">
        <f t="shared" si="115"/>
        <v>0.99185336048879835</v>
      </c>
      <c r="L1800" t="str">
        <f t="shared" si="116"/>
        <v>1</v>
      </c>
    </row>
    <row r="1801" spans="1:12">
      <c r="A1801" s="9" t="s">
        <v>372</v>
      </c>
      <c r="B1801" s="7">
        <v>39203</v>
      </c>
      <c r="C1801" s="9">
        <v>2007</v>
      </c>
      <c r="D1801" s="9" t="s">
        <v>13</v>
      </c>
      <c r="E1801" s="13">
        <v>1089</v>
      </c>
      <c r="F1801" s="14">
        <v>17856</v>
      </c>
      <c r="G1801" s="13">
        <v>2033</v>
      </c>
      <c r="H1801" s="13">
        <v>1082</v>
      </c>
      <c r="I1801" s="28">
        <f t="shared" si="113"/>
        <v>-944</v>
      </c>
      <c r="J1801">
        <f t="shared" si="114"/>
        <v>0.53221839645843583</v>
      </c>
      <c r="K1801">
        <f t="shared" si="115"/>
        <v>0.9935720844811754</v>
      </c>
      <c r="L1801" t="str">
        <f t="shared" si="116"/>
        <v>1</v>
      </c>
    </row>
    <row r="1802" spans="1:12" ht="25.5">
      <c r="A1802" s="9" t="s">
        <v>373</v>
      </c>
      <c r="B1802" s="7">
        <v>39217</v>
      </c>
      <c r="C1802" s="9">
        <v>2007</v>
      </c>
      <c r="D1802" s="9" t="s">
        <v>9</v>
      </c>
      <c r="E1802" s="13">
        <v>2158</v>
      </c>
      <c r="F1802" s="14">
        <v>17010</v>
      </c>
      <c r="G1802" s="13">
        <v>2825</v>
      </c>
      <c r="H1802" s="13">
        <v>2147</v>
      </c>
      <c r="I1802" s="28">
        <f t="shared" si="113"/>
        <v>-667</v>
      </c>
      <c r="J1802">
        <f t="shared" si="114"/>
        <v>0.76</v>
      </c>
      <c r="K1802">
        <f t="shared" si="115"/>
        <v>0.99490268767377199</v>
      </c>
      <c r="L1802" t="str">
        <f t="shared" si="116"/>
        <v>2</v>
      </c>
    </row>
    <row r="1803" spans="1:12" ht="25.5">
      <c r="A1803" s="9" t="s">
        <v>373</v>
      </c>
      <c r="B1803" s="7">
        <v>39217</v>
      </c>
      <c r="C1803" s="9">
        <v>2007</v>
      </c>
      <c r="D1803" s="9" t="s">
        <v>10</v>
      </c>
      <c r="E1803" s="13">
        <v>1127</v>
      </c>
      <c r="F1803" s="14">
        <v>18900</v>
      </c>
      <c r="G1803" s="13">
        <v>1679</v>
      </c>
      <c r="H1803" s="13">
        <v>1105</v>
      </c>
      <c r="I1803" s="28">
        <f t="shared" si="113"/>
        <v>-552</v>
      </c>
      <c r="J1803">
        <f t="shared" si="114"/>
        <v>0.65812983918999401</v>
      </c>
      <c r="K1803">
        <f t="shared" si="115"/>
        <v>0.98047914818101156</v>
      </c>
      <c r="L1803" t="str">
        <f t="shared" si="116"/>
        <v>2</v>
      </c>
    </row>
    <row r="1804" spans="1:12">
      <c r="A1804" s="9" t="s">
        <v>373</v>
      </c>
      <c r="B1804" s="7">
        <v>39217</v>
      </c>
      <c r="C1804" s="9">
        <v>2007</v>
      </c>
      <c r="D1804" s="9" t="s">
        <v>11</v>
      </c>
      <c r="E1804" s="13">
        <v>446</v>
      </c>
      <c r="F1804" s="14">
        <v>10000</v>
      </c>
      <c r="G1804" s="13">
        <v>661</v>
      </c>
      <c r="H1804" s="13">
        <v>443</v>
      </c>
      <c r="I1804" s="28">
        <f t="shared" si="113"/>
        <v>-215</v>
      </c>
      <c r="J1804">
        <f t="shared" si="114"/>
        <v>0.67019667170953101</v>
      </c>
      <c r="K1804">
        <f t="shared" si="115"/>
        <v>0.99327354260089684</v>
      </c>
      <c r="L1804" t="str">
        <f t="shared" si="116"/>
        <v>2</v>
      </c>
    </row>
    <row r="1805" spans="1:12">
      <c r="A1805" s="9" t="s">
        <v>373</v>
      </c>
      <c r="B1805" s="7">
        <v>39217</v>
      </c>
      <c r="C1805" s="9">
        <v>2007</v>
      </c>
      <c r="D1805" s="9" t="s">
        <v>12</v>
      </c>
      <c r="E1805" s="13">
        <v>479</v>
      </c>
      <c r="F1805" s="14">
        <v>1352</v>
      </c>
      <c r="G1805" s="13">
        <v>750</v>
      </c>
      <c r="H1805" s="13">
        <v>438</v>
      </c>
      <c r="I1805" s="28">
        <f t="shared" si="113"/>
        <v>-271</v>
      </c>
      <c r="J1805">
        <f t="shared" si="114"/>
        <v>0.58399999999999996</v>
      </c>
      <c r="K1805">
        <f t="shared" si="115"/>
        <v>0.91440501043841338</v>
      </c>
      <c r="L1805" t="str">
        <f t="shared" si="116"/>
        <v>2</v>
      </c>
    </row>
    <row r="1806" spans="1:12">
      <c r="A1806" s="9" t="s">
        <v>373</v>
      </c>
      <c r="B1806" s="7">
        <v>39217</v>
      </c>
      <c r="C1806" s="9">
        <v>2007</v>
      </c>
      <c r="D1806" s="9" t="s">
        <v>13</v>
      </c>
      <c r="E1806" s="13">
        <v>1091</v>
      </c>
      <c r="F1806" s="14">
        <v>19510</v>
      </c>
      <c r="G1806" s="13">
        <v>1897</v>
      </c>
      <c r="H1806" s="13">
        <v>1088</v>
      </c>
      <c r="I1806" s="28">
        <f t="shared" si="113"/>
        <v>-806</v>
      </c>
      <c r="J1806">
        <f t="shared" si="114"/>
        <v>0.57353716394306797</v>
      </c>
      <c r="K1806">
        <f t="shared" si="115"/>
        <v>0.997250229147571</v>
      </c>
      <c r="L1806" t="str">
        <f t="shared" si="116"/>
        <v>2</v>
      </c>
    </row>
    <row r="1807" spans="1:12" ht="25.5">
      <c r="A1807" s="9" t="s">
        <v>374</v>
      </c>
      <c r="B1807" s="7">
        <v>39234</v>
      </c>
      <c r="C1807" s="9">
        <v>2007</v>
      </c>
      <c r="D1807" s="9" t="s">
        <v>9</v>
      </c>
      <c r="E1807" s="13">
        <v>2159</v>
      </c>
      <c r="F1807" s="14">
        <v>16181</v>
      </c>
      <c r="G1807" s="13">
        <v>2441</v>
      </c>
      <c r="H1807" s="13">
        <v>2159</v>
      </c>
      <c r="I1807" s="28">
        <f t="shared" si="113"/>
        <v>-282</v>
      </c>
      <c r="J1807">
        <f t="shared" si="114"/>
        <v>0.88447357640311353</v>
      </c>
      <c r="K1807">
        <f t="shared" si="115"/>
        <v>1</v>
      </c>
      <c r="L1807" t="str">
        <f t="shared" si="116"/>
        <v>1</v>
      </c>
    </row>
    <row r="1808" spans="1:12" ht="25.5">
      <c r="A1808" s="9" t="s">
        <v>374</v>
      </c>
      <c r="B1808" s="7">
        <v>39234</v>
      </c>
      <c r="C1808" s="9">
        <v>2007</v>
      </c>
      <c r="D1808" s="9" t="s">
        <v>10</v>
      </c>
      <c r="E1808" s="13">
        <v>1132</v>
      </c>
      <c r="F1808" s="14">
        <v>19802</v>
      </c>
      <c r="G1808" s="13">
        <v>1679</v>
      </c>
      <c r="H1808" s="13">
        <v>1114</v>
      </c>
      <c r="I1808" s="28">
        <f t="shared" si="113"/>
        <v>-547</v>
      </c>
      <c r="J1808">
        <f t="shared" si="114"/>
        <v>0.66349017272185828</v>
      </c>
      <c r="K1808">
        <f t="shared" si="115"/>
        <v>0.98409893992932862</v>
      </c>
      <c r="L1808" t="str">
        <f t="shared" si="116"/>
        <v>1</v>
      </c>
    </row>
    <row r="1809" spans="1:12">
      <c r="A1809" s="9" t="s">
        <v>374</v>
      </c>
      <c r="B1809" s="7">
        <v>39234</v>
      </c>
      <c r="C1809" s="9">
        <v>2007</v>
      </c>
      <c r="D1809" s="9" t="s">
        <v>11</v>
      </c>
      <c r="E1809" s="13">
        <v>446</v>
      </c>
      <c r="F1809" s="14">
        <v>6889</v>
      </c>
      <c r="G1809" s="13">
        <v>666</v>
      </c>
      <c r="H1809" s="13">
        <v>444</v>
      </c>
      <c r="I1809" s="28">
        <f t="shared" si="113"/>
        <v>-220</v>
      </c>
      <c r="J1809">
        <f t="shared" si="114"/>
        <v>0.66666666666666663</v>
      </c>
      <c r="K1809">
        <f t="shared" si="115"/>
        <v>0.99551569506726456</v>
      </c>
      <c r="L1809" t="str">
        <f t="shared" si="116"/>
        <v>1</v>
      </c>
    </row>
    <row r="1810" spans="1:12">
      <c r="A1810" s="9" t="s">
        <v>374</v>
      </c>
      <c r="B1810" s="7">
        <v>39234</v>
      </c>
      <c r="C1810" s="9">
        <v>2007</v>
      </c>
      <c r="D1810" s="9" t="s">
        <v>12</v>
      </c>
      <c r="E1810" s="13">
        <v>482</v>
      </c>
      <c r="F1810" s="14">
        <v>1252</v>
      </c>
      <c r="G1810" s="13">
        <v>585</v>
      </c>
      <c r="H1810" s="13">
        <v>422</v>
      </c>
      <c r="I1810" s="28">
        <f t="shared" si="113"/>
        <v>-103</v>
      </c>
      <c r="J1810">
        <f t="shared" si="114"/>
        <v>0.72136752136752136</v>
      </c>
      <c r="K1810">
        <f t="shared" si="115"/>
        <v>0.87551867219917012</v>
      </c>
      <c r="L1810" t="str">
        <f t="shared" si="116"/>
        <v>1</v>
      </c>
    </row>
    <row r="1811" spans="1:12">
      <c r="A1811" s="9" t="s">
        <v>374</v>
      </c>
      <c r="B1811" s="7">
        <v>39234</v>
      </c>
      <c r="C1811" s="9">
        <v>2007</v>
      </c>
      <c r="D1811" s="9" t="s">
        <v>13</v>
      </c>
      <c r="E1811" s="13">
        <v>1094</v>
      </c>
      <c r="F1811" s="14">
        <v>19351</v>
      </c>
      <c r="G1811" s="13">
        <v>1760</v>
      </c>
      <c r="H1811" s="13">
        <v>1091</v>
      </c>
      <c r="I1811" s="28">
        <f t="shared" si="113"/>
        <v>-666</v>
      </c>
      <c r="J1811">
        <f t="shared" si="114"/>
        <v>0.61988636363636362</v>
      </c>
      <c r="K1811">
        <f t="shared" si="115"/>
        <v>0.99725776965265078</v>
      </c>
      <c r="L1811" t="str">
        <f t="shared" si="116"/>
        <v>1</v>
      </c>
    </row>
    <row r="1812" spans="1:12" ht="25.5">
      <c r="A1812" s="9" t="s">
        <v>375</v>
      </c>
      <c r="B1812" s="7">
        <v>39248</v>
      </c>
      <c r="C1812" s="9">
        <v>2007</v>
      </c>
      <c r="D1812" s="9" t="s">
        <v>9</v>
      </c>
      <c r="E1812" s="13">
        <v>2169</v>
      </c>
      <c r="F1812" s="14">
        <v>15591</v>
      </c>
      <c r="G1812" s="13">
        <v>2489</v>
      </c>
      <c r="H1812" s="13">
        <v>2119</v>
      </c>
      <c r="I1812" s="28">
        <f t="shared" si="113"/>
        <v>-320</v>
      </c>
      <c r="J1812">
        <f t="shared" si="114"/>
        <v>0.85134592205705106</v>
      </c>
      <c r="K1812">
        <f t="shared" si="115"/>
        <v>0.97694790225910555</v>
      </c>
      <c r="L1812" t="str">
        <f t="shared" si="116"/>
        <v>2</v>
      </c>
    </row>
    <row r="1813" spans="1:12" ht="25.5">
      <c r="A1813" s="9" t="s">
        <v>375</v>
      </c>
      <c r="B1813" s="7">
        <v>39248</v>
      </c>
      <c r="C1813" s="9">
        <v>2007</v>
      </c>
      <c r="D1813" s="9" t="s">
        <v>10</v>
      </c>
      <c r="E1813" s="13">
        <v>1146</v>
      </c>
      <c r="F1813" s="14">
        <v>18891</v>
      </c>
      <c r="G1813" s="13">
        <v>1460</v>
      </c>
      <c r="H1813" s="13">
        <v>1137</v>
      </c>
      <c r="I1813" s="28">
        <f t="shared" si="113"/>
        <v>-314</v>
      </c>
      <c r="J1813">
        <f t="shared" si="114"/>
        <v>0.77876712328767128</v>
      </c>
      <c r="K1813">
        <f t="shared" si="115"/>
        <v>0.99214659685863871</v>
      </c>
      <c r="L1813" t="str">
        <f t="shared" si="116"/>
        <v>2</v>
      </c>
    </row>
    <row r="1814" spans="1:12">
      <c r="A1814" s="9" t="s">
        <v>375</v>
      </c>
      <c r="B1814" s="7">
        <v>39248</v>
      </c>
      <c r="C1814" s="9">
        <v>2007</v>
      </c>
      <c r="D1814" s="9" t="s">
        <v>11</v>
      </c>
      <c r="E1814" s="13">
        <v>447</v>
      </c>
      <c r="F1814" s="14">
        <v>5501</v>
      </c>
      <c r="G1814" s="13">
        <v>605</v>
      </c>
      <c r="H1814" s="13">
        <v>399</v>
      </c>
      <c r="I1814" s="28">
        <f t="shared" si="113"/>
        <v>-158</v>
      </c>
      <c r="J1814">
        <f t="shared" si="114"/>
        <v>0.65950413223140492</v>
      </c>
      <c r="K1814">
        <f t="shared" si="115"/>
        <v>0.89261744966442957</v>
      </c>
      <c r="L1814" t="str">
        <f t="shared" si="116"/>
        <v>2</v>
      </c>
    </row>
    <row r="1815" spans="1:12">
      <c r="A1815" s="9" t="s">
        <v>375</v>
      </c>
      <c r="B1815" s="7">
        <v>39248</v>
      </c>
      <c r="C1815" s="9">
        <v>2007</v>
      </c>
      <c r="D1815" s="9" t="s">
        <v>12</v>
      </c>
      <c r="E1815" s="13">
        <v>518</v>
      </c>
      <c r="F1815" s="14">
        <v>1053</v>
      </c>
      <c r="G1815" s="13">
        <v>907</v>
      </c>
      <c r="H1815" s="13">
        <v>515</v>
      </c>
      <c r="I1815" s="28">
        <f t="shared" si="113"/>
        <v>-389</v>
      </c>
      <c r="J1815">
        <f t="shared" si="114"/>
        <v>0.56780595369349507</v>
      </c>
      <c r="K1815">
        <f t="shared" si="115"/>
        <v>0.99420849420849422</v>
      </c>
      <c r="L1815" t="str">
        <f t="shared" si="116"/>
        <v>2</v>
      </c>
    </row>
    <row r="1816" spans="1:12">
      <c r="A1816" s="9" t="s">
        <v>375</v>
      </c>
      <c r="B1816" s="7">
        <v>39248</v>
      </c>
      <c r="C1816" s="9">
        <v>2007</v>
      </c>
      <c r="D1816" s="9" t="s">
        <v>13</v>
      </c>
      <c r="E1816" s="13">
        <v>1089</v>
      </c>
      <c r="F1816" s="14">
        <v>18539</v>
      </c>
      <c r="G1816" s="13">
        <v>1711</v>
      </c>
      <c r="H1816" s="13">
        <v>1070</v>
      </c>
      <c r="I1816" s="28">
        <f t="shared" si="113"/>
        <v>-622</v>
      </c>
      <c r="J1816">
        <f t="shared" si="114"/>
        <v>0.62536528345996489</v>
      </c>
      <c r="K1816">
        <f t="shared" si="115"/>
        <v>0.98255280073461893</v>
      </c>
      <c r="L1816" t="str">
        <f t="shared" si="116"/>
        <v>2</v>
      </c>
    </row>
    <row r="1817" spans="1:12" ht="25.5">
      <c r="A1817" s="9" t="s">
        <v>376</v>
      </c>
      <c r="B1817" s="7">
        <v>39264</v>
      </c>
      <c r="C1817" s="9">
        <v>2007</v>
      </c>
      <c r="D1817" s="9" t="s">
        <v>9</v>
      </c>
      <c r="E1817" s="13">
        <v>2159</v>
      </c>
      <c r="F1817" s="14">
        <v>14801</v>
      </c>
      <c r="G1817" s="13">
        <v>2480</v>
      </c>
      <c r="H1817" s="13">
        <v>2150</v>
      </c>
      <c r="I1817" s="28">
        <f t="shared" si="113"/>
        <v>-321</v>
      </c>
      <c r="J1817">
        <f t="shared" si="114"/>
        <v>0.86693548387096775</v>
      </c>
      <c r="K1817">
        <f t="shared" si="115"/>
        <v>0.99583140342751275</v>
      </c>
      <c r="L1817" t="str">
        <f t="shared" si="116"/>
        <v>1</v>
      </c>
    </row>
    <row r="1818" spans="1:12" ht="25.5">
      <c r="A1818" s="9" t="s">
        <v>376</v>
      </c>
      <c r="B1818" s="7">
        <v>39264</v>
      </c>
      <c r="C1818" s="9">
        <v>2007</v>
      </c>
      <c r="D1818" s="9" t="s">
        <v>10</v>
      </c>
      <c r="E1818" s="13">
        <v>1143</v>
      </c>
      <c r="F1818" s="14">
        <v>17399</v>
      </c>
      <c r="G1818" s="13">
        <v>1364</v>
      </c>
      <c r="H1818" s="13">
        <v>1143</v>
      </c>
      <c r="I1818" s="28">
        <f t="shared" si="113"/>
        <v>-221</v>
      </c>
      <c r="J1818">
        <f t="shared" si="114"/>
        <v>0.83797653958944285</v>
      </c>
      <c r="K1818">
        <f t="shared" si="115"/>
        <v>1</v>
      </c>
      <c r="L1818" t="str">
        <f t="shared" si="116"/>
        <v>1</v>
      </c>
    </row>
    <row r="1819" spans="1:12">
      <c r="A1819" s="9" t="s">
        <v>376</v>
      </c>
      <c r="B1819" s="7">
        <v>39264</v>
      </c>
      <c r="C1819" s="9">
        <v>2007</v>
      </c>
      <c r="D1819" s="9" t="s">
        <v>11</v>
      </c>
      <c r="E1819" s="13">
        <v>447</v>
      </c>
      <c r="F1819" s="14">
        <v>4909</v>
      </c>
      <c r="G1819" s="13">
        <v>691</v>
      </c>
      <c r="H1819" s="13">
        <v>445</v>
      </c>
      <c r="I1819" s="28">
        <f t="shared" si="113"/>
        <v>-244</v>
      </c>
      <c r="J1819">
        <f t="shared" si="114"/>
        <v>0.64399421128798839</v>
      </c>
      <c r="K1819">
        <f t="shared" si="115"/>
        <v>0.99552572706935127</v>
      </c>
      <c r="L1819" t="str">
        <f t="shared" si="116"/>
        <v>1</v>
      </c>
    </row>
    <row r="1820" spans="1:12">
      <c r="A1820" s="9" t="s">
        <v>376</v>
      </c>
      <c r="B1820" s="7">
        <v>39264</v>
      </c>
      <c r="C1820" s="9">
        <v>2007</v>
      </c>
      <c r="D1820" s="9" t="s">
        <v>12</v>
      </c>
      <c r="E1820" s="13">
        <v>538</v>
      </c>
      <c r="F1820" s="14">
        <v>1082</v>
      </c>
      <c r="G1820" s="13">
        <v>948</v>
      </c>
      <c r="H1820" s="13">
        <v>534</v>
      </c>
      <c r="I1820" s="28">
        <f t="shared" si="113"/>
        <v>-410</v>
      </c>
      <c r="J1820">
        <f t="shared" si="114"/>
        <v>0.56329113924050633</v>
      </c>
      <c r="K1820">
        <f t="shared" si="115"/>
        <v>0.99256505576208176</v>
      </c>
      <c r="L1820" t="str">
        <f t="shared" si="116"/>
        <v>1</v>
      </c>
    </row>
    <row r="1821" spans="1:12">
      <c r="A1821" s="9" t="s">
        <v>376</v>
      </c>
      <c r="B1821" s="7">
        <v>39264</v>
      </c>
      <c r="C1821" s="9">
        <v>2007</v>
      </c>
      <c r="D1821" s="9" t="s">
        <v>13</v>
      </c>
      <c r="E1821" s="13">
        <v>1090</v>
      </c>
      <c r="F1821" s="14">
        <v>17400</v>
      </c>
      <c r="G1821" s="13">
        <v>1672</v>
      </c>
      <c r="H1821" s="13">
        <v>1088</v>
      </c>
      <c r="I1821" s="28">
        <f t="shared" si="113"/>
        <v>-582</v>
      </c>
      <c r="J1821">
        <f t="shared" si="114"/>
        <v>0.65071770334928225</v>
      </c>
      <c r="K1821">
        <f t="shared" si="115"/>
        <v>0.99816513761467895</v>
      </c>
      <c r="L1821" t="str">
        <f t="shared" si="116"/>
        <v>1</v>
      </c>
    </row>
    <row r="1822" spans="1:12" ht="25.5">
      <c r="A1822" s="9" t="s">
        <v>377</v>
      </c>
      <c r="B1822" s="7">
        <v>39278</v>
      </c>
      <c r="C1822" s="9">
        <v>2007</v>
      </c>
      <c r="D1822" s="9" t="s">
        <v>9</v>
      </c>
      <c r="E1822" s="13">
        <v>2208</v>
      </c>
      <c r="F1822" s="14">
        <v>16000</v>
      </c>
      <c r="G1822" s="13">
        <v>2678</v>
      </c>
      <c r="H1822" s="13">
        <v>2177</v>
      </c>
      <c r="I1822" s="28">
        <f t="shared" si="113"/>
        <v>-470</v>
      </c>
      <c r="J1822">
        <f t="shared" si="114"/>
        <v>0.81292008961911877</v>
      </c>
      <c r="K1822">
        <f t="shared" si="115"/>
        <v>0.98596014492753625</v>
      </c>
      <c r="L1822" t="str">
        <f t="shared" si="116"/>
        <v>2</v>
      </c>
    </row>
    <row r="1823" spans="1:12" ht="25.5">
      <c r="A1823" s="9" t="s">
        <v>377</v>
      </c>
      <c r="B1823" s="7">
        <v>39278</v>
      </c>
      <c r="C1823" s="9">
        <v>2007</v>
      </c>
      <c r="D1823" s="9" t="s">
        <v>10</v>
      </c>
      <c r="E1823" s="13">
        <v>1133</v>
      </c>
      <c r="F1823" s="14">
        <v>17602</v>
      </c>
      <c r="G1823" s="13">
        <v>1393</v>
      </c>
      <c r="H1823" s="13">
        <v>1133</v>
      </c>
      <c r="I1823" s="28">
        <f t="shared" si="113"/>
        <v>-260</v>
      </c>
      <c r="J1823">
        <f t="shared" si="114"/>
        <v>0.81335247666905963</v>
      </c>
      <c r="K1823">
        <f t="shared" si="115"/>
        <v>1</v>
      </c>
      <c r="L1823" t="str">
        <f t="shared" si="116"/>
        <v>2</v>
      </c>
    </row>
    <row r="1824" spans="1:12">
      <c r="A1824" s="9" t="s">
        <v>377</v>
      </c>
      <c r="B1824" s="7">
        <v>39278</v>
      </c>
      <c r="C1824" s="9">
        <v>2007</v>
      </c>
      <c r="D1824" s="9" t="s">
        <v>11</v>
      </c>
      <c r="E1824" s="13">
        <v>492</v>
      </c>
      <c r="F1824" s="14">
        <v>3889</v>
      </c>
      <c r="G1824" s="13">
        <v>746</v>
      </c>
      <c r="H1824" s="13">
        <v>484</v>
      </c>
      <c r="I1824" s="28">
        <f t="shared" si="113"/>
        <v>-254</v>
      </c>
      <c r="J1824">
        <f t="shared" si="114"/>
        <v>0.6487935656836461</v>
      </c>
      <c r="K1824">
        <f t="shared" si="115"/>
        <v>0.98373983739837401</v>
      </c>
      <c r="L1824" t="str">
        <f t="shared" si="116"/>
        <v>2</v>
      </c>
    </row>
    <row r="1825" spans="1:12">
      <c r="A1825" s="9" t="s">
        <v>377</v>
      </c>
      <c r="B1825" s="7">
        <v>39278</v>
      </c>
      <c r="C1825" s="9">
        <v>2007</v>
      </c>
      <c r="D1825" s="9" t="s">
        <v>12</v>
      </c>
      <c r="E1825" s="13">
        <v>480</v>
      </c>
      <c r="F1825" s="14">
        <v>1052</v>
      </c>
      <c r="G1825" s="13">
        <v>731</v>
      </c>
      <c r="H1825" s="13">
        <v>477</v>
      </c>
      <c r="I1825" s="28">
        <f t="shared" si="113"/>
        <v>-251</v>
      </c>
      <c r="J1825">
        <f t="shared" si="114"/>
        <v>0.65253077975376195</v>
      </c>
      <c r="K1825">
        <f t="shared" si="115"/>
        <v>0.99375000000000002</v>
      </c>
      <c r="L1825" t="str">
        <f t="shared" si="116"/>
        <v>2</v>
      </c>
    </row>
    <row r="1826" spans="1:12">
      <c r="A1826" s="9" t="s">
        <v>377</v>
      </c>
      <c r="B1826" s="7">
        <v>39278</v>
      </c>
      <c r="C1826" s="9">
        <v>2007</v>
      </c>
      <c r="D1826" s="9" t="s">
        <v>13</v>
      </c>
      <c r="E1826" s="13">
        <v>1105</v>
      </c>
      <c r="F1826" s="14">
        <v>17410</v>
      </c>
      <c r="G1826" s="13">
        <v>1629</v>
      </c>
      <c r="H1826" s="13">
        <v>1099</v>
      </c>
      <c r="I1826" s="28">
        <f t="shared" si="113"/>
        <v>-524</v>
      </c>
      <c r="J1826">
        <f t="shared" si="114"/>
        <v>0.67464702271332111</v>
      </c>
      <c r="K1826">
        <f t="shared" si="115"/>
        <v>0.99457013574660635</v>
      </c>
      <c r="L1826" t="str">
        <f t="shared" si="116"/>
        <v>2</v>
      </c>
    </row>
    <row r="1827" spans="1:12" ht="25.5">
      <c r="A1827" s="9" t="s">
        <v>378</v>
      </c>
      <c r="B1827" s="7">
        <v>39295</v>
      </c>
      <c r="C1827" s="9">
        <v>2007</v>
      </c>
      <c r="D1827" s="9" t="s">
        <v>9</v>
      </c>
      <c r="E1827" s="13">
        <v>2168</v>
      </c>
      <c r="F1827" s="14">
        <v>17001</v>
      </c>
      <c r="G1827" s="13">
        <v>2632</v>
      </c>
      <c r="H1827" s="13">
        <v>2018</v>
      </c>
      <c r="I1827" s="28">
        <f t="shared" si="113"/>
        <v>-464</v>
      </c>
      <c r="J1827">
        <f t="shared" si="114"/>
        <v>0.76671732522796354</v>
      </c>
      <c r="K1827">
        <f t="shared" si="115"/>
        <v>0.93081180811808117</v>
      </c>
      <c r="L1827" t="str">
        <f t="shared" si="116"/>
        <v>1</v>
      </c>
    </row>
    <row r="1828" spans="1:12" ht="25.5">
      <c r="A1828" s="9" t="s">
        <v>378</v>
      </c>
      <c r="B1828" s="7">
        <v>39295</v>
      </c>
      <c r="C1828" s="9">
        <v>2007</v>
      </c>
      <c r="D1828" s="9" t="s">
        <v>10</v>
      </c>
      <c r="E1828" s="13">
        <v>1125</v>
      </c>
      <c r="F1828" s="14">
        <v>18001</v>
      </c>
      <c r="G1828" s="13">
        <v>1458</v>
      </c>
      <c r="H1828" s="13">
        <v>1114</v>
      </c>
      <c r="I1828" s="28">
        <f t="shared" si="113"/>
        <v>-333</v>
      </c>
      <c r="J1828">
        <f t="shared" si="114"/>
        <v>0.76406035665294925</v>
      </c>
      <c r="K1828">
        <f t="shared" si="115"/>
        <v>0.99022222222222223</v>
      </c>
      <c r="L1828" t="str">
        <f t="shared" si="116"/>
        <v>1</v>
      </c>
    </row>
    <row r="1829" spans="1:12">
      <c r="A1829" s="9" t="s">
        <v>378</v>
      </c>
      <c r="B1829" s="7">
        <v>39295</v>
      </c>
      <c r="C1829" s="9">
        <v>2007</v>
      </c>
      <c r="D1829" s="9" t="s">
        <v>11</v>
      </c>
      <c r="E1829" s="13">
        <v>447</v>
      </c>
      <c r="F1829" s="14">
        <v>5767</v>
      </c>
      <c r="G1829" s="13">
        <v>534</v>
      </c>
      <c r="H1829" s="13">
        <v>446</v>
      </c>
      <c r="I1829" s="28">
        <f t="shared" si="113"/>
        <v>-87</v>
      </c>
      <c r="J1829">
        <f t="shared" si="114"/>
        <v>0.83520599250936334</v>
      </c>
      <c r="K1829">
        <f t="shared" si="115"/>
        <v>0.99776286353467558</v>
      </c>
      <c r="L1829" t="str">
        <f t="shared" si="116"/>
        <v>1</v>
      </c>
    </row>
    <row r="1830" spans="1:12">
      <c r="A1830" s="9" t="s">
        <v>378</v>
      </c>
      <c r="B1830" s="7">
        <v>39295</v>
      </c>
      <c r="C1830" s="9">
        <v>2007</v>
      </c>
      <c r="D1830" s="9" t="s">
        <v>12</v>
      </c>
      <c r="E1830" s="13">
        <v>482</v>
      </c>
      <c r="F1830" s="14">
        <v>1251</v>
      </c>
      <c r="G1830" s="13">
        <v>828</v>
      </c>
      <c r="H1830" s="13">
        <v>460</v>
      </c>
      <c r="I1830" s="28">
        <f t="shared" si="113"/>
        <v>-346</v>
      </c>
      <c r="J1830">
        <f t="shared" si="114"/>
        <v>0.55555555555555558</v>
      </c>
      <c r="K1830">
        <f t="shared" si="115"/>
        <v>0.9543568464730291</v>
      </c>
      <c r="L1830" t="str">
        <f t="shared" si="116"/>
        <v>1</v>
      </c>
    </row>
    <row r="1831" spans="1:12">
      <c r="A1831" s="9" t="s">
        <v>378</v>
      </c>
      <c r="B1831" s="7">
        <v>39295</v>
      </c>
      <c r="C1831" s="9">
        <v>2007</v>
      </c>
      <c r="D1831" s="9" t="s">
        <v>13</v>
      </c>
      <c r="E1831" s="13">
        <v>1089</v>
      </c>
      <c r="F1831" s="14">
        <v>18003</v>
      </c>
      <c r="G1831" s="13">
        <v>1623</v>
      </c>
      <c r="H1831" s="13">
        <v>1080</v>
      </c>
      <c r="I1831" s="28">
        <f t="shared" si="113"/>
        <v>-534</v>
      </c>
      <c r="J1831">
        <f t="shared" si="114"/>
        <v>0.6654343807763401</v>
      </c>
      <c r="K1831">
        <f t="shared" si="115"/>
        <v>0.99173553719008267</v>
      </c>
      <c r="L1831" t="str">
        <f t="shared" si="116"/>
        <v>1</v>
      </c>
    </row>
    <row r="1832" spans="1:12" ht="25.5">
      <c r="A1832" s="9" t="s">
        <v>379</v>
      </c>
      <c r="B1832" s="7">
        <v>39309</v>
      </c>
      <c r="C1832" s="9">
        <v>2007</v>
      </c>
      <c r="D1832" s="9" t="s">
        <v>9</v>
      </c>
      <c r="E1832" s="13">
        <v>2189</v>
      </c>
      <c r="F1832" s="14">
        <v>8118</v>
      </c>
      <c r="G1832" s="13">
        <v>2315</v>
      </c>
      <c r="H1832" s="13">
        <v>2188</v>
      </c>
      <c r="I1832" s="28">
        <f t="shared" si="113"/>
        <v>-126</v>
      </c>
      <c r="J1832">
        <f t="shared" si="114"/>
        <v>0.9451403887688985</v>
      </c>
      <c r="K1832">
        <f t="shared" si="115"/>
        <v>0.99954317039744178</v>
      </c>
      <c r="L1832" t="str">
        <f t="shared" si="116"/>
        <v>2</v>
      </c>
    </row>
    <row r="1833" spans="1:12" ht="25.5">
      <c r="A1833" s="9" t="s">
        <v>379</v>
      </c>
      <c r="B1833" s="7">
        <v>39309</v>
      </c>
      <c r="C1833" s="9">
        <v>2007</v>
      </c>
      <c r="D1833" s="9" t="s">
        <v>10</v>
      </c>
      <c r="E1833" s="13">
        <v>1124</v>
      </c>
      <c r="F1833" s="14">
        <v>16010</v>
      </c>
      <c r="G1833" s="13">
        <v>1288</v>
      </c>
      <c r="H1833" s="13">
        <v>1124</v>
      </c>
      <c r="I1833" s="28">
        <f t="shared" si="113"/>
        <v>-164</v>
      </c>
      <c r="J1833">
        <f t="shared" si="114"/>
        <v>0.87267080745341619</v>
      </c>
      <c r="K1833">
        <f t="shared" si="115"/>
        <v>1</v>
      </c>
      <c r="L1833" t="str">
        <f t="shared" si="116"/>
        <v>2</v>
      </c>
    </row>
    <row r="1834" spans="1:12">
      <c r="A1834" s="9" t="s">
        <v>379</v>
      </c>
      <c r="B1834" s="7">
        <v>39309</v>
      </c>
      <c r="C1834" s="9">
        <v>2007</v>
      </c>
      <c r="D1834" s="9" t="s">
        <v>11</v>
      </c>
      <c r="E1834" s="13">
        <v>452</v>
      </c>
      <c r="F1834" s="14">
        <v>6890</v>
      </c>
      <c r="G1834" s="13">
        <v>628</v>
      </c>
      <c r="H1834" s="13">
        <v>443</v>
      </c>
      <c r="I1834" s="28">
        <f t="shared" si="113"/>
        <v>-176</v>
      </c>
      <c r="J1834">
        <f t="shared" si="114"/>
        <v>0.70541401273885351</v>
      </c>
      <c r="K1834">
        <f t="shared" si="115"/>
        <v>0.98008849557522126</v>
      </c>
      <c r="L1834" t="str">
        <f t="shared" si="116"/>
        <v>2</v>
      </c>
    </row>
    <row r="1835" spans="1:12">
      <c r="A1835" s="9" t="s">
        <v>379</v>
      </c>
      <c r="B1835" s="7">
        <v>39309</v>
      </c>
      <c r="C1835" s="9">
        <v>2007</v>
      </c>
      <c r="D1835" s="9" t="s">
        <v>12</v>
      </c>
      <c r="E1835" s="13">
        <v>481</v>
      </c>
      <c r="F1835" s="14">
        <v>1189</v>
      </c>
      <c r="G1835" s="13">
        <v>648</v>
      </c>
      <c r="H1835" s="13">
        <v>479</v>
      </c>
      <c r="I1835" s="28">
        <f t="shared" si="113"/>
        <v>-167</v>
      </c>
      <c r="J1835">
        <f t="shared" si="114"/>
        <v>0.73919753086419748</v>
      </c>
      <c r="K1835">
        <f t="shared" si="115"/>
        <v>0.99584199584199584</v>
      </c>
      <c r="L1835" t="str">
        <f t="shared" si="116"/>
        <v>2</v>
      </c>
    </row>
    <row r="1836" spans="1:12">
      <c r="A1836" s="9" t="s">
        <v>379</v>
      </c>
      <c r="B1836" s="7">
        <v>39309</v>
      </c>
      <c r="C1836" s="9">
        <v>2007</v>
      </c>
      <c r="D1836" s="9" t="s">
        <v>13</v>
      </c>
      <c r="E1836" s="13">
        <v>1093</v>
      </c>
      <c r="F1836" s="14">
        <v>17302</v>
      </c>
      <c r="G1836" s="13">
        <v>1538</v>
      </c>
      <c r="H1836" s="13">
        <v>1064</v>
      </c>
      <c r="I1836" s="28">
        <f t="shared" si="113"/>
        <v>-445</v>
      </c>
      <c r="J1836">
        <f t="shared" si="114"/>
        <v>0.69180754226267882</v>
      </c>
      <c r="K1836">
        <f t="shared" si="115"/>
        <v>0.97346752058554442</v>
      </c>
      <c r="L1836" t="str">
        <f t="shared" si="116"/>
        <v>2</v>
      </c>
    </row>
    <row r="1837" spans="1:12" ht="25.5">
      <c r="A1837" s="9" t="s">
        <v>380</v>
      </c>
      <c r="B1837" s="7">
        <v>39326</v>
      </c>
      <c r="C1837" s="9">
        <v>2007</v>
      </c>
      <c r="D1837" s="9" t="s">
        <v>9</v>
      </c>
      <c r="E1837" s="13">
        <v>2309</v>
      </c>
      <c r="F1837" s="14">
        <v>17999</v>
      </c>
      <c r="G1837" s="13">
        <v>3753</v>
      </c>
      <c r="H1837" s="13">
        <v>2303</v>
      </c>
      <c r="I1837" s="28">
        <f t="shared" si="113"/>
        <v>-1444</v>
      </c>
      <c r="J1837">
        <f t="shared" si="114"/>
        <v>0.61364241939781505</v>
      </c>
      <c r="K1837">
        <f t="shared" si="115"/>
        <v>0.99740147249891731</v>
      </c>
      <c r="L1837" t="str">
        <f t="shared" si="116"/>
        <v>1</v>
      </c>
    </row>
    <row r="1838" spans="1:12" ht="25.5">
      <c r="A1838" s="9" t="s">
        <v>380</v>
      </c>
      <c r="B1838" s="7">
        <v>39326</v>
      </c>
      <c r="C1838" s="9">
        <v>2007</v>
      </c>
      <c r="D1838" s="9" t="s">
        <v>10</v>
      </c>
      <c r="E1838" s="13">
        <v>1136</v>
      </c>
      <c r="F1838" s="14">
        <v>18200</v>
      </c>
      <c r="G1838" s="13">
        <v>1594</v>
      </c>
      <c r="H1838" s="13">
        <v>1136</v>
      </c>
      <c r="I1838" s="28">
        <f t="shared" si="113"/>
        <v>-458</v>
      </c>
      <c r="J1838">
        <f t="shared" si="114"/>
        <v>0.71267252195733999</v>
      </c>
      <c r="K1838">
        <f t="shared" si="115"/>
        <v>1</v>
      </c>
      <c r="L1838" t="str">
        <f t="shared" si="116"/>
        <v>1</v>
      </c>
    </row>
    <row r="1839" spans="1:12">
      <c r="A1839" s="9" t="s">
        <v>380</v>
      </c>
      <c r="B1839" s="7">
        <v>39326</v>
      </c>
      <c r="C1839" s="9">
        <v>2007</v>
      </c>
      <c r="D1839" s="9" t="s">
        <v>11</v>
      </c>
      <c r="E1839" s="13">
        <v>446</v>
      </c>
      <c r="F1839" s="14">
        <v>9539</v>
      </c>
      <c r="G1839" s="13">
        <v>568</v>
      </c>
      <c r="H1839" s="13">
        <v>437</v>
      </c>
      <c r="I1839" s="28">
        <f t="shared" si="113"/>
        <v>-122</v>
      </c>
      <c r="J1839">
        <f t="shared" si="114"/>
        <v>0.76936619718309862</v>
      </c>
      <c r="K1839">
        <f t="shared" si="115"/>
        <v>0.97982062780269064</v>
      </c>
      <c r="L1839" t="str">
        <f t="shared" si="116"/>
        <v>1</v>
      </c>
    </row>
    <row r="1840" spans="1:12">
      <c r="A1840" s="9" t="s">
        <v>380</v>
      </c>
      <c r="B1840" s="7">
        <v>39326</v>
      </c>
      <c r="C1840" s="9">
        <v>2007</v>
      </c>
      <c r="D1840" s="9" t="s">
        <v>12</v>
      </c>
      <c r="E1840" s="13">
        <v>500</v>
      </c>
      <c r="F1840" s="14">
        <v>1081</v>
      </c>
      <c r="G1840" s="13">
        <v>787</v>
      </c>
      <c r="H1840" s="13">
        <v>496</v>
      </c>
      <c r="I1840" s="28">
        <f t="shared" si="113"/>
        <v>-287</v>
      </c>
      <c r="J1840">
        <f t="shared" si="114"/>
        <v>0.63024142312579412</v>
      </c>
      <c r="K1840">
        <f t="shared" si="115"/>
        <v>0.99199999999999999</v>
      </c>
      <c r="L1840" t="str">
        <f t="shared" si="116"/>
        <v>1</v>
      </c>
    </row>
    <row r="1841" spans="1:12">
      <c r="A1841" s="9" t="s">
        <v>380</v>
      </c>
      <c r="B1841" s="7">
        <v>39326</v>
      </c>
      <c r="C1841" s="9">
        <v>2007</v>
      </c>
      <c r="D1841" s="9" t="s">
        <v>13</v>
      </c>
      <c r="E1841" s="13">
        <v>1096</v>
      </c>
      <c r="F1841" s="14">
        <v>19323</v>
      </c>
      <c r="G1841" s="13">
        <v>1747</v>
      </c>
      <c r="H1841" s="13">
        <v>1096</v>
      </c>
      <c r="I1841" s="28">
        <f t="shared" si="113"/>
        <v>-651</v>
      </c>
      <c r="J1841">
        <f t="shared" si="114"/>
        <v>0.62736119061247853</v>
      </c>
      <c r="K1841">
        <f t="shared" si="115"/>
        <v>1</v>
      </c>
      <c r="L1841" t="str">
        <f t="shared" si="116"/>
        <v>1</v>
      </c>
    </row>
    <row r="1842" spans="1:12" ht="25.5">
      <c r="A1842" s="9" t="s">
        <v>381</v>
      </c>
      <c r="B1842" s="7">
        <v>39340</v>
      </c>
      <c r="C1842" s="9">
        <v>2007</v>
      </c>
      <c r="D1842" s="9" t="s">
        <v>9</v>
      </c>
      <c r="E1842" s="13">
        <v>2159</v>
      </c>
      <c r="F1842" s="14">
        <v>17941</v>
      </c>
      <c r="G1842" s="13">
        <v>3055</v>
      </c>
      <c r="H1842" s="13">
        <v>2159</v>
      </c>
      <c r="I1842" s="28">
        <f t="shared" si="113"/>
        <v>-896</v>
      </c>
      <c r="J1842">
        <f t="shared" si="114"/>
        <v>0.70671031096563008</v>
      </c>
      <c r="K1842">
        <f t="shared" si="115"/>
        <v>1</v>
      </c>
      <c r="L1842" t="str">
        <f t="shared" si="116"/>
        <v>2</v>
      </c>
    </row>
    <row r="1843" spans="1:12" ht="25.5">
      <c r="A1843" s="9" t="s">
        <v>381</v>
      </c>
      <c r="B1843" s="7">
        <v>39340</v>
      </c>
      <c r="C1843" s="9">
        <v>2007</v>
      </c>
      <c r="D1843" s="9" t="s">
        <v>10</v>
      </c>
      <c r="E1843" s="13">
        <v>1125</v>
      </c>
      <c r="F1843" s="14">
        <v>19589</v>
      </c>
      <c r="G1843" s="13">
        <v>1581</v>
      </c>
      <c r="H1843" s="13">
        <v>1117</v>
      </c>
      <c r="I1843" s="28">
        <f t="shared" si="113"/>
        <v>-456</v>
      </c>
      <c r="J1843">
        <f t="shared" si="114"/>
        <v>0.7065148640101202</v>
      </c>
      <c r="K1843">
        <f t="shared" si="115"/>
        <v>0.99288888888888893</v>
      </c>
      <c r="L1843" t="str">
        <f t="shared" si="116"/>
        <v>2</v>
      </c>
    </row>
    <row r="1844" spans="1:12">
      <c r="A1844" s="9" t="s">
        <v>381</v>
      </c>
      <c r="B1844" s="7">
        <v>39340</v>
      </c>
      <c r="C1844" s="9">
        <v>2007</v>
      </c>
      <c r="D1844" s="9" t="s">
        <v>11</v>
      </c>
      <c r="E1844" s="13">
        <v>453</v>
      </c>
      <c r="F1844" s="14">
        <v>10501</v>
      </c>
      <c r="G1844" s="13">
        <v>590</v>
      </c>
      <c r="H1844" s="13">
        <v>453</v>
      </c>
      <c r="I1844" s="28">
        <f t="shared" si="113"/>
        <v>-137</v>
      </c>
      <c r="J1844">
        <f t="shared" si="114"/>
        <v>0.76779661016949152</v>
      </c>
      <c r="K1844">
        <f t="shared" si="115"/>
        <v>1</v>
      </c>
      <c r="L1844" t="str">
        <f t="shared" si="116"/>
        <v>2</v>
      </c>
    </row>
    <row r="1845" spans="1:12">
      <c r="A1845" s="9" t="s">
        <v>381</v>
      </c>
      <c r="B1845" s="7">
        <v>39340</v>
      </c>
      <c r="C1845" s="9">
        <v>2007</v>
      </c>
      <c r="D1845" s="9" t="s">
        <v>12</v>
      </c>
      <c r="E1845" s="13">
        <v>480</v>
      </c>
      <c r="F1845" s="14">
        <v>1054</v>
      </c>
      <c r="G1845" s="13">
        <v>772</v>
      </c>
      <c r="H1845" s="13">
        <v>479</v>
      </c>
      <c r="I1845" s="28">
        <f t="shared" si="113"/>
        <v>-292</v>
      </c>
      <c r="J1845">
        <f t="shared" si="114"/>
        <v>0.6204663212435233</v>
      </c>
      <c r="K1845">
        <f t="shared" si="115"/>
        <v>0.99791666666666667</v>
      </c>
      <c r="L1845" t="str">
        <f t="shared" si="116"/>
        <v>2</v>
      </c>
    </row>
    <row r="1846" spans="1:12">
      <c r="A1846" s="9" t="s">
        <v>381</v>
      </c>
      <c r="B1846" s="7">
        <v>39340</v>
      </c>
      <c r="C1846" s="9">
        <v>2007</v>
      </c>
      <c r="D1846" s="9" t="s">
        <v>13</v>
      </c>
      <c r="E1846" s="13">
        <v>1116</v>
      </c>
      <c r="F1846" s="14">
        <v>19199</v>
      </c>
      <c r="G1846" s="13">
        <v>1789</v>
      </c>
      <c r="H1846" s="13">
        <v>1115</v>
      </c>
      <c r="I1846" s="28">
        <f t="shared" si="113"/>
        <v>-673</v>
      </c>
      <c r="J1846">
        <f t="shared" si="114"/>
        <v>0.62325321408608159</v>
      </c>
      <c r="K1846">
        <f t="shared" si="115"/>
        <v>0.99910394265232971</v>
      </c>
      <c r="L1846" t="str">
        <f t="shared" si="116"/>
        <v>2</v>
      </c>
    </row>
    <row r="1847" spans="1:12" ht="25.5">
      <c r="A1847" s="9" t="s">
        <v>382</v>
      </c>
      <c r="B1847" s="7">
        <v>39356</v>
      </c>
      <c r="C1847" s="9">
        <v>2007</v>
      </c>
      <c r="D1847" s="9" t="s">
        <v>9</v>
      </c>
      <c r="E1847" s="13">
        <v>2165</v>
      </c>
      <c r="F1847" s="14">
        <v>16999</v>
      </c>
      <c r="G1847" s="13">
        <v>2604</v>
      </c>
      <c r="H1847" s="13">
        <v>2160</v>
      </c>
      <c r="I1847" s="28">
        <f t="shared" si="113"/>
        <v>-439</v>
      </c>
      <c r="J1847">
        <f t="shared" si="114"/>
        <v>0.82949308755760365</v>
      </c>
      <c r="K1847">
        <f t="shared" si="115"/>
        <v>0.99769053117782913</v>
      </c>
      <c r="L1847" t="str">
        <f t="shared" si="116"/>
        <v>1</v>
      </c>
    </row>
    <row r="1848" spans="1:12" ht="25.5">
      <c r="A1848" s="9" t="s">
        <v>382</v>
      </c>
      <c r="B1848" s="7">
        <v>39356</v>
      </c>
      <c r="C1848" s="9">
        <v>2007</v>
      </c>
      <c r="D1848" s="9" t="s">
        <v>10</v>
      </c>
      <c r="E1848" s="13">
        <v>1125</v>
      </c>
      <c r="F1848" s="14">
        <v>17102</v>
      </c>
      <c r="G1848" s="13">
        <v>1409</v>
      </c>
      <c r="H1848" s="13">
        <v>1125</v>
      </c>
      <c r="I1848" s="28">
        <f t="shared" si="113"/>
        <v>-284</v>
      </c>
      <c r="J1848">
        <f t="shared" si="114"/>
        <v>0.7984386089425124</v>
      </c>
      <c r="K1848">
        <f t="shared" si="115"/>
        <v>1</v>
      </c>
      <c r="L1848" t="str">
        <f t="shared" si="116"/>
        <v>1</v>
      </c>
    </row>
    <row r="1849" spans="1:12">
      <c r="A1849" s="9" t="s">
        <v>382</v>
      </c>
      <c r="B1849" s="7">
        <v>39356</v>
      </c>
      <c r="C1849" s="9">
        <v>2007</v>
      </c>
      <c r="D1849" s="9" t="s">
        <v>11</v>
      </c>
      <c r="E1849" s="13">
        <v>354</v>
      </c>
      <c r="F1849" s="14">
        <v>13989</v>
      </c>
      <c r="G1849" s="13">
        <v>496</v>
      </c>
      <c r="H1849" s="13">
        <v>347</v>
      </c>
      <c r="I1849" s="28">
        <f t="shared" si="113"/>
        <v>-142</v>
      </c>
      <c r="J1849">
        <f t="shared" si="114"/>
        <v>0.69959677419354838</v>
      </c>
      <c r="K1849">
        <f t="shared" si="115"/>
        <v>0.98022598870056499</v>
      </c>
      <c r="L1849" t="str">
        <f t="shared" si="116"/>
        <v>1</v>
      </c>
    </row>
    <row r="1850" spans="1:12">
      <c r="A1850" s="9" t="s">
        <v>382</v>
      </c>
      <c r="B1850" s="7">
        <v>39356</v>
      </c>
      <c r="C1850" s="9">
        <v>2007</v>
      </c>
      <c r="D1850" s="9" t="s">
        <v>12</v>
      </c>
      <c r="E1850" s="13">
        <v>443</v>
      </c>
      <c r="F1850" s="14">
        <v>1101</v>
      </c>
      <c r="G1850" s="13">
        <v>594</v>
      </c>
      <c r="H1850" s="13">
        <v>434</v>
      </c>
      <c r="I1850" s="28">
        <f t="shared" si="113"/>
        <v>-151</v>
      </c>
      <c r="J1850">
        <f t="shared" si="114"/>
        <v>0.73063973063973064</v>
      </c>
      <c r="K1850">
        <f t="shared" si="115"/>
        <v>0.97968397291196385</v>
      </c>
      <c r="L1850" t="str">
        <f t="shared" si="116"/>
        <v>1</v>
      </c>
    </row>
    <row r="1851" spans="1:12">
      <c r="A1851" s="9" t="s">
        <v>382</v>
      </c>
      <c r="B1851" s="7">
        <v>39356</v>
      </c>
      <c r="C1851" s="9">
        <v>2007</v>
      </c>
      <c r="D1851" s="9" t="s">
        <v>13</v>
      </c>
      <c r="E1851" s="13">
        <v>1087</v>
      </c>
      <c r="F1851" s="14">
        <v>18000</v>
      </c>
      <c r="G1851" s="13">
        <v>1527</v>
      </c>
      <c r="H1851" s="13">
        <v>1062</v>
      </c>
      <c r="I1851" s="28">
        <f t="shared" si="113"/>
        <v>-440</v>
      </c>
      <c r="J1851">
        <f t="shared" si="114"/>
        <v>0.69548133595284878</v>
      </c>
      <c r="K1851">
        <f t="shared" si="115"/>
        <v>0.97700091996320149</v>
      </c>
      <c r="L1851" t="str">
        <f t="shared" si="116"/>
        <v>1</v>
      </c>
    </row>
    <row r="1852" spans="1:12" ht="25.5">
      <c r="A1852" s="9" t="s">
        <v>383</v>
      </c>
      <c r="B1852" s="7">
        <v>39370</v>
      </c>
      <c r="C1852" s="9">
        <v>2007</v>
      </c>
      <c r="D1852" s="9" t="s">
        <v>9</v>
      </c>
      <c r="E1852" s="13">
        <v>2158</v>
      </c>
      <c r="F1852" s="14">
        <v>12401</v>
      </c>
      <c r="G1852" s="13">
        <v>2472</v>
      </c>
      <c r="H1852" s="13">
        <v>2158</v>
      </c>
      <c r="I1852" s="28">
        <f t="shared" si="113"/>
        <v>-314</v>
      </c>
      <c r="J1852">
        <f t="shared" si="114"/>
        <v>0.87297734627831713</v>
      </c>
      <c r="K1852">
        <f t="shared" si="115"/>
        <v>1</v>
      </c>
      <c r="L1852" t="str">
        <f t="shared" si="116"/>
        <v>2</v>
      </c>
    </row>
    <row r="1853" spans="1:12" ht="25.5">
      <c r="A1853" s="9" t="s">
        <v>383</v>
      </c>
      <c r="B1853" s="7">
        <v>39370</v>
      </c>
      <c r="C1853" s="9">
        <v>2007</v>
      </c>
      <c r="D1853" s="9" t="s">
        <v>10</v>
      </c>
      <c r="E1853" s="13">
        <v>1133</v>
      </c>
      <c r="F1853" s="14">
        <v>17589</v>
      </c>
      <c r="G1853" s="13">
        <v>1370</v>
      </c>
      <c r="H1853" s="13">
        <v>1132</v>
      </c>
      <c r="I1853" s="28">
        <f t="shared" si="113"/>
        <v>-237</v>
      </c>
      <c r="J1853">
        <f t="shared" si="114"/>
        <v>0.82627737226277376</v>
      </c>
      <c r="K1853">
        <f t="shared" si="115"/>
        <v>0.99911738746690204</v>
      </c>
      <c r="L1853" t="str">
        <f t="shared" si="116"/>
        <v>2</v>
      </c>
    </row>
    <row r="1854" spans="1:12">
      <c r="A1854" s="9" t="s">
        <v>383</v>
      </c>
      <c r="B1854" s="7">
        <v>39370</v>
      </c>
      <c r="C1854" s="9">
        <v>2007</v>
      </c>
      <c r="D1854" s="9" t="s">
        <v>11</v>
      </c>
      <c r="E1854" s="13">
        <v>344</v>
      </c>
      <c r="F1854" s="14">
        <v>15889</v>
      </c>
      <c r="G1854" s="13">
        <v>428</v>
      </c>
      <c r="H1854" s="13">
        <v>339</v>
      </c>
      <c r="I1854" s="28">
        <f t="shared" si="113"/>
        <v>-84</v>
      </c>
      <c r="J1854">
        <f t="shared" si="114"/>
        <v>0.79205607476635509</v>
      </c>
      <c r="K1854">
        <f t="shared" si="115"/>
        <v>0.98546511627906974</v>
      </c>
      <c r="L1854" t="str">
        <f t="shared" si="116"/>
        <v>2</v>
      </c>
    </row>
    <row r="1855" spans="1:12">
      <c r="A1855" s="9" t="s">
        <v>383</v>
      </c>
      <c r="B1855" s="7">
        <v>39370</v>
      </c>
      <c r="C1855" s="9">
        <v>2007</v>
      </c>
      <c r="D1855" s="9" t="s">
        <v>12</v>
      </c>
      <c r="E1855" s="13">
        <v>440</v>
      </c>
      <c r="F1855" s="14">
        <v>1050</v>
      </c>
      <c r="G1855" s="13">
        <v>593</v>
      </c>
      <c r="H1855" s="13">
        <v>437</v>
      </c>
      <c r="I1855" s="28">
        <f t="shared" si="113"/>
        <v>-153</v>
      </c>
      <c r="J1855">
        <f t="shared" si="114"/>
        <v>0.73693086003372676</v>
      </c>
      <c r="K1855">
        <f t="shared" si="115"/>
        <v>0.99318181818181817</v>
      </c>
      <c r="L1855" t="str">
        <f t="shared" si="116"/>
        <v>2</v>
      </c>
    </row>
    <row r="1856" spans="1:12">
      <c r="A1856" s="9" t="s">
        <v>383</v>
      </c>
      <c r="B1856" s="7">
        <v>39370</v>
      </c>
      <c r="C1856" s="9">
        <v>2007</v>
      </c>
      <c r="D1856" s="9" t="s">
        <v>13</v>
      </c>
      <c r="E1856" s="13">
        <v>1088</v>
      </c>
      <c r="F1856" s="14">
        <v>18000</v>
      </c>
      <c r="G1856" s="13">
        <v>1586</v>
      </c>
      <c r="H1856" s="13">
        <v>1028</v>
      </c>
      <c r="I1856" s="28">
        <f t="shared" si="113"/>
        <v>-498</v>
      </c>
      <c r="J1856">
        <f t="shared" si="114"/>
        <v>0.64817150063051698</v>
      </c>
      <c r="K1856">
        <f t="shared" si="115"/>
        <v>0.94485294117647056</v>
      </c>
      <c r="L1856" t="str">
        <f t="shared" si="116"/>
        <v>2</v>
      </c>
    </row>
    <row r="1857" spans="1:12" ht="25.5">
      <c r="A1857" s="9" t="s">
        <v>384</v>
      </c>
      <c r="B1857" s="7">
        <v>39387</v>
      </c>
      <c r="C1857" s="9">
        <v>2007</v>
      </c>
      <c r="D1857" s="9" t="s">
        <v>9</v>
      </c>
      <c r="E1857" s="13">
        <v>2164</v>
      </c>
      <c r="F1857" s="14">
        <v>16839</v>
      </c>
      <c r="G1857" s="13">
        <v>3040</v>
      </c>
      <c r="H1857" s="13">
        <v>2149</v>
      </c>
      <c r="I1857" s="28">
        <f t="shared" si="113"/>
        <v>-876</v>
      </c>
      <c r="J1857">
        <f t="shared" si="114"/>
        <v>0.70690789473684212</v>
      </c>
      <c r="K1857">
        <f t="shared" si="115"/>
        <v>0.99306839186691309</v>
      </c>
      <c r="L1857" t="str">
        <f t="shared" si="116"/>
        <v>1</v>
      </c>
    </row>
    <row r="1858" spans="1:12" ht="25.5">
      <c r="A1858" s="9" t="s">
        <v>384</v>
      </c>
      <c r="B1858" s="7">
        <v>39387</v>
      </c>
      <c r="C1858" s="9">
        <v>2007</v>
      </c>
      <c r="D1858" s="9" t="s">
        <v>10</v>
      </c>
      <c r="E1858" s="13">
        <v>1125</v>
      </c>
      <c r="F1858" s="14">
        <v>18001</v>
      </c>
      <c r="G1858" s="13">
        <v>1438</v>
      </c>
      <c r="H1858" s="13">
        <v>1087</v>
      </c>
      <c r="I1858" s="28">
        <f t="shared" si="113"/>
        <v>-313</v>
      </c>
      <c r="J1858">
        <f t="shared" si="114"/>
        <v>0.75591098748261476</v>
      </c>
      <c r="K1858">
        <f t="shared" si="115"/>
        <v>0.9662222222222222</v>
      </c>
      <c r="L1858" t="str">
        <f t="shared" si="116"/>
        <v>1</v>
      </c>
    </row>
    <row r="1859" spans="1:12">
      <c r="A1859" s="9" t="s">
        <v>384</v>
      </c>
      <c r="B1859" s="7">
        <v>39387</v>
      </c>
      <c r="C1859" s="9">
        <v>2007</v>
      </c>
      <c r="D1859" s="9" t="s">
        <v>11</v>
      </c>
      <c r="E1859" s="13">
        <v>352</v>
      </c>
      <c r="F1859" s="14">
        <v>15001</v>
      </c>
      <c r="G1859" s="13">
        <v>532</v>
      </c>
      <c r="H1859" s="13">
        <v>350</v>
      </c>
      <c r="I1859" s="28">
        <f t="shared" ref="I1859:I1922" si="117">E1859-G1859</f>
        <v>-180</v>
      </c>
      <c r="J1859">
        <f t="shared" ref="J1859:J1922" si="118">H1859/G1859</f>
        <v>0.65789473684210531</v>
      </c>
      <c r="K1859">
        <f t="shared" ref="K1859:K1922" si="119">H1859/E1859</f>
        <v>0.99431818181818177</v>
      </c>
      <c r="L1859" t="str">
        <f t="shared" ref="L1859:L1922" si="120">IF(COUNTIF(A1859,"*First*"), "1","2")</f>
        <v>1</v>
      </c>
    </row>
    <row r="1860" spans="1:12">
      <c r="A1860" s="9" t="s">
        <v>384</v>
      </c>
      <c r="B1860" s="7">
        <v>39387</v>
      </c>
      <c r="C1860" s="9">
        <v>2007</v>
      </c>
      <c r="D1860" s="9" t="s">
        <v>12</v>
      </c>
      <c r="E1860" s="13">
        <v>448</v>
      </c>
      <c r="F1860" s="14">
        <v>1301</v>
      </c>
      <c r="G1860" s="13">
        <v>574</v>
      </c>
      <c r="H1860" s="13">
        <v>433</v>
      </c>
      <c r="I1860" s="28">
        <f t="shared" si="117"/>
        <v>-126</v>
      </c>
      <c r="J1860">
        <f t="shared" si="118"/>
        <v>0.75435540069686413</v>
      </c>
      <c r="K1860">
        <f t="shared" si="119"/>
        <v>0.9665178571428571</v>
      </c>
      <c r="L1860" t="str">
        <f t="shared" si="120"/>
        <v>1</v>
      </c>
    </row>
    <row r="1861" spans="1:12">
      <c r="A1861" s="9" t="s">
        <v>384</v>
      </c>
      <c r="B1861" s="7">
        <v>39387</v>
      </c>
      <c r="C1861" s="9">
        <v>2007</v>
      </c>
      <c r="D1861" s="9" t="s">
        <v>13</v>
      </c>
      <c r="E1861" s="13">
        <v>1112</v>
      </c>
      <c r="F1861" s="14">
        <v>17809</v>
      </c>
      <c r="G1861" s="13">
        <v>1653</v>
      </c>
      <c r="H1861" s="13">
        <v>1111</v>
      </c>
      <c r="I1861" s="28">
        <f t="shared" si="117"/>
        <v>-541</v>
      </c>
      <c r="J1861">
        <f t="shared" si="118"/>
        <v>0.67211131276467029</v>
      </c>
      <c r="K1861">
        <f t="shared" si="119"/>
        <v>0.99910071942446044</v>
      </c>
      <c r="L1861" t="str">
        <f t="shared" si="120"/>
        <v>1</v>
      </c>
    </row>
    <row r="1862" spans="1:12" ht="25.5">
      <c r="A1862" s="9" t="s">
        <v>385</v>
      </c>
      <c r="B1862" s="7">
        <v>39401</v>
      </c>
      <c r="C1862" s="9">
        <v>2007</v>
      </c>
      <c r="D1862" s="9" t="s">
        <v>9</v>
      </c>
      <c r="E1862" s="13">
        <v>2158</v>
      </c>
      <c r="F1862" s="14">
        <v>14404</v>
      </c>
      <c r="G1862" s="13">
        <v>2450</v>
      </c>
      <c r="H1862" s="13">
        <v>2154</v>
      </c>
      <c r="I1862" s="28">
        <f t="shared" si="117"/>
        <v>-292</v>
      </c>
      <c r="J1862">
        <f t="shared" si="118"/>
        <v>0.87918367346938775</v>
      </c>
      <c r="K1862">
        <f t="shared" si="119"/>
        <v>0.99814643188137164</v>
      </c>
      <c r="L1862" t="str">
        <f t="shared" si="120"/>
        <v>2</v>
      </c>
    </row>
    <row r="1863" spans="1:12" ht="25.5">
      <c r="A1863" s="9" t="s">
        <v>385</v>
      </c>
      <c r="B1863" s="7">
        <v>39401</v>
      </c>
      <c r="C1863" s="9">
        <v>2007</v>
      </c>
      <c r="D1863" s="9" t="s">
        <v>10</v>
      </c>
      <c r="E1863" s="13">
        <v>1126</v>
      </c>
      <c r="F1863" s="14">
        <v>16401</v>
      </c>
      <c r="G1863" s="13">
        <v>1339</v>
      </c>
      <c r="H1863" s="13">
        <v>1126</v>
      </c>
      <c r="I1863" s="28">
        <f t="shared" si="117"/>
        <v>-213</v>
      </c>
      <c r="J1863">
        <f t="shared" si="118"/>
        <v>0.84092606422703509</v>
      </c>
      <c r="K1863">
        <f t="shared" si="119"/>
        <v>1</v>
      </c>
      <c r="L1863" t="str">
        <f t="shared" si="120"/>
        <v>2</v>
      </c>
    </row>
    <row r="1864" spans="1:12">
      <c r="A1864" s="9" t="s">
        <v>385</v>
      </c>
      <c r="B1864" s="7">
        <v>39401</v>
      </c>
      <c r="C1864" s="9">
        <v>2007</v>
      </c>
      <c r="D1864" s="9" t="s">
        <v>11</v>
      </c>
      <c r="E1864" s="13">
        <v>349</v>
      </c>
      <c r="F1864" s="14">
        <v>14389</v>
      </c>
      <c r="G1864" s="13">
        <v>488</v>
      </c>
      <c r="H1864" s="13">
        <v>349</v>
      </c>
      <c r="I1864" s="28">
        <f t="shared" si="117"/>
        <v>-139</v>
      </c>
      <c r="J1864">
        <f t="shared" si="118"/>
        <v>0.7151639344262295</v>
      </c>
      <c r="K1864">
        <f t="shared" si="119"/>
        <v>1</v>
      </c>
      <c r="L1864" t="str">
        <f t="shared" si="120"/>
        <v>2</v>
      </c>
    </row>
    <row r="1865" spans="1:12">
      <c r="A1865" s="9" t="s">
        <v>385</v>
      </c>
      <c r="B1865" s="7">
        <v>39401</v>
      </c>
      <c r="C1865" s="9">
        <v>2007</v>
      </c>
      <c r="D1865" s="9" t="s">
        <v>12</v>
      </c>
      <c r="E1865" s="13">
        <v>442</v>
      </c>
      <c r="F1865" s="14">
        <v>1052</v>
      </c>
      <c r="G1865" s="13">
        <v>613</v>
      </c>
      <c r="H1865" s="13">
        <v>404</v>
      </c>
      <c r="I1865" s="28">
        <f t="shared" si="117"/>
        <v>-171</v>
      </c>
      <c r="J1865">
        <f t="shared" si="118"/>
        <v>0.65905383360522019</v>
      </c>
      <c r="K1865">
        <f t="shared" si="119"/>
        <v>0.91402714932126694</v>
      </c>
      <c r="L1865" t="str">
        <f t="shared" si="120"/>
        <v>2</v>
      </c>
    </row>
    <row r="1866" spans="1:12">
      <c r="A1866" s="9" t="s">
        <v>385</v>
      </c>
      <c r="B1866" s="7">
        <v>39401</v>
      </c>
      <c r="C1866" s="9">
        <v>2007</v>
      </c>
      <c r="D1866" s="9" t="s">
        <v>13</v>
      </c>
      <c r="E1866" s="13">
        <v>1147</v>
      </c>
      <c r="F1866" s="14">
        <v>17001</v>
      </c>
      <c r="G1866" s="13">
        <v>1683</v>
      </c>
      <c r="H1866" s="13">
        <v>1130</v>
      </c>
      <c r="I1866" s="28">
        <f t="shared" si="117"/>
        <v>-536</v>
      </c>
      <c r="J1866">
        <f t="shared" si="118"/>
        <v>0.67142008318478907</v>
      </c>
      <c r="K1866">
        <f t="shared" si="119"/>
        <v>0.98517872711421095</v>
      </c>
      <c r="L1866" t="str">
        <f t="shared" si="120"/>
        <v>2</v>
      </c>
    </row>
    <row r="1867" spans="1:12" ht="25.5">
      <c r="A1867" s="9" t="s">
        <v>386</v>
      </c>
      <c r="B1867" s="7">
        <v>39417</v>
      </c>
      <c r="C1867" s="9">
        <v>2007</v>
      </c>
      <c r="D1867" s="9" t="s">
        <v>9</v>
      </c>
      <c r="E1867" s="13">
        <v>2174</v>
      </c>
      <c r="F1867" s="14">
        <v>12001</v>
      </c>
      <c r="G1867" s="13">
        <v>2373</v>
      </c>
      <c r="H1867" s="13">
        <v>2171</v>
      </c>
      <c r="I1867" s="28">
        <f t="shared" si="117"/>
        <v>-199</v>
      </c>
      <c r="J1867">
        <f t="shared" si="118"/>
        <v>0.91487568478718917</v>
      </c>
      <c r="K1867">
        <f t="shared" si="119"/>
        <v>0.99862005519779207</v>
      </c>
      <c r="L1867" t="str">
        <f t="shared" si="120"/>
        <v>1</v>
      </c>
    </row>
    <row r="1868" spans="1:12" ht="25.5">
      <c r="A1868" s="9" t="s">
        <v>386</v>
      </c>
      <c r="B1868" s="7">
        <v>39417</v>
      </c>
      <c r="C1868" s="9">
        <v>2007</v>
      </c>
      <c r="D1868" s="9" t="s">
        <v>10</v>
      </c>
      <c r="E1868" s="13">
        <v>1163</v>
      </c>
      <c r="F1868" s="14">
        <v>13114</v>
      </c>
      <c r="G1868" s="13">
        <v>1334</v>
      </c>
      <c r="H1868" s="13">
        <v>1116</v>
      </c>
      <c r="I1868" s="28">
        <f t="shared" si="117"/>
        <v>-171</v>
      </c>
      <c r="J1868">
        <f t="shared" si="118"/>
        <v>0.83658170914542729</v>
      </c>
      <c r="K1868">
        <f t="shared" si="119"/>
        <v>0.95958727429062773</v>
      </c>
      <c r="L1868" t="str">
        <f t="shared" si="120"/>
        <v>1</v>
      </c>
    </row>
    <row r="1869" spans="1:12">
      <c r="A1869" s="9" t="s">
        <v>386</v>
      </c>
      <c r="B1869" s="7">
        <v>39417</v>
      </c>
      <c r="C1869" s="9">
        <v>2007</v>
      </c>
      <c r="D1869" s="9" t="s">
        <v>11</v>
      </c>
      <c r="E1869" s="13">
        <v>347</v>
      </c>
      <c r="F1869" s="14">
        <v>13000</v>
      </c>
      <c r="G1869" s="13">
        <v>431</v>
      </c>
      <c r="H1869" s="13">
        <v>340</v>
      </c>
      <c r="I1869" s="28">
        <f t="shared" si="117"/>
        <v>-84</v>
      </c>
      <c r="J1869">
        <f t="shared" si="118"/>
        <v>0.78886310904872392</v>
      </c>
      <c r="K1869">
        <f t="shared" si="119"/>
        <v>0.97982708933717577</v>
      </c>
      <c r="L1869" t="str">
        <f t="shared" si="120"/>
        <v>1</v>
      </c>
    </row>
    <row r="1870" spans="1:12">
      <c r="A1870" s="9" t="s">
        <v>386</v>
      </c>
      <c r="B1870" s="7">
        <v>39417</v>
      </c>
      <c r="C1870" s="9">
        <v>2007</v>
      </c>
      <c r="D1870" s="9" t="s">
        <v>12</v>
      </c>
      <c r="E1870" s="13">
        <v>454</v>
      </c>
      <c r="F1870" s="14">
        <v>1012</v>
      </c>
      <c r="G1870" s="13">
        <v>767</v>
      </c>
      <c r="H1870" s="13">
        <v>418</v>
      </c>
      <c r="I1870" s="28">
        <f t="shared" si="117"/>
        <v>-313</v>
      </c>
      <c r="J1870">
        <f t="shared" si="118"/>
        <v>0.54498044328552808</v>
      </c>
      <c r="K1870">
        <f t="shared" si="119"/>
        <v>0.92070484581497802</v>
      </c>
      <c r="L1870" t="str">
        <f t="shared" si="120"/>
        <v>1</v>
      </c>
    </row>
    <row r="1871" spans="1:12">
      <c r="A1871" s="9" t="s">
        <v>386</v>
      </c>
      <c r="B1871" s="7">
        <v>39417</v>
      </c>
      <c r="C1871" s="9">
        <v>2007</v>
      </c>
      <c r="D1871" s="9" t="s">
        <v>13</v>
      </c>
      <c r="E1871" s="13">
        <v>1088</v>
      </c>
      <c r="F1871" s="14">
        <v>15501</v>
      </c>
      <c r="G1871" s="13">
        <v>1699</v>
      </c>
      <c r="H1871" s="13">
        <v>1081</v>
      </c>
      <c r="I1871" s="28">
        <f t="shared" si="117"/>
        <v>-611</v>
      </c>
      <c r="J1871">
        <f t="shared" si="118"/>
        <v>0.63625662154208362</v>
      </c>
      <c r="K1871">
        <f t="shared" si="119"/>
        <v>0.9935661764705882</v>
      </c>
      <c r="L1871" t="str">
        <f t="shared" si="120"/>
        <v>1</v>
      </c>
    </row>
    <row r="1872" spans="1:12" ht="25.5">
      <c r="A1872" s="9" t="s">
        <v>387</v>
      </c>
      <c r="B1872" s="7">
        <v>39431</v>
      </c>
      <c r="C1872" s="9">
        <v>2007</v>
      </c>
      <c r="D1872" s="9" t="s">
        <v>9</v>
      </c>
      <c r="E1872" s="13">
        <v>2162</v>
      </c>
      <c r="F1872" s="14">
        <v>14001</v>
      </c>
      <c r="G1872" s="13">
        <v>2588</v>
      </c>
      <c r="H1872" s="13">
        <v>2089</v>
      </c>
      <c r="I1872" s="28">
        <f t="shared" si="117"/>
        <v>-426</v>
      </c>
      <c r="J1872">
        <f t="shared" si="118"/>
        <v>0.8071870170015456</v>
      </c>
      <c r="K1872">
        <f t="shared" si="119"/>
        <v>0.96623496762257166</v>
      </c>
      <c r="L1872" t="str">
        <f t="shared" si="120"/>
        <v>2</v>
      </c>
    </row>
    <row r="1873" spans="1:12" ht="25.5">
      <c r="A1873" s="9" t="s">
        <v>387</v>
      </c>
      <c r="B1873" s="7">
        <v>39431</v>
      </c>
      <c r="C1873" s="9">
        <v>2007</v>
      </c>
      <c r="D1873" s="9" t="s">
        <v>10</v>
      </c>
      <c r="E1873" s="13">
        <v>1125</v>
      </c>
      <c r="F1873" s="14">
        <v>15802</v>
      </c>
      <c r="G1873" s="13">
        <v>1578</v>
      </c>
      <c r="H1873" s="13">
        <v>1106</v>
      </c>
      <c r="I1873" s="28">
        <f t="shared" si="117"/>
        <v>-453</v>
      </c>
      <c r="J1873">
        <f t="shared" si="118"/>
        <v>0.70088719898605834</v>
      </c>
      <c r="K1873">
        <f t="shared" si="119"/>
        <v>0.98311111111111116</v>
      </c>
      <c r="L1873" t="str">
        <f t="shared" si="120"/>
        <v>2</v>
      </c>
    </row>
    <row r="1874" spans="1:12">
      <c r="A1874" s="9" t="s">
        <v>387</v>
      </c>
      <c r="B1874" s="7">
        <v>39431</v>
      </c>
      <c r="C1874" s="9">
        <v>2007</v>
      </c>
      <c r="D1874" s="9" t="s">
        <v>11</v>
      </c>
      <c r="E1874" s="13">
        <v>344</v>
      </c>
      <c r="F1874" s="14">
        <v>11851</v>
      </c>
      <c r="G1874" s="13">
        <v>452</v>
      </c>
      <c r="H1874" s="13">
        <v>340</v>
      </c>
      <c r="I1874" s="28">
        <f t="shared" si="117"/>
        <v>-108</v>
      </c>
      <c r="J1874">
        <f t="shared" si="118"/>
        <v>0.75221238938053092</v>
      </c>
      <c r="K1874">
        <f t="shared" si="119"/>
        <v>0.98837209302325579</v>
      </c>
      <c r="L1874" t="str">
        <f t="shared" si="120"/>
        <v>2</v>
      </c>
    </row>
    <row r="1875" spans="1:12">
      <c r="A1875" s="9" t="s">
        <v>387</v>
      </c>
      <c r="B1875" s="7">
        <v>39431</v>
      </c>
      <c r="C1875" s="9">
        <v>2007</v>
      </c>
      <c r="D1875" s="9" t="s">
        <v>12</v>
      </c>
      <c r="E1875" s="13">
        <v>477</v>
      </c>
      <c r="F1875" s="14">
        <v>889</v>
      </c>
      <c r="G1875" s="13">
        <v>634</v>
      </c>
      <c r="H1875" s="13">
        <v>473</v>
      </c>
      <c r="I1875" s="28">
        <f t="shared" si="117"/>
        <v>-157</v>
      </c>
      <c r="J1875">
        <f t="shared" si="118"/>
        <v>0.74605678233438488</v>
      </c>
      <c r="K1875">
        <f t="shared" si="119"/>
        <v>0.99161425576519913</v>
      </c>
      <c r="L1875" t="str">
        <f t="shared" si="120"/>
        <v>2</v>
      </c>
    </row>
    <row r="1876" spans="1:12">
      <c r="A1876" s="9" t="s">
        <v>387</v>
      </c>
      <c r="B1876" s="7">
        <v>39431</v>
      </c>
      <c r="C1876" s="9">
        <v>2007</v>
      </c>
      <c r="D1876" s="9" t="s">
        <v>13</v>
      </c>
      <c r="E1876" s="13">
        <v>1104</v>
      </c>
      <c r="F1876" s="14">
        <v>16000</v>
      </c>
      <c r="G1876" s="13">
        <v>1564</v>
      </c>
      <c r="H1876" s="13">
        <v>1022</v>
      </c>
      <c r="I1876" s="28">
        <f t="shared" si="117"/>
        <v>-460</v>
      </c>
      <c r="J1876">
        <f t="shared" si="118"/>
        <v>0.65345268542199486</v>
      </c>
      <c r="K1876">
        <f t="shared" si="119"/>
        <v>0.92572463768115942</v>
      </c>
      <c r="L1876" t="str">
        <f t="shared" si="120"/>
        <v>2</v>
      </c>
    </row>
    <row r="1877" spans="1:12" ht="25.5">
      <c r="A1877" s="9" t="s">
        <v>388</v>
      </c>
      <c r="B1877" s="7">
        <v>38718</v>
      </c>
      <c r="C1877" s="9">
        <v>2006</v>
      </c>
      <c r="D1877" s="9" t="s">
        <v>9</v>
      </c>
      <c r="E1877" s="13">
        <v>2787</v>
      </c>
      <c r="F1877" s="14">
        <v>10602</v>
      </c>
      <c r="G1877" s="13">
        <v>3076</v>
      </c>
      <c r="H1877" s="13">
        <v>2778</v>
      </c>
      <c r="I1877" s="28">
        <f t="shared" si="117"/>
        <v>-289</v>
      </c>
      <c r="J1877">
        <f t="shared" si="118"/>
        <v>0.9031209362808843</v>
      </c>
      <c r="K1877">
        <f t="shared" si="119"/>
        <v>0.9967707212055974</v>
      </c>
      <c r="L1877" t="str">
        <f t="shared" si="120"/>
        <v>1</v>
      </c>
    </row>
    <row r="1878" spans="1:12" ht="25.5">
      <c r="A1878" s="9" t="s">
        <v>388</v>
      </c>
      <c r="B1878" s="7">
        <v>38718</v>
      </c>
      <c r="C1878" s="9">
        <v>2006</v>
      </c>
      <c r="D1878" s="9" t="s">
        <v>10</v>
      </c>
      <c r="E1878" s="13">
        <v>1277</v>
      </c>
      <c r="F1878" s="14">
        <v>11602</v>
      </c>
      <c r="G1878" s="13">
        <v>1876</v>
      </c>
      <c r="H1878" s="13">
        <v>1277</v>
      </c>
      <c r="I1878" s="28">
        <f t="shared" si="117"/>
        <v>-599</v>
      </c>
      <c r="J1878">
        <f t="shared" si="118"/>
        <v>0.68070362473347545</v>
      </c>
      <c r="K1878">
        <f t="shared" si="119"/>
        <v>1</v>
      </c>
      <c r="L1878" t="str">
        <f t="shared" si="120"/>
        <v>1</v>
      </c>
    </row>
    <row r="1879" spans="1:12">
      <c r="A1879" s="9" t="s">
        <v>388</v>
      </c>
      <c r="B1879" s="7">
        <v>38718</v>
      </c>
      <c r="C1879" s="9">
        <v>2006</v>
      </c>
      <c r="D1879" s="9" t="s">
        <v>11</v>
      </c>
      <c r="E1879" s="13">
        <v>607</v>
      </c>
      <c r="F1879" s="14">
        <v>5889</v>
      </c>
      <c r="G1879" s="13">
        <v>676</v>
      </c>
      <c r="H1879" s="13">
        <v>602</v>
      </c>
      <c r="I1879" s="28">
        <f t="shared" si="117"/>
        <v>-69</v>
      </c>
      <c r="J1879">
        <f t="shared" si="118"/>
        <v>0.89053254437869822</v>
      </c>
      <c r="K1879">
        <f t="shared" si="119"/>
        <v>0.99176276771004945</v>
      </c>
      <c r="L1879" t="str">
        <f t="shared" si="120"/>
        <v>1</v>
      </c>
    </row>
    <row r="1880" spans="1:12">
      <c r="A1880" s="9" t="s">
        <v>388</v>
      </c>
      <c r="B1880" s="7">
        <v>38718</v>
      </c>
      <c r="C1880" s="9">
        <v>2006</v>
      </c>
      <c r="D1880" s="9" t="s">
        <v>12</v>
      </c>
      <c r="E1880" s="13">
        <v>513</v>
      </c>
      <c r="F1880" s="14">
        <v>479</v>
      </c>
      <c r="G1880" s="13">
        <v>575</v>
      </c>
      <c r="H1880" s="13">
        <v>511</v>
      </c>
      <c r="I1880" s="28">
        <f t="shared" si="117"/>
        <v>-62</v>
      </c>
      <c r="J1880">
        <f t="shared" si="118"/>
        <v>0.888695652173913</v>
      </c>
      <c r="K1880">
        <f t="shared" si="119"/>
        <v>0.99610136452241715</v>
      </c>
      <c r="L1880" t="str">
        <f t="shared" si="120"/>
        <v>1</v>
      </c>
    </row>
    <row r="1881" spans="1:12">
      <c r="A1881" s="9" t="s">
        <v>388</v>
      </c>
      <c r="B1881" s="7">
        <v>38718</v>
      </c>
      <c r="C1881" s="9">
        <v>2006</v>
      </c>
      <c r="D1881" s="9" t="s">
        <v>13</v>
      </c>
      <c r="E1881" s="13">
        <v>1403</v>
      </c>
      <c r="F1881" s="14">
        <v>11701</v>
      </c>
      <c r="G1881" s="13">
        <v>1859</v>
      </c>
      <c r="H1881" s="13">
        <v>1401</v>
      </c>
      <c r="I1881" s="28">
        <f t="shared" si="117"/>
        <v>-456</v>
      </c>
      <c r="J1881">
        <f t="shared" si="118"/>
        <v>0.75363098440021514</v>
      </c>
      <c r="K1881">
        <f t="shared" si="119"/>
        <v>0.99857448325017817</v>
      </c>
      <c r="L1881" t="str">
        <f t="shared" si="120"/>
        <v>1</v>
      </c>
    </row>
    <row r="1882" spans="1:12" ht="25.5">
      <c r="A1882" s="9" t="s">
        <v>389</v>
      </c>
      <c r="B1882" s="7">
        <v>38732</v>
      </c>
      <c r="C1882" s="9">
        <v>2006</v>
      </c>
      <c r="D1882" s="9" t="s">
        <v>9</v>
      </c>
      <c r="E1882" s="13">
        <v>2785</v>
      </c>
      <c r="F1882" s="14">
        <v>8009</v>
      </c>
      <c r="G1882" s="13">
        <v>3213</v>
      </c>
      <c r="H1882" s="13">
        <v>2783</v>
      </c>
      <c r="I1882" s="28">
        <f t="shared" si="117"/>
        <v>-428</v>
      </c>
      <c r="J1882">
        <f t="shared" si="118"/>
        <v>0.86616868969810146</v>
      </c>
      <c r="K1882">
        <f t="shared" si="119"/>
        <v>0.99928186714542189</v>
      </c>
      <c r="L1882" t="str">
        <f t="shared" si="120"/>
        <v>2</v>
      </c>
    </row>
    <row r="1883" spans="1:12" ht="25.5">
      <c r="A1883" s="9" t="s">
        <v>389</v>
      </c>
      <c r="B1883" s="7">
        <v>38732</v>
      </c>
      <c r="C1883" s="9">
        <v>2006</v>
      </c>
      <c r="D1883" s="9" t="s">
        <v>10</v>
      </c>
      <c r="E1883" s="13">
        <v>1275</v>
      </c>
      <c r="F1883" s="14">
        <v>9603</v>
      </c>
      <c r="G1883" s="13">
        <v>1483</v>
      </c>
      <c r="H1883" s="13">
        <v>1266</v>
      </c>
      <c r="I1883" s="28">
        <f t="shared" si="117"/>
        <v>-208</v>
      </c>
      <c r="J1883">
        <f t="shared" si="118"/>
        <v>0.85367498314227919</v>
      </c>
      <c r="K1883">
        <f t="shared" si="119"/>
        <v>0.99294117647058822</v>
      </c>
      <c r="L1883" t="str">
        <f t="shared" si="120"/>
        <v>2</v>
      </c>
    </row>
    <row r="1884" spans="1:12">
      <c r="A1884" s="9" t="s">
        <v>389</v>
      </c>
      <c r="B1884" s="7">
        <v>38732</v>
      </c>
      <c r="C1884" s="9">
        <v>2006</v>
      </c>
      <c r="D1884" s="9" t="s">
        <v>11</v>
      </c>
      <c r="E1884" s="13">
        <v>595</v>
      </c>
      <c r="F1884" s="14">
        <v>6302</v>
      </c>
      <c r="G1884" s="13">
        <v>826</v>
      </c>
      <c r="H1884" s="13">
        <v>594</v>
      </c>
      <c r="I1884" s="28">
        <f t="shared" si="117"/>
        <v>-231</v>
      </c>
      <c r="J1884">
        <f t="shared" si="118"/>
        <v>0.71912832929782078</v>
      </c>
      <c r="K1884">
        <f t="shared" si="119"/>
        <v>0.99831932773109244</v>
      </c>
      <c r="L1884" t="str">
        <f t="shared" si="120"/>
        <v>2</v>
      </c>
    </row>
    <row r="1885" spans="1:12">
      <c r="A1885" s="9" t="s">
        <v>389</v>
      </c>
      <c r="B1885" s="7">
        <v>38732</v>
      </c>
      <c r="C1885" s="9">
        <v>2006</v>
      </c>
      <c r="D1885" s="9" t="s">
        <v>12</v>
      </c>
      <c r="E1885" s="13">
        <v>531</v>
      </c>
      <c r="F1885" s="14">
        <v>401</v>
      </c>
      <c r="G1885" s="13">
        <v>664</v>
      </c>
      <c r="H1885" s="13">
        <v>530</v>
      </c>
      <c r="I1885" s="28">
        <f t="shared" si="117"/>
        <v>-133</v>
      </c>
      <c r="J1885">
        <f t="shared" si="118"/>
        <v>0.79819277108433739</v>
      </c>
      <c r="K1885">
        <f t="shared" si="119"/>
        <v>0.99811676082862522</v>
      </c>
      <c r="L1885" t="str">
        <f t="shared" si="120"/>
        <v>2</v>
      </c>
    </row>
    <row r="1886" spans="1:12">
      <c r="A1886" s="9" t="s">
        <v>389</v>
      </c>
      <c r="B1886" s="7">
        <v>38732</v>
      </c>
      <c r="C1886" s="9">
        <v>2006</v>
      </c>
      <c r="D1886" s="9" t="s">
        <v>13</v>
      </c>
      <c r="E1886" s="13">
        <v>1402</v>
      </c>
      <c r="F1886" s="14">
        <v>9801</v>
      </c>
      <c r="G1886" s="13">
        <v>1655</v>
      </c>
      <c r="H1886" s="13">
        <v>1399</v>
      </c>
      <c r="I1886" s="28">
        <f t="shared" si="117"/>
        <v>-253</v>
      </c>
      <c r="J1886">
        <f t="shared" si="118"/>
        <v>0.84531722054380665</v>
      </c>
      <c r="K1886">
        <f t="shared" si="119"/>
        <v>0.99786019971469331</v>
      </c>
      <c r="L1886" t="str">
        <f t="shared" si="120"/>
        <v>2</v>
      </c>
    </row>
    <row r="1887" spans="1:12" ht="25.5">
      <c r="A1887" s="9" t="s">
        <v>390</v>
      </c>
      <c r="B1887" s="7">
        <v>38749</v>
      </c>
      <c r="C1887" s="9">
        <v>2006</v>
      </c>
      <c r="D1887" s="9" t="s">
        <v>9</v>
      </c>
      <c r="E1887" s="13">
        <v>2794</v>
      </c>
      <c r="F1887" s="14">
        <v>10284</v>
      </c>
      <c r="G1887" s="13">
        <v>5517</v>
      </c>
      <c r="H1887" s="13">
        <v>2787</v>
      </c>
      <c r="I1887" s="28">
        <f t="shared" si="117"/>
        <v>-2723</v>
      </c>
      <c r="J1887">
        <f t="shared" si="118"/>
        <v>0.50516585100598155</v>
      </c>
      <c r="K1887">
        <f t="shared" si="119"/>
        <v>0.99749463135289906</v>
      </c>
      <c r="L1887" t="str">
        <f t="shared" si="120"/>
        <v>1</v>
      </c>
    </row>
    <row r="1888" spans="1:12" ht="25.5">
      <c r="A1888" s="9" t="s">
        <v>390</v>
      </c>
      <c r="B1888" s="7">
        <v>38749</v>
      </c>
      <c r="C1888" s="9">
        <v>2006</v>
      </c>
      <c r="D1888" s="9" t="s">
        <v>10</v>
      </c>
      <c r="E1888" s="13">
        <v>1265</v>
      </c>
      <c r="F1888" s="14">
        <v>9501</v>
      </c>
      <c r="G1888" s="13">
        <v>1726</v>
      </c>
      <c r="H1888" s="13">
        <v>1262</v>
      </c>
      <c r="I1888" s="28">
        <f t="shared" si="117"/>
        <v>-461</v>
      </c>
      <c r="J1888">
        <f t="shared" si="118"/>
        <v>0.73117033603707993</v>
      </c>
      <c r="K1888">
        <f t="shared" si="119"/>
        <v>0.99762845849802373</v>
      </c>
      <c r="L1888" t="str">
        <f t="shared" si="120"/>
        <v>1</v>
      </c>
    </row>
    <row r="1889" spans="1:12">
      <c r="A1889" s="9" t="s">
        <v>390</v>
      </c>
      <c r="B1889" s="7">
        <v>38749</v>
      </c>
      <c r="C1889" s="9">
        <v>2006</v>
      </c>
      <c r="D1889" s="9" t="s">
        <v>11</v>
      </c>
      <c r="E1889" s="13">
        <v>593</v>
      </c>
      <c r="F1889" s="14">
        <v>7296</v>
      </c>
      <c r="G1889" s="13">
        <v>841</v>
      </c>
      <c r="H1889" s="13">
        <v>585</v>
      </c>
      <c r="I1889" s="28">
        <f t="shared" si="117"/>
        <v>-248</v>
      </c>
      <c r="J1889">
        <f t="shared" si="118"/>
        <v>0.69560047562425686</v>
      </c>
      <c r="K1889">
        <f t="shared" si="119"/>
        <v>0.98650927487352447</v>
      </c>
      <c r="L1889" t="str">
        <f t="shared" si="120"/>
        <v>1</v>
      </c>
    </row>
    <row r="1890" spans="1:12">
      <c r="A1890" s="9" t="s">
        <v>390</v>
      </c>
      <c r="B1890" s="7">
        <v>38749</v>
      </c>
      <c r="C1890" s="9">
        <v>2006</v>
      </c>
      <c r="D1890" s="9" t="s">
        <v>12</v>
      </c>
      <c r="E1890" s="13">
        <v>508</v>
      </c>
      <c r="F1890" s="14">
        <v>452</v>
      </c>
      <c r="G1890" s="13">
        <v>644</v>
      </c>
      <c r="H1890" s="13">
        <v>499</v>
      </c>
      <c r="I1890" s="28">
        <f t="shared" si="117"/>
        <v>-136</v>
      </c>
      <c r="J1890">
        <f t="shared" si="118"/>
        <v>0.77484472049689446</v>
      </c>
      <c r="K1890">
        <f t="shared" si="119"/>
        <v>0.98228346456692917</v>
      </c>
      <c r="L1890" t="str">
        <f t="shared" si="120"/>
        <v>1</v>
      </c>
    </row>
    <row r="1891" spans="1:12">
      <c r="A1891" s="9" t="s">
        <v>390</v>
      </c>
      <c r="B1891" s="7">
        <v>38749</v>
      </c>
      <c r="C1891" s="9">
        <v>2006</v>
      </c>
      <c r="D1891" s="9" t="s">
        <v>13</v>
      </c>
      <c r="E1891" s="13">
        <v>1397</v>
      </c>
      <c r="F1891" s="14">
        <v>9275</v>
      </c>
      <c r="G1891" s="13">
        <v>1785</v>
      </c>
      <c r="H1891" s="13">
        <v>1397</v>
      </c>
      <c r="I1891" s="28">
        <f t="shared" si="117"/>
        <v>-388</v>
      </c>
      <c r="J1891">
        <f t="shared" si="118"/>
        <v>0.78263305322128851</v>
      </c>
      <c r="K1891">
        <f t="shared" si="119"/>
        <v>1</v>
      </c>
      <c r="L1891" t="str">
        <f t="shared" si="120"/>
        <v>1</v>
      </c>
    </row>
    <row r="1892" spans="1:12" ht="25.5">
      <c r="A1892" s="9" t="s">
        <v>391</v>
      </c>
      <c r="B1892" s="7">
        <v>38763</v>
      </c>
      <c r="C1892" s="9">
        <v>2006</v>
      </c>
      <c r="D1892" s="9" t="s">
        <v>9</v>
      </c>
      <c r="E1892" s="13">
        <v>2787</v>
      </c>
      <c r="F1892" s="14">
        <v>10103</v>
      </c>
      <c r="G1892" s="13">
        <v>5030</v>
      </c>
      <c r="H1892" s="13">
        <v>2779</v>
      </c>
      <c r="I1892" s="28">
        <f t="shared" si="117"/>
        <v>-2243</v>
      </c>
      <c r="J1892">
        <f t="shared" si="118"/>
        <v>0.55248508946322072</v>
      </c>
      <c r="K1892">
        <f t="shared" si="119"/>
        <v>0.99712952996053106</v>
      </c>
      <c r="L1892" t="str">
        <f t="shared" si="120"/>
        <v>2</v>
      </c>
    </row>
    <row r="1893" spans="1:12" ht="25.5">
      <c r="A1893" s="9" t="s">
        <v>391</v>
      </c>
      <c r="B1893" s="7">
        <v>38763</v>
      </c>
      <c r="C1893" s="9">
        <v>2006</v>
      </c>
      <c r="D1893" s="9" t="s">
        <v>10</v>
      </c>
      <c r="E1893" s="13">
        <v>1274</v>
      </c>
      <c r="F1893" s="14">
        <v>10489</v>
      </c>
      <c r="G1893" s="13">
        <v>1866</v>
      </c>
      <c r="H1893" s="13">
        <v>1271</v>
      </c>
      <c r="I1893" s="28">
        <f t="shared" si="117"/>
        <v>-592</v>
      </c>
      <c r="J1893">
        <f t="shared" si="118"/>
        <v>0.68113612004287249</v>
      </c>
      <c r="K1893">
        <f t="shared" si="119"/>
        <v>0.99764521193092626</v>
      </c>
      <c r="L1893" t="str">
        <f t="shared" si="120"/>
        <v>2</v>
      </c>
    </row>
    <row r="1894" spans="1:12">
      <c r="A1894" s="9" t="s">
        <v>391</v>
      </c>
      <c r="B1894" s="7">
        <v>38763</v>
      </c>
      <c r="C1894" s="9">
        <v>2006</v>
      </c>
      <c r="D1894" s="9" t="s">
        <v>11</v>
      </c>
      <c r="E1894" s="13">
        <v>588</v>
      </c>
      <c r="F1894" s="14">
        <v>8313</v>
      </c>
      <c r="G1894" s="13">
        <v>759</v>
      </c>
      <c r="H1894" s="13">
        <v>585</v>
      </c>
      <c r="I1894" s="28">
        <f t="shared" si="117"/>
        <v>-171</v>
      </c>
      <c r="J1894">
        <f t="shared" si="118"/>
        <v>0.77075098814229248</v>
      </c>
      <c r="K1894">
        <f t="shared" si="119"/>
        <v>0.99489795918367352</v>
      </c>
      <c r="L1894" t="str">
        <f t="shared" si="120"/>
        <v>2</v>
      </c>
    </row>
    <row r="1895" spans="1:12">
      <c r="A1895" s="9" t="s">
        <v>391</v>
      </c>
      <c r="B1895" s="7">
        <v>38763</v>
      </c>
      <c r="C1895" s="9">
        <v>2006</v>
      </c>
      <c r="D1895" s="9" t="s">
        <v>12</v>
      </c>
      <c r="E1895" s="13">
        <v>507</v>
      </c>
      <c r="F1895" s="14">
        <v>495</v>
      </c>
      <c r="G1895" s="13">
        <v>599</v>
      </c>
      <c r="H1895" s="13">
        <v>505</v>
      </c>
      <c r="I1895" s="28">
        <f t="shared" si="117"/>
        <v>-92</v>
      </c>
      <c r="J1895">
        <f t="shared" si="118"/>
        <v>0.84307178631051749</v>
      </c>
      <c r="K1895">
        <f t="shared" si="119"/>
        <v>0.99605522682445757</v>
      </c>
      <c r="L1895" t="str">
        <f t="shared" si="120"/>
        <v>2</v>
      </c>
    </row>
    <row r="1896" spans="1:12">
      <c r="A1896" s="9" t="s">
        <v>391</v>
      </c>
      <c r="B1896" s="7">
        <v>38763</v>
      </c>
      <c r="C1896" s="9">
        <v>2006</v>
      </c>
      <c r="D1896" s="9" t="s">
        <v>13</v>
      </c>
      <c r="E1896" s="13">
        <v>1397</v>
      </c>
      <c r="F1896" s="14">
        <v>10400</v>
      </c>
      <c r="G1896" s="13">
        <v>2080</v>
      </c>
      <c r="H1896" s="13">
        <v>1396</v>
      </c>
      <c r="I1896" s="28">
        <f t="shared" si="117"/>
        <v>-683</v>
      </c>
      <c r="J1896">
        <f t="shared" si="118"/>
        <v>0.6711538461538461</v>
      </c>
      <c r="K1896">
        <f t="shared" si="119"/>
        <v>0.99928418038654254</v>
      </c>
      <c r="L1896" t="str">
        <f t="shared" si="120"/>
        <v>2</v>
      </c>
    </row>
    <row r="1897" spans="1:12" ht="25.5">
      <c r="A1897" s="9" t="s">
        <v>392</v>
      </c>
      <c r="B1897" s="7">
        <v>38777</v>
      </c>
      <c r="C1897" s="9">
        <v>2006</v>
      </c>
      <c r="D1897" s="9" t="s">
        <v>9</v>
      </c>
      <c r="E1897" s="13">
        <v>2792</v>
      </c>
      <c r="F1897" s="14">
        <v>11199</v>
      </c>
      <c r="G1897" s="13">
        <v>5001</v>
      </c>
      <c r="H1897" s="13">
        <v>2786</v>
      </c>
      <c r="I1897" s="28">
        <f t="shared" si="117"/>
        <v>-2209</v>
      </c>
      <c r="J1897">
        <f t="shared" si="118"/>
        <v>0.5570885822835433</v>
      </c>
      <c r="K1897">
        <f t="shared" si="119"/>
        <v>0.99785100286532946</v>
      </c>
      <c r="L1897" t="str">
        <f t="shared" si="120"/>
        <v>1</v>
      </c>
    </row>
    <row r="1898" spans="1:12" ht="25.5">
      <c r="A1898" s="9" t="s">
        <v>392</v>
      </c>
      <c r="B1898" s="7">
        <v>38777</v>
      </c>
      <c r="C1898" s="9">
        <v>2006</v>
      </c>
      <c r="D1898" s="9" t="s">
        <v>10</v>
      </c>
      <c r="E1898" s="13">
        <v>1268</v>
      </c>
      <c r="F1898" s="14">
        <v>12555</v>
      </c>
      <c r="G1898" s="13">
        <v>1926</v>
      </c>
      <c r="H1898" s="13">
        <v>1268</v>
      </c>
      <c r="I1898" s="28">
        <f t="shared" si="117"/>
        <v>-658</v>
      </c>
      <c r="J1898">
        <f t="shared" si="118"/>
        <v>0.6583592938733126</v>
      </c>
      <c r="K1898">
        <f t="shared" si="119"/>
        <v>1</v>
      </c>
      <c r="L1898" t="str">
        <f t="shared" si="120"/>
        <v>1</v>
      </c>
    </row>
    <row r="1899" spans="1:12">
      <c r="A1899" s="9" t="s">
        <v>392</v>
      </c>
      <c r="B1899" s="7">
        <v>38777</v>
      </c>
      <c r="C1899" s="9">
        <v>2006</v>
      </c>
      <c r="D1899" s="9" t="s">
        <v>11</v>
      </c>
      <c r="E1899" s="13">
        <v>596</v>
      </c>
      <c r="F1899" s="14">
        <v>8430</v>
      </c>
      <c r="G1899" s="13">
        <v>749</v>
      </c>
      <c r="H1899" s="13">
        <v>588</v>
      </c>
      <c r="I1899" s="28">
        <f t="shared" si="117"/>
        <v>-153</v>
      </c>
      <c r="J1899">
        <f t="shared" si="118"/>
        <v>0.78504672897196259</v>
      </c>
      <c r="K1899">
        <f t="shared" si="119"/>
        <v>0.98657718120805371</v>
      </c>
      <c r="L1899" t="str">
        <f t="shared" si="120"/>
        <v>1</v>
      </c>
    </row>
    <row r="1900" spans="1:12">
      <c r="A1900" s="9" t="s">
        <v>392</v>
      </c>
      <c r="B1900" s="7">
        <v>38777</v>
      </c>
      <c r="C1900" s="9">
        <v>2006</v>
      </c>
      <c r="D1900" s="9" t="s">
        <v>12</v>
      </c>
      <c r="E1900" s="13">
        <v>515</v>
      </c>
      <c r="F1900" s="14">
        <v>609</v>
      </c>
      <c r="G1900" s="13">
        <v>697</v>
      </c>
      <c r="H1900" s="13">
        <v>489</v>
      </c>
      <c r="I1900" s="28">
        <f t="shared" si="117"/>
        <v>-182</v>
      </c>
      <c r="J1900">
        <f t="shared" si="118"/>
        <v>0.70157819225251072</v>
      </c>
      <c r="K1900">
        <f t="shared" si="119"/>
        <v>0.94951456310679616</v>
      </c>
      <c r="L1900" t="str">
        <f t="shared" si="120"/>
        <v>1</v>
      </c>
    </row>
    <row r="1901" spans="1:12">
      <c r="A1901" s="9" t="s">
        <v>392</v>
      </c>
      <c r="B1901" s="7">
        <v>38777</v>
      </c>
      <c r="C1901" s="9">
        <v>2006</v>
      </c>
      <c r="D1901" s="9" t="s">
        <v>13</v>
      </c>
      <c r="E1901" s="13">
        <v>1395</v>
      </c>
      <c r="F1901" s="14">
        <v>12697</v>
      </c>
      <c r="G1901" s="13">
        <v>2102</v>
      </c>
      <c r="H1901" s="13">
        <v>1387</v>
      </c>
      <c r="I1901" s="28">
        <f t="shared" si="117"/>
        <v>-707</v>
      </c>
      <c r="J1901">
        <f t="shared" si="118"/>
        <v>0.65984776403425305</v>
      </c>
      <c r="K1901">
        <f t="shared" si="119"/>
        <v>0.99426523297491043</v>
      </c>
      <c r="L1901" t="str">
        <f t="shared" si="120"/>
        <v>1</v>
      </c>
    </row>
    <row r="1902" spans="1:12" ht="25.5">
      <c r="A1902" s="9" t="s">
        <v>393</v>
      </c>
      <c r="B1902" s="7">
        <v>38791</v>
      </c>
      <c r="C1902" s="9">
        <v>2006</v>
      </c>
      <c r="D1902" s="9" t="s">
        <v>9</v>
      </c>
      <c r="E1902" s="13">
        <v>2792</v>
      </c>
      <c r="F1902" s="14">
        <v>11904</v>
      </c>
      <c r="G1902" s="13">
        <v>4381</v>
      </c>
      <c r="H1902" s="13">
        <v>2784</v>
      </c>
      <c r="I1902" s="28">
        <f t="shared" si="117"/>
        <v>-1589</v>
      </c>
      <c r="J1902">
        <f t="shared" si="118"/>
        <v>0.63547135357224382</v>
      </c>
      <c r="K1902">
        <f t="shared" si="119"/>
        <v>0.99713467048710602</v>
      </c>
      <c r="L1902" t="str">
        <f t="shared" si="120"/>
        <v>2</v>
      </c>
    </row>
    <row r="1903" spans="1:12" ht="25.5">
      <c r="A1903" s="9" t="s">
        <v>393</v>
      </c>
      <c r="B1903" s="7">
        <v>38791</v>
      </c>
      <c r="C1903" s="9">
        <v>2006</v>
      </c>
      <c r="D1903" s="9" t="s">
        <v>10</v>
      </c>
      <c r="E1903" s="13">
        <v>1267</v>
      </c>
      <c r="F1903" s="14">
        <v>13556</v>
      </c>
      <c r="G1903" s="13">
        <v>1830</v>
      </c>
      <c r="H1903" s="13">
        <v>1265</v>
      </c>
      <c r="I1903" s="28">
        <f t="shared" si="117"/>
        <v>-563</v>
      </c>
      <c r="J1903">
        <f t="shared" si="118"/>
        <v>0.69125683060109289</v>
      </c>
      <c r="K1903">
        <f t="shared" si="119"/>
        <v>0.99842146803472775</v>
      </c>
      <c r="L1903" t="str">
        <f t="shared" si="120"/>
        <v>2</v>
      </c>
    </row>
    <row r="1904" spans="1:12">
      <c r="A1904" s="9" t="s">
        <v>393</v>
      </c>
      <c r="B1904" s="7">
        <v>38791</v>
      </c>
      <c r="C1904" s="9">
        <v>2006</v>
      </c>
      <c r="D1904" s="9" t="s">
        <v>11</v>
      </c>
      <c r="E1904" s="13">
        <v>590</v>
      </c>
      <c r="F1904" s="14">
        <v>8600</v>
      </c>
      <c r="G1904" s="13">
        <v>748</v>
      </c>
      <c r="H1904" s="13">
        <v>564</v>
      </c>
      <c r="I1904" s="28">
        <f t="shared" si="117"/>
        <v>-158</v>
      </c>
      <c r="J1904">
        <f t="shared" si="118"/>
        <v>0.75401069518716579</v>
      </c>
      <c r="K1904">
        <f t="shared" si="119"/>
        <v>0.95593220338983054</v>
      </c>
      <c r="L1904" t="str">
        <f t="shared" si="120"/>
        <v>2</v>
      </c>
    </row>
    <row r="1905" spans="1:12">
      <c r="A1905" s="9" t="s">
        <v>393</v>
      </c>
      <c r="B1905" s="7">
        <v>38791</v>
      </c>
      <c r="C1905" s="9">
        <v>2006</v>
      </c>
      <c r="D1905" s="9" t="s">
        <v>12</v>
      </c>
      <c r="E1905" s="13">
        <v>508</v>
      </c>
      <c r="F1905" s="14">
        <v>789</v>
      </c>
      <c r="G1905" s="13">
        <v>804</v>
      </c>
      <c r="H1905" s="13">
        <v>483</v>
      </c>
      <c r="I1905" s="28">
        <f t="shared" si="117"/>
        <v>-296</v>
      </c>
      <c r="J1905">
        <f t="shared" si="118"/>
        <v>0.60074626865671643</v>
      </c>
      <c r="K1905">
        <f t="shared" si="119"/>
        <v>0.95078740157480313</v>
      </c>
      <c r="L1905" t="str">
        <f t="shared" si="120"/>
        <v>2</v>
      </c>
    </row>
    <row r="1906" spans="1:12">
      <c r="A1906" s="9" t="s">
        <v>393</v>
      </c>
      <c r="B1906" s="7">
        <v>38791</v>
      </c>
      <c r="C1906" s="9">
        <v>2006</v>
      </c>
      <c r="D1906" s="9" t="s">
        <v>13</v>
      </c>
      <c r="E1906" s="13">
        <v>1395</v>
      </c>
      <c r="F1906" s="14">
        <v>13689</v>
      </c>
      <c r="G1906" s="13">
        <v>2000</v>
      </c>
      <c r="H1906" s="13">
        <v>1394</v>
      </c>
      <c r="I1906" s="28">
        <f t="shared" si="117"/>
        <v>-605</v>
      </c>
      <c r="J1906">
        <f t="shared" si="118"/>
        <v>0.69699999999999995</v>
      </c>
      <c r="K1906">
        <f t="shared" si="119"/>
        <v>0.99928315412186375</v>
      </c>
      <c r="L1906" t="str">
        <f t="shared" si="120"/>
        <v>2</v>
      </c>
    </row>
    <row r="1907" spans="1:12" ht="25.5">
      <c r="A1907" s="9" t="s">
        <v>394</v>
      </c>
      <c r="B1907" s="7">
        <v>38808</v>
      </c>
      <c r="C1907" s="9">
        <v>2006</v>
      </c>
      <c r="D1907" s="9" t="s">
        <v>9</v>
      </c>
      <c r="E1907" s="13">
        <v>2222</v>
      </c>
      <c r="F1907" s="14">
        <v>11901</v>
      </c>
      <c r="G1907" s="13">
        <v>3183</v>
      </c>
      <c r="H1907" s="13">
        <v>2215</v>
      </c>
      <c r="I1907" s="28">
        <f t="shared" si="117"/>
        <v>-961</v>
      </c>
      <c r="J1907">
        <f t="shared" si="118"/>
        <v>0.69588438579956013</v>
      </c>
      <c r="K1907">
        <f t="shared" si="119"/>
        <v>0.9968496849684968</v>
      </c>
      <c r="L1907" t="str">
        <f t="shared" si="120"/>
        <v>1</v>
      </c>
    </row>
    <row r="1908" spans="1:12" ht="25.5">
      <c r="A1908" s="9" t="s">
        <v>394</v>
      </c>
      <c r="B1908" s="7">
        <v>38808</v>
      </c>
      <c r="C1908" s="9">
        <v>2006</v>
      </c>
      <c r="D1908" s="9" t="s">
        <v>10</v>
      </c>
      <c r="E1908" s="13">
        <v>1084</v>
      </c>
      <c r="F1908" s="14">
        <v>13402</v>
      </c>
      <c r="G1908" s="13">
        <v>1420</v>
      </c>
      <c r="H1908" s="13">
        <v>1079</v>
      </c>
      <c r="I1908" s="28">
        <f t="shared" si="117"/>
        <v>-336</v>
      </c>
      <c r="J1908">
        <f t="shared" si="118"/>
        <v>0.75985915492957745</v>
      </c>
      <c r="K1908">
        <f t="shared" si="119"/>
        <v>0.99538745387453875</v>
      </c>
      <c r="L1908" t="str">
        <f t="shared" si="120"/>
        <v>1</v>
      </c>
    </row>
    <row r="1909" spans="1:12">
      <c r="A1909" s="9" t="s">
        <v>394</v>
      </c>
      <c r="B1909" s="7">
        <v>38808</v>
      </c>
      <c r="C1909" s="9">
        <v>2006</v>
      </c>
      <c r="D1909" s="9" t="s">
        <v>11</v>
      </c>
      <c r="E1909" s="13">
        <v>571</v>
      </c>
      <c r="F1909" s="14">
        <v>10059</v>
      </c>
      <c r="G1909" s="13">
        <v>781</v>
      </c>
      <c r="H1909" s="13">
        <v>566</v>
      </c>
      <c r="I1909" s="28">
        <f t="shared" si="117"/>
        <v>-210</v>
      </c>
      <c r="J1909">
        <f t="shared" si="118"/>
        <v>0.72471190781049932</v>
      </c>
      <c r="K1909">
        <f t="shared" si="119"/>
        <v>0.99124343257443082</v>
      </c>
      <c r="L1909" t="str">
        <f t="shared" si="120"/>
        <v>1</v>
      </c>
    </row>
    <row r="1910" spans="1:12">
      <c r="A1910" s="9" t="s">
        <v>394</v>
      </c>
      <c r="B1910" s="7">
        <v>38808</v>
      </c>
      <c r="C1910" s="9">
        <v>2006</v>
      </c>
      <c r="D1910" s="9" t="s">
        <v>12</v>
      </c>
      <c r="E1910" s="13">
        <v>514</v>
      </c>
      <c r="F1910" s="14">
        <v>851</v>
      </c>
      <c r="G1910" s="13">
        <v>662</v>
      </c>
      <c r="H1910" s="13">
        <v>513</v>
      </c>
      <c r="I1910" s="28">
        <f t="shared" si="117"/>
        <v>-148</v>
      </c>
      <c r="J1910">
        <f t="shared" si="118"/>
        <v>0.7749244712990937</v>
      </c>
      <c r="K1910">
        <f t="shared" si="119"/>
        <v>0.99805447470817121</v>
      </c>
      <c r="L1910" t="str">
        <f t="shared" si="120"/>
        <v>1</v>
      </c>
    </row>
    <row r="1911" spans="1:12">
      <c r="A1911" s="9" t="s">
        <v>394</v>
      </c>
      <c r="B1911" s="7">
        <v>38808</v>
      </c>
      <c r="C1911" s="9">
        <v>2006</v>
      </c>
      <c r="D1911" s="9" t="s">
        <v>13</v>
      </c>
      <c r="E1911" s="13">
        <v>1119</v>
      </c>
      <c r="F1911" s="14">
        <v>13301</v>
      </c>
      <c r="G1911" s="13">
        <v>1657</v>
      </c>
      <c r="H1911" s="13">
        <v>1112</v>
      </c>
      <c r="I1911" s="28">
        <f t="shared" si="117"/>
        <v>-538</v>
      </c>
      <c r="J1911">
        <f t="shared" si="118"/>
        <v>0.67109233554616776</v>
      </c>
      <c r="K1911">
        <f t="shared" si="119"/>
        <v>0.99374441465594276</v>
      </c>
      <c r="L1911" t="str">
        <f t="shared" si="120"/>
        <v>1</v>
      </c>
    </row>
    <row r="1912" spans="1:12" ht="25.5">
      <c r="A1912" s="9" t="s">
        <v>395</v>
      </c>
      <c r="B1912" s="7">
        <v>38822</v>
      </c>
      <c r="C1912" s="9">
        <v>2006</v>
      </c>
      <c r="D1912" s="9" t="s">
        <v>9</v>
      </c>
      <c r="E1912" s="13">
        <v>2225</v>
      </c>
      <c r="F1912" s="14">
        <v>11901</v>
      </c>
      <c r="G1912" s="13">
        <v>2762</v>
      </c>
      <c r="H1912" s="13">
        <v>2220</v>
      </c>
      <c r="I1912" s="28">
        <f t="shared" si="117"/>
        <v>-537</v>
      </c>
      <c r="J1912">
        <f t="shared" si="118"/>
        <v>0.80376538740043446</v>
      </c>
      <c r="K1912">
        <f t="shared" si="119"/>
        <v>0.99775280898876406</v>
      </c>
      <c r="L1912" t="str">
        <f t="shared" si="120"/>
        <v>2</v>
      </c>
    </row>
    <row r="1913" spans="1:12" ht="25.5">
      <c r="A1913" s="9" t="s">
        <v>395</v>
      </c>
      <c r="B1913" s="7">
        <v>38822</v>
      </c>
      <c r="C1913" s="9">
        <v>2006</v>
      </c>
      <c r="D1913" s="9" t="s">
        <v>10</v>
      </c>
      <c r="E1913" s="13">
        <v>1086</v>
      </c>
      <c r="F1913" s="14">
        <v>13101</v>
      </c>
      <c r="G1913" s="13">
        <v>1299</v>
      </c>
      <c r="H1913" s="13">
        <v>1079</v>
      </c>
      <c r="I1913" s="28">
        <f t="shared" si="117"/>
        <v>-213</v>
      </c>
      <c r="J1913">
        <f t="shared" si="118"/>
        <v>0.8306389530408006</v>
      </c>
      <c r="K1913">
        <f t="shared" si="119"/>
        <v>0.99355432780847142</v>
      </c>
      <c r="L1913" t="str">
        <f t="shared" si="120"/>
        <v>2</v>
      </c>
    </row>
    <row r="1914" spans="1:12">
      <c r="A1914" s="9" t="s">
        <v>395</v>
      </c>
      <c r="B1914" s="7">
        <v>38822</v>
      </c>
      <c r="C1914" s="9">
        <v>2006</v>
      </c>
      <c r="D1914" s="9" t="s">
        <v>11</v>
      </c>
      <c r="E1914" s="13">
        <v>590</v>
      </c>
      <c r="F1914" s="14">
        <v>11301</v>
      </c>
      <c r="G1914" s="13">
        <v>784</v>
      </c>
      <c r="H1914" s="13">
        <v>581</v>
      </c>
      <c r="I1914" s="28">
        <f t="shared" si="117"/>
        <v>-194</v>
      </c>
      <c r="J1914">
        <f t="shared" si="118"/>
        <v>0.7410714285714286</v>
      </c>
      <c r="K1914">
        <f t="shared" si="119"/>
        <v>0.98474576271186443</v>
      </c>
      <c r="L1914" t="str">
        <f t="shared" si="120"/>
        <v>2</v>
      </c>
    </row>
    <row r="1915" spans="1:12">
      <c r="A1915" s="9" t="s">
        <v>395</v>
      </c>
      <c r="B1915" s="7">
        <v>38822</v>
      </c>
      <c r="C1915" s="9">
        <v>2006</v>
      </c>
      <c r="D1915" s="9" t="s">
        <v>12</v>
      </c>
      <c r="E1915" s="13">
        <v>513</v>
      </c>
      <c r="F1915" s="14">
        <v>756</v>
      </c>
      <c r="G1915" s="13">
        <v>709</v>
      </c>
      <c r="H1915" s="13">
        <v>510</v>
      </c>
      <c r="I1915" s="28">
        <f t="shared" si="117"/>
        <v>-196</v>
      </c>
      <c r="J1915">
        <f t="shared" si="118"/>
        <v>0.71932299012693934</v>
      </c>
      <c r="K1915">
        <f t="shared" si="119"/>
        <v>0.99415204678362568</v>
      </c>
      <c r="L1915" t="str">
        <f t="shared" si="120"/>
        <v>2</v>
      </c>
    </row>
    <row r="1916" spans="1:12">
      <c r="A1916" s="9" t="s">
        <v>395</v>
      </c>
      <c r="B1916" s="7">
        <v>38822</v>
      </c>
      <c r="C1916" s="9">
        <v>2006</v>
      </c>
      <c r="D1916" s="9" t="s">
        <v>13</v>
      </c>
      <c r="E1916" s="13">
        <v>1112</v>
      </c>
      <c r="F1916" s="14">
        <v>13000</v>
      </c>
      <c r="G1916" s="13">
        <v>1514</v>
      </c>
      <c r="H1916" s="13">
        <v>1047</v>
      </c>
      <c r="I1916" s="28">
        <f t="shared" si="117"/>
        <v>-402</v>
      </c>
      <c r="J1916">
        <f t="shared" si="118"/>
        <v>0.69154557463672395</v>
      </c>
      <c r="K1916">
        <f t="shared" si="119"/>
        <v>0.94154676258992809</v>
      </c>
      <c r="L1916" t="str">
        <f t="shared" si="120"/>
        <v>2</v>
      </c>
    </row>
    <row r="1917" spans="1:12" ht="25.5">
      <c r="A1917" s="9" t="s">
        <v>396</v>
      </c>
      <c r="B1917" s="7">
        <v>38838</v>
      </c>
      <c r="C1917" s="9">
        <v>2006</v>
      </c>
      <c r="D1917" s="9" t="s">
        <v>9</v>
      </c>
      <c r="E1917" s="13">
        <v>2223</v>
      </c>
      <c r="F1917" s="14">
        <v>10003</v>
      </c>
      <c r="G1917" s="13">
        <v>2426</v>
      </c>
      <c r="H1917" s="13">
        <v>2222</v>
      </c>
      <c r="I1917" s="28">
        <f t="shared" si="117"/>
        <v>-203</v>
      </c>
      <c r="J1917">
        <f t="shared" si="118"/>
        <v>0.91591096455070076</v>
      </c>
      <c r="K1917">
        <f t="shared" si="119"/>
        <v>0.99955015744489428</v>
      </c>
      <c r="L1917" t="str">
        <f t="shared" si="120"/>
        <v>1</v>
      </c>
    </row>
    <row r="1918" spans="1:12" ht="25.5">
      <c r="A1918" s="9" t="s">
        <v>396</v>
      </c>
      <c r="B1918" s="7">
        <v>38838</v>
      </c>
      <c r="C1918" s="9">
        <v>2006</v>
      </c>
      <c r="D1918" s="9" t="s">
        <v>10</v>
      </c>
      <c r="E1918" s="13">
        <v>1089</v>
      </c>
      <c r="F1918" s="14">
        <v>11519</v>
      </c>
      <c r="G1918" s="13">
        <v>1293</v>
      </c>
      <c r="H1918" s="13">
        <v>1077</v>
      </c>
      <c r="I1918" s="28">
        <f t="shared" si="117"/>
        <v>-204</v>
      </c>
      <c r="J1918">
        <f t="shared" si="118"/>
        <v>0.83294663573085848</v>
      </c>
      <c r="K1918">
        <f t="shared" si="119"/>
        <v>0.98898071625344353</v>
      </c>
      <c r="L1918" t="str">
        <f t="shared" si="120"/>
        <v>1</v>
      </c>
    </row>
    <row r="1919" spans="1:12">
      <c r="A1919" s="9" t="s">
        <v>396</v>
      </c>
      <c r="B1919" s="7">
        <v>38838</v>
      </c>
      <c r="C1919" s="9">
        <v>2006</v>
      </c>
      <c r="D1919" s="9" t="s">
        <v>11</v>
      </c>
      <c r="E1919" s="13">
        <v>568</v>
      </c>
      <c r="F1919" s="14">
        <v>12101</v>
      </c>
      <c r="G1919" s="13">
        <v>727</v>
      </c>
      <c r="H1919" s="13">
        <v>564</v>
      </c>
      <c r="I1919" s="28">
        <f t="shared" si="117"/>
        <v>-159</v>
      </c>
      <c r="J1919">
        <f t="shared" si="118"/>
        <v>0.77579092159559837</v>
      </c>
      <c r="K1919">
        <f t="shared" si="119"/>
        <v>0.99295774647887325</v>
      </c>
      <c r="L1919" t="str">
        <f t="shared" si="120"/>
        <v>1</v>
      </c>
    </row>
    <row r="1920" spans="1:12">
      <c r="A1920" s="9" t="s">
        <v>396</v>
      </c>
      <c r="B1920" s="7">
        <v>38838</v>
      </c>
      <c r="C1920" s="9">
        <v>2006</v>
      </c>
      <c r="D1920" s="9" t="s">
        <v>12</v>
      </c>
      <c r="E1920" s="13">
        <v>489</v>
      </c>
      <c r="F1920" s="14">
        <v>802</v>
      </c>
      <c r="G1920" s="13">
        <v>611</v>
      </c>
      <c r="H1920" s="13">
        <v>489</v>
      </c>
      <c r="I1920" s="28">
        <f t="shared" si="117"/>
        <v>-122</v>
      </c>
      <c r="J1920">
        <f t="shared" si="118"/>
        <v>0.80032733224222585</v>
      </c>
      <c r="K1920">
        <f t="shared" si="119"/>
        <v>1</v>
      </c>
      <c r="L1920" t="str">
        <f t="shared" si="120"/>
        <v>1</v>
      </c>
    </row>
    <row r="1921" spans="1:12">
      <c r="A1921" s="9" t="s">
        <v>396</v>
      </c>
      <c r="B1921" s="7">
        <v>38838</v>
      </c>
      <c r="C1921" s="9">
        <v>2006</v>
      </c>
      <c r="D1921" s="9" t="s">
        <v>13</v>
      </c>
      <c r="E1921" s="13">
        <v>1118</v>
      </c>
      <c r="F1921" s="14">
        <v>12402</v>
      </c>
      <c r="G1921" s="13">
        <v>1475</v>
      </c>
      <c r="H1921" s="13">
        <v>1110</v>
      </c>
      <c r="I1921" s="28">
        <f t="shared" si="117"/>
        <v>-357</v>
      </c>
      <c r="J1921">
        <f t="shared" si="118"/>
        <v>0.75254237288135595</v>
      </c>
      <c r="K1921">
        <f t="shared" si="119"/>
        <v>0.99284436493738815</v>
      </c>
      <c r="L1921" t="str">
        <f t="shared" si="120"/>
        <v>1</v>
      </c>
    </row>
    <row r="1922" spans="1:12" ht="25.5">
      <c r="A1922" s="9" t="s">
        <v>397</v>
      </c>
      <c r="B1922" s="7">
        <v>38852</v>
      </c>
      <c r="C1922" s="9">
        <v>2006</v>
      </c>
      <c r="D1922" s="9" t="s">
        <v>9</v>
      </c>
      <c r="E1922" s="13">
        <v>2222</v>
      </c>
      <c r="F1922" s="14">
        <v>10100</v>
      </c>
      <c r="G1922" s="13">
        <v>2473</v>
      </c>
      <c r="H1922" s="13">
        <v>2222</v>
      </c>
      <c r="I1922" s="28">
        <f t="shared" si="117"/>
        <v>-251</v>
      </c>
      <c r="J1922">
        <f t="shared" si="118"/>
        <v>0.89850384148807116</v>
      </c>
      <c r="K1922">
        <f t="shared" si="119"/>
        <v>1</v>
      </c>
      <c r="L1922" t="str">
        <f t="shared" si="120"/>
        <v>2</v>
      </c>
    </row>
    <row r="1923" spans="1:12" ht="25.5">
      <c r="A1923" s="9" t="s">
        <v>397</v>
      </c>
      <c r="B1923" s="7">
        <v>38852</v>
      </c>
      <c r="C1923" s="9">
        <v>2006</v>
      </c>
      <c r="D1923" s="9" t="s">
        <v>10</v>
      </c>
      <c r="E1923" s="13">
        <v>1091</v>
      </c>
      <c r="F1923" s="14">
        <v>11801</v>
      </c>
      <c r="G1923" s="13">
        <v>1337</v>
      </c>
      <c r="H1923" s="13">
        <v>1087</v>
      </c>
      <c r="I1923" s="28">
        <f t="shared" ref="I1923:I1986" si="121">E1923-G1923</f>
        <v>-246</v>
      </c>
      <c r="J1923">
        <f t="shared" ref="J1923:J1986" si="122">H1923/G1923</f>
        <v>0.81301421091997006</v>
      </c>
      <c r="K1923">
        <f t="shared" ref="K1923:K1986" si="123">H1923/E1923</f>
        <v>0.99633363886342807</v>
      </c>
      <c r="L1923" t="str">
        <f t="shared" ref="L1923:L1986" si="124">IF(COUNTIF(A1923,"*First*"), "1","2")</f>
        <v>2</v>
      </c>
    </row>
    <row r="1924" spans="1:12">
      <c r="A1924" s="9" t="s">
        <v>397</v>
      </c>
      <c r="B1924" s="7">
        <v>38852</v>
      </c>
      <c r="C1924" s="9">
        <v>2006</v>
      </c>
      <c r="D1924" s="9" t="s">
        <v>11</v>
      </c>
      <c r="E1924" s="13">
        <v>573</v>
      </c>
      <c r="F1924" s="14">
        <v>11100</v>
      </c>
      <c r="G1924" s="13">
        <v>710</v>
      </c>
      <c r="H1924" s="13">
        <v>566</v>
      </c>
      <c r="I1924" s="28">
        <f t="shared" si="121"/>
        <v>-137</v>
      </c>
      <c r="J1924">
        <f t="shared" si="122"/>
        <v>0.79718309859154934</v>
      </c>
      <c r="K1924">
        <f t="shared" si="123"/>
        <v>0.98778359511343805</v>
      </c>
      <c r="L1924" t="str">
        <f t="shared" si="124"/>
        <v>2</v>
      </c>
    </row>
    <row r="1925" spans="1:12">
      <c r="A1925" s="9" t="s">
        <v>397</v>
      </c>
      <c r="B1925" s="7">
        <v>38852</v>
      </c>
      <c r="C1925" s="9">
        <v>2006</v>
      </c>
      <c r="D1925" s="9" t="s">
        <v>12</v>
      </c>
      <c r="E1925" s="13">
        <v>491</v>
      </c>
      <c r="F1925" s="14">
        <v>809</v>
      </c>
      <c r="G1925" s="13">
        <v>563</v>
      </c>
      <c r="H1925" s="13">
        <v>490</v>
      </c>
      <c r="I1925" s="28">
        <f t="shared" si="121"/>
        <v>-72</v>
      </c>
      <c r="J1925">
        <f t="shared" si="122"/>
        <v>0.87033747779751336</v>
      </c>
      <c r="K1925">
        <f t="shared" si="123"/>
        <v>0.99796334012219956</v>
      </c>
      <c r="L1925" t="str">
        <f t="shared" si="124"/>
        <v>2</v>
      </c>
    </row>
    <row r="1926" spans="1:12">
      <c r="A1926" s="9" t="s">
        <v>397</v>
      </c>
      <c r="B1926" s="7">
        <v>38852</v>
      </c>
      <c r="C1926" s="9">
        <v>2006</v>
      </c>
      <c r="D1926" s="9" t="s">
        <v>13</v>
      </c>
      <c r="E1926" s="13">
        <v>1176</v>
      </c>
      <c r="F1926" s="14">
        <v>11717</v>
      </c>
      <c r="G1926" s="13">
        <v>1570</v>
      </c>
      <c r="H1926" s="13">
        <v>1176</v>
      </c>
      <c r="I1926" s="28">
        <f t="shared" si="121"/>
        <v>-394</v>
      </c>
      <c r="J1926">
        <f t="shared" si="122"/>
        <v>0.74904458598726109</v>
      </c>
      <c r="K1926">
        <f t="shared" si="123"/>
        <v>1</v>
      </c>
      <c r="L1926" t="str">
        <f t="shared" si="124"/>
        <v>2</v>
      </c>
    </row>
    <row r="1927" spans="1:12" ht="25.5">
      <c r="A1927" s="9" t="s">
        <v>398</v>
      </c>
      <c r="B1927" s="7">
        <v>38869</v>
      </c>
      <c r="C1927" s="9">
        <v>2006</v>
      </c>
      <c r="D1927" s="9" t="s">
        <v>9</v>
      </c>
      <c r="E1927" s="13">
        <v>2217</v>
      </c>
      <c r="F1927" s="14">
        <v>11202</v>
      </c>
      <c r="G1927" s="13">
        <v>2688</v>
      </c>
      <c r="H1927" s="13">
        <v>2217</v>
      </c>
      <c r="I1927" s="28">
        <f t="shared" si="121"/>
        <v>-471</v>
      </c>
      <c r="J1927">
        <f t="shared" si="122"/>
        <v>0.8247767857142857</v>
      </c>
      <c r="K1927">
        <f t="shared" si="123"/>
        <v>1</v>
      </c>
      <c r="L1927" t="str">
        <f t="shared" si="124"/>
        <v>1</v>
      </c>
    </row>
    <row r="1928" spans="1:12" ht="25.5">
      <c r="A1928" s="9" t="s">
        <v>398</v>
      </c>
      <c r="B1928" s="7">
        <v>38869</v>
      </c>
      <c r="C1928" s="9">
        <v>2006</v>
      </c>
      <c r="D1928" s="9" t="s">
        <v>10</v>
      </c>
      <c r="E1928" s="13">
        <v>1096</v>
      </c>
      <c r="F1928" s="14">
        <v>12200</v>
      </c>
      <c r="G1928" s="13">
        <v>1426</v>
      </c>
      <c r="H1928" s="13">
        <v>1096</v>
      </c>
      <c r="I1928" s="28">
        <f t="shared" si="121"/>
        <v>-330</v>
      </c>
      <c r="J1928">
        <f t="shared" si="122"/>
        <v>0.76858345021037866</v>
      </c>
      <c r="K1928">
        <f t="shared" si="123"/>
        <v>1</v>
      </c>
      <c r="L1928" t="str">
        <f t="shared" si="124"/>
        <v>1</v>
      </c>
    </row>
    <row r="1929" spans="1:12">
      <c r="A1929" s="9" t="s">
        <v>398</v>
      </c>
      <c r="B1929" s="7">
        <v>38869</v>
      </c>
      <c r="C1929" s="9">
        <v>2006</v>
      </c>
      <c r="D1929" s="9" t="s">
        <v>11</v>
      </c>
      <c r="E1929" s="13">
        <v>567</v>
      </c>
      <c r="F1929" s="14">
        <v>8657</v>
      </c>
      <c r="G1929" s="13">
        <v>672</v>
      </c>
      <c r="H1929" s="13">
        <v>567</v>
      </c>
      <c r="I1929" s="28">
        <f t="shared" si="121"/>
        <v>-105</v>
      </c>
      <c r="J1929">
        <f t="shared" si="122"/>
        <v>0.84375</v>
      </c>
      <c r="K1929">
        <f t="shared" si="123"/>
        <v>1</v>
      </c>
      <c r="L1929" t="str">
        <f t="shared" si="124"/>
        <v>1</v>
      </c>
    </row>
    <row r="1930" spans="1:12">
      <c r="A1930" s="9" t="s">
        <v>398</v>
      </c>
      <c r="B1930" s="7">
        <v>38869</v>
      </c>
      <c r="C1930" s="9">
        <v>2006</v>
      </c>
      <c r="D1930" s="9" t="s">
        <v>12</v>
      </c>
      <c r="E1930" s="13">
        <v>488</v>
      </c>
      <c r="F1930" s="14">
        <v>1001</v>
      </c>
      <c r="G1930" s="13">
        <v>707</v>
      </c>
      <c r="H1930" s="13">
        <v>399</v>
      </c>
      <c r="I1930" s="28">
        <f t="shared" si="121"/>
        <v>-219</v>
      </c>
      <c r="J1930">
        <f t="shared" si="122"/>
        <v>0.5643564356435643</v>
      </c>
      <c r="K1930">
        <f t="shared" si="123"/>
        <v>0.81762295081967218</v>
      </c>
      <c r="L1930" t="str">
        <f t="shared" si="124"/>
        <v>1</v>
      </c>
    </row>
    <row r="1931" spans="1:12">
      <c r="A1931" s="9" t="s">
        <v>398</v>
      </c>
      <c r="B1931" s="7">
        <v>38869</v>
      </c>
      <c r="C1931" s="9">
        <v>2006</v>
      </c>
      <c r="D1931" s="9" t="s">
        <v>13</v>
      </c>
      <c r="E1931" s="13">
        <v>1119</v>
      </c>
      <c r="F1931" s="14">
        <v>12000</v>
      </c>
      <c r="G1931" s="13">
        <v>1933</v>
      </c>
      <c r="H1931" s="13">
        <v>1083</v>
      </c>
      <c r="I1931" s="28">
        <f t="shared" si="121"/>
        <v>-814</v>
      </c>
      <c r="J1931">
        <f t="shared" si="122"/>
        <v>0.56026901189860323</v>
      </c>
      <c r="K1931">
        <f t="shared" si="123"/>
        <v>0.96782841823056298</v>
      </c>
      <c r="L1931" t="str">
        <f t="shared" si="124"/>
        <v>1</v>
      </c>
    </row>
    <row r="1932" spans="1:12" ht="25.5">
      <c r="A1932" s="9" t="s">
        <v>399</v>
      </c>
      <c r="B1932" s="7">
        <v>38883</v>
      </c>
      <c r="C1932" s="9">
        <v>2006</v>
      </c>
      <c r="D1932" s="9" t="s">
        <v>9</v>
      </c>
      <c r="E1932" s="13">
        <v>2217</v>
      </c>
      <c r="F1932" s="14">
        <v>9301</v>
      </c>
      <c r="G1932" s="13">
        <v>2393</v>
      </c>
      <c r="H1932" s="13">
        <v>2213</v>
      </c>
      <c r="I1932" s="28">
        <f t="shared" si="121"/>
        <v>-176</v>
      </c>
      <c r="J1932">
        <f t="shared" si="122"/>
        <v>0.92478061011282908</v>
      </c>
      <c r="K1932">
        <f t="shared" si="123"/>
        <v>0.99819576003608479</v>
      </c>
      <c r="L1932" t="str">
        <f t="shared" si="124"/>
        <v>2</v>
      </c>
    </row>
    <row r="1933" spans="1:12" ht="25.5">
      <c r="A1933" s="9" t="s">
        <v>399</v>
      </c>
      <c r="B1933" s="7">
        <v>38883</v>
      </c>
      <c r="C1933" s="9">
        <v>2006</v>
      </c>
      <c r="D1933" s="9" t="s">
        <v>10</v>
      </c>
      <c r="E1933" s="13">
        <v>1088</v>
      </c>
      <c r="F1933" s="14">
        <v>11001</v>
      </c>
      <c r="G1933" s="13">
        <v>1256</v>
      </c>
      <c r="H1933" s="13">
        <v>1084</v>
      </c>
      <c r="I1933" s="28">
        <f t="shared" si="121"/>
        <v>-168</v>
      </c>
      <c r="J1933">
        <f t="shared" si="122"/>
        <v>0.86305732484076436</v>
      </c>
      <c r="K1933">
        <f t="shared" si="123"/>
        <v>0.99632352941176472</v>
      </c>
      <c r="L1933" t="str">
        <f t="shared" si="124"/>
        <v>2</v>
      </c>
    </row>
    <row r="1934" spans="1:12">
      <c r="A1934" s="9" t="s">
        <v>399</v>
      </c>
      <c r="B1934" s="7">
        <v>38883</v>
      </c>
      <c r="C1934" s="9">
        <v>2006</v>
      </c>
      <c r="D1934" s="9" t="s">
        <v>11</v>
      </c>
      <c r="E1934" s="13">
        <v>571</v>
      </c>
      <c r="F1934" s="14">
        <v>6308</v>
      </c>
      <c r="G1934" s="13">
        <v>893</v>
      </c>
      <c r="H1934" s="13">
        <v>570</v>
      </c>
      <c r="I1934" s="28">
        <f t="shared" si="121"/>
        <v>-322</v>
      </c>
      <c r="J1934">
        <f t="shared" si="122"/>
        <v>0.63829787234042556</v>
      </c>
      <c r="K1934">
        <f t="shared" si="123"/>
        <v>0.99824868651488619</v>
      </c>
      <c r="L1934" t="str">
        <f t="shared" si="124"/>
        <v>2</v>
      </c>
    </row>
    <row r="1935" spans="1:12">
      <c r="A1935" s="9" t="s">
        <v>399</v>
      </c>
      <c r="B1935" s="7">
        <v>38883</v>
      </c>
      <c r="C1935" s="9">
        <v>2006</v>
      </c>
      <c r="D1935" s="9" t="s">
        <v>12</v>
      </c>
      <c r="E1935" s="13">
        <v>489</v>
      </c>
      <c r="F1935" s="14">
        <v>1061</v>
      </c>
      <c r="G1935" s="13">
        <v>608</v>
      </c>
      <c r="H1935" s="13">
        <v>486</v>
      </c>
      <c r="I1935" s="28">
        <f t="shared" si="121"/>
        <v>-119</v>
      </c>
      <c r="J1935">
        <f t="shared" si="122"/>
        <v>0.79934210526315785</v>
      </c>
      <c r="K1935">
        <f t="shared" si="123"/>
        <v>0.99386503067484666</v>
      </c>
      <c r="L1935" t="str">
        <f t="shared" si="124"/>
        <v>2</v>
      </c>
    </row>
    <row r="1936" spans="1:12">
      <c r="A1936" s="9" t="s">
        <v>399</v>
      </c>
      <c r="B1936" s="7">
        <v>38883</v>
      </c>
      <c r="C1936" s="9">
        <v>2006</v>
      </c>
      <c r="D1936" s="9" t="s">
        <v>13</v>
      </c>
      <c r="E1936" s="13">
        <v>1111</v>
      </c>
      <c r="F1936" s="14">
        <v>11002</v>
      </c>
      <c r="G1936" s="13">
        <v>1716</v>
      </c>
      <c r="H1936" s="13">
        <v>1095</v>
      </c>
      <c r="I1936" s="28">
        <f t="shared" si="121"/>
        <v>-605</v>
      </c>
      <c r="J1936">
        <f t="shared" si="122"/>
        <v>0.63811188811188813</v>
      </c>
      <c r="K1936">
        <f t="shared" si="123"/>
        <v>0.98559855985598555</v>
      </c>
      <c r="L1936" t="str">
        <f t="shared" si="124"/>
        <v>2</v>
      </c>
    </row>
    <row r="1937" spans="1:12" ht="25.5">
      <c r="A1937" s="9" t="s">
        <v>400</v>
      </c>
      <c r="B1937" s="7">
        <v>38899</v>
      </c>
      <c r="C1937" s="9">
        <v>2006</v>
      </c>
      <c r="D1937" s="9" t="s">
        <v>9</v>
      </c>
      <c r="E1937" s="13">
        <v>2216</v>
      </c>
      <c r="F1937" s="14">
        <v>10201</v>
      </c>
      <c r="G1937" s="13">
        <v>2867</v>
      </c>
      <c r="H1937" s="13">
        <v>2210</v>
      </c>
      <c r="I1937" s="28">
        <f t="shared" si="121"/>
        <v>-651</v>
      </c>
      <c r="J1937">
        <f t="shared" si="122"/>
        <v>0.77084059993024068</v>
      </c>
      <c r="K1937">
        <f t="shared" si="123"/>
        <v>0.99729241877256314</v>
      </c>
      <c r="L1937" t="str">
        <f t="shared" si="124"/>
        <v>1</v>
      </c>
    </row>
    <row r="1938" spans="1:12" ht="25.5">
      <c r="A1938" s="9" t="s">
        <v>400</v>
      </c>
      <c r="B1938" s="7">
        <v>38899</v>
      </c>
      <c r="C1938" s="9">
        <v>2006</v>
      </c>
      <c r="D1938" s="9" t="s">
        <v>10</v>
      </c>
      <c r="E1938" s="13">
        <v>1084</v>
      </c>
      <c r="F1938" s="14">
        <v>10801</v>
      </c>
      <c r="G1938" s="13">
        <v>1240</v>
      </c>
      <c r="H1938" s="13">
        <v>1084</v>
      </c>
      <c r="I1938" s="28">
        <f t="shared" si="121"/>
        <v>-156</v>
      </c>
      <c r="J1938">
        <f t="shared" si="122"/>
        <v>0.87419354838709673</v>
      </c>
      <c r="K1938">
        <f t="shared" si="123"/>
        <v>1</v>
      </c>
      <c r="L1938" t="str">
        <f t="shared" si="124"/>
        <v>1</v>
      </c>
    </row>
    <row r="1939" spans="1:12">
      <c r="A1939" s="9" t="s">
        <v>400</v>
      </c>
      <c r="B1939" s="7">
        <v>38899</v>
      </c>
      <c r="C1939" s="9">
        <v>2006</v>
      </c>
      <c r="D1939" s="9" t="s">
        <v>11</v>
      </c>
      <c r="E1939" s="13">
        <v>563</v>
      </c>
      <c r="F1939" s="14">
        <v>5951</v>
      </c>
      <c r="G1939" s="13">
        <v>816</v>
      </c>
      <c r="H1939" s="13">
        <v>555</v>
      </c>
      <c r="I1939" s="28">
        <f t="shared" si="121"/>
        <v>-253</v>
      </c>
      <c r="J1939">
        <f t="shared" si="122"/>
        <v>0.68014705882352944</v>
      </c>
      <c r="K1939">
        <f t="shared" si="123"/>
        <v>0.98579040852575484</v>
      </c>
      <c r="L1939" t="str">
        <f t="shared" si="124"/>
        <v>1</v>
      </c>
    </row>
    <row r="1940" spans="1:12">
      <c r="A1940" s="9" t="s">
        <v>400</v>
      </c>
      <c r="B1940" s="7">
        <v>38899</v>
      </c>
      <c r="C1940" s="9">
        <v>2006</v>
      </c>
      <c r="D1940" s="9" t="s">
        <v>12</v>
      </c>
      <c r="E1940" s="13">
        <v>577</v>
      </c>
      <c r="F1940" s="14">
        <v>900</v>
      </c>
      <c r="G1940" s="13">
        <v>804</v>
      </c>
      <c r="H1940" s="13">
        <v>560</v>
      </c>
      <c r="I1940" s="28">
        <f t="shared" si="121"/>
        <v>-227</v>
      </c>
      <c r="J1940">
        <f t="shared" si="122"/>
        <v>0.69651741293532343</v>
      </c>
      <c r="K1940">
        <f t="shared" si="123"/>
        <v>0.97053726169844023</v>
      </c>
      <c r="L1940" t="str">
        <f t="shared" si="124"/>
        <v>1</v>
      </c>
    </row>
    <row r="1941" spans="1:12">
      <c r="A1941" s="9" t="s">
        <v>400</v>
      </c>
      <c r="B1941" s="7">
        <v>38899</v>
      </c>
      <c r="C1941" s="9">
        <v>2006</v>
      </c>
      <c r="D1941" s="9" t="s">
        <v>13</v>
      </c>
      <c r="E1941" s="13">
        <v>1147</v>
      </c>
      <c r="F1941" s="14">
        <v>10803</v>
      </c>
      <c r="G1941" s="13">
        <v>1678</v>
      </c>
      <c r="H1941" s="13">
        <v>1142</v>
      </c>
      <c r="I1941" s="28">
        <f t="shared" si="121"/>
        <v>-531</v>
      </c>
      <c r="J1941">
        <f t="shared" si="122"/>
        <v>0.68057210965435044</v>
      </c>
      <c r="K1941">
        <f t="shared" si="123"/>
        <v>0.99564080209241501</v>
      </c>
      <c r="L1941" t="str">
        <f t="shared" si="124"/>
        <v>1</v>
      </c>
    </row>
    <row r="1942" spans="1:12" ht="25.5">
      <c r="A1942" s="9" t="s">
        <v>401</v>
      </c>
      <c r="B1942" s="7">
        <v>38913</v>
      </c>
      <c r="C1942" s="9">
        <v>2006</v>
      </c>
      <c r="D1942" s="9" t="s">
        <v>9</v>
      </c>
      <c r="E1942" s="13">
        <v>2221</v>
      </c>
      <c r="F1942" s="14">
        <v>10803</v>
      </c>
      <c r="G1942" s="13">
        <v>2776</v>
      </c>
      <c r="H1942" s="13">
        <v>2213</v>
      </c>
      <c r="I1942" s="28">
        <f t="shared" si="121"/>
        <v>-555</v>
      </c>
      <c r="J1942">
        <f t="shared" si="122"/>
        <v>0.7971902017291066</v>
      </c>
      <c r="K1942">
        <f t="shared" si="123"/>
        <v>0.9963980189104007</v>
      </c>
      <c r="L1942" t="str">
        <f t="shared" si="124"/>
        <v>2</v>
      </c>
    </row>
    <row r="1943" spans="1:12" ht="25.5">
      <c r="A1943" s="9" t="s">
        <v>401</v>
      </c>
      <c r="B1943" s="7">
        <v>38913</v>
      </c>
      <c r="C1943" s="9">
        <v>2006</v>
      </c>
      <c r="D1943" s="9" t="s">
        <v>10</v>
      </c>
      <c r="E1943" s="13">
        <v>1089</v>
      </c>
      <c r="F1943" s="14">
        <v>10600</v>
      </c>
      <c r="G1943" s="13">
        <v>1332</v>
      </c>
      <c r="H1943" s="13">
        <v>1089</v>
      </c>
      <c r="I1943" s="28">
        <f t="shared" si="121"/>
        <v>-243</v>
      </c>
      <c r="J1943">
        <f t="shared" si="122"/>
        <v>0.81756756756756754</v>
      </c>
      <c r="K1943">
        <f t="shared" si="123"/>
        <v>1</v>
      </c>
      <c r="L1943" t="str">
        <f t="shared" si="124"/>
        <v>2</v>
      </c>
    </row>
    <row r="1944" spans="1:12">
      <c r="A1944" s="9" t="s">
        <v>401</v>
      </c>
      <c r="B1944" s="7">
        <v>38913</v>
      </c>
      <c r="C1944" s="9">
        <v>2006</v>
      </c>
      <c r="D1944" s="9" t="s">
        <v>11</v>
      </c>
      <c r="E1944" s="13">
        <v>565</v>
      </c>
      <c r="F1944" s="14">
        <v>5501</v>
      </c>
      <c r="G1944" s="13">
        <v>815</v>
      </c>
      <c r="H1944" s="13">
        <v>503</v>
      </c>
      <c r="I1944" s="28">
        <f t="shared" si="121"/>
        <v>-250</v>
      </c>
      <c r="J1944">
        <f t="shared" si="122"/>
        <v>0.61717791411042944</v>
      </c>
      <c r="K1944">
        <f t="shared" si="123"/>
        <v>0.89026548672566375</v>
      </c>
      <c r="L1944" t="str">
        <f t="shared" si="124"/>
        <v>2</v>
      </c>
    </row>
    <row r="1945" spans="1:12">
      <c r="A1945" s="9" t="s">
        <v>401</v>
      </c>
      <c r="B1945" s="7">
        <v>38913</v>
      </c>
      <c r="C1945" s="9">
        <v>2006</v>
      </c>
      <c r="D1945" s="9" t="s">
        <v>12</v>
      </c>
      <c r="E1945" s="13">
        <v>491</v>
      </c>
      <c r="F1945" s="14">
        <v>881</v>
      </c>
      <c r="G1945" s="13">
        <v>606</v>
      </c>
      <c r="H1945" s="13">
        <v>489</v>
      </c>
      <c r="I1945" s="28">
        <f t="shared" si="121"/>
        <v>-115</v>
      </c>
      <c r="J1945">
        <f t="shared" si="122"/>
        <v>0.80693069306930698</v>
      </c>
      <c r="K1945">
        <f t="shared" si="123"/>
        <v>0.99592668024439923</v>
      </c>
      <c r="L1945" t="str">
        <f t="shared" si="124"/>
        <v>2</v>
      </c>
    </row>
    <row r="1946" spans="1:12">
      <c r="A1946" s="9" t="s">
        <v>401</v>
      </c>
      <c r="B1946" s="7">
        <v>38913</v>
      </c>
      <c r="C1946" s="9">
        <v>2006</v>
      </c>
      <c r="D1946" s="9" t="s">
        <v>13</v>
      </c>
      <c r="E1946" s="13">
        <v>1127</v>
      </c>
      <c r="F1946" s="14">
        <v>11101</v>
      </c>
      <c r="G1946" s="13">
        <v>1718</v>
      </c>
      <c r="H1946" s="13">
        <v>1126</v>
      </c>
      <c r="I1946" s="28">
        <f t="shared" si="121"/>
        <v>-591</v>
      </c>
      <c r="J1946">
        <f t="shared" si="122"/>
        <v>0.65541327124563442</v>
      </c>
      <c r="K1946">
        <f t="shared" si="123"/>
        <v>0.99911268855368229</v>
      </c>
      <c r="L1946" t="str">
        <f t="shared" si="124"/>
        <v>2</v>
      </c>
    </row>
    <row r="1947" spans="1:12" ht="25.5">
      <c r="A1947" s="9" t="s">
        <v>402</v>
      </c>
      <c r="B1947" s="7">
        <v>38930</v>
      </c>
      <c r="C1947" s="9">
        <v>2006</v>
      </c>
      <c r="D1947" s="9" t="s">
        <v>9</v>
      </c>
      <c r="E1947" s="13">
        <v>2222</v>
      </c>
      <c r="F1947" s="14">
        <v>11901</v>
      </c>
      <c r="G1947" s="13">
        <v>3333</v>
      </c>
      <c r="H1947" s="13">
        <v>2215</v>
      </c>
      <c r="I1947" s="28">
        <f t="shared" si="121"/>
        <v>-1111</v>
      </c>
      <c r="J1947">
        <f t="shared" si="122"/>
        <v>0.6645664566456646</v>
      </c>
      <c r="K1947">
        <f t="shared" si="123"/>
        <v>0.9968496849684968</v>
      </c>
      <c r="L1947" t="str">
        <f t="shared" si="124"/>
        <v>1</v>
      </c>
    </row>
    <row r="1948" spans="1:12" ht="25.5">
      <c r="A1948" s="9" t="s">
        <v>402</v>
      </c>
      <c r="B1948" s="7">
        <v>38930</v>
      </c>
      <c r="C1948" s="9">
        <v>2006</v>
      </c>
      <c r="D1948" s="9" t="s">
        <v>10</v>
      </c>
      <c r="E1948" s="13">
        <v>1084</v>
      </c>
      <c r="F1948" s="14">
        <v>12501</v>
      </c>
      <c r="G1948" s="13">
        <v>1365</v>
      </c>
      <c r="H1948" s="13">
        <v>1064</v>
      </c>
      <c r="I1948" s="28">
        <f t="shared" si="121"/>
        <v>-281</v>
      </c>
      <c r="J1948">
        <f t="shared" si="122"/>
        <v>0.77948717948717949</v>
      </c>
      <c r="K1948">
        <f t="shared" si="123"/>
        <v>0.98154981549815501</v>
      </c>
      <c r="L1948" t="str">
        <f t="shared" si="124"/>
        <v>1</v>
      </c>
    </row>
    <row r="1949" spans="1:12">
      <c r="A1949" s="9" t="s">
        <v>402</v>
      </c>
      <c r="B1949" s="7">
        <v>38930</v>
      </c>
      <c r="C1949" s="9">
        <v>2006</v>
      </c>
      <c r="D1949" s="9" t="s">
        <v>11</v>
      </c>
      <c r="E1949" s="13">
        <v>571</v>
      </c>
      <c r="F1949" s="14">
        <v>9001</v>
      </c>
      <c r="G1949" s="13">
        <v>775</v>
      </c>
      <c r="H1949" s="13">
        <v>568</v>
      </c>
      <c r="I1949" s="28">
        <f t="shared" si="121"/>
        <v>-204</v>
      </c>
      <c r="J1949">
        <f t="shared" si="122"/>
        <v>0.73290322580645162</v>
      </c>
      <c r="K1949">
        <f t="shared" si="123"/>
        <v>0.99474605954465845</v>
      </c>
      <c r="L1949" t="str">
        <f t="shared" si="124"/>
        <v>1</v>
      </c>
    </row>
    <row r="1950" spans="1:12">
      <c r="A1950" s="9" t="s">
        <v>402</v>
      </c>
      <c r="B1950" s="7">
        <v>38930</v>
      </c>
      <c r="C1950" s="9">
        <v>2006</v>
      </c>
      <c r="D1950" s="9" t="s">
        <v>12</v>
      </c>
      <c r="E1950" s="13">
        <v>505</v>
      </c>
      <c r="F1950" s="14">
        <v>1057</v>
      </c>
      <c r="G1950" s="13">
        <v>683</v>
      </c>
      <c r="H1950" s="13">
        <v>501</v>
      </c>
      <c r="I1950" s="28">
        <f t="shared" si="121"/>
        <v>-178</v>
      </c>
      <c r="J1950">
        <f t="shared" si="122"/>
        <v>0.73352855051244514</v>
      </c>
      <c r="K1950">
        <f t="shared" si="123"/>
        <v>0.99207920792079207</v>
      </c>
      <c r="L1950" t="str">
        <f t="shared" si="124"/>
        <v>1</v>
      </c>
    </row>
    <row r="1951" spans="1:12">
      <c r="A1951" s="9" t="s">
        <v>402</v>
      </c>
      <c r="B1951" s="7">
        <v>38930</v>
      </c>
      <c r="C1951" s="9">
        <v>2006</v>
      </c>
      <c r="D1951" s="9" t="s">
        <v>13</v>
      </c>
      <c r="E1951" s="13">
        <v>1116</v>
      </c>
      <c r="F1951" s="14">
        <v>12699</v>
      </c>
      <c r="G1951" s="13">
        <v>1669</v>
      </c>
      <c r="H1951" s="13">
        <v>1114</v>
      </c>
      <c r="I1951" s="28">
        <f t="shared" si="121"/>
        <v>-553</v>
      </c>
      <c r="J1951">
        <f t="shared" si="122"/>
        <v>0.6674655482324745</v>
      </c>
      <c r="K1951">
        <f t="shared" si="123"/>
        <v>0.99820788530465954</v>
      </c>
      <c r="L1951" t="str">
        <f t="shared" si="124"/>
        <v>1</v>
      </c>
    </row>
    <row r="1952" spans="1:12" ht="25.5">
      <c r="A1952" s="9" t="s">
        <v>403</v>
      </c>
      <c r="B1952" s="7">
        <v>38944</v>
      </c>
      <c r="C1952" s="9">
        <v>2006</v>
      </c>
      <c r="D1952" s="9" t="s">
        <v>9</v>
      </c>
      <c r="E1952" s="13">
        <v>2225</v>
      </c>
      <c r="F1952" s="14">
        <v>12989</v>
      </c>
      <c r="G1952" s="13">
        <v>3398</v>
      </c>
      <c r="H1952" s="13">
        <v>2219</v>
      </c>
      <c r="I1952" s="28">
        <f t="shared" si="121"/>
        <v>-1173</v>
      </c>
      <c r="J1952">
        <f t="shared" si="122"/>
        <v>0.65303119482048266</v>
      </c>
      <c r="K1952">
        <f t="shared" si="123"/>
        <v>0.99730337078651687</v>
      </c>
      <c r="L1952" t="str">
        <f t="shared" si="124"/>
        <v>2</v>
      </c>
    </row>
    <row r="1953" spans="1:12" ht="25.5">
      <c r="A1953" s="9" t="s">
        <v>403</v>
      </c>
      <c r="B1953" s="7">
        <v>38944</v>
      </c>
      <c r="C1953" s="9">
        <v>2006</v>
      </c>
      <c r="D1953" s="9" t="s">
        <v>10</v>
      </c>
      <c r="E1953" s="13">
        <v>1085</v>
      </c>
      <c r="F1953" s="14">
        <v>13890</v>
      </c>
      <c r="G1953" s="13">
        <v>1406</v>
      </c>
      <c r="H1953" s="13">
        <v>1084</v>
      </c>
      <c r="I1953" s="28">
        <f t="shared" si="121"/>
        <v>-321</v>
      </c>
      <c r="J1953">
        <f t="shared" si="122"/>
        <v>0.77098150782361308</v>
      </c>
      <c r="K1953">
        <f t="shared" si="123"/>
        <v>0.99907834101382487</v>
      </c>
      <c r="L1953" t="str">
        <f t="shared" si="124"/>
        <v>2</v>
      </c>
    </row>
    <row r="1954" spans="1:12">
      <c r="A1954" s="9" t="s">
        <v>403</v>
      </c>
      <c r="B1954" s="7">
        <v>38944</v>
      </c>
      <c r="C1954" s="9">
        <v>2006</v>
      </c>
      <c r="D1954" s="9" t="s">
        <v>11</v>
      </c>
      <c r="E1954" s="13">
        <v>626</v>
      </c>
      <c r="F1954" s="14">
        <v>10806</v>
      </c>
      <c r="G1954" s="13">
        <v>1165</v>
      </c>
      <c r="H1954" s="13">
        <v>617</v>
      </c>
      <c r="I1954" s="28">
        <f t="shared" si="121"/>
        <v>-539</v>
      </c>
      <c r="J1954">
        <f t="shared" si="122"/>
        <v>0.52961373390557942</v>
      </c>
      <c r="K1954">
        <f t="shared" si="123"/>
        <v>0.98562300319488816</v>
      </c>
      <c r="L1954" t="str">
        <f t="shared" si="124"/>
        <v>2</v>
      </c>
    </row>
    <row r="1955" spans="1:12">
      <c r="A1955" s="9" t="s">
        <v>403</v>
      </c>
      <c r="B1955" s="7">
        <v>38944</v>
      </c>
      <c r="C1955" s="9">
        <v>2006</v>
      </c>
      <c r="D1955" s="9" t="s">
        <v>12</v>
      </c>
      <c r="E1955" s="13">
        <v>490</v>
      </c>
      <c r="F1955" s="14">
        <v>902</v>
      </c>
      <c r="G1955" s="13">
        <v>552</v>
      </c>
      <c r="H1955" s="13">
        <v>481</v>
      </c>
      <c r="I1955" s="28">
        <f t="shared" si="121"/>
        <v>-62</v>
      </c>
      <c r="J1955">
        <f t="shared" si="122"/>
        <v>0.87137681159420288</v>
      </c>
      <c r="K1955">
        <f t="shared" si="123"/>
        <v>0.98163265306122449</v>
      </c>
      <c r="L1955" t="str">
        <f t="shared" si="124"/>
        <v>2</v>
      </c>
    </row>
    <row r="1956" spans="1:12">
      <c r="A1956" s="9" t="s">
        <v>403</v>
      </c>
      <c r="B1956" s="7">
        <v>38944</v>
      </c>
      <c r="C1956" s="9">
        <v>2006</v>
      </c>
      <c r="D1956" s="9" t="s">
        <v>13</v>
      </c>
      <c r="E1956" s="13">
        <v>1112</v>
      </c>
      <c r="F1956" s="14">
        <v>13605</v>
      </c>
      <c r="G1956" s="13">
        <v>1889</v>
      </c>
      <c r="H1956" s="13">
        <v>1108</v>
      </c>
      <c r="I1956" s="28">
        <f t="shared" si="121"/>
        <v>-777</v>
      </c>
      <c r="J1956">
        <f t="shared" si="122"/>
        <v>0.58655373213340389</v>
      </c>
      <c r="K1956">
        <f t="shared" si="123"/>
        <v>0.99640287769784175</v>
      </c>
      <c r="L1956" t="str">
        <f t="shared" si="124"/>
        <v>2</v>
      </c>
    </row>
    <row r="1957" spans="1:12" ht="25.5">
      <c r="A1957" s="9" t="s">
        <v>404</v>
      </c>
      <c r="B1957" s="7">
        <v>38961</v>
      </c>
      <c r="C1957" s="9">
        <v>2006</v>
      </c>
      <c r="D1957" s="9" t="s">
        <v>9</v>
      </c>
      <c r="E1957" s="13">
        <v>2223</v>
      </c>
      <c r="F1957" s="14">
        <v>13003</v>
      </c>
      <c r="G1957" s="13">
        <v>2878</v>
      </c>
      <c r="H1957" s="13">
        <v>2222</v>
      </c>
      <c r="I1957" s="28">
        <f t="shared" si="121"/>
        <v>-655</v>
      </c>
      <c r="J1957">
        <f t="shared" si="122"/>
        <v>0.77206393328700484</v>
      </c>
      <c r="K1957">
        <f t="shared" si="123"/>
        <v>0.99955015744489428</v>
      </c>
      <c r="L1957" t="str">
        <f t="shared" si="124"/>
        <v>1</v>
      </c>
    </row>
    <row r="1958" spans="1:12" ht="25.5">
      <c r="A1958" s="9" t="s">
        <v>404</v>
      </c>
      <c r="B1958" s="7">
        <v>38961</v>
      </c>
      <c r="C1958" s="9">
        <v>2006</v>
      </c>
      <c r="D1958" s="9" t="s">
        <v>10</v>
      </c>
      <c r="E1958" s="13">
        <v>1104</v>
      </c>
      <c r="F1958" s="14">
        <v>14701</v>
      </c>
      <c r="G1958" s="13">
        <v>1448</v>
      </c>
      <c r="H1958" s="13">
        <v>1101</v>
      </c>
      <c r="I1958" s="28">
        <f t="shared" si="121"/>
        <v>-344</v>
      </c>
      <c r="J1958">
        <f t="shared" si="122"/>
        <v>0.76035911602209949</v>
      </c>
      <c r="K1958">
        <f t="shared" si="123"/>
        <v>0.99728260869565222</v>
      </c>
      <c r="L1958" t="str">
        <f t="shared" si="124"/>
        <v>1</v>
      </c>
    </row>
    <row r="1959" spans="1:12">
      <c r="A1959" s="9" t="s">
        <v>404</v>
      </c>
      <c r="B1959" s="7">
        <v>38961</v>
      </c>
      <c r="C1959" s="9">
        <v>2006</v>
      </c>
      <c r="D1959" s="9" t="s">
        <v>11</v>
      </c>
      <c r="E1959" s="13">
        <v>566</v>
      </c>
      <c r="F1959" s="14">
        <v>15201</v>
      </c>
      <c r="G1959" s="13">
        <v>844</v>
      </c>
      <c r="H1959" s="13">
        <v>555</v>
      </c>
      <c r="I1959" s="28">
        <f t="shared" si="121"/>
        <v>-278</v>
      </c>
      <c r="J1959">
        <f t="shared" si="122"/>
        <v>0.65758293838862558</v>
      </c>
      <c r="K1959">
        <f t="shared" si="123"/>
        <v>0.98056537102473496</v>
      </c>
      <c r="L1959" t="str">
        <f t="shared" si="124"/>
        <v>1</v>
      </c>
    </row>
    <row r="1960" spans="1:12">
      <c r="A1960" s="9" t="s">
        <v>404</v>
      </c>
      <c r="B1960" s="7">
        <v>38961</v>
      </c>
      <c r="C1960" s="9">
        <v>2006</v>
      </c>
      <c r="D1960" s="9" t="s">
        <v>12</v>
      </c>
      <c r="E1960" s="13">
        <v>492</v>
      </c>
      <c r="F1960" s="14">
        <v>902</v>
      </c>
      <c r="G1960" s="13">
        <v>656</v>
      </c>
      <c r="H1960" s="13">
        <v>474</v>
      </c>
      <c r="I1960" s="28">
        <f t="shared" si="121"/>
        <v>-164</v>
      </c>
      <c r="J1960">
        <f t="shared" si="122"/>
        <v>0.72256097560975607</v>
      </c>
      <c r="K1960">
        <f t="shared" si="123"/>
        <v>0.96341463414634143</v>
      </c>
      <c r="L1960" t="str">
        <f t="shared" si="124"/>
        <v>1</v>
      </c>
    </row>
    <row r="1961" spans="1:12">
      <c r="A1961" s="9" t="s">
        <v>404</v>
      </c>
      <c r="B1961" s="7">
        <v>38961</v>
      </c>
      <c r="C1961" s="9">
        <v>2006</v>
      </c>
      <c r="D1961" s="9" t="s">
        <v>13</v>
      </c>
      <c r="E1961" s="13">
        <v>1113</v>
      </c>
      <c r="F1961" s="14">
        <v>15200</v>
      </c>
      <c r="G1961" s="13">
        <v>1911</v>
      </c>
      <c r="H1961" s="13">
        <v>1025</v>
      </c>
      <c r="I1961" s="28">
        <f t="shared" si="121"/>
        <v>-798</v>
      </c>
      <c r="J1961">
        <f t="shared" si="122"/>
        <v>0.53636839351125065</v>
      </c>
      <c r="K1961">
        <f t="shared" si="123"/>
        <v>0.92093441150044919</v>
      </c>
      <c r="L1961" t="str">
        <f t="shared" si="124"/>
        <v>1</v>
      </c>
    </row>
    <row r="1962" spans="1:12" ht="25.5">
      <c r="A1962" s="9" t="s">
        <v>405</v>
      </c>
      <c r="B1962" s="7">
        <v>38975</v>
      </c>
      <c r="C1962" s="9">
        <v>2006</v>
      </c>
      <c r="D1962" s="9" t="s">
        <v>9</v>
      </c>
      <c r="E1962" s="13">
        <v>2223</v>
      </c>
      <c r="F1962" s="14">
        <v>13102</v>
      </c>
      <c r="G1962" s="13">
        <v>2921</v>
      </c>
      <c r="H1962" s="13">
        <v>2223</v>
      </c>
      <c r="I1962" s="28">
        <f t="shared" si="121"/>
        <v>-698</v>
      </c>
      <c r="J1962">
        <f t="shared" si="122"/>
        <v>0.76104073947278328</v>
      </c>
      <c r="K1962">
        <f t="shared" si="123"/>
        <v>1</v>
      </c>
      <c r="L1962" t="str">
        <f t="shared" si="124"/>
        <v>2</v>
      </c>
    </row>
    <row r="1963" spans="1:12" ht="25.5">
      <c r="A1963" s="9" t="s">
        <v>405</v>
      </c>
      <c r="B1963" s="7">
        <v>38975</v>
      </c>
      <c r="C1963" s="9">
        <v>2006</v>
      </c>
      <c r="D1963" s="9" t="s">
        <v>10</v>
      </c>
      <c r="E1963" s="13">
        <v>1086</v>
      </c>
      <c r="F1963" s="14">
        <v>14399</v>
      </c>
      <c r="G1963" s="13">
        <v>1440</v>
      </c>
      <c r="H1963" s="13">
        <v>1086</v>
      </c>
      <c r="I1963" s="28">
        <f t="shared" si="121"/>
        <v>-354</v>
      </c>
      <c r="J1963">
        <f t="shared" si="122"/>
        <v>0.75416666666666665</v>
      </c>
      <c r="K1963">
        <f t="shared" si="123"/>
        <v>1</v>
      </c>
      <c r="L1963" t="str">
        <f t="shared" si="124"/>
        <v>2</v>
      </c>
    </row>
    <row r="1964" spans="1:12">
      <c r="A1964" s="9" t="s">
        <v>405</v>
      </c>
      <c r="B1964" s="7">
        <v>38975</v>
      </c>
      <c r="C1964" s="9">
        <v>2006</v>
      </c>
      <c r="D1964" s="9" t="s">
        <v>11</v>
      </c>
      <c r="E1964" s="13">
        <v>573</v>
      </c>
      <c r="F1964" s="14">
        <v>14200</v>
      </c>
      <c r="G1964" s="13">
        <v>1027</v>
      </c>
      <c r="H1964" s="13">
        <v>417</v>
      </c>
      <c r="I1964" s="28">
        <f t="shared" si="121"/>
        <v>-454</v>
      </c>
      <c r="J1964">
        <f t="shared" si="122"/>
        <v>0.40603700097370982</v>
      </c>
      <c r="K1964">
        <f t="shared" si="123"/>
        <v>0.72774869109947649</v>
      </c>
      <c r="L1964" t="str">
        <f t="shared" si="124"/>
        <v>2</v>
      </c>
    </row>
    <row r="1965" spans="1:12">
      <c r="A1965" s="9" t="s">
        <v>405</v>
      </c>
      <c r="B1965" s="7">
        <v>38975</v>
      </c>
      <c r="C1965" s="9">
        <v>2006</v>
      </c>
      <c r="D1965" s="9" t="s">
        <v>12</v>
      </c>
      <c r="E1965" s="13">
        <v>497</v>
      </c>
      <c r="F1965" s="14">
        <v>857</v>
      </c>
      <c r="G1965" s="13">
        <v>620</v>
      </c>
      <c r="H1965" s="13">
        <v>496</v>
      </c>
      <c r="I1965" s="28">
        <f t="shared" si="121"/>
        <v>-123</v>
      </c>
      <c r="J1965">
        <f t="shared" si="122"/>
        <v>0.8</v>
      </c>
      <c r="K1965">
        <f t="shared" si="123"/>
        <v>0.99798792756539234</v>
      </c>
      <c r="L1965" t="str">
        <f t="shared" si="124"/>
        <v>2</v>
      </c>
    </row>
    <row r="1966" spans="1:12">
      <c r="A1966" s="9" t="s">
        <v>405</v>
      </c>
      <c r="B1966" s="7">
        <v>38975</v>
      </c>
      <c r="C1966" s="9">
        <v>2006</v>
      </c>
      <c r="D1966" s="9" t="s">
        <v>13</v>
      </c>
      <c r="E1966" s="13">
        <v>1115</v>
      </c>
      <c r="F1966" s="14">
        <v>14900</v>
      </c>
      <c r="G1966" s="13">
        <v>1871</v>
      </c>
      <c r="H1966" s="13">
        <v>1102</v>
      </c>
      <c r="I1966" s="28">
        <f t="shared" si="121"/>
        <v>-756</v>
      </c>
      <c r="J1966">
        <f t="shared" si="122"/>
        <v>0.58898984500267237</v>
      </c>
      <c r="K1966">
        <f t="shared" si="123"/>
        <v>0.98834080717488793</v>
      </c>
      <c r="L1966" t="str">
        <f t="shared" si="124"/>
        <v>2</v>
      </c>
    </row>
    <row r="1967" spans="1:12" ht="25.5">
      <c r="A1967" s="9" t="s">
        <v>406</v>
      </c>
      <c r="B1967" s="7">
        <v>38991</v>
      </c>
      <c r="C1967" s="9">
        <v>2006</v>
      </c>
      <c r="D1967" s="9" t="s">
        <v>9</v>
      </c>
      <c r="E1967" s="13">
        <v>2670</v>
      </c>
      <c r="F1967" s="14">
        <v>12001</v>
      </c>
      <c r="G1967" s="13">
        <v>2953</v>
      </c>
      <c r="H1967" s="13">
        <v>2644</v>
      </c>
      <c r="I1967" s="28">
        <f t="shared" si="121"/>
        <v>-283</v>
      </c>
      <c r="J1967">
        <f t="shared" si="122"/>
        <v>0.89536065018625122</v>
      </c>
      <c r="K1967">
        <f t="shared" si="123"/>
        <v>0.99026217228464419</v>
      </c>
      <c r="L1967" t="str">
        <f t="shared" si="124"/>
        <v>1</v>
      </c>
    </row>
    <row r="1968" spans="1:12" ht="25.5">
      <c r="A1968" s="9" t="s">
        <v>406</v>
      </c>
      <c r="B1968" s="7">
        <v>38991</v>
      </c>
      <c r="C1968" s="9">
        <v>2006</v>
      </c>
      <c r="D1968" s="9" t="s">
        <v>10</v>
      </c>
      <c r="E1968" s="13">
        <v>1272</v>
      </c>
      <c r="F1968" s="14">
        <v>12501</v>
      </c>
      <c r="G1968" s="13">
        <v>1496</v>
      </c>
      <c r="H1968" s="13">
        <v>1253</v>
      </c>
      <c r="I1968" s="28">
        <f t="shared" si="121"/>
        <v>-224</v>
      </c>
      <c r="J1968">
        <f t="shared" si="122"/>
        <v>0.83756684491978606</v>
      </c>
      <c r="K1968">
        <f t="shared" si="123"/>
        <v>0.98506289308176098</v>
      </c>
      <c r="L1968" t="str">
        <f t="shared" si="124"/>
        <v>1</v>
      </c>
    </row>
    <row r="1969" spans="1:12">
      <c r="A1969" s="9" t="s">
        <v>406</v>
      </c>
      <c r="B1969" s="7">
        <v>38991</v>
      </c>
      <c r="C1969" s="9">
        <v>2006</v>
      </c>
      <c r="D1969" s="9" t="s">
        <v>11</v>
      </c>
      <c r="E1969" s="13">
        <v>519</v>
      </c>
      <c r="F1969" s="14">
        <v>11203</v>
      </c>
      <c r="G1969" s="13">
        <v>900</v>
      </c>
      <c r="H1969" s="13">
        <v>509</v>
      </c>
      <c r="I1969" s="28">
        <f t="shared" si="121"/>
        <v>-381</v>
      </c>
      <c r="J1969">
        <f t="shared" si="122"/>
        <v>0.56555555555555559</v>
      </c>
      <c r="K1969">
        <f t="shared" si="123"/>
        <v>0.98073217726396922</v>
      </c>
      <c r="L1969" t="str">
        <f t="shared" si="124"/>
        <v>1</v>
      </c>
    </row>
    <row r="1970" spans="1:12">
      <c r="A1970" s="9" t="s">
        <v>406</v>
      </c>
      <c r="B1970" s="7">
        <v>38991</v>
      </c>
      <c r="C1970" s="9">
        <v>2006</v>
      </c>
      <c r="D1970" s="9" t="s">
        <v>12</v>
      </c>
      <c r="E1970" s="13">
        <v>465</v>
      </c>
      <c r="F1970" s="14">
        <v>1001</v>
      </c>
      <c r="G1970" s="13">
        <v>761</v>
      </c>
      <c r="H1970" s="13">
        <v>460</v>
      </c>
      <c r="I1970" s="28">
        <f t="shared" si="121"/>
        <v>-296</v>
      </c>
      <c r="J1970">
        <f t="shared" si="122"/>
        <v>0.60446780551905388</v>
      </c>
      <c r="K1970">
        <f t="shared" si="123"/>
        <v>0.989247311827957</v>
      </c>
      <c r="L1970" t="str">
        <f t="shared" si="124"/>
        <v>1</v>
      </c>
    </row>
    <row r="1971" spans="1:12">
      <c r="A1971" s="9" t="s">
        <v>406</v>
      </c>
      <c r="B1971" s="7">
        <v>38991</v>
      </c>
      <c r="C1971" s="9">
        <v>2006</v>
      </c>
      <c r="D1971" s="9" t="s">
        <v>13</v>
      </c>
      <c r="E1971" s="13">
        <v>1370</v>
      </c>
      <c r="F1971" s="14">
        <v>13000</v>
      </c>
      <c r="G1971" s="13">
        <v>2056</v>
      </c>
      <c r="H1971" s="13">
        <v>1292</v>
      </c>
      <c r="I1971" s="28">
        <f t="shared" si="121"/>
        <v>-686</v>
      </c>
      <c r="J1971">
        <f t="shared" si="122"/>
        <v>0.62840466926070038</v>
      </c>
      <c r="K1971">
        <f t="shared" si="123"/>
        <v>0.94306569343065694</v>
      </c>
      <c r="L1971" t="str">
        <f t="shared" si="124"/>
        <v>1</v>
      </c>
    </row>
    <row r="1972" spans="1:12" ht="25.5">
      <c r="A1972" s="9" t="s">
        <v>407</v>
      </c>
      <c r="B1972" s="7">
        <v>39005</v>
      </c>
      <c r="C1972" s="9">
        <v>2006</v>
      </c>
      <c r="D1972" s="9" t="s">
        <v>9</v>
      </c>
      <c r="E1972" s="13">
        <v>2669</v>
      </c>
      <c r="F1972" s="14">
        <v>10510</v>
      </c>
      <c r="G1972" s="13">
        <v>2761</v>
      </c>
      <c r="H1972" s="13">
        <v>2669</v>
      </c>
      <c r="I1972" s="28">
        <f t="shared" si="121"/>
        <v>-92</v>
      </c>
      <c r="J1972">
        <f t="shared" si="122"/>
        <v>0.96667873958710615</v>
      </c>
      <c r="K1972">
        <f t="shared" si="123"/>
        <v>1</v>
      </c>
      <c r="L1972" t="str">
        <f t="shared" si="124"/>
        <v>2</v>
      </c>
    </row>
    <row r="1973" spans="1:12" ht="25.5">
      <c r="A1973" s="9" t="s">
        <v>407</v>
      </c>
      <c r="B1973" s="7">
        <v>39005</v>
      </c>
      <c r="C1973" s="9">
        <v>2006</v>
      </c>
      <c r="D1973" s="9" t="s">
        <v>10</v>
      </c>
      <c r="E1973" s="13">
        <v>1269</v>
      </c>
      <c r="F1973" s="14">
        <v>12989</v>
      </c>
      <c r="G1973" s="13">
        <v>1530</v>
      </c>
      <c r="H1973" s="13">
        <v>1269</v>
      </c>
      <c r="I1973" s="28">
        <f t="shared" si="121"/>
        <v>-261</v>
      </c>
      <c r="J1973">
        <f t="shared" si="122"/>
        <v>0.8294117647058824</v>
      </c>
      <c r="K1973">
        <f t="shared" si="123"/>
        <v>1</v>
      </c>
      <c r="L1973" t="str">
        <f t="shared" si="124"/>
        <v>2</v>
      </c>
    </row>
    <row r="1974" spans="1:12">
      <c r="A1974" s="9" t="s">
        <v>407</v>
      </c>
      <c r="B1974" s="7">
        <v>39005</v>
      </c>
      <c r="C1974" s="9">
        <v>2006</v>
      </c>
      <c r="D1974" s="9" t="s">
        <v>11</v>
      </c>
      <c r="E1974" s="13">
        <v>663</v>
      </c>
      <c r="F1974" s="14">
        <v>2001</v>
      </c>
      <c r="G1974" s="13">
        <v>749</v>
      </c>
      <c r="H1974" s="13">
        <v>630</v>
      </c>
      <c r="I1974" s="28">
        <f t="shared" si="121"/>
        <v>-86</v>
      </c>
      <c r="J1974">
        <f t="shared" si="122"/>
        <v>0.84112149532710279</v>
      </c>
      <c r="K1974">
        <f t="shared" si="123"/>
        <v>0.95022624434389136</v>
      </c>
      <c r="L1974" t="str">
        <f t="shared" si="124"/>
        <v>2</v>
      </c>
    </row>
    <row r="1975" spans="1:12">
      <c r="A1975" s="9" t="s">
        <v>407</v>
      </c>
      <c r="B1975" s="7">
        <v>39005</v>
      </c>
      <c r="C1975" s="9">
        <v>2006</v>
      </c>
      <c r="D1975" s="9" t="s">
        <v>12</v>
      </c>
      <c r="E1975" s="13">
        <v>448</v>
      </c>
      <c r="F1975" s="14">
        <v>1102</v>
      </c>
      <c r="G1975" s="13">
        <v>633</v>
      </c>
      <c r="H1975" s="13">
        <v>412</v>
      </c>
      <c r="I1975" s="28">
        <f t="shared" si="121"/>
        <v>-185</v>
      </c>
      <c r="J1975">
        <f t="shared" si="122"/>
        <v>0.65086887835703</v>
      </c>
      <c r="K1975">
        <f t="shared" si="123"/>
        <v>0.9196428571428571</v>
      </c>
      <c r="L1975" t="str">
        <f t="shared" si="124"/>
        <v>2</v>
      </c>
    </row>
    <row r="1976" spans="1:12">
      <c r="A1976" s="9" t="s">
        <v>407</v>
      </c>
      <c r="B1976" s="7">
        <v>39005</v>
      </c>
      <c r="C1976" s="9">
        <v>2006</v>
      </c>
      <c r="D1976" s="9" t="s">
        <v>13</v>
      </c>
      <c r="E1976" s="13">
        <v>1295</v>
      </c>
      <c r="F1976" s="14">
        <v>12605</v>
      </c>
      <c r="G1976" s="13">
        <v>1976</v>
      </c>
      <c r="H1976" s="13">
        <v>1290</v>
      </c>
      <c r="I1976" s="28">
        <f t="shared" si="121"/>
        <v>-681</v>
      </c>
      <c r="J1976">
        <f t="shared" si="122"/>
        <v>0.65283400809716596</v>
      </c>
      <c r="K1976">
        <f t="shared" si="123"/>
        <v>0.99613899613899615</v>
      </c>
      <c r="L1976" t="str">
        <f t="shared" si="124"/>
        <v>2</v>
      </c>
    </row>
    <row r="1977" spans="1:12" ht="25.5">
      <c r="A1977" s="9" t="s">
        <v>408</v>
      </c>
      <c r="B1977" s="7">
        <v>39022</v>
      </c>
      <c r="C1977" s="9">
        <v>2006</v>
      </c>
      <c r="D1977" s="9" t="s">
        <v>9</v>
      </c>
      <c r="E1977" s="13">
        <v>2695</v>
      </c>
      <c r="F1977" s="14">
        <v>12979</v>
      </c>
      <c r="G1977" s="13">
        <v>4013</v>
      </c>
      <c r="H1977" s="13">
        <v>2693</v>
      </c>
      <c r="I1977" s="28">
        <f t="shared" si="121"/>
        <v>-1318</v>
      </c>
      <c r="J1977">
        <f t="shared" si="122"/>
        <v>0.67106902566658355</v>
      </c>
      <c r="K1977">
        <f t="shared" si="123"/>
        <v>0.99925788497217072</v>
      </c>
      <c r="L1977" t="str">
        <f t="shared" si="124"/>
        <v>1</v>
      </c>
    </row>
    <row r="1978" spans="1:12" ht="25.5">
      <c r="A1978" s="9" t="s">
        <v>408</v>
      </c>
      <c r="B1978" s="7">
        <v>39022</v>
      </c>
      <c r="C1978" s="9">
        <v>2006</v>
      </c>
      <c r="D1978" s="9" t="s">
        <v>10</v>
      </c>
      <c r="E1978" s="13">
        <v>1288</v>
      </c>
      <c r="F1978" s="14">
        <v>13811</v>
      </c>
      <c r="G1978" s="13">
        <v>1683</v>
      </c>
      <c r="H1978" s="13">
        <v>1288</v>
      </c>
      <c r="I1978" s="28">
        <f t="shared" si="121"/>
        <v>-395</v>
      </c>
      <c r="J1978">
        <f t="shared" si="122"/>
        <v>0.76530005941770651</v>
      </c>
      <c r="K1978">
        <f t="shared" si="123"/>
        <v>1</v>
      </c>
      <c r="L1978" t="str">
        <f t="shared" si="124"/>
        <v>1</v>
      </c>
    </row>
    <row r="1979" spans="1:12">
      <c r="A1979" s="9" t="s">
        <v>408</v>
      </c>
      <c r="B1979" s="7">
        <v>39022</v>
      </c>
      <c r="C1979" s="9">
        <v>2006</v>
      </c>
      <c r="D1979" s="9" t="s">
        <v>11</v>
      </c>
      <c r="E1979" s="13">
        <v>518</v>
      </c>
      <c r="F1979" s="14">
        <v>3669</v>
      </c>
      <c r="G1979" s="13">
        <v>682</v>
      </c>
      <c r="H1979" s="13">
        <v>515</v>
      </c>
      <c r="I1979" s="28">
        <f t="shared" si="121"/>
        <v>-164</v>
      </c>
      <c r="J1979">
        <f t="shared" si="122"/>
        <v>0.75513196480938416</v>
      </c>
      <c r="K1979">
        <f t="shared" si="123"/>
        <v>0.99420849420849422</v>
      </c>
      <c r="L1979" t="str">
        <f t="shared" si="124"/>
        <v>1</v>
      </c>
    </row>
    <row r="1980" spans="1:12">
      <c r="A1980" s="9" t="s">
        <v>408</v>
      </c>
      <c r="B1980" s="7">
        <v>39022</v>
      </c>
      <c r="C1980" s="9">
        <v>2006</v>
      </c>
      <c r="D1980" s="9" t="s">
        <v>12</v>
      </c>
      <c r="E1980" s="13">
        <v>452</v>
      </c>
      <c r="F1980" s="14">
        <v>1201</v>
      </c>
      <c r="G1980" s="13">
        <v>641</v>
      </c>
      <c r="H1980" s="13">
        <v>411</v>
      </c>
      <c r="I1980" s="28">
        <f t="shared" si="121"/>
        <v>-189</v>
      </c>
      <c r="J1980">
        <f t="shared" si="122"/>
        <v>0.64118564742589701</v>
      </c>
      <c r="K1980">
        <f t="shared" si="123"/>
        <v>0.90929203539823011</v>
      </c>
      <c r="L1980" t="str">
        <f t="shared" si="124"/>
        <v>1</v>
      </c>
    </row>
    <row r="1981" spans="1:12">
      <c r="A1981" s="9" t="s">
        <v>408</v>
      </c>
      <c r="B1981" s="7">
        <v>39022</v>
      </c>
      <c r="C1981" s="9">
        <v>2006</v>
      </c>
      <c r="D1981" s="9" t="s">
        <v>13</v>
      </c>
      <c r="E1981" s="13">
        <v>1360</v>
      </c>
      <c r="F1981" s="14">
        <v>14156</v>
      </c>
      <c r="G1981" s="13">
        <v>2122</v>
      </c>
      <c r="H1981" s="13">
        <v>1359</v>
      </c>
      <c r="I1981" s="28">
        <f t="shared" si="121"/>
        <v>-762</v>
      </c>
      <c r="J1981">
        <f t="shared" si="122"/>
        <v>0.64043355325164941</v>
      </c>
      <c r="K1981">
        <f t="shared" si="123"/>
        <v>0.99926470588235294</v>
      </c>
      <c r="L1981" t="str">
        <f t="shared" si="124"/>
        <v>1</v>
      </c>
    </row>
    <row r="1982" spans="1:12" ht="25.5">
      <c r="A1982" s="9" t="s">
        <v>409</v>
      </c>
      <c r="B1982" s="7">
        <v>39036</v>
      </c>
      <c r="C1982" s="9">
        <v>2006</v>
      </c>
      <c r="D1982" s="9" t="s">
        <v>9</v>
      </c>
      <c r="E1982" s="13">
        <v>2669</v>
      </c>
      <c r="F1982" s="14">
        <v>12689</v>
      </c>
      <c r="G1982" s="13">
        <v>3499</v>
      </c>
      <c r="H1982" s="13">
        <v>2668</v>
      </c>
      <c r="I1982" s="28">
        <f t="shared" si="121"/>
        <v>-830</v>
      </c>
      <c r="J1982">
        <f t="shared" si="122"/>
        <v>0.76250357244927125</v>
      </c>
      <c r="K1982">
        <f t="shared" si="123"/>
        <v>0.99962532783814162</v>
      </c>
      <c r="L1982" t="str">
        <f t="shared" si="124"/>
        <v>2</v>
      </c>
    </row>
    <row r="1983" spans="1:12" ht="25.5">
      <c r="A1983" s="9" t="s">
        <v>409</v>
      </c>
      <c r="B1983" s="7">
        <v>39036</v>
      </c>
      <c r="C1983" s="9">
        <v>2006</v>
      </c>
      <c r="D1983" s="9" t="s">
        <v>10</v>
      </c>
      <c r="E1983" s="13">
        <v>1269</v>
      </c>
      <c r="F1983" s="14">
        <v>14509</v>
      </c>
      <c r="G1983" s="13">
        <v>1696</v>
      </c>
      <c r="H1983" s="13">
        <v>1266</v>
      </c>
      <c r="I1983" s="28">
        <f t="shared" si="121"/>
        <v>-427</v>
      </c>
      <c r="J1983">
        <f t="shared" si="122"/>
        <v>0.74646226415094341</v>
      </c>
      <c r="K1983">
        <f t="shared" si="123"/>
        <v>0.99763593380614657</v>
      </c>
      <c r="L1983" t="str">
        <f t="shared" si="124"/>
        <v>2</v>
      </c>
    </row>
    <row r="1984" spans="1:12">
      <c r="A1984" s="9" t="s">
        <v>409</v>
      </c>
      <c r="B1984" s="7">
        <v>39036</v>
      </c>
      <c r="C1984" s="9">
        <v>2006</v>
      </c>
      <c r="D1984" s="9" t="s">
        <v>11</v>
      </c>
      <c r="E1984" s="13">
        <v>540</v>
      </c>
      <c r="F1984" s="14">
        <v>1003</v>
      </c>
      <c r="G1984" s="13">
        <v>577</v>
      </c>
      <c r="H1984" s="13">
        <v>539</v>
      </c>
      <c r="I1984" s="28">
        <f t="shared" si="121"/>
        <v>-37</v>
      </c>
      <c r="J1984">
        <f t="shared" si="122"/>
        <v>0.9341421143847487</v>
      </c>
      <c r="K1984">
        <f t="shared" si="123"/>
        <v>0.99814814814814812</v>
      </c>
      <c r="L1984" t="str">
        <f t="shared" si="124"/>
        <v>2</v>
      </c>
    </row>
    <row r="1985" spans="1:12">
      <c r="A1985" s="9" t="s">
        <v>409</v>
      </c>
      <c r="B1985" s="7">
        <v>39036</v>
      </c>
      <c r="C1985" s="9">
        <v>2006</v>
      </c>
      <c r="D1985" s="9" t="s">
        <v>12</v>
      </c>
      <c r="E1985" s="13">
        <v>483</v>
      </c>
      <c r="F1985" s="14">
        <v>702</v>
      </c>
      <c r="G1985" s="13">
        <v>512</v>
      </c>
      <c r="H1985" s="13">
        <v>476</v>
      </c>
      <c r="I1985" s="28">
        <f t="shared" si="121"/>
        <v>-29</v>
      </c>
      <c r="J1985">
        <f t="shared" si="122"/>
        <v>0.9296875</v>
      </c>
      <c r="K1985">
        <f t="shared" si="123"/>
        <v>0.98550724637681164</v>
      </c>
      <c r="L1985" t="str">
        <f t="shared" si="124"/>
        <v>2</v>
      </c>
    </row>
    <row r="1986" spans="1:12">
      <c r="A1986" s="9" t="s">
        <v>409</v>
      </c>
      <c r="B1986" s="7">
        <v>39036</v>
      </c>
      <c r="C1986" s="9">
        <v>2006</v>
      </c>
      <c r="D1986" s="9" t="s">
        <v>13</v>
      </c>
      <c r="E1986" s="13">
        <v>1287</v>
      </c>
      <c r="F1986" s="14">
        <v>14501</v>
      </c>
      <c r="G1986" s="13">
        <v>1981</v>
      </c>
      <c r="H1986" s="13">
        <v>1279</v>
      </c>
      <c r="I1986" s="28">
        <f t="shared" si="121"/>
        <v>-694</v>
      </c>
      <c r="J1986">
        <f t="shared" si="122"/>
        <v>0.64563351842503791</v>
      </c>
      <c r="K1986">
        <f t="shared" si="123"/>
        <v>0.99378399378399374</v>
      </c>
      <c r="L1986" t="str">
        <f t="shared" si="124"/>
        <v>2</v>
      </c>
    </row>
    <row r="1987" spans="1:12" ht="25.5">
      <c r="A1987" s="9" t="s">
        <v>410</v>
      </c>
      <c r="B1987" s="7">
        <v>39052</v>
      </c>
      <c r="C1987" s="9">
        <v>2006</v>
      </c>
      <c r="D1987" s="9" t="s">
        <v>9</v>
      </c>
      <c r="E1987" s="13">
        <v>2670</v>
      </c>
      <c r="F1987" s="14">
        <v>12200</v>
      </c>
      <c r="G1987" s="13">
        <v>3018</v>
      </c>
      <c r="H1987" s="13">
        <v>2670</v>
      </c>
      <c r="I1987" s="28">
        <f t="shared" ref="I1987:I2050" si="125">E1987-G1987</f>
        <v>-348</v>
      </c>
      <c r="J1987">
        <f t="shared" ref="J1987:J2050" si="126">H1987/G1987</f>
        <v>0.88469184890656061</v>
      </c>
      <c r="K1987">
        <f t="shared" ref="K1987:K2050" si="127">H1987/E1987</f>
        <v>1</v>
      </c>
      <c r="L1987" t="str">
        <f t="shared" ref="L1987:L2050" si="128">IF(COUNTIF(A1987,"*First*"), "1","2")</f>
        <v>1</v>
      </c>
    </row>
    <row r="1988" spans="1:12" ht="25.5">
      <c r="A1988" s="9" t="s">
        <v>410</v>
      </c>
      <c r="B1988" s="7">
        <v>39052</v>
      </c>
      <c r="C1988" s="9">
        <v>2006</v>
      </c>
      <c r="D1988" s="9" t="s">
        <v>10</v>
      </c>
      <c r="E1988" s="13">
        <v>1269</v>
      </c>
      <c r="F1988" s="14">
        <v>14389</v>
      </c>
      <c r="G1988" s="13">
        <v>1521</v>
      </c>
      <c r="H1988" s="13">
        <v>1267</v>
      </c>
      <c r="I1988" s="28">
        <f t="shared" si="125"/>
        <v>-252</v>
      </c>
      <c r="J1988">
        <f t="shared" si="126"/>
        <v>0.83300460223537143</v>
      </c>
      <c r="K1988">
        <f t="shared" si="127"/>
        <v>0.99842395587076438</v>
      </c>
      <c r="L1988" t="str">
        <f t="shared" si="128"/>
        <v>1</v>
      </c>
    </row>
    <row r="1989" spans="1:12">
      <c r="A1989" s="9" t="s">
        <v>410</v>
      </c>
      <c r="B1989" s="7">
        <v>39052</v>
      </c>
      <c r="C1989" s="9">
        <v>2006</v>
      </c>
      <c r="D1989" s="9" t="s">
        <v>11</v>
      </c>
      <c r="E1989" s="13">
        <v>511</v>
      </c>
      <c r="F1989" s="14">
        <v>509</v>
      </c>
      <c r="G1989" s="13">
        <v>550</v>
      </c>
      <c r="H1989" s="13">
        <v>510</v>
      </c>
      <c r="I1989" s="28">
        <f t="shared" si="125"/>
        <v>-39</v>
      </c>
      <c r="J1989">
        <f t="shared" si="126"/>
        <v>0.92727272727272725</v>
      </c>
      <c r="K1989">
        <f t="shared" si="127"/>
        <v>0.99804305283757333</v>
      </c>
      <c r="L1989" t="str">
        <f t="shared" si="128"/>
        <v>1</v>
      </c>
    </row>
    <row r="1990" spans="1:12">
      <c r="A1990" s="9" t="s">
        <v>410</v>
      </c>
      <c r="B1990" s="7">
        <v>39052</v>
      </c>
      <c r="C1990" s="9">
        <v>2006</v>
      </c>
      <c r="D1990" s="9" t="s">
        <v>12</v>
      </c>
      <c r="E1990" s="13">
        <v>488</v>
      </c>
      <c r="F1990" s="14">
        <v>1251</v>
      </c>
      <c r="G1990" s="13">
        <v>759</v>
      </c>
      <c r="H1990" s="13">
        <v>476</v>
      </c>
      <c r="I1990" s="28">
        <f t="shared" si="125"/>
        <v>-271</v>
      </c>
      <c r="J1990">
        <f t="shared" si="126"/>
        <v>0.62714097496706189</v>
      </c>
      <c r="K1990">
        <f t="shared" si="127"/>
        <v>0.97540983606557374</v>
      </c>
      <c r="L1990" t="str">
        <f t="shared" si="128"/>
        <v>1</v>
      </c>
    </row>
    <row r="1991" spans="1:12">
      <c r="A1991" s="9" t="s">
        <v>410</v>
      </c>
      <c r="B1991" s="7">
        <v>39052</v>
      </c>
      <c r="C1991" s="9">
        <v>2006</v>
      </c>
      <c r="D1991" s="9" t="s">
        <v>13</v>
      </c>
      <c r="E1991" s="13">
        <v>1283</v>
      </c>
      <c r="F1991" s="14">
        <v>14669</v>
      </c>
      <c r="G1991" s="13">
        <v>1991</v>
      </c>
      <c r="H1991" s="13">
        <v>1261</v>
      </c>
      <c r="I1991" s="28">
        <f t="shared" si="125"/>
        <v>-708</v>
      </c>
      <c r="J1991">
        <f t="shared" si="126"/>
        <v>0.63335007533902565</v>
      </c>
      <c r="K1991">
        <f t="shared" si="127"/>
        <v>0.98285268901013245</v>
      </c>
      <c r="L1991" t="str">
        <f t="shared" si="128"/>
        <v>1</v>
      </c>
    </row>
    <row r="1992" spans="1:12" ht="25.5">
      <c r="A1992" s="9" t="s">
        <v>411</v>
      </c>
      <c r="B1992" s="7">
        <v>39066</v>
      </c>
      <c r="C1992" s="9">
        <v>2006</v>
      </c>
      <c r="D1992" s="9" t="s">
        <v>9</v>
      </c>
      <c r="E1992" s="13">
        <v>2670</v>
      </c>
      <c r="F1992" s="14">
        <v>9605</v>
      </c>
      <c r="G1992" s="13">
        <v>2886</v>
      </c>
      <c r="H1992" s="13">
        <v>2668</v>
      </c>
      <c r="I1992" s="28">
        <f t="shared" si="125"/>
        <v>-216</v>
      </c>
      <c r="J1992">
        <f t="shared" si="126"/>
        <v>0.92446292446292444</v>
      </c>
      <c r="K1992">
        <f t="shared" si="127"/>
        <v>0.99925093632958806</v>
      </c>
      <c r="L1992" t="str">
        <f t="shared" si="128"/>
        <v>2</v>
      </c>
    </row>
    <row r="1993" spans="1:12" ht="25.5">
      <c r="A1993" s="9" t="s">
        <v>411</v>
      </c>
      <c r="B1993" s="7">
        <v>39066</v>
      </c>
      <c r="C1993" s="9">
        <v>2006</v>
      </c>
      <c r="D1993" s="9" t="s">
        <v>10</v>
      </c>
      <c r="E1993" s="13">
        <v>1272</v>
      </c>
      <c r="F1993" s="14">
        <v>12889</v>
      </c>
      <c r="G1993" s="13">
        <v>1413</v>
      </c>
      <c r="H1993" s="13">
        <v>1240</v>
      </c>
      <c r="I1993" s="28">
        <f t="shared" si="125"/>
        <v>-141</v>
      </c>
      <c r="J1993">
        <f t="shared" si="126"/>
        <v>0.87756546355272469</v>
      </c>
      <c r="K1993">
        <f t="shared" si="127"/>
        <v>0.97484276729559749</v>
      </c>
      <c r="L1993" t="str">
        <f t="shared" si="128"/>
        <v>2</v>
      </c>
    </row>
    <row r="1994" spans="1:12">
      <c r="A1994" s="9" t="s">
        <v>411</v>
      </c>
      <c r="B1994" s="7">
        <v>39066</v>
      </c>
      <c r="C1994" s="9">
        <v>2006</v>
      </c>
      <c r="D1994" s="9" t="s">
        <v>11</v>
      </c>
      <c r="E1994" s="13">
        <v>508</v>
      </c>
      <c r="F1994" s="14">
        <v>1</v>
      </c>
      <c r="G1994" s="13">
        <v>490</v>
      </c>
      <c r="H1994" s="13">
        <v>490</v>
      </c>
      <c r="I1994" s="28">
        <f t="shared" si="125"/>
        <v>18</v>
      </c>
      <c r="J1994">
        <f t="shared" si="126"/>
        <v>1</v>
      </c>
      <c r="K1994">
        <f t="shared" si="127"/>
        <v>0.96456692913385822</v>
      </c>
      <c r="L1994" t="str">
        <f t="shared" si="128"/>
        <v>2</v>
      </c>
    </row>
    <row r="1995" spans="1:12">
      <c r="A1995" s="9" t="s">
        <v>411</v>
      </c>
      <c r="B1995" s="7">
        <v>39066</v>
      </c>
      <c r="C1995" s="9">
        <v>2006</v>
      </c>
      <c r="D1995" s="9" t="s">
        <v>12</v>
      </c>
      <c r="E1995" s="13">
        <v>454</v>
      </c>
      <c r="F1995" s="14">
        <v>1210</v>
      </c>
      <c r="G1995" s="13">
        <v>684</v>
      </c>
      <c r="H1995" s="13">
        <v>448</v>
      </c>
      <c r="I1995" s="28">
        <f t="shared" si="125"/>
        <v>-230</v>
      </c>
      <c r="J1995">
        <f t="shared" si="126"/>
        <v>0.65497076023391809</v>
      </c>
      <c r="K1995">
        <f t="shared" si="127"/>
        <v>0.986784140969163</v>
      </c>
      <c r="L1995" t="str">
        <f t="shared" si="128"/>
        <v>2</v>
      </c>
    </row>
    <row r="1996" spans="1:12">
      <c r="A1996" s="9" t="s">
        <v>411</v>
      </c>
      <c r="B1996" s="7">
        <v>39066</v>
      </c>
      <c r="C1996" s="9">
        <v>2006</v>
      </c>
      <c r="D1996" s="9" t="s">
        <v>13</v>
      </c>
      <c r="E1996" s="13">
        <v>1290</v>
      </c>
      <c r="F1996" s="14">
        <v>13499</v>
      </c>
      <c r="G1996" s="13">
        <v>1708</v>
      </c>
      <c r="H1996" s="13">
        <v>1203</v>
      </c>
      <c r="I1996" s="28">
        <f t="shared" si="125"/>
        <v>-418</v>
      </c>
      <c r="J1996">
        <f t="shared" si="126"/>
        <v>0.70433255269320838</v>
      </c>
      <c r="K1996">
        <f t="shared" si="127"/>
        <v>0.93255813953488376</v>
      </c>
      <c r="L1996" t="str">
        <f t="shared" si="128"/>
        <v>2</v>
      </c>
    </row>
    <row r="1997" spans="1:12" ht="25.5">
      <c r="A1997" s="9" t="s">
        <v>412</v>
      </c>
      <c r="B1997" s="7">
        <v>38353</v>
      </c>
      <c r="C1997" s="9">
        <v>2005</v>
      </c>
      <c r="D1997" s="9" t="s">
        <v>9</v>
      </c>
      <c r="E1997" s="13">
        <v>2513</v>
      </c>
      <c r="F1997" s="14">
        <v>18400</v>
      </c>
      <c r="G1997" s="13">
        <v>2677</v>
      </c>
      <c r="H1997" s="13">
        <v>2512</v>
      </c>
      <c r="I1997" s="28">
        <f t="shared" si="125"/>
        <v>-164</v>
      </c>
      <c r="J1997">
        <f t="shared" si="126"/>
        <v>0.93836384011953677</v>
      </c>
      <c r="K1997">
        <f t="shared" si="127"/>
        <v>0.99960206923995221</v>
      </c>
      <c r="L1997" t="str">
        <f t="shared" si="128"/>
        <v>1</v>
      </c>
    </row>
    <row r="1998" spans="1:12" ht="25.5">
      <c r="A1998" s="9" t="s">
        <v>412</v>
      </c>
      <c r="B1998" s="7">
        <v>38353</v>
      </c>
      <c r="C1998" s="9">
        <v>2005</v>
      </c>
      <c r="D1998" s="9" t="s">
        <v>10</v>
      </c>
      <c r="E1998" s="13">
        <v>1139</v>
      </c>
      <c r="F1998" s="14">
        <v>14002</v>
      </c>
      <c r="G1998" s="13">
        <v>1311</v>
      </c>
      <c r="H1998" s="13">
        <v>1139</v>
      </c>
      <c r="I1998" s="28">
        <f t="shared" si="125"/>
        <v>-172</v>
      </c>
      <c r="J1998">
        <f t="shared" si="126"/>
        <v>0.86880244088482073</v>
      </c>
      <c r="K1998">
        <f t="shared" si="127"/>
        <v>1</v>
      </c>
      <c r="L1998" t="str">
        <f t="shared" si="128"/>
        <v>1</v>
      </c>
    </row>
    <row r="1999" spans="1:12">
      <c r="A1999" s="9" t="s">
        <v>412</v>
      </c>
      <c r="B1999" s="7">
        <v>38353</v>
      </c>
      <c r="C1999" s="9">
        <v>2005</v>
      </c>
      <c r="D1999" s="9" t="s">
        <v>11</v>
      </c>
      <c r="E1999" s="13">
        <v>672</v>
      </c>
      <c r="F1999" s="14">
        <v>3710</v>
      </c>
      <c r="G1999" s="13">
        <v>790</v>
      </c>
      <c r="H1999" s="13">
        <v>671</v>
      </c>
      <c r="I1999" s="28">
        <f t="shared" si="125"/>
        <v>-118</v>
      </c>
      <c r="J1999">
        <f t="shared" si="126"/>
        <v>0.84936708860759491</v>
      </c>
      <c r="K1999">
        <f t="shared" si="127"/>
        <v>0.99851190476190477</v>
      </c>
      <c r="L1999" t="str">
        <f t="shared" si="128"/>
        <v>1</v>
      </c>
    </row>
    <row r="2000" spans="1:12">
      <c r="A2000" s="9" t="s">
        <v>412</v>
      </c>
      <c r="B2000" s="7">
        <v>38353</v>
      </c>
      <c r="C2000" s="9">
        <v>2005</v>
      </c>
      <c r="D2000" s="9" t="s">
        <v>12</v>
      </c>
      <c r="E2000" s="13">
        <v>499</v>
      </c>
      <c r="F2000" s="14">
        <v>552</v>
      </c>
      <c r="G2000" s="13">
        <v>598</v>
      </c>
      <c r="H2000" s="13">
        <v>426</v>
      </c>
      <c r="I2000" s="28">
        <f t="shared" si="125"/>
        <v>-99</v>
      </c>
      <c r="J2000">
        <f t="shared" si="126"/>
        <v>0.7123745819397993</v>
      </c>
      <c r="K2000">
        <f t="shared" si="127"/>
        <v>0.85370741482965928</v>
      </c>
      <c r="L2000" t="str">
        <f t="shared" si="128"/>
        <v>1</v>
      </c>
    </row>
    <row r="2001" spans="1:12">
      <c r="A2001" s="9" t="s">
        <v>412</v>
      </c>
      <c r="B2001" s="7">
        <v>38353</v>
      </c>
      <c r="C2001" s="9">
        <v>2005</v>
      </c>
      <c r="D2001" s="9" t="s">
        <v>13</v>
      </c>
      <c r="E2001" s="13">
        <v>1336</v>
      </c>
      <c r="F2001" s="14">
        <v>19295</v>
      </c>
      <c r="G2001" s="13">
        <v>1725</v>
      </c>
      <c r="H2001" s="13">
        <v>1335</v>
      </c>
      <c r="I2001" s="28">
        <f t="shared" si="125"/>
        <v>-389</v>
      </c>
      <c r="J2001">
        <f t="shared" si="126"/>
        <v>0.77391304347826084</v>
      </c>
      <c r="K2001">
        <f t="shared" si="127"/>
        <v>0.99925149700598803</v>
      </c>
      <c r="L2001" t="str">
        <f t="shared" si="128"/>
        <v>1</v>
      </c>
    </row>
    <row r="2002" spans="1:12" ht="25.5">
      <c r="A2002" s="9" t="s">
        <v>413</v>
      </c>
      <c r="B2002" s="7">
        <v>38367</v>
      </c>
      <c r="C2002" s="9">
        <v>2005</v>
      </c>
      <c r="D2002" s="9" t="s">
        <v>9</v>
      </c>
      <c r="E2002" s="13">
        <v>2513</v>
      </c>
      <c r="F2002" s="14">
        <v>19501</v>
      </c>
      <c r="G2002" s="13">
        <v>3793</v>
      </c>
      <c r="H2002" s="13">
        <v>2508</v>
      </c>
      <c r="I2002" s="28">
        <f t="shared" si="125"/>
        <v>-1280</v>
      </c>
      <c r="J2002">
        <f t="shared" si="126"/>
        <v>0.66121803321908779</v>
      </c>
      <c r="K2002">
        <f t="shared" si="127"/>
        <v>0.99801034619976126</v>
      </c>
      <c r="L2002" t="str">
        <f t="shared" si="128"/>
        <v>2</v>
      </c>
    </row>
    <row r="2003" spans="1:12" ht="25.5">
      <c r="A2003" s="9" t="s">
        <v>413</v>
      </c>
      <c r="B2003" s="7">
        <v>38367</v>
      </c>
      <c r="C2003" s="9">
        <v>2005</v>
      </c>
      <c r="D2003" s="9" t="s">
        <v>10</v>
      </c>
      <c r="E2003" s="13">
        <v>1148</v>
      </c>
      <c r="F2003" s="14">
        <v>19502</v>
      </c>
      <c r="G2003" s="13">
        <v>1834</v>
      </c>
      <c r="H2003" s="13">
        <v>1145</v>
      </c>
      <c r="I2003" s="28">
        <f t="shared" si="125"/>
        <v>-686</v>
      </c>
      <c r="J2003">
        <f t="shared" si="126"/>
        <v>0.62431842966194107</v>
      </c>
      <c r="K2003">
        <f t="shared" si="127"/>
        <v>0.9973867595818815</v>
      </c>
      <c r="L2003" t="str">
        <f t="shared" si="128"/>
        <v>2</v>
      </c>
    </row>
    <row r="2004" spans="1:12">
      <c r="A2004" s="9" t="s">
        <v>413</v>
      </c>
      <c r="B2004" s="7">
        <v>38367</v>
      </c>
      <c r="C2004" s="9">
        <v>2005</v>
      </c>
      <c r="D2004" s="9" t="s">
        <v>11</v>
      </c>
      <c r="E2004" s="13">
        <v>681</v>
      </c>
      <c r="F2004" s="14">
        <v>4189</v>
      </c>
      <c r="G2004" s="13">
        <v>830</v>
      </c>
      <c r="H2004" s="13">
        <v>681</v>
      </c>
      <c r="I2004" s="28">
        <f t="shared" si="125"/>
        <v>-149</v>
      </c>
      <c r="J2004">
        <f t="shared" si="126"/>
        <v>0.82048192771084338</v>
      </c>
      <c r="K2004">
        <f t="shared" si="127"/>
        <v>1</v>
      </c>
      <c r="L2004" t="str">
        <f t="shared" si="128"/>
        <v>2</v>
      </c>
    </row>
    <row r="2005" spans="1:12">
      <c r="A2005" s="9" t="s">
        <v>413</v>
      </c>
      <c r="B2005" s="7">
        <v>38367</v>
      </c>
      <c r="C2005" s="9">
        <v>2005</v>
      </c>
      <c r="D2005" s="9" t="s">
        <v>12</v>
      </c>
      <c r="E2005" s="13">
        <v>527</v>
      </c>
      <c r="F2005" s="14">
        <v>511</v>
      </c>
      <c r="G2005" s="13">
        <v>765</v>
      </c>
      <c r="H2005" s="13">
        <v>523</v>
      </c>
      <c r="I2005" s="28">
        <f t="shared" si="125"/>
        <v>-238</v>
      </c>
      <c r="J2005">
        <f t="shared" si="126"/>
        <v>0.68366013071895426</v>
      </c>
      <c r="K2005">
        <f t="shared" si="127"/>
        <v>0.99240986717267554</v>
      </c>
      <c r="L2005" t="str">
        <f t="shared" si="128"/>
        <v>2</v>
      </c>
    </row>
    <row r="2006" spans="1:12">
      <c r="A2006" s="9" t="s">
        <v>413</v>
      </c>
      <c r="B2006" s="7">
        <v>38367</v>
      </c>
      <c r="C2006" s="9">
        <v>2005</v>
      </c>
      <c r="D2006" s="9" t="s">
        <v>13</v>
      </c>
      <c r="E2006" s="13">
        <v>1338</v>
      </c>
      <c r="F2006" s="14">
        <v>19002</v>
      </c>
      <c r="G2006" s="13">
        <v>1890</v>
      </c>
      <c r="H2006" s="13">
        <v>1301</v>
      </c>
      <c r="I2006" s="28">
        <f t="shared" si="125"/>
        <v>-552</v>
      </c>
      <c r="J2006">
        <f t="shared" si="126"/>
        <v>0.68835978835978839</v>
      </c>
      <c r="K2006">
        <f t="shared" si="127"/>
        <v>0.97234678624813153</v>
      </c>
      <c r="L2006" t="str">
        <f t="shared" si="128"/>
        <v>2</v>
      </c>
    </row>
    <row r="2007" spans="1:12" ht="25.5">
      <c r="A2007" s="9" t="s">
        <v>414</v>
      </c>
      <c r="B2007" s="7">
        <v>38384</v>
      </c>
      <c r="C2007" s="9">
        <v>2005</v>
      </c>
      <c r="D2007" s="9" t="s">
        <v>9</v>
      </c>
      <c r="E2007" s="13">
        <v>2514</v>
      </c>
      <c r="F2007" s="14">
        <v>18200</v>
      </c>
      <c r="G2007" s="13">
        <v>3394</v>
      </c>
      <c r="H2007" s="13">
        <v>2511</v>
      </c>
      <c r="I2007" s="28">
        <f t="shared" si="125"/>
        <v>-880</v>
      </c>
      <c r="J2007">
        <f t="shared" si="126"/>
        <v>0.73983500294637594</v>
      </c>
      <c r="K2007">
        <f t="shared" si="127"/>
        <v>0.99880668257756566</v>
      </c>
      <c r="L2007" t="str">
        <f t="shared" si="128"/>
        <v>1</v>
      </c>
    </row>
    <row r="2008" spans="1:12" ht="25.5">
      <c r="A2008" s="9" t="s">
        <v>414</v>
      </c>
      <c r="B2008" s="7">
        <v>38384</v>
      </c>
      <c r="C2008" s="9">
        <v>2005</v>
      </c>
      <c r="D2008" s="9" t="s">
        <v>10</v>
      </c>
      <c r="E2008" s="13">
        <v>1137</v>
      </c>
      <c r="F2008" s="14">
        <v>16533</v>
      </c>
      <c r="G2008" s="13">
        <v>1450</v>
      </c>
      <c r="H2008" s="13">
        <v>1137</v>
      </c>
      <c r="I2008" s="28">
        <f t="shared" si="125"/>
        <v>-313</v>
      </c>
      <c r="J2008">
        <f t="shared" si="126"/>
        <v>0.7841379310344827</v>
      </c>
      <c r="K2008">
        <f t="shared" si="127"/>
        <v>1</v>
      </c>
      <c r="L2008" t="str">
        <f t="shared" si="128"/>
        <v>1</v>
      </c>
    </row>
    <row r="2009" spans="1:12">
      <c r="A2009" s="9" t="s">
        <v>414</v>
      </c>
      <c r="B2009" s="7">
        <v>38384</v>
      </c>
      <c r="C2009" s="9">
        <v>2005</v>
      </c>
      <c r="D2009" s="9" t="s">
        <v>11</v>
      </c>
      <c r="E2009" s="13">
        <v>673</v>
      </c>
      <c r="F2009" s="14">
        <v>4301</v>
      </c>
      <c r="G2009" s="13">
        <v>850</v>
      </c>
      <c r="H2009" s="13">
        <v>672</v>
      </c>
      <c r="I2009" s="28">
        <f t="shared" si="125"/>
        <v>-177</v>
      </c>
      <c r="J2009">
        <f t="shared" si="126"/>
        <v>0.79058823529411759</v>
      </c>
      <c r="K2009">
        <f t="shared" si="127"/>
        <v>0.99851411589895989</v>
      </c>
      <c r="L2009" t="str">
        <f t="shared" si="128"/>
        <v>1</v>
      </c>
    </row>
    <row r="2010" spans="1:12">
      <c r="A2010" s="9" t="s">
        <v>414</v>
      </c>
      <c r="B2010" s="7">
        <v>38384</v>
      </c>
      <c r="C2010" s="9">
        <v>2005</v>
      </c>
      <c r="D2010" s="9" t="s">
        <v>12</v>
      </c>
      <c r="E2010" s="13">
        <v>572</v>
      </c>
      <c r="F2010" s="14">
        <v>224</v>
      </c>
      <c r="G2010" s="13">
        <v>605</v>
      </c>
      <c r="H2010" s="13">
        <v>554</v>
      </c>
      <c r="I2010" s="28">
        <f t="shared" si="125"/>
        <v>-33</v>
      </c>
      <c r="J2010">
        <f t="shared" si="126"/>
        <v>0.91570247933884297</v>
      </c>
      <c r="K2010">
        <f t="shared" si="127"/>
        <v>0.96853146853146854</v>
      </c>
      <c r="L2010" t="str">
        <f t="shared" si="128"/>
        <v>1</v>
      </c>
    </row>
    <row r="2011" spans="1:12">
      <c r="A2011" s="9" t="s">
        <v>414</v>
      </c>
      <c r="B2011" s="7">
        <v>38384</v>
      </c>
      <c r="C2011" s="9">
        <v>2005</v>
      </c>
      <c r="D2011" s="9" t="s">
        <v>13</v>
      </c>
      <c r="E2011" s="13">
        <v>1337</v>
      </c>
      <c r="F2011" s="14">
        <v>17300</v>
      </c>
      <c r="G2011" s="13">
        <v>1809</v>
      </c>
      <c r="H2011" s="13">
        <v>1335</v>
      </c>
      <c r="I2011" s="28">
        <f t="shared" si="125"/>
        <v>-472</v>
      </c>
      <c r="J2011">
        <f t="shared" si="126"/>
        <v>0.73797678275290213</v>
      </c>
      <c r="K2011">
        <f t="shared" si="127"/>
        <v>0.99850411368735981</v>
      </c>
      <c r="L2011" t="str">
        <f t="shared" si="128"/>
        <v>1</v>
      </c>
    </row>
    <row r="2012" spans="1:12" ht="25.5">
      <c r="A2012" s="9" t="s">
        <v>415</v>
      </c>
      <c r="B2012" s="7">
        <v>38398</v>
      </c>
      <c r="C2012" s="9">
        <v>2005</v>
      </c>
      <c r="D2012" s="9" t="s">
        <v>9</v>
      </c>
      <c r="E2012" s="13">
        <v>2518</v>
      </c>
      <c r="F2012" s="14">
        <v>18159</v>
      </c>
      <c r="G2012" s="13">
        <v>3140</v>
      </c>
      <c r="H2012" s="13">
        <v>2511</v>
      </c>
      <c r="I2012" s="28">
        <f t="shared" si="125"/>
        <v>-622</v>
      </c>
      <c r="J2012">
        <f t="shared" si="126"/>
        <v>0.79968152866242037</v>
      </c>
      <c r="K2012">
        <f t="shared" si="127"/>
        <v>0.99722001588562348</v>
      </c>
      <c r="L2012" t="str">
        <f t="shared" si="128"/>
        <v>2</v>
      </c>
    </row>
    <row r="2013" spans="1:12" ht="25.5">
      <c r="A2013" s="9" t="s">
        <v>415</v>
      </c>
      <c r="B2013" s="7">
        <v>38398</v>
      </c>
      <c r="C2013" s="9">
        <v>2005</v>
      </c>
      <c r="D2013" s="9" t="s">
        <v>10</v>
      </c>
      <c r="E2013" s="13">
        <v>1140</v>
      </c>
      <c r="F2013" s="14">
        <v>16891</v>
      </c>
      <c r="G2013" s="13">
        <v>1443</v>
      </c>
      <c r="H2013" s="13">
        <v>1137</v>
      </c>
      <c r="I2013" s="28">
        <f t="shared" si="125"/>
        <v>-303</v>
      </c>
      <c r="J2013">
        <f t="shared" si="126"/>
        <v>0.78794178794178793</v>
      </c>
      <c r="K2013">
        <f t="shared" si="127"/>
        <v>0.99736842105263157</v>
      </c>
      <c r="L2013" t="str">
        <f t="shared" si="128"/>
        <v>2</v>
      </c>
    </row>
    <row r="2014" spans="1:12">
      <c r="A2014" s="9" t="s">
        <v>415</v>
      </c>
      <c r="B2014" s="7">
        <v>38398</v>
      </c>
      <c r="C2014" s="9">
        <v>2005</v>
      </c>
      <c r="D2014" s="9" t="s">
        <v>11</v>
      </c>
      <c r="E2014" s="13">
        <v>672</v>
      </c>
      <c r="F2014" s="14">
        <v>4499</v>
      </c>
      <c r="G2014" s="13">
        <v>794</v>
      </c>
      <c r="H2014" s="13">
        <v>667</v>
      </c>
      <c r="I2014" s="28">
        <f t="shared" si="125"/>
        <v>-122</v>
      </c>
      <c r="J2014">
        <f t="shared" si="126"/>
        <v>0.84005037783375314</v>
      </c>
      <c r="K2014">
        <f t="shared" si="127"/>
        <v>0.99255952380952384</v>
      </c>
      <c r="L2014" t="str">
        <f t="shared" si="128"/>
        <v>2</v>
      </c>
    </row>
    <row r="2015" spans="1:12">
      <c r="A2015" s="9" t="s">
        <v>415</v>
      </c>
      <c r="B2015" s="7">
        <v>38398</v>
      </c>
      <c r="C2015" s="9">
        <v>2005</v>
      </c>
      <c r="D2015" s="9" t="s">
        <v>12</v>
      </c>
      <c r="E2015" s="13">
        <v>503</v>
      </c>
      <c r="F2015" s="14">
        <v>512</v>
      </c>
      <c r="G2015" s="13">
        <v>830</v>
      </c>
      <c r="H2015" s="13">
        <v>444</v>
      </c>
      <c r="I2015" s="28">
        <f t="shared" si="125"/>
        <v>-327</v>
      </c>
      <c r="J2015">
        <f t="shared" si="126"/>
        <v>0.53493975903614455</v>
      </c>
      <c r="K2015">
        <f t="shared" si="127"/>
        <v>0.88270377733598404</v>
      </c>
      <c r="L2015" t="str">
        <f t="shared" si="128"/>
        <v>2</v>
      </c>
    </row>
    <row r="2016" spans="1:12">
      <c r="A2016" s="9" t="s">
        <v>415</v>
      </c>
      <c r="B2016" s="7">
        <v>38398</v>
      </c>
      <c r="C2016" s="9">
        <v>2005</v>
      </c>
      <c r="D2016" s="9" t="s">
        <v>13</v>
      </c>
      <c r="E2016" s="13">
        <v>1372</v>
      </c>
      <c r="F2016" s="14">
        <v>17999</v>
      </c>
      <c r="G2016" s="13">
        <v>2168</v>
      </c>
      <c r="H2016" s="13">
        <v>1348</v>
      </c>
      <c r="I2016" s="28">
        <f t="shared" si="125"/>
        <v>-796</v>
      </c>
      <c r="J2016">
        <f t="shared" si="126"/>
        <v>0.62177121771217714</v>
      </c>
      <c r="K2016">
        <f t="shared" si="127"/>
        <v>0.98250728862973757</v>
      </c>
      <c r="L2016" t="str">
        <f t="shared" si="128"/>
        <v>2</v>
      </c>
    </row>
    <row r="2017" spans="1:12" ht="25.5">
      <c r="A2017" s="9" t="s">
        <v>416</v>
      </c>
      <c r="B2017" s="7">
        <v>38412</v>
      </c>
      <c r="C2017" s="9">
        <v>2005</v>
      </c>
      <c r="D2017" s="9" t="s">
        <v>9</v>
      </c>
      <c r="E2017" s="13">
        <v>2516</v>
      </c>
      <c r="F2017" s="14">
        <v>20654</v>
      </c>
      <c r="G2017" s="13">
        <v>3784</v>
      </c>
      <c r="H2017" s="13">
        <v>2509</v>
      </c>
      <c r="I2017" s="28">
        <f t="shared" si="125"/>
        <v>-1268</v>
      </c>
      <c r="J2017">
        <f t="shared" si="126"/>
        <v>0.66305496828752641</v>
      </c>
      <c r="K2017">
        <f t="shared" si="127"/>
        <v>0.99721780604133547</v>
      </c>
      <c r="L2017" t="str">
        <f t="shared" si="128"/>
        <v>1</v>
      </c>
    </row>
    <row r="2018" spans="1:12" ht="25.5">
      <c r="A2018" s="9" t="s">
        <v>416</v>
      </c>
      <c r="B2018" s="7">
        <v>38412</v>
      </c>
      <c r="C2018" s="9">
        <v>2005</v>
      </c>
      <c r="D2018" s="9" t="s">
        <v>10</v>
      </c>
      <c r="E2018" s="13">
        <v>1137</v>
      </c>
      <c r="F2018" s="14">
        <v>21710</v>
      </c>
      <c r="G2018" s="13">
        <v>1656</v>
      </c>
      <c r="H2018" s="13">
        <v>1134</v>
      </c>
      <c r="I2018" s="28">
        <f t="shared" si="125"/>
        <v>-519</v>
      </c>
      <c r="J2018">
        <f t="shared" si="126"/>
        <v>0.68478260869565222</v>
      </c>
      <c r="K2018">
        <f t="shared" si="127"/>
        <v>0.99736147757255933</v>
      </c>
      <c r="L2018" t="str">
        <f t="shared" si="128"/>
        <v>1</v>
      </c>
    </row>
    <row r="2019" spans="1:12">
      <c r="A2019" s="9" t="s">
        <v>416</v>
      </c>
      <c r="B2019" s="7">
        <v>38412</v>
      </c>
      <c r="C2019" s="9">
        <v>2005</v>
      </c>
      <c r="D2019" s="9" t="s">
        <v>11</v>
      </c>
      <c r="E2019" s="13">
        <v>673</v>
      </c>
      <c r="F2019" s="14">
        <v>6590</v>
      </c>
      <c r="G2019" s="13">
        <v>849</v>
      </c>
      <c r="H2019" s="13">
        <v>672</v>
      </c>
      <c r="I2019" s="28">
        <f t="shared" si="125"/>
        <v>-176</v>
      </c>
      <c r="J2019">
        <f t="shared" si="126"/>
        <v>0.79151943462897523</v>
      </c>
      <c r="K2019">
        <f t="shared" si="127"/>
        <v>0.99851411589895989</v>
      </c>
      <c r="L2019" t="str">
        <f t="shared" si="128"/>
        <v>1</v>
      </c>
    </row>
    <row r="2020" spans="1:12">
      <c r="A2020" s="9" t="s">
        <v>416</v>
      </c>
      <c r="B2020" s="7">
        <v>38412</v>
      </c>
      <c r="C2020" s="9">
        <v>2005</v>
      </c>
      <c r="D2020" s="9" t="s">
        <v>12</v>
      </c>
      <c r="E2020" s="13">
        <v>517</v>
      </c>
      <c r="F2020" s="14">
        <v>851</v>
      </c>
      <c r="G2020" s="13">
        <v>897</v>
      </c>
      <c r="H2020" s="13">
        <v>505</v>
      </c>
      <c r="I2020" s="28">
        <f t="shared" si="125"/>
        <v>-380</v>
      </c>
      <c r="J2020">
        <f t="shared" si="126"/>
        <v>0.56298773690078041</v>
      </c>
      <c r="K2020">
        <f t="shared" si="127"/>
        <v>0.97678916827853002</v>
      </c>
      <c r="L2020" t="str">
        <f t="shared" si="128"/>
        <v>1</v>
      </c>
    </row>
    <row r="2021" spans="1:12">
      <c r="A2021" s="9" t="s">
        <v>416</v>
      </c>
      <c r="B2021" s="7">
        <v>38412</v>
      </c>
      <c r="C2021" s="9">
        <v>2005</v>
      </c>
      <c r="D2021" s="9" t="s">
        <v>13</v>
      </c>
      <c r="E2021" s="13">
        <v>1338</v>
      </c>
      <c r="F2021" s="14">
        <v>21999</v>
      </c>
      <c r="G2021" s="13">
        <v>1961</v>
      </c>
      <c r="H2021" s="13">
        <v>1336</v>
      </c>
      <c r="I2021" s="28">
        <f t="shared" si="125"/>
        <v>-623</v>
      </c>
      <c r="J2021">
        <f t="shared" si="126"/>
        <v>0.68128505864354916</v>
      </c>
      <c r="K2021">
        <f t="shared" si="127"/>
        <v>0.99850523168908822</v>
      </c>
      <c r="L2021" t="str">
        <f t="shared" si="128"/>
        <v>1</v>
      </c>
    </row>
    <row r="2022" spans="1:12" ht="25.5">
      <c r="A2022" s="9" t="s">
        <v>417</v>
      </c>
      <c r="B2022" s="7">
        <v>38426</v>
      </c>
      <c r="C2022" s="9">
        <v>2005</v>
      </c>
      <c r="D2022" s="9" t="s">
        <v>9</v>
      </c>
      <c r="E2022" s="13">
        <v>2520</v>
      </c>
      <c r="F2022" s="14">
        <v>18901</v>
      </c>
      <c r="G2022" s="13">
        <v>3176</v>
      </c>
      <c r="H2022" s="13">
        <v>2449</v>
      </c>
      <c r="I2022" s="28">
        <f t="shared" si="125"/>
        <v>-656</v>
      </c>
      <c r="J2022">
        <f t="shared" si="126"/>
        <v>0.771095717884131</v>
      </c>
      <c r="K2022">
        <f t="shared" si="127"/>
        <v>0.97182539682539681</v>
      </c>
      <c r="L2022" t="str">
        <f t="shared" si="128"/>
        <v>2</v>
      </c>
    </row>
    <row r="2023" spans="1:12" ht="25.5">
      <c r="A2023" s="9" t="s">
        <v>417</v>
      </c>
      <c r="B2023" s="7">
        <v>38426</v>
      </c>
      <c r="C2023" s="9">
        <v>2005</v>
      </c>
      <c r="D2023" s="9" t="s">
        <v>10</v>
      </c>
      <c r="E2023" s="13">
        <v>1140</v>
      </c>
      <c r="F2023" s="14">
        <v>18001</v>
      </c>
      <c r="G2023" s="13">
        <v>1355</v>
      </c>
      <c r="H2023" s="13">
        <v>1133</v>
      </c>
      <c r="I2023" s="28">
        <f t="shared" si="125"/>
        <v>-215</v>
      </c>
      <c r="J2023">
        <f t="shared" si="126"/>
        <v>0.83616236162361623</v>
      </c>
      <c r="K2023">
        <f t="shared" si="127"/>
        <v>0.993859649122807</v>
      </c>
      <c r="L2023" t="str">
        <f t="shared" si="128"/>
        <v>2</v>
      </c>
    </row>
    <row r="2024" spans="1:12">
      <c r="A2024" s="9" t="s">
        <v>417</v>
      </c>
      <c r="B2024" s="7">
        <v>38426</v>
      </c>
      <c r="C2024" s="9">
        <v>2005</v>
      </c>
      <c r="D2024" s="9" t="s">
        <v>11</v>
      </c>
      <c r="E2024" s="13">
        <v>677</v>
      </c>
      <c r="F2024" s="14">
        <v>7100</v>
      </c>
      <c r="G2024" s="13">
        <v>823</v>
      </c>
      <c r="H2024" s="13">
        <v>669</v>
      </c>
      <c r="I2024" s="28">
        <f t="shared" si="125"/>
        <v>-146</v>
      </c>
      <c r="J2024">
        <f t="shared" si="126"/>
        <v>0.81287970838396106</v>
      </c>
      <c r="K2024">
        <f t="shared" si="127"/>
        <v>0.98818316100443127</v>
      </c>
      <c r="L2024" t="str">
        <f t="shared" si="128"/>
        <v>2</v>
      </c>
    </row>
    <row r="2025" spans="1:12">
      <c r="A2025" s="9" t="s">
        <v>417</v>
      </c>
      <c r="B2025" s="7">
        <v>38426</v>
      </c>
      <c r="C2025" s="9">
        <v>2005</v>
      </c>
      <c r="D2025" s="9" t="s">
        <v>12</v>
      </c>
      <c r="E2025" s="13">
        <v>558</v>
      </c>
      <c r="F2025" s="14">
        <v>781</v>
      </c>
      <c r="G2025" s="13">
        <v>1131</v>
      </c>
      <c r="H2025" s="13">
        <v>456</v>
      </c>
      <c r="I2025" s="28">
        <f t="shared" si="125"/>
        <v>-573</v>
      </c>
      <c r="J2025">
        <f t="shared" si="126"/>
        <v>0.40318302387267907</v>
      </c>
      <c r="K2025">
        <f t="shared" si="127"/>
        <v>0.81720430107526887</v>
      </c>
      <c r="L2025" t="str">
        <f t="shared" si="128"/>
        <v>2</v>
      </c>
    </row>
    <row r="2026" spans="1:12">
      <c r="A2026" s="9" t="s">
        <v>417</v>
      </c>
      <c r="B2026" s="7">
        <v>38426</v>
      </c>
      <c r="C2026" s="9">
        <v>2005</v>
      </c>
      <c r="D2026" s="9" t="s">
        <v>13</v>
      </c>
      <c r="E2026" s="13">
        <v>1359</v>
      </c>
      <c r="F2026" s="14">
        <v>19001</v>
      </c>
      <c r="G2026" s="13">
        <v>1799</v>
      </c>
      <c r="H2026" s="13">
        <v>1337</v>
      </c>
      <c r="I2026" s="28">
        <f t="shared" si="125"/>
        <v>-440</v>
      </c>
      <c r="J2026">
        <f t="shared" si="126"/>
        <v>0.74319066147859925</v>
      </c>
      <c r="K2026">
        <f t="shared" si="127"/>
        <v>0.98381162619573215</v>
      </c>
      <c r="L2026" t="str">
        <f t="shared" si="128"/>
        <v>2</v>
      </c>
    </row>
    <row r="2027" spans="1:12" ht="25.5">
      <c r="A2027" s="9" t="s">
        <v>418</v>
      </c>
      <c r="B2027" s="7">
        <v>38443</v>
      </c>
      <c r="C2027" s="9">
        <v>2005</v>
      </c>
      <c r="D2027" s="9" t="s">
        <v>9</v>
      </c>
      <c r="E2027" s="13">
        <v>2200</v>
      </c>
      <c r="F2027" s="14">
        <v>18279</v>
      </c>
      <c r="G2027" s="13">
        <v>2685</v>
      </c>
      <c r="H2027" s="13">
        <v>2200</v>
      </c>
      <c r="I2027" s="28">
        <f t="shared" si="125"/>
        <v>-485</v>
      </c>
      <c r="J2027">
        <f t="shared" si="126"/>
        <v>0.81936685288640598</v>
      </c>
      <c r="K2027">
        <f t="shared" si="127"/>
        <v>1</v>
      </c>
      <c r="L2027" t="str">
        <f t="shared" si="128"/>
        <v>1</v>
      </c>
    </row>
    <row r="2028" spans="1:12" ht="25.5">
      <c r="A2028" s="9" t="s">
        <v>418</v>
      </c>
      <c r="B2028" s="7">
        <v>38443</v>
      </c>
      <c r="C2028" s="9">
        <v>2005</v>
      </c>
      <c r="D2028" s="9" t="s">
        <v>10</v>
      </c>
      <c r="E2028" s="13">
        <v>1103</v>
      </c>
      <c r="F2028" s="14">
        <v>16110</v>
      </c>
      <c r="G2028" s="13">
        <v>1367</v>
      </c>
      <c r="H2028" s="13">
        <v>1103</v>
      </c>
      <c r="I2028" s="28">
        <f t="shared" si="125"/>
        <v>-264</v>
      </c>
      <c r="J2028">
        <f t="shared" si="126"/>
        <v>0.80687637161667891</v>
      </c>
      <c r="K2028">
        <f t="shared" si="127"/>
        <v>1</v>
      </c>
      <c r="L2028" t="str">
        <f t="shared" si="128"/>
        <v>1</v>
      </c>
    </row>
    <row r="2029" spans="1:12">
      <c r="A2029" s="9" t="s">
        <v>418</v>
      </c>
      <c r="B2029" s="7">
        <v>38443</v>
      </c>
      <c r="C2029" s="9">
        <v>2005</v>
      </c>
      <c r="D2029" s="9" t="s">
        <v>11</v>
      </c>
      <c r="E2029" s="13">
        <v>589</v>
      </c>
      <c r="F2029" s="14">
        <v>7100</v>
      </c>
      <c r="G2029" s="13">
        <v>733</v>
      </c>
      <c r="H2029" s="13">
        <v>582</v>
      </c>
      <c r="I2029" s="28">
        <f t="shared" si="125"/>
        <v>-144</v>
      </c>
      <c r="J2029">
        <f t="shared" si="126"/>
        <v>0.79399727148703958</v>
      </c>
      <c r="K2029">
        <f t="shared" si="127"/>
        <v>0.98811544991511036</v>
      </c>
      <c r="L2029" t="str">
        <f t="shared" si="128"/>
        <v>1</v>
      </c>
    </row>
    <row r="2030" spans="1:12">
      <c r="A2030" s="9" t="s">
        <v>418</v>
      </c>
      <c r="B2030" s="7">
        <v>38443</v>
      </c>
      <c r="C2030" s="9">
        <v>2005</v>
      </c>
      <c r="D2030" s="9" t="s">
        <v>12</v>
      </c>
      <c r="E2030" s="13">
        <v>519</v>
      </c>
      <c r="F2030" s="14">
        <v>603</v>
      </c>
      <c r="G2030" s="13">
        <v>720</v>
      </c>
      <c r="H2030" s="13">
        <v>515</v>
      </c>
      <c r="I2030" s="28">
        <f t="shared" si="125"/>
        <v>-201</v>
      </c>
      <c r="J2030">
        <f t="shared" si="126"/>
        <v>0.71527777777777779</v>
      </c>
      <c r="K2030">
        <f t="shared" si="127"/>
        <v>0.99229287090558771</v>
      </c>
      <c r="L2030" t="str">
        <f t="shared" si="128"/>
        <v>1</v>
      </c>
    </row>
    <row r="2031" spans="1:12">
      <c r="A2031" s="9" t="s">
        <v>418</v>
      </c>
      <c r="B2031" s="7">
        <v>38443</v>
      </c>
      <c r="C2031" s="9">
        <v>2005</v>
      </c>
      <c r="D2031" s="9" t="s">
        <v>13</v>
      </c>
      <c r="E2031" s="13">
        <v>1140</v>
      </c>
      <c r="F2031" s="14">
        <v>18802</v>
      </c>
      <c r="G2031" s="13">
        <v>1792</v>
      </c>
      <c r="H2031" s="13">
        <v>1140</v>
      </c>
      <c r="I2031" s="28">
        <f t="shared" si="125"/>
        <v>-652</v>
      </c>
      <c r="J2031">
        <f t="shared" si="126"/>
        <v>0.6361607142857143</v>
      </c>
      <c r="K2031">
        <f t="shared" si="127"/>
        <v>1</v>
      </c>
      <c r="L2031" t="str">
        <f t="shared" si="128"/>
        <v>1</v>
      </c>
    </row>
    <row r="2032" spans="1:12" ht="25.5">
      <c r="A2032" s="9" t="s">
        <v>419</v>
      </c>
      <c r="B2032" s="7">
        <v>38457</v>
      </c>
      <c r="C2032" s="9">
        <v>2005</v>
      </c>
      <c r="D2032" s="9" t="s">
        <v>9</v>
      </c>
      <c r="E2032" s="13">
        <v>2264</v>
      </c>
      <c r="F2032" s="14">
        <v>18101</v>
      </c>
      <c r="G2032" s="13">
        <v>2563</v>
      </c>
      <c r="H2032" s="13">
        <v>2203</v>
      </c>
      <c r="I2032" s="28">
        <f t="shared" si="125"/>
        <v>-299</v>
      </c>
      <c r="J2032">
        <f t="shared" si="126"/>
        <v>0.85953960202887236</v>
      </c>
      <c r="K2032">
        <f t="shared" si="127"/>
        <v>0.97305653710247353</v>
      </c>
      <c r="L2032" t="str">
        <f t="shared" si="128"/>
        <v>2</v>
      </c>
    </row>
    <row r="2033" spans="1:12" ht="25.5">
      <c r="A2033" s="9" t="s">
        <v>419</v>
      </c>
      <c r="B2033" s="7">
        <v>38457</v>
      </c>
      <c r="C2033" s="9">
        <v>2005</v>
      </c>
      <c r="D2033" s="9" t="s">
        <v>10</v>
      </c>
      <c r="E2033" s="13">
        <v>1107</v>
      </c>
      <c r="F2033" s="14">
        <v>17701</v>
      </c>
      <c r="G2033" s="13">
        <v>1357</v>
      </c>
      <c r="H2033" s="13">
        <v>1107</v>
      </c>
      <c r="I2033" s="28">
        <f t="shared" si="125"/>
        <v>-250</v>
      </c>
      <c r="J2033">
        <f t="shared" si="126"/>
        <v>0.81577008106116433</v>
      </c>
      <c r="K2033">
        <f t="shared" si="127"/>
        <v>1</v>
      </c>
      <c r="L2033" t="str">
        <f t="shared" si="128"/>
        <v>2</v>
      </c>
    </row>
    <row r="2034" spans="1:12">
      <c r="A2034" s="9" t="s">
        <v>419</v>
      </c>
      <c r="B2034" s="7">
        <v>38457</v>
      </c>
      <c r="C2034" s="9">
        <v>2005</v>
      </c>
      <c r="D2034" s="9" t="s">
        <v>11</v>
      </c>
      <c r="E2034" s="13">
        <v>596</v>
      </c>
      <c r="F2034" s="14">
        <v>6841</v>
      </c>
      <c r="G2034" s="13">
        <v>712</v>
      </c>
      <c r="H2034" s="13">
        <v>596</v>
      </c>
      <c r="I2034" s="28">
        <f t="shared" si="125"/>
        <v>-116</v>
      </c>
      <c r="J2034">
        <f t="shared" si="126"/>
        <v>0.8370786516853933</v>
      </c>
      <c r="K2034">
        <f t="shared" si="127"/>
        <v>1</v>
      </c>
      <c r="L2034" t="str">
        <f t="shared" si="128"/>
        <v>2</v>
      </c>
    </row>
    <row r="2035" spans="1:12">
      <c r="A2035" s="9" t="s">
        <v>419</v>
      </c>
      <c r="B2035" s="7">
        <v>38457</v>
      </c>
      <c r="C2035" s="9">
        <v>2005</v>
      </c>
      <c r="D2035" s="9" t="s">
        <v>12</v>
      </c>
      <c r="E2035" s="13">
        <v>608</v>
      </c>
      <c r="F2035" s="14">
        <v>591</v>
      </c>
      <c r="G2035" s="13">
        <v>898</v>
      </c>
      <c r="H2035" s="13">
        <v>608</v>
      </c>
      <c r="I2035" s="28">
        <f t="shared" si="125"/>
        <v>-290</v>
      </c>
      <c r="J2035">
        <f t="shared" si="126"/>
        <v>0.6770601336302895</v>
      </c>
      <c r="K2035">
        <f t="shared" si="127"/>
        <v>1</v>
      </c>
      <c r="L2035" t="str">
        <f t="shared" si="128"/>
        <v>2</v>
      </c>
    </row>
    <row r="2036" spans="1:12">
      <c r="A2036" s="9" t="s">
        <v>419</v>
      </c>
      <c r="B2036" s="7">
        <v>38457</v>
      </c>
      <c r="C2036" s="9">
        <v>2005</v>
      </c>
      <c r="D2036" s="9" t="s">
        <v>13</v>
      </c>
      <c r="E2036" s="13">
        <v>1160</v>
      </c>
      <c r="F2036" s="14">
        <v>18000</v>
      </c>
      <c r="G2036" s="13">
        <v>1694</v>
      </c>
      <c r="H2036" s="13">
        <v>1147</v>
      </c>
      <c r="I2036" s="28">
        <f t="shared" si="125"/>
        <v>-534</v>
      </c>
      <c r="J2036">
        <f t="shared" si="126"/>
        <v>0.67709563164108622</v>
      </c>
      <c r="K2036">
        <f t="shared" si="127"/>
        <v>0.98879310344827587</v>
      </c>
      <c r="L2036" t="str">
        <f t="shared" si="128"/>
        <v>2</v>
      </c>
    </row>
    <row r="2037" spans="1:12" ht="25.5">
      <c r="A2037" s="9" t="s">
        <v>420</v>
      </c>
      <c r="B2037" s="7">
        <v>38473</v>
      </c>
      <c r="C2037" s="9">
        <v>2005</v>
      </c>
      <c r="D2037" s="9" t="s">
        <v>9</v>
      </c>
      <c r="E2037" s="13">
        <v>2193</v>
      </c>
      <c r="F2037" s="14">
        <v>17398</v>
      </c>
      <c r="G2037" s="13">
        <v>2594</v>
      </c>
      <c r="H2037" s="13">
        <v>2185</v>
      </c>
      <c r="I2037" s="28">
        <f t="shared" si="125"/>
        <v>-401</v>
      </c>
      <c r="J2037">
        <f t="shared" si="126"/>
        <v>0.84232845026985348</v>
      </c>
      <c r="K2037">
        <f t="shared" si="127"/>
        <v>0.99635202918376653</v>
      </c>
      <c r="L2037" t="str">
        <f t="shared" si="128"/>
        <v>1</v>
      </c>
    </row>
    <row r="2038" spans="1:12" ht="25.5">
      <c r="A2038" s="9" t="s">
        <v>420</v>
      </c>
      <c r="B2038" s="7">
        <v>38473</v>
      </c>
      <c r="C2038" s="9">
        <v>2005</v>
      </c>
      <c r="D2038" s="9" t="s">
        <v>10</v>
      </c>
      <c r="E2038" s="13">
        <v>1100</v>
      </c>
      <c r="F2038" s="14">
        <v>16508</v>
      </c>
      <c r="G2038" s="13">
        <v>1339</v>
      </c>
      <c r="H2038" s="13">
        <v>1087</v>
      </c>
      <c r="I2038" s="28">
        <f t="shared" si="125"/>
        <v>-239</v>
      </c>
      <c r="J2038">
        <f t="shared" si="126"/>
        <v>0.81179985063480209</v>
      </c>
      <c r="K2038">
        <f t="shared" si="127"/>
        <v>0.98818181818181816</v>
      </c>
      <c r="L2038" t="str">
        <f t="shared" si="128"/>
        <v>1</v>
      </c>
    </row>
    <row r="2039" spans="1:12">
      <c r="A2039" s="9" t="s">
        <v>420</v>
      </c>
      <c r="B2039" s="7">
        <v>38473</v>
      </c>
      <c r="C2039" s="9">
        <v>2005</v>
      </c>
      <c r="D2039" s="9" t="s">
        <v>11</v>
      </c>
      <c r="E2039" s="13">
        <v>595</v>
      </c>
      <c r="F2039" s="14">
        <v>5800</v>
      </c>
      <c r="G2039" s="13">
        <v>686</v>
      </c>
      <c r="H2039" s="13">
        <v>594</v>
      </c>
      <c r="I2039" s="28">
        <f t="shared" si="125"/>
        <v>-91</v>
      </c>
      <c r="J2039">
        <f t="shared" si="126"/>
        <v>0.86588921282798836</v>
      </c>
      <c r="K2039">
        <f t="shared" si="127"/>
        <v>0.99831932773109244</v>
      </c>
      <c r="L2039" t="str">
        <f t="shared" si="128"/>
        <v>1</v>
      </c>
    </row>
    <row r="2040" spans="1:12">
      <c r="A2040" s="9" t="s">
        <v>420</v>
      </c>
      <c r="B2040" s="7">
        <v>38473</v>
      </c>
      <c r="C2040" s="9">
        <v>2005</v>
      </c>
      <c r="D2040" s="9" t="s">
        <v>12</v>
      </c>
      <c r="E2040" s="13">
        <v>511</v>
      </c>
      <c r="F2040" s="14">
        <v>702</v>
      </c>
      <c r="G2040" s="13">
        <v>736</v>
      </c>
      <c r="H2040" s="13">
        <v>408</v>
      </c>
      <c r="I2040" s="28">
        <f t="shared" si="125"/>
        <v>-225</v>
      </c>
      <c r="J2040">
        <f t="shared" si="126"/>
        <v>0.55434782608695654</v>
      </c>
      <c r="K2040">
        <f t="shared" si="127"/>
        <v>0.79843444227005866</v>
      </c>
      <c r="L2040" t="str">
        <f t="shared" si="128"/>
        <v>1</v>
      </c>
    </row>
    <row r="2041" spans="1:12">
      <c r="A2041" s="9" t="s">
        <v>420</v>
      </c>
      <c r="B2041" s="7">
        <v>38473</v>
      </c>
      <c r="C2041" s="9">
        <v>2005</v>
      </c>
      <c r="D2041" s="9" t="s">
        <v>13</v>
      </c>
      <c r="E2041" s="13">
        <v>1138</v>
      </c>
      <c r="F2041" s="14">
        <v>17699</v>
      </c>
      <c r="G2041" s="13">
        <v>1719</v>
      </c>
      <c r="H2041" s="13">
        <v>1125</v>
      </c>
      <c r="I2041" s="28">
        <f t="shared" si="125"/>
        <v>-581</v>
      </c>
      <c r="J2041">
        <f t="shared" si="126"/>
        <v>0.65445026178010468</v>
      </c>
      <c r="K2041">
        <f t="shared" si="127"/>
        <v>0.98857644991212656</v>
      </c>
      <c r="L2041" t="str">
        <f t="shared" si="128"/>
        <v>1</v>
      </c>
    </row>
    <row r="2042" spans="1:12" ht="25.5">
      <c r="A2042" s="9" t="s">
        <v>421</v>
      </c>
      <c r="B2042" s="7">
        <v>38487</v>
      </c>
      <c r="C2042" s="9">
        <v>2005</v>
      </c>
      <c r="D2042" s="9" t="s">
        <v>9</v>
      </c>
      <c r="E2042" s="13">
        <v>2254</v>
      </c>
      <c r="F2042" s="14">
        <v>16897</v>
      </c>
      <c r="G2042" s="13">
        <v>2548</v>
      </c>
      <c r="H2042" s="13">
        <v>2251</v>
      </c>
      <c r="I2042" s="28">
        <f t="shared" si="125"/>
        <v>-294</v>
      </c>
      <c r="J2042">
        <f t="shared" si="126"/>
        <v>0.88343799058084771</v>
      </c>
      <c r="K2042">
        <f t="shared" si="127"/>
        <v>0.99866903283052355</v>
      </c>
      <c r="L2042" t="str">
        <f t="shared" si="128"/>
        <v>2</v>
      </c>
    </row>
    <row r="2043" spans="1:12" ht="25.5">
      <c r="A2043" s="9" t="s">
        <v>421</v>
      </c>
      <c r="B2043" s="7">
        <v>38487</v>
      </c>
      <c r="C2043" s="9">
        <v>2005</v>
      </c>
      <c r="D2043" s="9" t="s">
        <v>10</v>
      </c>
      <c r="E2043" s="13">
        <v>1100</v>
      </c>
      <c r="F2043" s="14">
        <v>16108</v>
      </c>
      <c r="G2043" s="13">
        <v>1322</v>
      </c>
      <c r="H2043" s="13">
        <v>1087</v>
      </c>
      <c r="I2043" s="28">
        <f t="shared" si="125"/>
        <v>-222</v>
      </c>
      <c r="J2043">
        <f t="shared" si="126"/>
        <v>0.82223903177004543</v>
      </c>
      <c r="K2043">
        <f t="shared" si="127"/>
        <v>0.98818181818181816</v>
      </c>
      <c r="L2043" t="str">
        <f t="shared" si="128"/>
        <v>2</v>
      </c>
    </row>
    <row r="2044" spans="1:12">
      <c r="A2044" s="9" t="s">
        <v>421</v>
      </c>
      <c r="B2044" s="7">
        <v>38487</v>
      </c>
      <c r="C2044" s="9">
        <v>2005</v>
      </c>
      <c r="D2044" s="9" t="s">
        <v>11</v>
      </c>
      <c r="E2044" s="13">
        <v>588</v>
      </c>
      <c r="F2044" s="14">
        <v>5900</v>
      </c>
      <c r="G2044" s="13">
        <v>719</v>
      </c>
      <c r="H2044" s="13">
        <v>583</v>
      </c>
      <c r="I2044" s="28">
        <f t="shared" si="125"/>
        <v>-131</v>
      </c>
      <c r="J2044">
        <f t="shared" si="126"/>
        <v>0.81084840055632823</v>
      </c>
      <c r="K2044">
        <f t="shared" si="127"/>
        <v>0.99149659863945583</v>
      </c>
      <c r="L2044" t="str">
        <f t="shared" si="128"/>
        <v>2</v>
      </c>
    </row>
    <row r="2045" spans="1:12">
      <c r="A2045" s="9" t="s">
        <v>421</v>
      </c>
      <c r="B2045" s="7">
        <v>38487</v>
      </c>
      <c r="C2045" s="9">
        <v>2005</v>
      </c>
      <c r="D2045" s="9" t="s">
        <v>12</v>
      </c>
      <c r="E2045" s="13">
        <v>506</v>
      </c>
      <c r="F2045" s="14">
        <v>782</v>
      </c>
      <c r="G2045" s="13">
        <v>700</v>
      </c>
      <c r="H2045" s="13">
        <v>506</v>
      </c>
      <c r="I2045" s="28">
        <f t="shared" si="125"/>
        <v>-194</v>
      </c>
      <c r="J2045">
        <f t="shared" si="126"/>
        <v>0.72285714285714286</v>
      </c>
      <c r="K2045">
        <f t="shared" si="127"/>
        <v>1</v>
      </c>
      <c r="L2045" t="str">
        <f t="shared" si="128"/>
        <v>2</v>
      </c>
    </row>
    <row r="2046" spans="1:12">
      <c r="A2046" s="9" t="s">
        <v>421</v>
      </c>
      <c r="B2046" s="7">
        <v>38487</v>
      </c>
      <c r="C2046" s="9">
        <v>2005</v>
      </c>
      <c r="D2046" s="9" t="s">
        <v>13</v>
      </c>
      <c r="E2046" s="13">
        <v>1150</v>
      </c>
      <c r="F2046" s="14">
        <v>17399</v>
      </c>
      <c r="G2046" s="13">
        <v>1695</v>
      </c>
      <c r="H2046" s="13">
        <v>1135</v>
      </c>
      <c r="I2046" s="28">
        <f t="shared" si="125"/>
        <v>-545</v>
      </c>
      <c r="J2046">
        <f t="shared" si="126"/>
        <v>0.6696165191740413</v>
      </c>
      <c r="K2046">
        <f t="shared" si="127"/>
        <v>0.9869565217391304</v>
      </c>
      <c r="L2046" t="str">
        <f t="shared" si="128"/>
        <v>2</v>
      </c>
    </row>
    <row r="2047" spans="1:12" ht="25.5">
      <c r="A2047" s="9" t="s">
        <v>422</v>
      </c>
      <c r="B2047" s="7">
        <v>38504</v>
      </c>
      <c r="C2047" s="9">
        <v>2005</v>
      </c>
      <c r="D2047" s="9" t="s">
        <v>9</v>
      </c>
      <c r="E2047" s="13">
        <v>2201</v>
      </c>
      <c r="F2047" s="14">
        <v>17481</v>
      </c>
      <c r="G2047" s="13">
        <v>2873</v>
      </c>
      <c r="H2047" s="13">
        <v>2174</v>
      </c>
      <c r="I2047" s="28">
        <f t="shared" si="125"/>
        <v>-672</v>
      </c>
      <c r="J2047">
        <f t="shared" si="126"/>
        <v>0.75670031326139919</v>
      </c>
      <c r="K2047">
        <f t="shared" si="127"/>
        <v>0.987732848705134</v>
      </c>
      <c r="L2047" t="str">
        <f t="shared" si="128"/>
        <v>1</v>
      </c>
    </row>
    <row r="2048" spans="1:12" ht="25.5">
      <c r="A2048" s="9" t="s">
        <v>422</v>
      </c>
      <c r="B2048" s="7">
        <v>38504</v>
      </c>
      <c r="C2048" s="9">
        <v>2005</v>
      </c>
      <c r="D2048" s="9" t="s">
        <v>10</v>
      </c>
      <c r="E2048" s="13">
        <v>1113</v>
      </c>
      <c r="F2048" s="14">
        <v>16002</v>
      </c>
      <c r="G2048" s="13">
        <v>1346</v>
      </c>
      <c r="H2048" s="13">
        <v>1099</v>
      </c>
      <c r="I2048" s="28">
        <f t="shared" si="125"/>
        <v>-233</v>
      </c>
      <c r="J2048">
        <f t="shared" si="126"/>
        <v>0.81649331352154531</v>
      </c>
      <c r="K2048">
        <f t="shared" si="127"/>
        <v>0.98742138364779874</v>
      </c>
      <c r="L2048" t="str">
        <f t="shared" si="128"/>
        <v>1</v>
      </c>
    </row>
    <row r="2049" spans="1:12">
      <c r="A2049" s="9" t="s">
        <v>422</v>
      </c>
      <c r="B2049" s="7">
        <v>38504</v>
      </c>
      <c r="C2049" s="9">
        <v>2005</v>
      </c>
      <c r="D2049" s="9" t="s">
        <v>11</v>
      </c>
      <c r="E2049" s="13">
        <v>589</v>
      </c>
      <c r="F2049" s="14">
        <v>6450</v>
      </c>
      <c r="G2049" s="13">
        <v>712</v>
      </c>
      <c r="H2049" s="13">
        <v>587</v>
      </c>
      <c r="I2049" s="28">
        <f t="shared" si="125"/>
        <v>-123</v>
      </c>
      <c r="J2049">
        <f t="shared" si="126"/>
        <v>0.824438202247191</v>
      </c>
      <c r="K2049">
        <f t="shared" si="127"/>
        <v>0.99660441426146007</v>
      </c>
      <c r="L2049" t="str">
        <f t="shared" si="128"/>
        <v>1</v>
      </c>
    </row>
    <row r="2050" spans="1:12">
      <c r="A2050" s="9" t="s">
        <v>422</v>
      </c>
      <c r="B2050" s="7">
        <v>38504</v>
      </c>
      <c r="C2050" s="9">
        <v>2005</v>
      </c>
      <c r="D2050" s="9" t="s">
        <v>12</v>
      </c>
      <c r="E2050" s="13">
        <v>609</v>
      </c>
      <c r="F2050" s="14">
        <v>699</v>
      </c>
      <c r="G2050" s="13">
        <v>775</v>
      </c>
      <c r="H2050" s="13">
        <v>607</v>
      </c>
      <c r="I2050" s="28">
        <f t="shared" si="125"/>
        <v>-166</v>
      </c>
      <c r="J2050">
        <f t="shared" si="126"/>
        <v>0.78322580645161288</v>
      </c>
      <c r="K2050">
        <f t="shared" si="127"/>
        <v>0.99671592775041051</v>
      </c>
      <c r="L2050" t="str">
        <f t="shared" si="128"/>
        <v>1</v>
      </c>
    </row>
    <row r="2051" spans="1:12">
      <c r="A2051" s="9" t="s">
        <v>422</v>
      </c>
      <c r="B2051" s="7">
        <v>38504</v>
      </c>
      <c r="C2051" s="9">
        <v>2005</v>
      </c>
      <c r="D2051" s="9" t="s">
        <v>13</v>
      </c>
      <c r="E2051" s="13">
        <v>1151</v>
      </c>
      <c r="F2051" s="14">
        <v>18200</v>
      </c>
      <c r="G2051" s="13">
        <v>1654</v>
      </c>
      <c r="H2051" s="13">
        <v>1134</v>
      </c>
      <c r="I2051" s="28">
        <f t="shared" ref="I2051:I2114" si="129">E2051-G2051</f>
        <v>-503</v>
      </c>
      <c r="J2051">
        <f t="shared" ref="J2051:J2114" si="130">H2051/G2051</f>
        <v>0.68561064087061674</v>
      </c>
      <c r="K2051">
        <f t="shared" ref="K2051:K2114" si="131">H2051/E2051</f>
        <v>0.98523023457862724</v>
      </c>
      <c r="L2051" t="str">
        <f t="shared" ref="L2051:L2114" si="132">IF(COUNTIF(A2051,"*First*"), "1","2")</f>
        <v>1</v>
      </c>
    </row>
    <row r="2052" spans="1:12" ht="25.5">
      <c r="A2052" s="9" t="s">
        <v>423</v>
      </c>
      <c r="B2052" s="7">
        <v>38518</v>
      </c>
      <c r="C2052" s="9">
        <v>2005</v>
      </c>
      <c r="D2052" s="9" t="s">
        <v>9</v>
      </c>
      <c r="E2052" s="13">
        <v>2196</v>
      </c>
      <c r="F2052" s="14">
        <v>17289</v>
      </c>
      <c r="G2052" s="13">
        <v>2636</v>
      </c>
      <c r="H2052" s="13">
        <v>2186</v>
      </c>
      <c r="I2052" s="28">
        <f t="shared" si="129"/>
        <v>-440</v>
      </c>
      <c r="J2052">
        <f t="shared" si="130"/>
        <v>0.82928679817905915</v>
      </c>
      <c r="K2052">
        <f t="shared" si="131"/>
        <v>0.99544626593806917</v>
      </c>
      <c r="L2052" t="str">
        <f t="shared" si="132"/>
        <v>2</v>
      </c>
    </row>
    <row r="2053" spans="1:12" ht="25.5">
      <c r="A2053" s="9" t="s">
        <v>423</v>
      </c>
      <c r="B2053" s="7">
        <v>38518</v>
      </c>
      <c r="C2053" s="9">
        <v>2005</v>
      </c>
      <c r="D2053" s="9" t="s">
        <v>10</v>
      </c>
      <c r="E2053" s="13">
        <v>1113</v>
      </c>
      <c r="F2053" s="14">
        <v>15001</v>
      </c>
      <c r="G2053" s="13">
        <v>1299</v>
      </c>
      <c r="H2053" s="13">
        <v>1099</v>
      </c>
      <c r="I2053" s="28">
        <f t="shared" si="129"/>
        <v>-186</v>
      </c>
      <c r="J2053">
        <f t="shared" si="130"/>
        <v>0.84603541185527331</v>
      </c>
      <c r="K2053">
        <f t="shared" si="131"/>
        <v>0.98742138364779874</v>
      </c>
      <c r="L2053" t="str">
        <f t="shared" si="132"/>
        <v>2</v>
      </c>
    </row>
    <row r="2054" spans="1:12">
      <c r="A2054" s="9" t="s">
        <v>423</v>
      </c>
      <c r="B2054" s="7">
        <v>38518</v>
      </c>
      <c r="C2054" s="9">
        <v>2005</v>
      </c>
      <c r="D2054" s="9" t="s">
        <v>11</v>
      </c>
      <c r="E2054" s="13">
        <v>593</v>
      </c>
      <c r="F2054" s="14">
        <v>6101</v>
      </c>
      <c r="G2054" s="13">
        <v>680</v>
      </c>
      <c r="H2054" s="13">
        <v>585</v>
      </c>
      <c r="I2054" s="28">
        <f t="shared" si="129"/>
        <v>-87</v>
      </c>
      <c r="J2054">
        <f t="shared" si="130"/>
        <v>0.86029411764705888</v>
      </c>
      <c r="K2054">
        <f t="shared" si="131"/>
        <v>0.98650927487352447</v>
      </c>
      <c r="L2054" t="str">
        <f t="shared" si="132"/>
        <v>2</v>
      </c>
    </row>
    <row r="2055" spans="1:12">
      <c r="A2055" s="9" t="s">
        <v>423</v>
      </c>
      <c r="B2055" s="7">
        <v>38518</v>
      </c>
      <c r="C2055" s="9">
        <v>2005</v>
      </c>
      <c r="D2055" s="9" t="s">
        <v>12</v>
      </c>
      <c r="E2055" s="13">
        <v>506</v>
      </c>
      <c r="F2055" s="14">
        <v>701</v>
      </c>
      <c r="G2055" s="13">
        <v>765</v>
      </c>
      <c r="H2055" s="13">
        <v>496</v>
      </c>
      <c r="I2055" s="28">
        <f t="shared" si="129"/>
        <v>-259</v>
      </c>
      <c r="J2055">
        <f t="shared" si="130"/>
        <v>0.64836601307189545</v>
      </c>
      <c r="K2055">
        <f t="shared" si="131"/>
        <v>0.98023715415019763</v>
      </c>
      <c r="L2055" t="str">
        <f t="shared" si="132"/>
        <v>2</v>
      </c>
    </row>
    <row r="2056" spans="1:12">
      <c r="A2056" s="9" t="s">
        <v>423</v>
      </c>
      <c r="B2056" s="7">
        <v>38518</v>
      </c>
      <c r="C2056" s="9">
        <v>2005</v>
      </c>
      <c r="D2056" s="9" t="s">
        <v>13</v>
      </c>
      <c r="E2056" s="13">
        <v>1152</v>
      </c>
      <c r="F2056" s="14">
        <v>17999</v>
      </c>
      <c r="G2056" s="13">
        <v>1538</v>
      </c>
      <c r="H2056" s="13">
        <v>1108</v>
      </c>
      <c r="I2056" s="28">
        <f t="shared" si="129"/>
        <v>-386</v>
      </c>
      <c r="J2056">
        <f t="shared" si="130"/>
        <v>0.72041612483745121</v>
      </c>
      <c r="K2056">
        <f t="shared" si="131"/>
        <v>0.96180555555555558</v>
      </c>
      <c r="L2056" t="str">
        <f t="shared" si="132"/>
        <v>2</v>
      </c>
    </row>
    <row r="2057" spans="1:12" ht="25.5">
      <c r="A2057" s="9" t="s">
        <v>424</v>
      </c>
      <c r="B2057" s="7">
        <v>38534</v>
      </c>
      <c r="C2057" s="9">
        <v>2005</v>
      </c>
      <c r="D2057" s="9" t="s">
        <v>9</v>
      </c>
      <c r="E2057" s="13">
        <v>2220</v>
      </c>
      <c r="F2057" s="14">
        <v>16112</v>
      </c>
      <c r="G2057" s="13">
        <v>2445</v>
      </c>
      <c r="H2057" s="13">
        <v>2218</v>
      </c>
      <c r="I2057" s="28">
        <f t="shared" si="129"/>
        <v>-225</v>
      </c>
      <c r="J2057">
        <f t="shared" si="130"/>
        <v>0.90715746421267895</v>
      </c>
      <c r="K2057">
        <f t="shared" si="131"/>
        <v>0.99909909909909911</v>
      </c>
      <c r="L2057" t="str">
        <f t="shared" si="132"/>
        <v>1</v>
      </c>
    </row>
    <row r="2058" spans="1:12" ht="25.5">
      <c r="A2058" s="9" t="s">
        <v>424</v>
      </c>
      <c r="B2058" s="7">
        <v>38534</v>
      </c>
      <c r="C2058" s="9">
        <v>2005</v>
      </c>
      <c r="D2058" s="9" t="s">
        <v>10</v>
      </c>
      <c r="E2058" s="13">
        <v>1114</v>
      </c>
      <c r="F2058" s="14">
        <v>15501</v>
      </c>
      <c r="G2058" s="13">
        <v>1374</v>
      </c>
      <c r="H2058" s="13">
        <v>1102</v>
      </c>
      <c r="I2058" s="28">
        <f t="shared" si="129"/>
        <v>-260</v>
      </c>
      <c r="J2058">
        <f t="shared" si="130"/>
        <v>0.80203784570596792</v>
      </c>
      <c r="K2058">
        <f t="shared" si="131"/>
        <v>0.98922800718132853</v>
      </c>
      <c r="L2058" t="str">
        <f t="shared" si="132"/>
        <v>1</v>
      </c>
    </row>
    <row r="2059" spans="1:12">
      <c r="A2059" s="9" t="s">
        <v>424</v>
      </c>
      <c r="B2059" s="7">
        <v>38534</v>
      </c>
      <c r="C2059" s="9">
        <v>2005</v>
      </c>
      <c r="D2059" s="9" t="s">
        <v>11</v>
      </c>
      <c r="E2059" s="13">
        <v>590</v>
      </c>
      <c r="F2059" s="14">
        <v>6524</v>
      </c>
      <c r="G2059" s="13">
        <v>691</v>
      </c>
      <c r="H2059" s="13">
        <v>590</v>
      </c>
      <c r="I2059" s="28">
        <f t="shared" si="129"/>
        <v>-101</v>
      </c>
      <c r="J2059">
        <f t="shared" si="130"/>
        <v>0.85383502170767001</v>
      </c>
      <c r="K2059">
        <f t="shared" si="131"/>
        <v>1</v>
      </c>
      <c r="L2059" t="str">
        <f t="shared" si="132"/>
        <v>1</v>
      </c>
    </row>
    <row r="2060" spans="1:12">
      <c r="A2060" s="9" t="s">
        <v>424</v>
      </c>
      <c r="B2060" s="7">
        <v>38534</v>
      </c>
      <c r="C2060" s="9">
        <v>2005</v>
      </c>
      <c r="D2060" s="9" t="s">
        <v>12</v>
      </c>
      <c r="E2060" s="13">
        <v>508</v>
      </c>
      <c r="F2060" s="14">
        <v>752</v>
      </c>
      <c r="G2060" s="13">
        <v>602</v>
      </c>
      <c r="H2060" s="13">
        <v>475</v>
      </c>
      <c r="I2060" s="28">
        <f t="shared" si="129"/>
        <v>-94</v>
      </c>
      <c r="J2060">
        <f t="shared" si="130"/>
        <v>0.78903654485049834</v>
      </c>
      <c r="K2060">
        <f t="shared" si="131"/>
        <v>0.93503937007874016</v>
      </c>
      <c r="L2060" t="str">
        <f t="shared" si="132"/>
        <v>1</v>
      </c>
    </row>
    <row r="2061" spans="1:12">
      <c r="A2061" s="9" t="s">
        <v>424</v>
      </c>
      <c r="B2061" s="7">
        <v>38534</v>
      </c>
      <c r="C2061" s="9">
        <v>2005</v>
      </c>
      <c r="D2061" s="9" t="s">
        <v>13</v>
      </c>
      <c r="E2061" s="13">
        <v>1155</v>
      </c>
      <c r="F2061" s="14">
        <v>17199</v>
      </c>
      <c r="G2061" s="13">
        <v>1534</v>
      </c>
      <c r="H2061" s="13">
        <v>1139</v>
      </c>
      <c r="I2061" s="28">
        <f t="shared" si="129"/>
        <v>-379</v>
      </c>
      <c r="J2061">
        <f t="shared" si="130"/>
        <v>0.74250325945241202</v>
      </c>
      <c r="K2061">
        <f t="shared" si="131"/>
        <v>0.98614718614718611</v>
      </c>
      <c r="L2061" t="str">
        <f t="shared" si="132"/>
        <v>1</v>
      </c>
    </row>
    <row r="2062" spans="1:12" ht="25.5">
      <c r="A2062" s="9" t="s">
        <v>425</v>
      </c>
      <c r="B2062" s="7">
        <v>38548</v>
      </c>
      <c r="C2062" s="9">
        <v>2005</v>
      </c>
      <c r="D2062" s="9" t="s">
        <v>9</v>
      </c>
      <c r="E2062" s="13">
        <v>2203</v>
      </c>
      <c r="F2062" s="14">
        <v>16500</v>
      </c>
      <c r="G2062" s="13">
        <v>2758</v>
      </c>
      <c r="H2062" s="13">
        <v>2197</v>
      </c>
      <c r="I2062" s="28">
        <f t="shared" si="129"/>
        <v>-555</v>
      </c>
      <c r="J2062">
        <f t="shared" si="130"/>
        <v>0.79659173313995646</v>
      </c>
      <c r="K2062">
        <f t="shared" si="131"/>
        <v>0.99727644121652292</v>
      </c>
      <c r="L2062" t="str">
        <f t="shared" si="132"/>
        <v>2</v>
      </c>
    </row>
    <row r="2063" spans="1:12" ht="25.5">
      <c r="A2063" s="9" t="s">
        <v>425</v>
      </c>
      <c r="B2063" s="7">
        <v>38548</v>
      </c>
      <c r="C2063" s="9">
        <v>2005</v>
      </c>
      <c r="D2063" s="9" t="s">
        <v>10</v>
      </c>
      <c r="E2063" s="13">
        <v>1114</v>
      </c>
      <c r="F2063" s="14">
        <v>16501</v>
      </c>
      <c r="G2063" s="13">
        <v>1414</v>
      </c>
      <c r="H2063" s="13">
        <v>1113</v>
      </c>
      <c r="I2063" s="28">
        <f t="shared" si="129"/>
        <v>-300</v>
      </c>
      <c r="J2063">
        <f t="shared" si="130"/>
        <v>0.78712871287128716</v>
      </c>
      <c r="K2063">
        <f t="shared" si="131"/>
        <v>0.99910233393177739</v>
      </c>
      <c r="L2063" t="str">
        <f t="shared" si="132"/>
        <v>2</v>
      </c>
    </row>
    <row r="2064" spans="1:12">
      <c r="A2064" s="9" t="s">
        <v>425</v>
      </c>
      <c r="B2064" s="7">
        <v>38548</v>
      </c>
      <c r="C2064" s="9">
        <v>2005</v>
      </c>
      <c r="D2064" s="9" t="s">
        <v>11</v>
      </c>
      <c r="E2064" s="13">
        <v>596</v>
      </c>
      <c r="F2064" s="14">
        <v>6501</v>
      </c>
      <c r="G2064" s="13">
        <v>715</v>
      </c>
      <c r="H2064" s="13">
        <v>585</v>
      </c>
      <c r="I2064" s="28">
        <f t="shared" si="129"/>
        <v>-119</v>
      </c>
      <c r="J2064">
        <f t="shared" si="130"/>
        <v>0.81818181818181823</v>
      </c>
      <c r="K2064">
        <f t="shared" si="131"/>
        <v>0.98154362416107388</v>
      </c>
      <c r="L2064" t="str">
        <f t="shared" si="132"/>
        <v>2</v>
      </c>
    </row>
    <row r="2065" spans="1:12">
      <c r="A2065" s="9" t="s">
        <v>425</v>
      </c>
      <c r="B2065" s="7">
        <v>38548</v>
      </c>
      <c r="C2065" s="9">
        <v>2005</v>
      </c>
      <c r="D2065" s="9" t="s">
        <v>12</v>
      </c>
      <c r="E2065" s="13">
        <v>516</v>
      </c>
      <c r="F2065" s="14">
        <v>652</v>
      </c>
      <c r="G2065" s="13">
        <v>666</v>
      </c>
      <c r="H2065" s="13">
        <v>432</v>
      </c>
      <c r="I2065" s="28">
        <f t="shared" si="129"/>
        <v>-150</v>
      </c>
      <c r="J2065">
        <f t="shared" si="130"/>
        <v>0.64864864864864868</v>
      </c>
      <c r="K2065">
        <f t="shared" si="131"/>
        <v>0.83720930232558144</v>
      </c>
      <c r="L2065" t="str">
        <f t="shared" si="132"/>
        <v>2</v>
      </c>
    </row>
    <row r="2066" spans="1:12">
      <c r="A2066" s="9" t="s">
        <v>425</v>
      </c>
      <c r="B2066" s="7">
        <v>38548</v>
      </c>
      <c r="C2066" s="9">
        <v>2005</v>
      </c>
      <c r="D2066" s="9" t="s">
        <v>13</v>
      </c>
      <c r="E2066" s="13">
        <v>1181</v>
      </c>
      <c r="F2066" s="14">
        <v>17199</v>
      </c>
      <c r="G2066" s="13">
        <v>1561</v>
      </c>
      <c r="H2066" s="13">
        <v>1119</v>
      </c>
      <c r="I2066" s="28">
        <f t="shared" si="129"/>
        <v>-380</v>
      </c>
      <c r="J2066">
        <f t="shared" si="130"/>
        <v>0.71684817424727743</v>
      </c>
      <c r="K2066">
        <f t="shared" si="131"/>
        <v>0.94750211685012697</v>
      </c>
      <c r="L2066" t="str">
        <f t="shared" si="132"/>
        <v>2</v>
      </c>
    </row>
    <row r="2067" spans="1:12" ht="25.5">
      <c r="A2067" s="9" t="s">
        <v>426</v>
      </c>
      <c r="B2067" s="7">
        <v>38565</v>
      </c>
      <c r="C2067" s="9">
        <v>2005</v>
      </c>
      <c r="D2067" s="9" t="s">
        <v>9</v>
      </c>
      <c r="E2067" s="13">
        <v>2195</v>
      </c>
      <c r="F2067" s="14">
        <v>16502</v>
      </c>
      <c r="G2067" s="13">
        <v>2843</v>
      </c>
      <c r="H2067" s="13">
        <v>2194</v>
      </c>
      <c r="I2067" s="28">
        <f t="shared" si="129"/>
        <v>-648</v>
      </c>
      <c r="J2067">
        <f t="shared" si="130"/>
        <v>0.77172001406964474</v>
      </c>
      <c r="K2067">
        <f t="shared" si="131"/>
        <v>0.9995444191343964</v>
      </c>
      <c r="L2067" t="str">
        <f t="shared" si="132"/>
        <v>1</v>
      </c>
    </row>
    <row r="2068" spans="1:12" ht="25.5">
      <c r="A2068" s="9" t="s">
        <v>426</v>
      </c>
      <c r="B2068" s="7">
        <v>38565</v>
      </c>
      <c r="C2068" s="9">
        <v>2005</v>
      </c>
      <c r="D2068" s="9" t="s">
        <v>10</v>
      </c>
      <c r="E2068" s="13">
        <v>1112</v>
      </c>
      <c r="F2068" s="14">
        <v>15889</v>
      </c>
      <c r="G2068" s="13">
        <v>1318</v>
      </c>
      <c r="H2068" s="13">
        <v>1103</v>
      </c>
      <c r="I2068" s="28">
        <f t="shared" si="129"/>
        <v>-206</v>
      </c>
      <c r="J2068">
        <f t="shared" si="130"/>
        <v>0.83687405159332318</v>
      </c>
      <c r="K2068">
        <f t="shared" si="131"/>
        <v>0.99190647482014394</v>
      </c>
      <c r="L2068" t="str">
        <f t="shared" si="132"/>
        <v>1</v>
      </c>
    </row>
    <row r="2069" spans="1:12">
      <c r="A2069" s="9" t="s">
        <v>426</v>
      </c>
      <c r="B2069" s="7">
        <v>38565</v>
      </c>
      <c r="C2069" s="9">
        <v>2005</v>
      </c>
      <c r="D2069" s="9" t="s">
        <v>11</v>
      </c>
      <c r="E2069" s="13">
        <v>588</v>
      </c>
      <c r="F2069" s="14">
        <v>6500</v>
      </c>
      <c r="G2069" s="13">
        <v>723</v>
      </c>
      <c r="H2069" s="13">
        <v>588</v>
      </c>
      <c r="I2069" s="28">
        <f t="shared" si="129"/>
        <v>-135</v>
      </c>
      <c r="J2069">
        <f t="shared" si="130"/>
        <v>0.81327800829875518</v>
      </c>
      <c r="K2069">
        <f t="shared" si="131"/>
        <v>1</v>
      </c>
      <c r="L2069" t="str">
        <f t="shared" si="132"/>
        <v>1</v>
      </c>
    </row>
    <row r="2070" spans="1:12">
      <c r="A2070" s="9" t="s">
        <v>426</v>
      </c>
      <c r="B2070" s="7">
        <v>38565</v>
      </c>
      <c r="C2070" s="9">
        <v>2005</v>
      </c>
      <c r="D2070" s="9" t="s">
        <v>12</v>
      </c>
      <c r="E2070" s="13">
        <v>539</v>
      </c>
      <c r="F2070" s="14">
        <v>673</v>
      </c>
      <c r="G2070" s="13">
        <v>765</v>
      </c>
      <c r="H2070" s="13">
        <v>486</v>
      </c>
      <c r="I2070" s="28">
        <f t="shared" si="129"/>
        <v>-226</v>
      </c>
      <c r="J2070">
        <f t="shared" si="130"/>
        <v>0.63529411764705879</v>
      </c>
      <c r="K2070">
        <f t="shared" si="131"/>
        <v>0.90166975881261591</v>
      </c>
      <c r="L2070" t="str">
        <f t="shared" si="132"/>
        <v>1</v>
      </c>
    </row>
    <row r="2071" spans="1:12">
      <c r="A2071" s="9" t="s">
        <v>426</v>
      </c>
      <c r="B2071" s="7">
        <v>38565</v>
      </c>
      <c r="C2071" s="9">
        <v>2005</v>
      </c>
      <c r="D2071" s="9" t="s">
        <v>13</v>
      </c>
      <c r="E2071" s="13">
        <v>1154</v>
      </c>
      <c r="F2071" s="14">
        <v>16999</v>
      </c>
      <c r="G2071" s="13">
        <v>1653</v>
      </c>
      <c r="H2071" s="13">
        <v>1137</v>
      </c>
      <c r="I2071" s="28">
        <f t="shared" si="129"/>
        <v>-499</v>
      </c>
      <c r="J2071">
        <f t="shared" si="130"/>
        <v>0.68784029038112526</v>
      </c>
      <c r="K2071">
        <f t="shared" si="131"/>
        <v>0.98526863084922012</v>
      </c>
      <c r="L2071" t="str">
        <f t="shared" si="132"/>
        <v>1</v>
      </c>
    </row>
    <row r="2072" spans="1:12" ht="25.5">
      <c r="A2072" s="9" t="s">
        <v>427</v>
      </c>
      <c r="B2072" s="7">
        <v>38579</v>
      </c>
      <c r="C2072" s="9">
        <v>2005</v>
      </c>
      <c r="D2072" s="9" t="s">
        <v>9</v>
      </c>
      <c r="E2072" s="13">
        <v>2199</v>
      </c>
      <c r="F2072" s="14">
        <v>16101</v>
      </c>
      <c r="G2072" s="13">
        <v>2421</v>
      </c>
      <c r="H2072" s="13">
        <v>2190</v>
      </c>
      <c r="I2072" s="28">
        <f t="shared" si="129"/>
        <v>-222</v>
      </c>
      <c r="J2072">
        <f t="shared" si="130"/>
        <v>0.90458488228004952</v>
      </c>
      <c r="K2072">
        <f t="shared" si="131"/>
        <v>0.99590723055934516</v>
      </c>
      <c r="L2072" t="str">
        <f t="shared" si="132"/>
        <v>2</v>
      </c>
    </row>
    <row r="2073" spans="1:12" ht="25.5">
      <c r="A2073" s="9" t="s">
        <v>427</v>
      </c>
      <c r="B2073" s="7">
        <v>38579</v>
      </c>
      <c r="C2073" s="9">
        <v>2005</v>
      </c>
      <c r="D2073" s="9" t="s">
        <v>10</v>
      </c>
      <c r="E2073" s="13">
        <v>1101</v>
      </c>
      <c r="F2073" s="14">
        <v>16303</v>
      </c>
      <c r="G2073" s="13">
        <v>1412</v>
      </c>
      <c r="H2073" s="13">
        <v>1093</v>
      </c>
      <c r="I2073" s="28">
        <f t="shared" si="129"/>
        <v>-311</v>
      </c>
      <c r="J2073">
        <f t="shared" si="130"/>
        <v>0.77407932011331448</v>
      </c>
      <c r="K2073">
        <f t="shared" si="131"/>
        <v>0.9927338782924614</v>
      </c>
      <c r="L2073" t="str">
        <f t="shared" si="132"/>
        <v>2</v>
      </c>
    </row>
    <row r="2074" spans="1:12">
      <c r="A2074" s="9" t="s">
        <v>427</v>
      </c>
      <c r="B2074" s="7">
        <v>38579</v>
      </c>
      <c r="C2074" s="9">
        <v>2005</v>
      </c>
      <c r="D2074" s="9" t="s">
        <v>11</v>
      </c>
      <c r="E2074" s="13">
        <v>598</v>
      </c>
      <c r="F2074" s="14">
        <v>6420</v>
      </c>
      <c r="G2074" s="13">
        <v>698</v>
      </c>
      <c r="H2074" s="13">
        <v>598</v>
      </c>
      <c r="I2074" s="28">
        <f t="shared" si="129"/>
        <v>-100</v>
      </c>
      <c r="J2074">
        <f t="shared" si="130"/>
        <v>0.85673352435530081</v>
      </c>
      <c r="K2074">
        <f t="shared" si="131"/>
        <v>1</v>
      </c>
      <c r="L2074" t="str">
        <f t="shared" si="132"/>
        <v>2</v>
      </c>
    </row>
    <row r="2075" spans="1:12">
      <c r="A2075" s="9" t="s">
        <v>427</v>
      </c>
      <c r="B2075" s="7">
        <v>38579</v>
      </c>
      <c r="C2075" s="9">
        <v>2005</v>
      </c>
      <c r="D2075" s="9" t="s">
        <v>12</v>
      </c>
      <c r="E2075" s="13">
        <v>590</v>
      </c>
      <c r="F2075" s="14">
        <v>652</v>
      </c>
      <c r="G2075" s="13">
        <v>731</v>
      </c>
      <c r="H2075" s="13">
        <v>541</v>
      </c>
      <c r="I2075" s="28">
        <f t="shared" si="129"/>
        <v>-141</v>
      </c>
      <c r="J2075">
        <f t="shared" si="130"/>
        <v>0.74008207934336523</v>
      </c>
      <c r="K2075">
        <f t="shared" si="131"/>
        <v>0.91694915254237286</v>
      </c>
      <c r="L2075" t="str">
        <f t="shared" si="132"/>
        <v>2</v>
      </c>
    </row>
    <row r="2076" spans="1:12">
      <c r="A2076" s="9" t="s">
        <v>427</v>
      </c>
      <c r="B2076" s="7">
        <v>38579</v>
      </c>
      <c r="C2076" s="9">
        <v>2005</v>
      </c>
      <c r="D2076" s="9" t="s">
        <v>13</v>
      </c>
      <c r="E2076" s="13">
        <v>1199</v>
      </c>
      <c r="F2076" s="14">
        <v>16296</v>
      </c>
      <c r="G2076" s="13">
        <v>1575</v>
      </c>
      <c r="H2076" s="13">
        <v>1197</v>
      </c>
      <c r="I2076" s="28">
        <f t="shared" si="129"/>
        <v>-376</v>
      </c>
      <c r="J2076">
        <f t="shared" si="130"/>
        <v>0.76</v>
      </c>
      <c r="K2076">
        <f t="shared" si="131"/>
        <v>0.99833194328607178</v>
      </c>
      <c r="L2076" t="str">
        <f t="shared" si="132"/>
        <v>2</v>
      </c>
    </row>
    <row r="2077" spans="1:12" ht="25.5">
      <c r="A2077" s="9" t="s">
        <v>428</v>
      </c>
      <c r="B2077" s="7">
        <v>38596</v>
      </c>
      <c r="C2077" s="9">
        <v>2005</v>
      </c>
      <c r="D2077" s="9" t="s">
        <v>9</v>
      </c>
      <c r="E2077" s="13">
        <v>2194</v>
      </c>
      <c r="F2077" s="14">
        <v>16461</v>
      </c>
      <c r="G2077" s="13">
        <v>2854</v>
      </c>
      <c r="H2077" s="13">
        <v>2194</v>
      </c>
      <c r="I2077" s="28">
        <f t="shared" si="129"/>
        <v>-660</v>
      </c>
      <c r="J2077">
        <f t="shared" si="130"/>
        <v>0.76874562018220038</v>
      </c>
      <c r="K2077">
        <f t="shared" si="131"/>
        <v>1</v>
      </c>
      <c r="L2077" t="str">
        <f t="shared" si="132"/>
        <v>1</v>
      </c>
    </row>
    <row r="2078" spans="1:12" ht="25.5">
      <c r="A2078" s="9" t="s">
        <v>428</v>
      </c>
      <c r="B2078" s="7">
        <v>38596</v>
      </c>
      <c r="C2078" s="9">
        <v>2005</v>
      </c>
      <c r="D2078" s="9" t="s">
        <v>10</v>
      </c>
      <c r="E2078" s="13">
        <v>1109</v>
      </c>
      <c r="F2078" s="14">
        <v>16889</v>
      </c>
      <c r="G2078" s="13">
        <v>1484</v>
      </c>
      <c r="H2078" s="13">
        <v>1086</v>
      </c>
      <c r="I2078" s="28">
        <f t="shared" si="129"/>
        <v>-375</v>
      </c>
      <c r="J2078">
        <f t="shared" si="130"/>
        <v>0.73180592991913751</v>
      </c>
      <c r="K2078">
        <f t="shared" si="131"/>
        <v>0.97926059513074837</v>
      </c>
      <c r="L2078" t="str">
        <f t="shared" si="132"/>
        <v>1</v>
      </c>
    </row>
    <row r="2079" spans="1:12">
      <c r="A2079" s="9" t="s">
        <v>428</v>
      </c>
      <c r="B2079" s="7">
        <v>38596</v>
      </c>
      <c r="C2079" s="9">
        <v>2005</v>
      </c>
      <c r="D2079" s="9" t="s">
        <v>11</v>
      </c>
      <c r="E2079" s="13">
        <v>588</v>
      </c>
      <c r="F2079" s="14">
        <v>7101</v>
      </c>
      <c r="G2079" s="13">
        <v>719</v>
      </c>
      <c r="H2079" s="13">
        <v>560</v>
      </c>
      <c r="I2079" s="28">
        <f t="shared" si="129"/>
        <v>-131</v>
      </c>
      <c r="J2079">
        <f t="shared" si="130"/>
        <v>0.77885952712100137</v>
      </c>
      <c r="K2079">
        <f t="shared" si="131"/>
        <v>0.95238095238095233</v>
      </c>
      <c r="L2079" t="str">
        <f t="shared" si="132"/>
        <v>1</v>
      </c>
    </row>
    <row r="2080" spans="1:12">
      <c r="A2080" s="9" t="s">
        <v>428</v>
      </c>
      <c r="B2080" s="7">
        <v>38596</v>
      </c>
      <c r="C2080" s="9">
        <v>2005</v>
      </c>
      <c r="D2080" s="9" t="s">
        <v>12</v>
      </c>
      <c r="E2080" s="13">
        <v>559</v>
      </c>
      <c r="F2080" s="14">
        <v>656</v>
      </c>
      <c r="G2080" s="13">
        <v>715</v>
      </c>
      <c r="H2080" s="13">
        <v>552</v>
      </c>
      <c r="I2080" s="28">
        <f t="shared" si="129"/>
        <v>-156</v>
      </c>
      <c r="J2080">
        <f t="shared" si="130"/>
        <v>0.77202797202797202</v>
      </c>
      <c r="K2080">
        <f t="shared" si="131"/>
        <v>0.98747763864042937</v>
      </c>
      <c r="L2080" t="str">
        <f t="shared" si="132"/>
        <v>1</v>
      </c>
    </row>
    <row r="2081" spans="1:12">
      <c r="A2081" s="9" t="s">
        <v>428</v>
      </c>
      <c r="B2081" s="7">
        <v>38596</v>
      </c>
      <c r="C2081" s="9">
        <v>2005</v>
      </c>
      <c r="D2081" s="9" t="s">
        <v>13</v>
      </c>
      <c r="E2081" s="13">
        <v>1155</v>
      </c>
      <c r="F2081" s="14">
        <v>16699</v>
      </c>
      <c r="G2081" s="13">
        <v>1558</v>
      </c>
      <c r="H2081" s="13">
        <v>1133</v>
      </c>
      <c r="I2081" s="28">
        <f t="shared" si="129"/>
        <v>-403</v>
      </c>
      <c r="J2081">
        <f t="shared" si="130"/>
        <v>0.72721437740693196</v>
      </c>
      <c r="K2081">
        <f t="shared" si="131"/>
        <v>0.98095238095238091</v>
      </c>
      <c r="L2081" t="str">
        <f t="shared" si="132"/>
        <v>1</v>
      </c>
    </row>
    <row r="2082" spans="1:12" ht="25.5">
      <c r="A2082" s="9" t="s">
        <v>429</v>
      </c>
      <c r="B2082" s="7">
        <v>38610</v>
      </c>
      <c r="C2082" s="9">
        <v>2005</v>
      </c>
      <c r="D2082" s="9" t="s">
        <v>9</v>
      </c>
      <c r="E2082" s="13">
        <v>2202</v>
      </c>
      <c r="F2082" s="14">
        <v>15309</v>
      </c>
      <c r="G2082" s="13">
        <v>2428</v>
      </c>
      <c r="H2082" s="13">
        <v>2179</v>
      </c>
      <c r="I2082" s="28">
        <f t="shared" si="129"/>
        <v>-226</v>
      </c>
      <c r="J2082">
        <f t="shared" si="130"/>
        <v>0.89744645799011535</v>
      </c>
      <c r="K2082">
        <f t="shared" si="131"/>
        <v>0.98955495004541327</v>
      </c>
      <c r="L2082" t="str">
        <f t="shared" si="132"/>
        <v>2</v>
      </c>
    </row>
    <row r="2083" spans="1:12" ht="25.5">
      <c r="A2083" s="9" t="s">
        <v>429</v>
      </c>
      <c r="B2083" s="7">
        <v>38610</v>
      </c>
      <c r="C2083" s="9">
        <v>2005</v>
      </c>
      <c r="D2083" s="9" t="s">
        <v>10</v>
      </c>
      <c r="E2083" s="13">
        <v>1108</v>
      </c>
      <c r="F2083" s="14">
        <v>14808</v>
      </c>
      <c r="G2083" s="13">
        <v>1270</v>
      </c>
      <c r="H2083" s="13">
        <v>1106</v>
      </c>
      <c r="I2083" s="28">
        <f t="shared" si="129"/>
        <v>-162</v>
      </c>
      <c r="J2083">
        <f t="shared" si="130"/>
        <v>0.87086614173228349</v>
      </c>
      <c r="K2083">
        <f t="shared" si="131"/>
        <v>0.99819494584837543</v>
      </c>
      <c r="L2083" t="str">
        <f t="shared" si="132"/>
        <v>2</v>
      </c>
    </row>
    <row r="2084" spans="1:12">
      <c r="A2084" s="9" t="s">
        <v>429</v>
      </c>
      <c r="B2084" s="7">
        <v>38610</v>
      </c>
      <c r="C2084" s="9">
        <v>2005</v>
      </c>
      <c r="D2084" s="9" t="s">
        <v>11</v>
      </c>
      <c r="E2084" s="13">
        <v>587</v>
      </c>
      <c r="F2084" s="14">
        <v>7264</v>
      </c>
      <c r="G2084" s="13">
        <v>679</v>
      </c>
      <c r="H2084" s="13">
        <v>587</v>
      </c>
      <c r="I2084" s="28">
        <f t="shared" si="129"/>
        <v>-92</v>
      </c>
      <c r="J2084">
        <f t="shared" si="130"/>
        <v>0.86450662739322537</v>
      </c>
      <c r="K2084">
        <f t="shared" si="131"/>
        <v>1</v>
      </c>
      <c r="L2084" t="str">
        <f t="shared" si="132"/>
        <v>2</v>
      </c>
    </row>
    <row r="2085" spans="1:12">
      <c r="A2085" s="9" t="s">
        <v>429</v>
      </c>
      <c r="B2085" s="7">
        <v>38610</v>
      </c>
      <c r="C2085" s="9">
        <v>2005</v>
      </c>
      <c r="D2085" s="9" t="s">
        <v>12</v>
      </c>
      <c r="E2085" s="13">
        <v>555</v>
      </c>
      <c r="F2085" s="14">
        <v>590</v>
      </c>
      <c r="G2085" s="13">
        <v>778</v>
      </c>
      <c r="H2085" s="13">
        <v>553</v>
      </c>
      <c r="I2085" s="28">
        <f t="shared" si="129"/>
        <v>-223</v>
      </c>
      <c r="J2085">
        <f t="shared" si="130"/>
        <v>0.71079691516709509</v>
      </c>
      <c r="K2085">
        <f t="shared" si="131"/>
        <v>0.99639639639639643</v>
      </c>
      <c r="L2085" t="str">
        <f t="shared" si="132"/>
        <v>2</v>
      </c>
    </row>
    <row r="2086" spans="1:12">
      <c r="A2086" s="9" t="s">
        <v>429</v>
      </c>
      <c r="B2086" s="7">
        <v>38610</v>
      </c>
      <c r="C2086" s="9">
        <v>2005</v>
      </c>
      <c r="D2086" s="9" t="s">
        <v>13</v>
      </c>
      <c r="E2086" s="13">
        <v>1139</v>
      </c>
      <c r="F2086" s="14">
        <v>15699</v>
      </c>
      <c r="G2086" s="13">
        <v>1433</v>
      </c>
      <c r="H2086" s="13">
        <v>1092</v>
      </c>
      <c r="I2086" s="28">
        <f t="shared" si="129"/>
        <v>-294</v>
      </c>
      <c r="J2086">
        <f t="shared" si="130"/>
        <v>0.76203768318213538</v>
      </c>
      <c r="K2086">
        <f t="shared" si="131"/>
        <v>0.95873573309920979</v>
      </c>
      <c r="L2086" t="str">
        <f t="shared" si="132"/>
        <v>2</v>
      </c>
    </row>
    <row r="2087" spans="1:12" ht="25.5">
      <c r="A2087" s="9" t="s">
        <v>430</v>
      </c>
      <c r="B2087" s="7">
        <v>38626</v>
      </c>
      <c r="C2087" s="9">
        <v>2005</v>
      </c>
      <c r="D2087" s="9" t="s">
        <v>9</v>
      </c>
      <c r="E2087" s="13">
        <v>2785</v>
      </c>
      <c r="F2087" s="14">
        <v>11991</v>
      </c>
      <c r="G2087" s="13">
        <v>3188</v>
      </c>
      <c r="H2087" s="13">
        <v>2784</v>
      </c>
      <c r="I2087" s="28">
        <f t="shared" si="129"/>
        <v>-403</v>
      </c>
      <c r="J2087">
        <f t="shared" si="130"/>
        <v>0.87327478042659978</v>
      </c>
      <c r="K2087">
        <f t="shared" si="131"/>
        <v>0.999640933572711</v>
      </c>
      <c r="L2087" t="str">
        <f t="shared" si="132"/>
        <v>1</v>
      </c>
    </row>
    <row r="2088" spans="1:12" ht="25.5">
      <c r="A2088" s="9" t="s">
        <v>430</v>
      </c>
      <c r="B2088" s="7">
        <v>38626</v>
      </c>
      <c r="C2088" s="9">
        <v>2005</v>
      </c>
      <c r="D2088" s="9" t="s">
        <v>10</v>
      </c>
      <c r="E2088" s="13">
        <v>1288</v>
      </c>
      <c r="F2088" s="14">
        <v>11002</v>
      </c>
      <c r="G2088" s="13">
        <v>1485</v>
      </c>
      <c r="H2088" s="13">
        <v>1288</v>
      </c>
      <c r="I2088" s="28">
        <f t="shared" si="129"/>
        <v>-197</v>
      </c>
      <c r="J2088">
        <f t="shared" si="130"/>
        <v>0.8673400673400673</v>
      </c>
      <c r="K2088">
        <f t="shared" si="131"/>
        <v>1</v>
      </c>
      <c r="L2088" t="str">
        <f t="shared" si="132"/>
        <v>1</v>
      </c>
    </row>
    <row r="2089" spans="1:12">
      <c r="A2089" s="9" t="s">
        <v>430</v>
      </c>
      <c r="B2089" s="7">
        <v>38626</v>
      </c>
      <c r="C2089" s="9">
        <v>2005</v>
      </c>
      <c r="D2089" s="9" t="s">
        <v>11</v>
      </c>
      <c r="E2089" s="13">
        <v>616</v>
      </c>
      <c r="F2089" s="14">
        <v>7334</v>
      </c>
      <c r="G2089" s="13">
        <v>741</v>
      </c>
      <c r="H2089" s="13">
        <v>616</v>
      </c>
      <c r="I2089" s="28">
        <f t="shared" si="129"/>
        <v>-125</v>
      </c>
      <c r="J2089">
        <f t="shared" si="130"/>
        <v>0.83130904183535759</v>
      </c>
      <c r="K2089">
        <f t="shared" si="131"/>
        <v>1</v>
      </c>
      <c r="L2089" t="str">
        <f t="shared" si="132"/>
        <v>1</v>
      </c>
    </row>
    <row r="2090" spans="1:12">
      <c r="A2090" s="9" t="s">
        <v>430</v>
      </c>
      <c r="B2090" s="7">
        <v>38626</v>
      </c>
      <c r="C2090" s="9">
        <v>2005</v>
      </c>
      <c r="D2090" s="9" t="s">
        <v>12</v>
      </c>
      <c r="E2090" s="13">
        <v>513</v>
      </c>
      <c r="F2090" s="14">
        <v>551</v>
      </c>
      <c r="G2090" s="13">
        <v>627</v>
      </c>
      <c r="H2090" s="13">
        <v>513</v>
      </c>
      <c r="I2090" s="28">
        <f t="shared" si="129"/>
        <v>-114</v>
      </c>
      <c r="J2090">
        <f t="shared" si="130"/>
        <v>0.81818181818181823</v>
      </c>
      <c r="K2090">
        <f t="shared" si="131"/>
        <v>1</v>
      </c>
      <c r="L2090" t="str">
        <f t="shared" si="132"/>
        <v>1</v>
      </c>
    </row>
    <row r="2091" spans="1:12">
      <c r="A2091" s="9" t="s">
        <v>430</v>
      </c>
      <c r="B2091" s="7">
        <v>38626</v>
      </c>
      <c r="C2091" s="9">
        <v>2005</v>
      </c>
      <c r="D2091" s="9" t="s">
        <v>13</v>
      </c>
      <c r="E2091" s="13">
        <v>1417</v>
      </c>
      <c r="F2091" s="14">
        <v>12000</v>
      </c>
      <c r="G2091" s="13">
        <v>1706</v>
      </c>
      <c r="H2091" s="13">
        <v>1352</v>
      </c>
      <c r="I2091" s="28">
        <f t="shared" si="129"/>
        <v>-289</v>
      </c>
      <c r="J2091">
        <f t="shared" si="130"/>
        <v>0.79249706916764362</v>
      </c>
      <c r="K2091">
        <f t="shared" si="131"/>
        <v>0.95412844036697253</v>
      </c>
      <c r="L2091" t="str">
        <f t="shared" si="132"/>
        <v>1</v>
      </c>
    </row>
    <row r="2092" spans="1:12" ht="25.5">
      <c r="A2092" s="9" t="s">
        <v>431</v>
      </c>
      <c r="B2092" s="7">
        <v>38640</v>
      </c>
      <c r="C2092" s="9">
        <v>2005</v>
      </c>
      <c r="D2092" s="9" t="s">
        <v>9</v>
      </c>
      <c r="E2092" s="13">
        <v>2808</v>
      </c>
      <c r="F2092" s="14">
        <v>14501</v>
      </c>
      <c r="G2092" s="13">
        <v>5927</v>
      </c>
      <c r="H2092" s="13">
        <v>2759</v>
      </c>
      <c r="I2092" s="28">
        <f t="shared" si="129"/>
        <v>-3119</v>
      </c>
      <c r="J2092">
        <f t="shared" si="130"/>
        <v>0.4654968786907373</v>
      </c>
      <c r="K2092">
        <f t="shared" si="131"/>
        <v>0.98254985754985757</v>
      </c>
      <c r="L2092" t="str">
        <f t="shared" si="132"/>
        <v>2</v>
      </c>
    </row>
    <row r="2093" spans="1:12" ht="25.5">
      <c r="A2093" s="9" t="s">
        <v>431</v>
      </c>
      <c r="B2093" s="7">
        <v>38640</v>
      </c>
      <c r="C2093" s="9">
        <v>2005</v>
      </c>
      <c r="D2093" s="9" t="s">
        <v>10</v>
      </c>
      <c r="E2093" s="13">
        <v>1267</v>
      </c>
      <c r="F2093" s="14">
        <v>14101</v>
      </c>
      <c r="G2093" s="13">
        <v>2046</v>
      </c>
      <c r="H2093" s="13">
        <v>1250</v>
      </c>
      <c r="I2093" s="28">
        <f t="shared" si="129"/>
        <v>-779</v>
      </c>
      <c r="J2093">
        <f t="shared" si="130"/>
        <v>0.6109481915933529</v>
      </c>
      <c r="K2093">
        <f t="shared" si="131"/>
        <v>0.98658247829518553</v>
      </c>
      <c r="L2093" t="str">
        <f t="shared" si="132"/>
        <v>2</v>
      </c>
    </row>
    <row r="2094" spans="1:12">
      <c r="A2094" s="9" t="s">
        <v>431</v>
      </c>
      <c r="B2094" s="7">
        <v>38640</v>
      </c>
      <c r="C2094" s="9">
        <v>2005</v>
      </c>
      <c r="D2094" s="9" t="s">
        <v>11</v>
      </c>
      <c r="E2094" s="13">
        <v>587</v>
      </c>
      <c r="F2094" s="14">
        <v>7911</v>
      </c>
      <c r="G2094" s="13">
        <v>730</v>
      </c>
      <c r="H2094" s="13">
        <v>587</v>
      </c>
      <c r="I2094" s="28">
        <f t="shared" si="129"/>
        <v>-143</v>
      </c>
      <c r="J2094">
        <f t="shared" si="130"/>
        <v>0.80410958904109586</v>
      </c>
      <c r="K2094">
        <f t="shared" si="131"/>
        <v>1</v>
      </c>
      <c r="L2094" t="str">
        <f t="shared" si="132"/>
        <v>2</v>
      </c>
    </row>
    <row r="2095" spans="1:12">
      <c r="A2095" s="9" t="s">
        <v>431</v>
      </c>
      <c r="B2095" s="7">
        <v>38640</v>
      </c>
      <c r="C2095" s="9">
        <v>2005</v>
      </c>
      <c r="D2095" s="9" t="s">
        <v>12</v>
      </c>
      <c r="E2095" s="13">
        <v>508</v>
      </c>
      <c r="F2095" s="14">
        <v>571</v>
      </c>
      <c r="G2095" s="13">
        <v>640</v>
      </c>
      <c r="H2095" s="13">
        <v>507</v>
      </c>
      <c r="I2095" s="28">
        <f t="shared" si="129"/>
        <v>-132</v>
      </c>
      <c r="J2095">
        <f t="shared" si="130"/>
        <v>0.79218750000000004</v>
      </c>
      <c r="K2095">
        <f t="shared" si="131"/>
        <v>0.99803149606299213</v>
      </c>
      <c r="L2095" t="str">
        <f t="shared" si="132"/>
        <v>2</v>
      </c>
    </row>
    <row r="2096" spans="1:12">
      <c r="A2096" s="9" t="s">
        <v>431</v>
      </c>
      <c r="B2096" s="7">
        <v>38640</v>
      </c>
      <c r="C2096" s="9">
        <v>2005</v>
      </c>
      <c r="D2096" s="9" t="s">
        <v>13</v>
      </c>
      <c r="E2096" s="13">
        <v>1441</v>
      </c>
      <c r="F2096" s="14">
        <v>14503</v>
      </c>
      <c r="G2096" s="13">
        <v>2115</v>
      </c>
      <c r="H2096" s="13">
        <v>1427</v>
      </c>
      <c r="I2096" s="28">
        <f t="shared" si="129"/>
        <v>-674</v>
      </c>
      <c r="J2096">
        <f t="shared" si="130"/>
        <v>0.6747044917257683</v>
      </c>
      <c r="K2096">
        <f t="shared" si="131"/>
        <v>0.99028452463566963</v>
      </c>
      <c r="L2096" t="str">
        <f t="shared" si="132"/>
        <v>2</v>
      </c>
    </row>
    <row r="2097" spans="1:12" ht="25.5">
      <c r="A2097" s="9" t="s">
        <v>432</v>
      </c>
      <c r="B2097" s="7">
        <v>38657</v>
      </c>
      <c r="C2097" s="9">
        <v>2005</v>
      </c>
      <c r="D2097" s="9" t="s">
        <v>9</v>
      </c>
      <c r="E2097" s="13">
        <v>2786</v>
      </c>
      <c r="F2097" s="14">
        <v>14700</v>
      </c>
      <c r="G2097" s="13">
        <v>5624</v>
      </c>
      <c r="H2097" s="13">
        <v>2779</v>
      </c>
      <c r="I2097" s="28">
        <f t="shared" si="129"/>
        <v>-2838</v>
      </c>
      <c r="J2097">
        <f t="shared" si="130"/>
        <v>0.49413229018492177</v>
      </c>
      <c r="K2097">
        <f t="shared" si="131"/>
        <v>0.99748743718592969</v>
      </c>
      <c r="L2097" t="str">
        <f t="shared" si="132"/>
        <v>1</v>
      </c>
    </row>
    <row r="2098" spans="1:12" ht="25.5">
      <c r="A2098" s="9" t="s">
        <v>432</v>
      </c>
      <c r="B2098" s="7">
        <v>38657</v>
      </c>
      <c r="C2098" s="9">
        <v>2005</v>
      </c>
      <c r="D2098" s="9" t="s">
        <v>10</v>
      </c>
      <c r="E2098" s="13">
        <v>1265</v>
      </c>
      <c r="F2098" s="14">
        <v>14751</v>
      </c>
      <c r="G2098" s="13">
        <v>2086</v>
      </c>
      <c r="H2098" s="13">
        <v>1263</v>
      </c>
      <c r="I2098" s="28">
        <f t="shared" si="129"/>
        <v>-821</v>
      </c>
      <c r="J2098">
        <f t="shared" si="130"/>
        <v>0.60546500479386389</v>
      </c>
      <c r="K2098">
        <f t="shared" si="131"/>
        <v>0.99841897233201582</v>
      </c>
      <c r="L2098" t="str">
        <f t="shared" si="132"/>
        <v>1</v>
      </c>
    </row>
    <row r="2099" spans="1:12">
      <c r="A2099" s="9" t="s">
        <v>432</v>
      </c>
      <c r="B2099" s="7">
        <v>38657</v>
      </c>
      <c r="C2099" s="9">
        <v>2005</v>
      </c>
      <c r="D2099" s="9" t="s">
        <v>11</v>
      </c>
      <c r="E2099" s="13">
        <v>588</v>
      </c>
      <c r="F2099" s="14">
        <v>8889</v>
      </c>
      <c r="G2099" s="13">
        <v>872</v>
      </c>
      <c r="H2099" s="13">
        <v>582</v>
      </c>
      <c r="I2099" s="28">
        <f t="shared" si="129"/>
        <v>-284</v>
      </c>
      <c r="J2099">
        <f t="shared" si="130"/>
        <v>0.66743119266055051</v>
      </c>
      <c r="K2099">
        <f t="shared" si="131"/>
        <v>0.98979591836734693</v>
      </c>
      <c r="L2099" t="str">
        <f t="shared" si="132"/>
        <v>1</v>
      </c>
    </row>
    <row r="2100" spans="1:12">
      <c r="A2100" s="9" t="s">
        <v>432</v>
      </c>
      <c r="B2100" s="7">
        <v>38657</v>
      </c>
      <c r="C2100" s="9">
        <v>2005</v>
      </c>
      <c r="D2100" s="9" t="s">
        <v>12</v>
      </c>
      <c r="E2100" s="13">
        <v>506</v>
      </c>
      <c r="F2100" s="14">
        <v>602</v>
      </c>
      <c r="G2100" s="13">
        <v>585</v>
      </c>
      <c r="H2100" s="13">
        <v>478</v>
      </c>
      <c r="I2100" s="28">
        <f t="shared" si="129"/>
        <v>-79</v>
      </c>
      <c r="J2100">
        <f t="shared" si="130"/>
        <v>0.81709401709401708</v>
      </c>
      <c r="K2100">
        <f t="shared" si="131"/>
        <v>0.94466403162055335</v>
      </c>
      <c r="L2100" t="str">
        <f t="shared" si="132"/>
        <v>1</v>
      </c>
    </row>
    <row r="2101" spans="1:12">
      <c r="A2101" s="9" t="s">
        <v>432</v>
      </c>
      <c r="B2101" s="7">
        <v>38657</v>
      </c>
      <c r="C2101" s="9">
        <v>2005</v>
      </c>
      <c r="D2101" s="9" t="s">
        <v>13</v>
      </c>
      <c r="E2101" s="13">
        <v>1460</v>
      </c>
      <c r="F2101" s="14">
        <v>14801</v>
      </c>
      <c r="G2101" s="13">
        <v>1905</v>
      </c>
      <c r="H2101" s="13">
        <v>1441</v>
      </c>
      <c r="I2101" s="28">
        <f t="shared" si="129"/>
        <v>-445</v>
      </c>
      <c r="J2101">
        <f t="shared" si="130"/>
        <v>0.75643044619422573</v>
      </c>
      <c r="K2101">
        <f t="shared" si="131"/>
        <v>0.98698630136986298</v>
      </c>
      <c r="L2101" t="str">
        <f t="shared" si="132"/>
        <v>1</v>
      </c>
    </row>
    <row r="2102" spans="1:12" ht="25.5">
      <c r="A2102" s="9" t="s">
        <v>433</v>
      </c>
      <c r="B2102" s="7">
        <v>38671</v>
      </c>
      <c r="C2102" s="9">
        <v>2005</v>
      </c>
      <c r="D2102" s="9" t="s">
        <v>9</v>
      </c>
      <c r="E2102" s="13">
        <v>2834</v>
      </c>
      <c r="F2102" s="14">
        <v>14001</v>
      </c>
      <c r="G2102" s="13">
        <v>4781</v>
      </c>
      <c r="H2102" s="13">
        <v>2761</v>
      </c>
      <c r="I2102" s="28">
        <f t="shared" si="129"/>
        <v>-1947</v>
      </c>
      <c r="J2102">
        <f t="shared" si="130"/>
        <v>0.57749424806525829</v>
      </c>
      <c r="K2102">
        <f t="shared" si="131"/>
        <v>0.97424135497529996</v>
      </c>
      <c r="L2102" t="str">
        <f t="shared" si="132"/>
        <v>2</v>
      </c>
    </row>
    <row r="2103" spans="1:12" ht="25.5">
      <c r="A2103" s="9" t="s">
        <v>433</v>
      </c>
      <c r="B2103" s="7">
        <v>38671</v>
      </c>
      <c r="C2103" s="9">
        <v>2005</v>
      </c>
      <c r="D2103" s="9" t="s">
        <v>10</v>
      </c>
      <c r="E2103" s="13">
        <v>1282</v>
      </c>
      <c r="F2103" s="14">
        <v>14897</v>
      </c>
      <c r="G2103" s="13">
        <v>1692</v>
      </c>
      <c r="H2103" s="13">
        <v>1276</v>
      </c>
      <c r="I2103" s="28">
        <f t="shared" si="129"/>
        <v>-410</v>
      </c>
      <c r="J2103">
        <f t="shared" si="130"/>
        <v>0.75413711583924348</v>
      </c>
      <c r="K2103">
        <f t="shared" si="131"/>
        <v>0.99531981279251169</v>
      </c>
      <c r="L2103" t="str">
        <f t="shared" si="132"/>
        <v>2</v>
      </c>
    </row>
    <row r="2104" spans="1:12">
      <c r="A2104" s="9" t="s">
        <v>433</v>
      </c>
      <c r="B2104" s="7">
        <v>38671</v>
      </c>
      <c r="C2104" s="9">
        <v>2005</v>
      </c>
      <c r="D2104" s="9" t="s">
        <v>11</v>
      </c>
      <c r="E2104" s="13">
        <v>587</v>
      </c>
      <c r="F2104" s="14">
        <v>8711</v>
      </c>
      <c r="G2104" s="13">
        <v>717</v>
      </c>
      <c r="H2104" s="13">
        <v>587</v>
      </c>
      <c r="I2104" s="28">
        <f t="shared" si="129"/>
        <v>-130</v>
      </c>
      <c r="J2104">
        <f t="shared" si="130"/>
        <v>0.81868898186889816</v>
      </c>
      <c r="K2104">
        <f t="shared" si="131"/>
        <v>1</v>
      </c>
      <c r="L2104" t="str">
        <f t="shared" si="132"/>
        <v>2</v>
      </c>
    </row>
    <row r="2105" spans="1:12">
      <c r="A2105" s="9" t="s">
        <v>433</v>
      </c>
      <c r="B2105" s="7">
        <v>38671</v>
      </c>
      <c r="C2105" s="9">
        <v>2005</v>
      </c>
      <c r="D2105" s="9" t="s">
        <v>12</v>
      </c>
      <c r="E2105" s="13">
        <v>507</v>
      </c>
      <c r="F2105" s="14">
        <v>579</v>
      </c>
      <c r="G2105" s="13">
        <v>653</v>
      </c>
      <c r="H2105" s="13">
        <v>503</v>
      </c>
      <c r="I2105" s="28">
        <f t="shared" si="129"/>
        <v>-146</v>
      </c>
      <c r="J2105">
        <f t="shared" si="130"/>
        <v>0.7702909647779479</v>
      </c>
      <c r="K2105">
        <f t="shared" si="131"/>
        <v>0.99211045364891515</v>
      </c>
      <c r="L2105" t="str">
        <f t="shared" si="132"/>
        <v>2</v>
      </c>
    </row>
    <row r="2106" spans="1:12">
      <c r="A2106" s="9" t="s">
        <v>433</v>
      </c>
      <c r="B2106" s="7">
        <v>38671</v>
      </c>
      <c r="C2106" s="9">
        <v>2005</v>
      </c>
      <c r="D2106" s="9" t="s">
        <v>13</v>
      </c>
      <c r="E2106" s="13">
        <v>1408</v>
      </c>
      <c r="F2106" s="14">
        <v>14505</v>
      </c>
      <c r="G2106" s="13">
        <v>2002</v>
      </c>
      <c r="H2106" s="13">
        <v>1408</v>
      </c>
      <c r="I2106" s="28">
        <f t="shared" si="129"/>
        <v>-594</v>
      </c>
      <c r="J2106">
        <f t="shared" si="130"/>
        <v>0.70329670329670335</v>
      </c>
      <c r="K2106">
        <f t="shared" si="131"/>
        <v>1</v>
      </c>
      <c r="L2106" t="str">
        <f t="shared" si="132"/>
        <v>2</v>
      </c>
    </row>
    <row r="2107" spans="1:12" ht="25.5">
      <c r="A2107" s="9" t="s">
        <v>434</v>
      </c>
      <c r="B2107" s="7">
        <v>38687</v>
      </c>
      <c r="C2107" s="9">
        <v>2005</v>
      </c>
      <c r="D2107" s="9" t="s">
        <v>9</v>
      </c>
      <c r="E2107" s="13">
        <v>2792</v>
      </c>
      <c r="F2107" s="14">
        <v>13700</v>
      </c>
      <c r="G2107" s="13">
        <v>4171</v>
      </c>
      <c r="H2107" s="13">
        <v>2790</v>
      </c>
      <c r="I2107" s="28">
        <f t="shared" si="129"/>
        <v>-1379</v>
      </c>
      <c r="J2107">
        <f t="shared" si="130"/>
        <v>0.66890433948693362</v>
      </c>
      <c r="K2107">
        <f t="shared" si="131"/>
        <v>0.99928366762177645</v>
      </c>
      <c r="L2107" t="str">
        <f t="shared" si="132"/>
        <v>1</v>
      </c>
    </row>
    <row r="2108" spans="1:12" ht="25.5">
      <c r="A2108" s="9" t="s">
        <v>434</v>
      </c>
      <c r="B2108" s="7">
        <v>38687</v>
      </c>
      <c r="C2108" s="9">
        <v>2005</v>
      </c>
      <c r="D2108" s="9" t="s">
        <v>10</v>
      </c>
      <c r="E2108" s="13">
        <v>1267</v>
      </c>
      <c r="F2108" s="14">
        <v>13301</v>
      </c>
      <c r="G2108" s="13">
        <v>1499</v>
      </c>
      <c r="H2108" s="13">
        <v>1255</v>
      </c>
      <c r="I2108" s="28">
        <f t="shared" si="129"/>
        <v>-232</v>
      </c>
      <c r="J2108">
        <f t="shared" si="130"/>
        <v>0.83722481654436287</v>
      </c>
      <c r="K2108">
        <f t="shared" si="131"/>
        <v>0.9905288082083662</v>
      </c>
      <c r="L2108" t="str">
        <f t="shared" si="132"/>
        <v>1</v>
      </c>
    </row>
    <row r="2109" spans="1:12">
      <c r="A2109" s="9" t="s">
        <v>434</v>
      </c>
      <c r="B2109" s="7">
        <v>38687</v>
      </c>
      <c r="C2109" s="9">
        <v>2005</v>
      </c>
      <c r="D2109" s="9" t="s">
        <v>11</v>
      </c>
      <c r="E2109" s="13">
        <v>594</v>
      </c>
      <c r="F2109" s="14">
        <v>8501</v>
      </c>
      <c r="G2109" s="13">
        <v>694</v>
      </c>
      <c r="H2109" s="13">
        <v>575</v>
      </c>
      <c r="I2109" s="28">
        <f t="shared" si="129"/>
        <v>-100</v>
      </c>
      <c r="J2109">
        <f t="shared" si="130"/>
        <v>0.82853025936599423</v>
      </c>
      <c r="K2109">
        <f t="shared" si="131"/>
        <v>0.96801346801346799</v>
      </c>
      <c r="L2109" t="str">
        <f t="shared" si="132"/>
        <v>1</v>
      </c>
    </row>
    <row r="2110" spans="1:12">
      <c r="A2110" s="9" t="s">
        <v>434</v>
      </c>
      <c r="B2110" s="7">
        <v>38687</v>
      </c>
      <c r="C2110" s="9">
        <v>2005</v>
      </c>
      <c r="D2110" s="9" t="s">
        <v>12</v>
      </c>
      <c r="E2110" s="13">
        <v>534</v>
      </c>
      <c r="F2110" s="14">
        <v>554</v>
      </c>
      <c r="G2110" s="13">
        <v>671</v>
      </c>
      <c r="H2110" s="13">
        <v>527</v>
      </c>
      <c r="I2110" s="28">
        <f t="shared" si="129"/>
        <v>-137</v>
      </c>
      <c r="J2110">
        <f t="shared" si="130"/>
        <v>0.78539493293591656</v>
      </c>
      <c r="K2110">
        <f t="shared" si="131"/>
        <v>0.98689138576779023</v>
      </c>
      <c r="L2110" t="str">
        <f t="shared" si="132"/>
        <v>1</v>
      </c>
    </row>
    <row r="2111" spans="1:12">
      <c r="A2111" s="9" t="s">
        <v>434</v>
      </c>
      <c r="B2111" s="7">
        <v>38687</v>
      </c>
      <c r="C2111" s="9">
        <v>2005</v>
      </c>
      <c r="D2111" s="9" t="s">
        <v>13</v>
      </c>
      <c r="E2111" s="13">
        <v>1414</v>
      </c>
      <c r="F2111" s="14">
        <v>14200</v>
      </c>
      <c r="G2111" s="13">
        <v>2112</v>
      </c>
      <c r="H2111" s="13">
        <v>1406</v>
      </c>
      <c r="I2111" s="28">
        <f t="shared" si="129"/>
        <v>-698</v>
      </c>
      <c r="J2111">
        <f t="shared" si="130"/>
        <v>0.66571969696969702</v>
      </c>
      <c r="K2111">
        <f t="shared" si="131"/>
        <v>0.99434229137199437</v>
      </c>
      <c r="L2111" t="str">
        <f t="shared" si="132"/>
        <v>1</v>
      </c>
    </row>
    <row r="2112" spans="1:12" ht="25.5">
      <c r="A2112" s="9" t="s">
        <v>435</v>
      </c>
      <c r="B2112" s="7">
        <v>38701</v>
      </c>
      <c r="C2112" s="9">
        <v>2005</v>
      </c>
      <c r="D2112" s="9" t="s">
        <v>9</v>
      </c>
      <c r="E2112" s="13">
        <v>2858</v>
      </c>
      <c r="F2112" s="14">
        <v>12081</v>
      </c>
      <c r="G2112" s="13">
        <v>3309</v>
      </c>
      <c r="H2112" s="13">
        <v>2858</v>
      </c>
      <c r="I2112" s="28">
        <f t="shared" si="129"/>
        <v>-451</v>
      </c>
      <c r="J2112">
        <f t="shared" si="130"/>
        <v>0.86370504684194616</v>
      </c>
      <c r="K2112">
        <f t="shared" si="131"/>
        <v>1</v>
      </c>
      <c r="L2112" t="str">
        <f t="shared" si="132"/>
        <v>2</v>
      </c>
    </row>
    <row r="2113" spans="1:12" ht="25.5">
      <c r="A2113" s="9" t="s">
        <v>435</v>
      </c>
      <c r="B2113" s="7">
        <v>38701</v>
      </c>
      <c r="C2113" s="9">
        <v>2005</v>
      </c>
      <c r="D2113" s="9" t="s">
        <v>10</v>
      </c>
      <c r="E2113" s="13">
        <v>1271</v>
      </c>
      <c r="F2113" s="14">
        <v>9001</v>
      </c>
      <c r="G2113" s="13">
        <v>1386</v>
      </c>
      <c r="H2113" s="13">
        <v>1261</v>
      </c>
      <c r="I2113" s="28">
        <f t="shared" si="129"/>
        <v>-115</v>
      </c>
      <c r="J2113">
        <f t="shared" si="130"/>
        <v>0.90981240981240985</v>
      </c>
      <c r="K2113">
        <f t="shared" si="131"/>
        <v>0.99213217938631004</v>
      </c>
      <c r="L2113" t="str">
        <f t="shared" si="132"/>
        <v>2</v>
      </c>
    </row>
    <row r="2114" spans="1:12">
      <c r="A2114" s="9" t="s">
        <v>435</v>
      </c>
      <c r="B2114" s="7">
        <v>38701</v>
      </c>
      <c r="C2114" s="9">
        <v>2005</v>
      </c>
      <c r="D2114" s="9" t="s">
        <v>11</v>
      </c>
      <c r="E2114" s="13">
        <v>587</v>
      </c>
      <c r="F2114" s="14">
        <v>5010</v>
      </c>
      <c r="G2114" s="13">
        <v>672</v>
      </c>
      <c r="H2114" s="13">
        <v>579</v>
      </c>
      <c r="I2114" s="28">
        <f t="shared" si="129"/>
        <v>-85</v>
      </c>
      <c r="J2114">
        <f t="shared" si="130"/>
        <v>0.8616071428571429</v>
      </c>
      <c r="K2114">
        <f t="shared" si="131"/>
        <v>0.98637137989778534</v>
      </c>
      <c r="L2114" t="str">
        <f t="shared" si="132"/>
        <v>2</v>
      </c>
    </row>
    <row r="2115" spans="1:12">
      <c r="A2115" s="9" t="s">
        <v>435</v>
      </c>
      <c r="B2115" s="7">
        <v>38701</v>
      </c>
      <c r="C2115" s="9">
        <v>2005</v>
      </c>
      <c r="D2115" s="9" t="s">
        <v>12</v>
      </c>
      <c r="E2115" s="13">
        <v>510</v>
      </c>
      <c r="F2115" s="14">
        <v>552</v>
      </c>
      <c r="G2115" s="13">
        <v>569</v>
      </c>
      <c r="H2115" s="13">
        <v>485</v>
      </c>
      <c r="I2115" s="28">
        <f t="shared" ref="I2115:I2178" si="133">E2115-G2115</f>
        <v>-59</v>
      </c>
      <c r="J2115">
        <f t="shared" ref="J2115:J2178" si="134">H2115/G2115</f>
        <v>0.85237258347978906</v>
      </c>
      <c r="K2115">
        <f t="shared" ref="K2115:K2178" si="135">H2115/E2115</f>
        <v>0.9509803921568627</v>
      </c>
      <c r="L2115" t="str">
        <f t="shared" ref="L2115:L2178" si="136">IF(COUNTIF(A2115,"*First*"), "1","2")</f>
        <v>2</v>
      </c>
    </row>
    <row r="2116" spans="1:12">
      <c r="A2116" s="9" t="s">
        <v>435</v>
      </c>
      <c r="B2116" s="7">
        <v>38701</v>
      </c>
      <c r="C2116" s="9">
        <v>2005</v>
      </c>
      <c r="D2116" s="9" t="s">
        <v>13</v>
      </c>
      <c r="E2116" s="13">
        <v>1394</v>
      </c>
      <c r="F2116" s="14">
        <v>13302</v>
      </c>
      <c r="G2116" s="13">
        <v>1927</v>
      </c>
      <c r="H2116" s="13">
        <v>1386</v>
      </c>
      <c r="I2116" s="28">
        <f t="shared" si="133"/>
        <v>-533</v>
      </c>
      <c r="J2116">
        <f t="shared" si="134"/>
        <v>0.71925272444213806</v>
      </c>
      <c r="K2116">
        <f t="shared" si="135"/>
        <v>0.99426111908177905</v>
      </c>
      <c r="L2116" t="str">
        <f t="shared" si="136"/>
        <v>2</v>
      </c>
    </row>
    <row r="2117" spans="1:12" ht="25.5">
      <c r="A2117" s="9" t="s">
        <v>436</v>
      </c>
      <c r="B2117" s="7">
        <v>37987</v>
      </c>
      <c r="C2117" s="9">
        <v>2004</v>
      </c>
      <c r="D2117" s="9" t="s">
        <v>9</v>
      </c>
      <c r="E2117" s="13">
        <v>1919</v>
      </c>
      <c r="F2117" s="14">
        <v>23801</v>
      </c>
      <c r="G2117" s="13">
        <v>2549</v>
      </c>
      <c r="H2117" s="13">
        <v>1913</v>
      </c>
      <c r="I2117" s="28">
        <f t="shared" si="133"/>
        <v>-630</v>
      </c>
      <c r="J2117">
        <f t="shared" si="134"/>
        <v>0.75049038838760296</v>
      </c>
      <c r="K2117">
        <f t="shared" si="135"/>
        <v>0.99687337154768108</v>
      </c>
      <c r="L2117" t="str">
        <f t="shared" si="136"/>
        <v>1</v>
      </c>
    </row>
    <row r="2118" spans="1:12" ht="25.5">
      <c r="A2118" s="9" t="s">
        <v>436</v>
      </c>
      <c r="B2118" s="7">
        <v>37987</v>
      </c>
      <c r="C2118" s="9">
        <v>2004</v>
      </c>
      <c r="D2118" s="9" t="s">
        <v>10</v>
      </c>
      <c r="E2118" s="13">
        <v>1158</v>
      </c>
      <c r="F2118" s="14">
        <v>24293</v>
      </c>
      <c r="G2118" s="13">
        <v>1516</v>
      </c>
      <c r="H2118" s="13">
        <v>1158</v>
      </c>
      <c r="I2118" s="28">
        <f t="shared" si="133"/>
        <v>-358</v>
      </c>
      <c r="J2118">
        <f t="shared" si="134"/>
        <v>0.76385224274406327</v>
      </c>
      <c r="K2118">
        <f t="shared" si="135"/>
        <v>1</v>
      </c>
      <c r="L2118" t="str">
        <f t="shared" si="136"/>
        <v>1</v>
      </c>
    </row>
    <row r="2119" spans="1:12">
      <c r="A2119" s="9" t="s">
        <v>436</v>
      </c>
      <c r="B2119" s="7">
        <v>37987</v>
      </c>
      <c r="C2119" s="9">
        <v>2004</v>
      </c>
      <c r="D2119" s="9" t="s">
        <v>11</v>
      </c>
      <c r="E2119" s="13">
        <v>688</v>
      </c>
      <c r="F2119" s="14">
        <v>6119</v>
      </c>
      <c r="G2119" s="13">
        <v>808</v>
      </c>
      <c r="H2119" s="13">
        <v>688</v>
      </c>
      <c r="I2119" s="28">
        <f t="shared" si="133"/>
        <v>-120</v>
      </c>
      <c r="J2119">
        <f t="shared" si="134"/>
        <v>0.85148514851485146</v>
      </c>
      <c r="K2119">
        <f t="shared" si="135"/>
        <v>1</v>
      </c>
      <c r="L2119" t="str">
        <f t="shared" si="136"/>
        <v>1</v>
      </c>
    </row>
    <row r="2120" spans="1:12">
      <c r="A2120" s="9" t="s">
        <v>436</v>
      </c>
      <c r="B2120" s="7">
        <v>37987</v>
      </c>
      <c r="C2120" s="9">
        <v>2004</v>
      </c>
      <c r="D2120" s="9" t="s">
        <v>12</v>
      </c>
      <c r="E2120" s="13">
        <v>562</v>
      </c>
      <c r="F2120" s="14">
        <v>251</v>
      </c>
      <c r="G2120" s="13">
        <v>892</v>
      </c>
      <c r="H2120" s="13">
        <v>562</v>
      </c>
      <c r="I2120" s="28">
        <f t="shared" si="133"/>
        <v>-330</v>
      </c>
      <c r="J2120">
        <f t="shared" si="134"/>
        <v>0.6300448430493274</v>
      </c>
      <c r="K2120">
        <f t="shared" si="135"/>
        <v>1</v>
      </c>
      <c r="L2120" t="str">
        <f t="shared" si="136"/>
        <v>1</v>
      </c>
    </row>
    <row r="2121" spans="1:12">
      <c r="A2121" s="9" t="s">
        <v>436</v>
      </c>
      <c r="B2121" s="7">
        <v>37987</v>
      </c>
      <c r="C2121" s="9">
        <v>2004</v>
      </c>
      <c r="D2121" s="9" t="s">
        <v>13</v>
      </c>
      <c r="E2121" s="13">
        <v>1162</v>
      </c>
      <c r="F2121" s="14">
        <v>24019</v>
      </c>
      <c r="G2121" s="13">
        <v>1655</v>
      </c>
      <c r="H2121" s="13">
        <v>1145</v>
      </c>
      <c r="I2121" s="28">
        <f t="shared" si="133"/>
        <v>-493</v>
      </c>
      <c r="J2121">
        <f t="shared" si="134"/>
        <v>0.69184290030211482</v>
      </c>
      <c r="K2121">
        <f t="shared" si="135"/>
        <v>0.98537005163511182</v>
      </c>
      <c r="L2121" t="str">
        <f t="shared" si="136"/>
        <v>1</v>
      </c>
    </row>
    <row r="2122" spans="1:12" ht="25.5">
      <c r="A2122" s="9" t="s">
        <v>437</v>
      </c>
      <c r="B2122" s="7">
        <v>38001</v>
      </c>
      <c r="C2122" s="9">
        <v>2004</v>
      </c>
      <c r="D2122" s="9" t="s">
        <v>9</v>
      </c>
      <c r="E2122" s="13">
        <v>1912</v>
      </c>
      <c r="F2122" s="14">
        <v>24001</v>
      </c>
      <c r="G2122" s="13">
        <v>2616</v>
      </c>
      <c r="H2122" s="13">
        <v>1898</v>
      </c>
      <c r="I2122" s="28">
        <f t="shared" si="133"/>
        <v>-704</v>
      </c>
      <c r="J2122">
        <f t="shared" si="134"/>
        <v>0.72553516819571862</v>
      </c>
      <c r="K2122">
        <f t="shared" si="135"/>
        <v>0.99267782426778239</v>
      </c>
      <c r="L2122" t="str">
        <f t="shared" si="136"/>
        <v>2</v>
      </c>
    </row>
    <row r="2123" spans="1:12" ht="25.5">
      <c r="A2123" s="9" t="s">
        <v>437</v>
      </c>
      <c r="B2123" s="7">
        <v>38001</v>
      </c>
      <c r="C2123" s="9">
        <v>2004</v>
      </c>
      <c r="D2123" s="9" t="s">
        <v>10</v>
      </c>
      <c r="E2123" s="13">
        <v>1160</v>
      </c>
      <c r="F2123" s="14">
        <v>22002</v>
      </c>
      <c r="G2123" s="13">
        <v>1468</v>
      </c>
      <c r="H2123" s="13">
        <v>1154</v>
      </c>
      <c r="I2123" s="28">
        <f t="shared" si="133"/>
        <v>-308</v>
      </c>
      <c r="J2123">
        <f t="shared" si="134"/>
        <v>0.78610354223433243</v>
      </c>
      <c r="K2123">
        <f t="shared" si="135"/>
        <v>0.9948275862068966</v>
      </c>
      <c r="L2123" t="str">
        <f t="shared" si="136"/>
        <v>2</v>
      </c>
    </row>
    <row r="2124" spans="1:12">
      <c r="A2124" s="9" t="s">
        <v>437</v>
      </c>
      <c r="B2124" s="7">
        <v>38001</v>
      </c>
      <c r="C2124" s="9">
        <v>2004</v>
      </c>
      <c r="D2124" s="9" t="s">
        <v>11</v>
      </c>
      <c r="E2124" s="13">
        <v>717</v>
      </c>
      <c r="F2124" s="14">
        <v>5502</v>
      </c>
      <c r="G2124" s="13">
        <v>956</v>
      </c>
      <c r="H2124" s="13">
        <v>716</v>
      </c>
      <c r="I2124" s="28">
        <f t="shared" si="133"/>
        <v>-239</v>
      </c>
      <c r="J2124">
        <f t="shared" si="134"/>
        <v>0.7489539748953975</v>
      </c>
      <c r="K2124">
        <f t="shared" si="135"/>
        <v>0.99860529986053004</v>
      </c>
      <c r="L2124" t="str">
        <f t="shared" si="136"/>
        <v>2</v>
      </c>
    </row>
    <row r="2125" spans="1:12">
      <c r="A2125" s="9" t="s">
        <v>437</v>
      </c>
      <c r="B2125" s="7">
        <v>38001</v>
      </c>
      <c r="C2125" s="9">
        <v>2004</v>
      </c>
      <c r="D2125" s="9" t="s">
        <v>12</v>
      </c>
      <c r="E2125" s="13">
        <v>700</v>
      </c>
      <c r="F2125" s="14">
        <v>210</v>
      </c>
      <c r="G2125" s="13">
        <v>1116</v>
      </c>
      <c r="H2125" s="13">
        <v>695</v>
      </c>
      <c r="I2125" s="28">
        <f t="shared" si="133"/>
        <v>-416</v>
      </c>
      <c r="J2125">
        <f t="shared" si="134"/>
        <v>0.62275985663082434</v>
      </c>
      <c r="K2125">
        <f t="shared" si="135"/>
        <v>0.99285714285714288</v>
      </c>
      <c r="L2125" t="str">
        <f t="shared" si="136"/>
        <v>2</v>
      </c>
    </row>
    <row r="2126" spans="1:12">
      <c r="A2126" s="9" t="s">
        <v>437</v>
      </c>
      <c r="B2126" s="7">
        <v>38001</v>
      </c>
      <c r="C2126" s="9">
        <v>2004</v>
      </c>
      <c r="D2126" s="9" t="s">
        <v>13</v>
      </c>
      <c r="E2126" s="13">
        <v>1152</v>
      </c>
      <c r="F2126" s="14">
        <v>22801</v>
      </c>
      <c r="G2126" s="13">
        <v>1724</v>
      </c>
      <c r="H2126" s="13">
        <v>1150</v>
      </c>
      <c r="I2126" s="28">
        <f t="shared" si="133"/>
        <v>-572</v>
      </c>
      <c r="J2126">
        <f t="shared" si="134"/>
        <v>0.66705336426914152</v>
      </c>
      <c r="K2126">
        <f t="shared" si="135"/>
        <v>0.99826388888888884</v>
      </c>
      <c r="L2126" t="str">
        <f t="shared" si="136"/>
        <v>2</v>
      </c>
    </row>
    <row r="2127" spans="1:12" ht="25.5">
      <c r="A2127" s="9" t="s">
        <v>438</v>
      </c>
      <c r="B2127" s="7">
        <v>38018</v>
      </c>
      <c r="C2127" s="9">
        <v>2004</v>
      </c>
      <c r="D2127" s="9" t="s">
        <v>9</v>
      </c>
      <c r="E2127" s="13">
        <v>1917</v>
      </c>
      <c r="F2127" s="14">
        <v>24489</v>
      </c>
      <c r="G2127" s="13">
        <v>2701</v>
      </c>
      <c r="H2127" s="13">
        <v>1905</v>
      </c>
      <c r="I2127" s="28">
        <f t="shared" si="133"/>
        <v>-784</v>
      </c>
      <c r="J2127">
        <f t="shared" si="134"/>
        <v>0.7052943354313217</v>
      </c>
      <c r="K2127">
        <f t="shared" si="135"/>
        <v>0.99374021909233179</v>
      </c>
      <c r="L2127" t="str">
        <f t="shared" si="136"/>
        <v>1</v>
      </c>
    </row>
    <row r="2128" spans="1:12" ht="25.5">
      <c r="A2128" s="9" t="s">
        <v>438</v>
      </c>
      <c r="B2128" s="7">
        <v>38018</v>
      </c>
      <c r="C2128" s="9">
        <v>2004</v>
      </c>
      <c r="D2128" s="9" t="s">
        <v>10</v>
      </c>
      <c r="E2128" s="13">
        <v>1156</v>
      </c>
      <c r="F2128" s="14">
        <v>23508</v>
      </c>
      <c r="G2128" s="13">
        <v>1474</v>
      </c>
      <c r="H2128" s="13">
        <v>1149</v>
      </c>
      <c r="I2128" s="28">
        <f t="shared" si="133"/>
        <v>-318</v>
      </c>
      <c r="J2128">
        <f t="shared" si="134"/>
        <v>0.77951153324287648</v>
      </c>
      <c r="K2128">
        <f t="shared" si="135"/>
        <v>0.99394463667820065</v>
      </c>
      <c r="L2128" t="str">
        <f t="shared" si="136"/>
        <v>1</v>
      </c>
    </row>
    <row r="2129" spans="1:12">
      <c r="A2129" s="9" t="s">
        <v>438</v>
      </c>
      <c r="B2129" s="7">
        <v>38018</v>
      </c>
      <c r="C2129" s="9">
        <v>2004</v>
      </c>
      <c r="D2129" s="9" t="s">
        <v>11</v>
      </c>
      <c r="E2129" s="13">
        <v>688</v>
      </c>
      <c r="F2129" s="14">
        <v>5497</v>
      </c>
      <c r="G2129" s="13">
        <v>804</v>
      </c>
      <c r="H2129" s="13">
        <v>688</v>
      </c>
      <c r="I2129" s="28">
        <f t="shared" si="133"/>
        <v>-116</v>
      </c>
      <c r="J2129">
        <f t="shared" si="134"/>
        <v>0.85572139303482586</v>
      </c>
      <c r="K2129">
        <f t="shared" si="135"/>
        <v>1</v>
      </c>
      <c r="L2129" t="str">
        <f t="shared" si="136"/>
        <v>1</v>
      </c>
    </row>
    <row r="2130" spans="1:12">
      <c r="A2130" s="9" t="s">
        <v>438</v>
      </c>
      <c r="B2130" s="7">
        <v>38018</v>
      </c>
      <c r="C2130" s="9">
        <v>2004</v>
      </c>
      <c r="D2130" s="9" t="s">
        <v>12</v>
      </c>
      <c r="E2130" s="13">
        <v>557</v>
      </c>
      <c r="F2130" s="14">
        <v>189</v>
      </c>
      <c r="G2130" s="13">
        <v>816</v>
      </c>
      <c r="H2130" s="13">
        <v>554</v>
      </c>
      <c r="I2130" s="28">
        <f t="shared" si="133"/>
        <v>-259</v>
      </c>
      <c r="J2130">
        <f t="shared" si="134"/>
        <v>0.67892156862745101</v>
      </c>
      <c r="K2130">
        <f t="shared" si="135"/>
        <v>0.99461400359066432</v>
      </c>
      <c r="L2130" t="str">
        <f t="shared" si="136"/>
        <v>1</v>
      </c>
    </row>
    <row r="2131" spans="1:12">
      <c r="A2131" s="9" t="s">
        <v>438</v>
      </c>
      <c r="B2131" s="7">
        <v>38018</v>
      </c>
      <c r="C2131" s="9">
        <v>2004</v>
      </c>
      <c r="D2131" s="9" t="s">
        <v>13</v>
      </c>
      <c r="E2131" s="13">
        <v>1170</v>
      </c>
      <c r="F2131" s="14">
        <v>24016</v>
      </c>
      <c r="G2131" s="13">
        <v>1678</v>
      </c>
      <c r="H2131" s="13">
        <v>1164</v>
      </c>
      <c r="I2131" s="28">
        <f t="shared" si="133"/>
        <v>-508</v>
      </c>
      <c r="J2131">
        <f t="shared" si="134"/>
        <v>0.69368295589988083</v>
      </c>
      <c r="K2131">
        <f t="shared" si="135"/>
        <v>0.99487179487179489</v>
      </c>
      <c r="L2131" t="str">
        <f t="shared" si="136"/>
        <v>1</v>
      </c>
    </row>
    <row r="2132" spans="1:12" ht="25.5">
      <c r="A2132" s="9" t="s">
        <v>439</v>
      </c>
      <c r="B2132" s="7">
        <v>38032</v>
      </c>
      <c r="C2132" s="9">
        <v>2004</v>
      </c>
      <c r="D2132" s="9" t="s">
        <v>9</v>
      </c>
      <c r="E2132" s="13">
        <v>1925</v>
      </c>
      <c r="F2132" s="14">
        <v>24389</v>
      </c>
      <c r="G2132" s="13">
        <v>2534</v>
      </c>
      <c r="H2132" s="13">
        <v>1917</v>
      </c>
      <c r="I2132" s="28">
        <f t="shared" si="133"/>
        <v>-609</v>
      </c>
      <c r="J2132">
        <f t="shared" si="134"/>
        <v>0.75651144435674822</v>
      </c>
      <c r="K2132">
        <f t="shared" si="135"/>
        <v>0.99584415584415586</v>
      </c>
      <c r="L2132" t="str">
        <f t="shared" si="136"/>
        <v>2</v>
      </c>
    </row>
    <row r="2133" spans="1:12" ht="25.5">
      <c r="A2133" s="9" t="s">
        <v>439</v>
      </c>
      <c r="B2133" s="7">
        <v>38032</v>
      </c>
      <c r="C2133" s="9">
        <v>2004</v>
      </c>
      <c r="D2133" s="9" t="s">
        <v>10</v>
      </c>
      <c r="E2133" s="13">
        <v>1162</v>
      </c>
      <c r="F2133" s="14">
        <v>22001</v>
      </c>
      <c r="G2133" s="13">
        <v>1404</v>
      </c>
      <c r="H2133" s="13">
        <v>1158</v>
      </c>
      <c r="I2133" s="28">
        <f t="shared" si="133"/>
        <v>-242</v>
      </c>
      <c r="J2133">
        <f t="shared" si="134"/>
        <v>0.82478632478632474</v>
      </c>
      <c r="K2133">
        <f t="shared" si="135"/>
        <v>0.99655765920826167</v>
      </c>
      <c r="L2133" t="str">
        <f t="shared" si="136"/>
        <v>2</v>
      </c>
    </row>
    <row r="2134" spans="1:12">
      <c r="A2134" s="9" t="s">
        <v>439</v>
      </c>
      <c r="B2134" s="7">
        <v>38032</v>
      </c>
      <c r="C2134" s="9">
        <v>2004</v>
      </c>
      <c r="D2134" s="9" t="s">
        <v>11</v>
      </c>
      <c r="E2134" s="13">
        <v>689</v>
      </c>
      <c r="F2134" s="14">
        <v>5700</v>
      </c>
      <c r="G2134" s="13">
        <v>802</v>
      </c>
      <c r="H2134" s="13">
        <v>678</v>
      </c>
      <c r="I2134" s="28">
        <f t="shared" si="133"/>
        <v>-113</v>
      </c>
      <c r="J2134">
        <f t="shared" si="134"/>
        <v>0.84538653366583538</v>
      </c>
      <c r="K2134">
        <f t="shared" si="135"/>
        <v>0.98403483309143691</v>
      </c>
      <c r="L2134" t="str">
        <f t="shared" si="136"/>
        <v>2</v>
      </c>
    </row>
    <row r="2135" spans="1:12">
      <c r="A2135" s="9" t="s">
        <v>439</v>
      </c>
      <c r="B2135" s="7">
        <v>38032</v>
      </c>
      <c r="C2135" s="9">
        <v>2004</v>
      </c>
      <c r="D2135" s="9" t="s">
        <v>12</v>
      </c>
      <c r="E2135" s="13">
        <v>561</v>
      </c>
      <c r="F2135" s="14">
        <v>169</v>
      </c>
      <c r="G2135" s="13">
        <v>694</v>
      </c>
      <c r="H2135" s="13">
        <v>530</v>
      </c>
      <c r="I2135" s="28">
        <f t="shared" si="133"/>
        <v>-133</v>
      </c>
      <c r="J2135">
        <f t="shared" si="134"/>
        <v>0.76368876080691639</v>
      </c>
      <c r="K2135">
        <f t="shared" si="135"/>
        <v>0.94474153297682706</v>
      </c>
      <c r="L2135" t="str">
        <f t="shared" si="136"/>
        <v>2</v>
      </c>
    </row>
    <row r="2136" spans="1:12">
      <c r="A2136" s="9" t="s">
        <v>439</v>
      </c>
      <c r="B2136" s="7">
        <v>38032</v>
      </c>
      <c r="C2136" s="9">
        <v>2004</v>
      </c>
      <c r="D2136" s="9" t="s">
        <v>13</v>
      </c>
      <c r="E2136" s="13">
        <v>1154</v>
      </c>
      <c r="F2136" s="14">
        <v>23801</v>
      </c>
      <c r="G2136" s="13">
        <v>1402</v>
      </c>
      <c r="H2136" s="13">
        <v>1150</v>
      </c>
      <c r="I2136" s="28">
        <f t="shared" si="133"/>
        <v>-248</v>
      </c>
      <c r="J2136">
        <f t="shared" si="134"/>
        <v>0.82025677603423686</v>
      </c>
      <c r="K2136">
        <f t="shared" si="135"/>
        <v>0.99653379549393417</v>
      </c>
      <c r="L2136" t="str">
        <f t="shared" si="136"/>
        <v>2</v>
      </c>
    </row>
    <row r="2137" spans="1:12" ht="25.5">
      <c r="A2137" s="9" t="s">
        <v>440</v>
      </c>
      <c r="B2137" s="7">
        <v>38047</v>
      </c>
      <c r="C2137" s="9">
        <v>2004</v>
      </c>
      <c r="D2137" s="9" t="s">
        <v>9</v>
      </c>
      <c r="E2137" s="13">
        <v>1923</v>
      </c>
      <c r="F2137" s="14">
        <v>24597</v>
      </c>
      <c r="G2137" s="13">
        <v>2539</v>
      </c>
      <c r="H2137" s="13">
        <v>1920</v>
      </c>
      <c r="I2137" s="28">
        <f t="shared" si="133"/>
        <v>-616</v>
      </c>
      <c r="J2137">
        <f t="shared" si="134"/>
        <v>0.75620322961795983</v>
      </c>
      <c r="K2137">
        <f t="shared" si="135"/>
        <v>0.99843993759750393</v>
      </c>
      <c r="L2137" t="str">
        <f t="shared" si="136"/>
        <v>1</v>
      </c>
    </row>
    <row r="2138" spans="1:12" ht="25.5">
      <c r="A2138" s="9" t="s">
        <v>440</v>
      </c>
      <c r="B2138" s="7">
        <v>38047</v>
      </c>
      <c r="C2138" s="9">
        <v>2004</v>
      </c>
      <c r="D2138" s="9" t="s">
        <v>10</v>
      </c>
      <c r="E2138" s="13">
        <v>1163</v>
      </c>
      <c r="F2138" s="14">
        <v>25699</v>
      </c>
      <c r="G2138" s="13">
        <v>1516</v>
      </c>
      <c r="H2138" s="13">
        <v>1147</v>
      </c>
      <c r="I2138" s="28">
        <f t="shared" si="133"/>
        <v>-353</v>
      </c>
      <c r="J2138">
        <f t="shared" si="134"/>
        <v>0.75659630606860162</v>
      </c>
      <c r="K2138">
        <f t="shared" si="135"/>
        <v>0.98624247635425621</v>
      </c>
      <c r="L2138" t="str">
        <f t="shared" si="136"/>
        <v>1</v>
      </c>
    </row>
    <row r="2139" spans="1:12">
      <c r="A2139" s="9" t="s">
        <v>440</v>
      </c>
      <c r="B2139" s="7">
        <v>38047</v>
      </c>
      <c r="C2139" s="9">
        <v>2004</v>
      </c>
      <c r="D2139" s="9" t="s">
        <v>11</v>
      </c>
      <c r="E2139" s="13">
        <v>688</v>
      </c>
      <c r="F2139" s="14">
        <v>7226</v>
      </c>
      <c r="G2139" s="13">
        <v>980</v>
      </c>
      <c r="H2139" s="13">
        <v>681</v>
      </c>
      <c r="I2139" s="28">
        <f t="shared" si="133"/>
        <v>-292</v>
      </c>
      <c r="J2139">
        <f t="shared" si="134"/>
        <v>0.69489795918367347</v>
      </c>
      <c r="K2139">
        <f t="shared" si="135"/>
        <v>0.98982558139534882</v>
      </c>
      <c r="L2139" t="str">
        <f t="shared" si="136"/>
        <v>1</v>
      </c>
    </row>
    <row r="2140" spans="1:12">
      <c r="A2140" s="9" t="s">
        <v>440</v>
      </c>
      <c r="B2140" s="7">
        <v>38047</v>
      </c>
      <c r="C2140" s="9">
        <v>2004</v>
      </c>
      <c r="D2140" s="9" t="s">
        <v>12</v>
      </c>
      <c r="E2140" s="13">
        <v>560</v>
      </c>
      <c r="F2140" s="14">
        <v>203</v>
      </c>
      <c r="G2140" s="13">
        <v>740</v>
      </c>
      <c r="H2140" s="13">
        <v>523</v>
      </c>
      <c r="I2140" s="28">
        <f t="shared" si="133"/>
        <v>-180</v>
      </c>
      <c r="J2140">
        <f t="shared" si="134"/>
        <v>0.70675675675675675</v>
      </c>
      <c r="K2140">
        <f t="shared" si="135"/>
        <v>0.93392857142857144</v>
      </c>
      <c r="L2140" t="str">
        <f t="shared" si="136"/>
        <v>1</v>
      </c>
    </row>
    <row r="2141" spans="1:12">
      <c r="A2141" s="9" t="s">
        <v>440</v>
      </c>
      <c r="B2141" s="7">
        <v>38047</v>
      </c>
      <c r="C2141" s="9">
        <v>2004</v>
      </c>
      <c r="D2141" s="9" t="s">
        <v>13</v>
      </c>
      <c r="E2141" s="13">
        <v>1159</v>
      </c>
      <c r="F2141" s="14">
        <v>25492</v>
      </c>
      <c r="G2141" s="13">
        <v>1615</v>
      </c>
      <c r="H2141" s="13">
        <v>1148</v>
      </c>
      <c r="I2141" s="28">
        <f t="shared" si="133"/>
        <v>-456</v>
      </c>
      <c r="J2141">
        <f t="shared" si="134"/>
        <v>0.71083591331269347</v>
      </c>
      <c r="K2141">
        <f t="shared" si="135"/>
        <v>0.99050905953408108</v>
      </c>
      <c r="L2141" t="str">
        <f t="shared" si="136"/>
        <v>1</v>
      </c>
    </row>
    <row r="2142" spans="1:12" ht="25.5">
      <c r="A2142" s="9" t="s">
        <v>441</v>
      </c>
      <c r="B2142" s="7">
        <v>38061</v>
      </c>
      <c r="C2142" s="9">
        <v>2004</v>
      </c>
      <c r="D2142" s="9" t="s">
        <v>9</v>
      </c>
      <c r="E2142" s="13">
        <v>1919</v>
      </c>
      <c r="F2142" s="14">
        <v>24940</v>
      </c>
      <c r="G2142" s="13">
        <v>2613</v>
      </c>
      <c r="H2142" s="13">
        <v>1905</v>
      </c>
      <c r="I2142" s="28">
        <f t="shared" si="133"/>
        <v>-694</v>
      </c>
      <c r="J2142">
        <f t="shared" si="134"/>
        <v>0.72904707233065447</v>
      </c>
      <c r="K2142">
        <f t="shared" si="135"/>
        <v>0.99270453361125588</v>
      </c>
      <c r="L2142" t="str">
        <f t="shared" si="136"/>
        <v>2</v>
      </c>
    </row>
    <row r="2143" spans="1:12" ht="25.5">
      <c r="A2143" s="9" t="s">
        <v>441</v>
      </c>
      <c r="B2143" s="7">
        <v>38061</v>
      </c>
      <c r="C2143" s="9">
        <v>2004</v>
      </c>
      <c r="D2143" s="9" t="s">
        <v>10</v>
      </c>
      <c r="E2143" s="13">
        <v>1160</v>
      </c>
      <c r="F2143" s="14">
        <v>25058</v>
      </c>
      <c r="G2143" s="13">
        <v>1445</v>
      </c>
      <c r="H2143" s="13">
        <v>1153</v>
      </c>
      <c r="I2143" s="28">
        <f t="shared" si="133"/>
        <v>-285</v>
      </c>
      <c r="J2143">
        <f t="shared" si="134"/>
        <v>0.79792387543252596</v>
      </c>
      <c r="K2143">
        <f t="shared" si="135"/>
        <v>0.99396551724137927</v>
      </c>
      <c r="L2143" t="str">
        <f t="shared" si="136"/>
        <v>2</v>
      </c>
    </row>
    <row r="2144" spans="1:12">
      <c r="A2144" s="9" t="s">
        <v>441</v>
      </c>
      <c r="B2144" s="7">
        <v>38061</v>
      </c>
      <c r="C2144" s="9">
        <v>2004</v>
      </c>
      <c r="D2144" s="9" t="s">
        <v>11</v>
      </c>
      <c r="E2144" s="13">
        <v>699</v>
      </c>
      <c r="F2144" s="14">
        <v>8658</v>
      </c>
      <c r="G2144" s="13">
        <v>1071</v>
      </c>
      <c r="H2144" s="13">
        <v>694</v>
      </c>
      <c r="I2144" s="28">
        <f t="shared" si="133"/>
        <v>-372</v>
      </c>
      <c r="J2144">
        <f t="shared" si="134"/>
        <v>0.64799253034547155</v>
      </c>
      <c r="K2144">
        <f t="shared" si="135"/>
        <v>0.99284692417739628</v>
      </c>
      <c r="L2144" t="str">
        <f t="shared" si="136"/>
        <v>2</v>
      </c>
    </row>
    <row r="2145" spans="1:12">
      <c r="A2145" s="9" t="s">
        <v>441</v>
      </c>
      <c r="B2145" s="7">
        <v>38061</v>
      </c>
      <c r="C2145" s="9">
        <v>2004</v>
      </c>
      <c r="D2145" s="9" t="s">
        <v>12</v>
      </c>
      <c r="E2145" s="13">
        <v>587</v>
      </c>
      <c r="F2145" s="14">
        <v>456</v>
      </c>
      <c r="G2145" s="13">
        <v>1070</v>
      </c>
      <c r="H2145" s="13">
        <v>583</v>
      </c>
      <c r="I2145" s="28">
        <f t="shared" si="133"/>
        <v>-483</v>
      </c>
      <c r="J2145">
        <f t="shared" si="134"/>
        <v>0.54485981308411213</v>
      </c>
      <c r="K2145">
        <f t="shared" si="135"/>
        <v>0.99318568994889267</v>
      </c>
      <c r="L2145" t="str">
        <f t="shared" si="136"/>
        <v>2</v>
      </c>
    </row>
    <row r="2146" spans="1:12">
      <c r="A2146" s="9" t="s">
        <v>441</v>
      </c>
      <c r="B2146" s="7">
        <v>38061</v>
      </c>
      <c r="C2146" s="9">
        <v>2004</v>
      </c>
      <c r="D2146" s="9" t="s">
        <v>13</v>
      </c>
      <c r="E2146" s="13">
        <v>1156</v>
      </c>
      <c r="F2146" s="14">
        <v>26401</v>
      </c>
      <c r="G2146" s="13">
        <v>1481</v>
      </c>
      <c r="H2146" s="13">
        <v>1135</v>
      </c>
      <c r="I2146" s="28">
        <f t="shared" si="133"/>
        <v>-325</v>
      </c>
      <c r="J2146">
        <f t="shared" si="134"/>
        <v>0.76637407157326132</v>
      </c>
      <c r="K2146">
        <f t="shared" si="135"/>
        <v>0.98183391003460208</v>
      </c>
      <c r="L2146" t="str">
        <f t="shared" si="136"/>
        <v>2</v>
      </c>
    </row>
    <row r="2147" spans="1:12" ht="25.5">
      <c r="A2147" s="9" t="s">
        <v>442</v>
      </c>
      <c r="B2147" s="7">
        <v>38078</v>
      </c>
      <c r="C2147" s="9">
        <v>2004</v>
      </c>
      <c r="D2147" s="9" t="s">
        <v>9</v>
      </c>
      <c r="E2147" s="13">
        <v>1937</v>
      </c>
      <c r="F2147" s="14">
        <v>26689</v>
      </c>
      <c r="G2147" s="13">
        <v>3386</v>
      </c>
      <c r="H2147" s="13">
        <v>1928</v>
      </c>
      <c r="I2147" s="28">
        <f t="shared" si="133"/>
        <v>-1449</v>
      </c>
      <c r="J2147">
        <f t="shared" si="134"/>
        <v>0.56940342587123449</v>
      </c>
      <c r="K2147">
        <f t="shared" si="135"/>
        <v>0.99535363964894163</v>
      </c>
      <c r="L2147" t="str">
        <f t="shared" si="136"/>
        <v>1</v>
      </c>
    </row>
    <row r="2148" spans="1:12" ht="25.5">
      <c r="A2148" s="9" t="s">
        <v>442</v>
      </c>
      <c r="B2148" s="7">
        <v>38078</v>
      </c>
      <c r="C2148" s="9">
        <v>2004</v>
      </c>
      <c r="D2148" s="9" t="s">
        <v>10</v>
      </c>
      <c r="E2148" s="13">
        <v>949</v>
      </c>
      <c r="F2148" s="14">
        <v>28001</v>
      </c>
      <c r="G2148" s="13">
        <v>1350</v>
      </c>
      <c r="H2148" s="13">
        <v>948</v>
      </c>
      <c r="I2148" s="28">
        <f t="shared" si="133"/>
        <v>-401</v>
      </c>
      <c r="J2148">
        <f t="shared" si="134"/>
        <v>0.70222222222222219</v>
      </c>
      <c r="K2148">
        <f t="shared" si="135"/>
        <v>0.99894625922023184</v>
      </c>
      <c r="L2148" t="str">
        <f t="shared" si="136"/>
        <v>1</v>
      </c>
    </row>
    <row r="2149" spans="1:12">
      <c r="A2149" s="9" t="s">
        <v>442</v>
      </c>
      <c r="B2149" s="7">
        <v>38078</v>
      </c>
      <c r="C2149" s="9">
        <v>2004</v>
      </c>
      <c r="D2149" s="9" t="s">
        <v>11</v>
      </c>
      <c r="E2149" s="13">
        <v>638</v>
      </c>
      <c r="F2149" s="14">
        <v>12809</v>
      </c>
      <c r="G2149" s="13">
        <v>1042</v>
      </c>
      <c r="H2149" s="13">
        <v>616</v>
      </c>
      <c r="I2149" s="28">
        <f t="shared" si="133"/>
        <v>-404</v>
      </c>
      <c r="J2149">
        <f t="shared" si="134"/>
        <v>0.59117082533589249</v>
      </c>
      <c r="K2149">
        <f t="shared" si="135"/>
        <v>0.96551724137931039</v>
      </c>
      <c r="L2149" t="str">
        <f t="shared" si="136"/>
        <v>1</v>
      </c>
    </row>
    <row r="2150" spans="1:12">
      <c r="A2150" s="9" t="s">
        <v>442</v>
      </c>
      <c r="B2150" s="7">
        <v>38078</v>
      </c>
      <c r="C2150" s="9">
        <v>2004</v>
      </c>
      <c r="D2150" s="9" t="s">
        <v>12</v>
      </c>
      <c r="E2150" s="13">
        <v>537</v>
      </c>
      <c r="F2150" s="14">
        <v>851</v>
      </c>
      <c r="G2150" s="13">
        <v>1181</v>
      </c>
      <c r="H2150" s="13">
        <v>530</v>
      </c>
      <c r="I2150" s="28">
        <f t="shared" si="133"/>
        <v>-644</v>
      </c>
      <c r="J2150">
        <f t="shared" si="134"/>
        <v>0.44877222692633362</v>
      </c>
      <c r="K2150">
        <f t="shared" si="135"/>
        <v>0.98696461824953441</v>
      </c>
      <c r="L2150" t="str">
        <f t="shared" si="136"/>
        <v>1</v>
      </c>
    </row>
    <row r="2151" spans="1:12">
      <c r="A2151" s="9" t="s">
        <v>442</v>
      </c>
      <c r="B2151" s="7">
        <v>38078</v>
      </c>
      <c r="C2151" s="9">
        <v>2004</v>
      </c>
      <c r="D2151" s="9" t="s">
        <v>13</v>
      </c>
      <c r="E2151" s="13">
        <v>1039</v>
      </c>
      <c r="F2151" s="14">
        <v>28339</v>
      </c>
      <c r="G2151" s="13">
        <v>1500</v>
      </c>
      <c r="H2151" s="13">
        <v>1030</v>
      </c>
      <c r="I2151" s="28">
        <f t="shared" si="133"/>
        <v>-461</v>
      </c>
      <c r="J2151">
        <f t="shared" si="134"/>
        <v>0.68666666666666665</v>
      </c>
      <c r="K2151">
        <f t="shared" si="135"/>
        <v>0.99133782483156885</v>
      </c>
      <c r="L2151" t="str">
        <f t="shared" si="136"/>
        <v>1</v>
      </c>
    </row>
    <row r="2152" spans="1:12" ht="25.5">
      <c r="A2152" s="9" t="s">
        <v>443</v>
      </c>
      <c r="B2152" s="7">
        <v>38092</v>
      </c>
      <c r="C2152" s="9">
        <v>2004</v>
      </c>
      <c r="D2152" s="9" t="s">
        <v>9</v>
      </c>
      <c r="E2152" s="13">
        <v>1947</v>
      </c>
      <c r="F2152" s="14">
        <v>27564</v>
      </c>
      <c r="G2152" s="13">
        <v>3042</v>
      </c>
      <c r="H2152" s="13">
        <v>1947</v>
      </c>
      <c r="I2152" s="28">
        <f t="shared" si="133"/>
        <v>-1095</v>
      </c>
      <c r="J2152">
        <f t="shared" si="134"/>
        <v>0.64003944773175547</v>
      </c>
      <c r="K2152">
        <f t="shared" si="135"/>
        <v>1</v>
      </c>
      <c r="L2152" t="str">
        <f t="shared" si="136"/>
        <v>2</v>
      </c>
    </row>
    <row r="2153" spans="1:12" ht="25.5">
      <c r="A2153" s="9" t="s">
        <v>443</v>
      </c>
      <c r="B2153" s="7">
        <v>38092</v>
      </c>
      <c r="C2153" s="9">
        <v>2004</v>
      </c>
      <c r="D2153" s="9" t="s">
        <v>10</v>
      </c>
      <c r="E2153" s="13">
        <v>939</v>
      </c>
      <c r="F2153" s="14">
        <v>28022</v>
      </c>
      <c r="G2153" s="13">
        <v>1347</v>
      </c>
      <c r="H2153" s="13">
        <v>939</v>
      </c>
      <c r="I2153" s="28">
        <f t="shared" si="133"/>
        <v>-408</v>
      </c>
      <c r="J2153">
        <f t="shared" si="134"/>
        <v>0.69710467706013368</v>
      </c>
      <c r="K2153">
        <f t="shared" si="135"/>
        <v>1</v>
      </c>
      <c r="L2153" t="str">
        <f t="shared" si="136"/>
        <v>2</v>
      </c>
    </row>
    <row r="2154" spans="1:12">
      <c r="A2154" s="9" t="s">
        <v>443</v>
      </c>
      <c r="B2154" s="7">
        <v>38092</v>
      </c>
      <c r="C2154" s="9">
        <v>2004</v>
      </c>
      <c r="D2154" s="9" t="s">
        <v>11</v>
      </c>
      <c r="E2154" s="13">
        <v>635</v>
      </c>
      <c r="F2154" s="14">
        <v>15202</v>
      </c>
      <c r="G2154" s="13">
        <v>907</v>
      </c>
      <c r="H2154" s="13">
        <v>634</v>
      </c>
      <c r="I2154" s="28">
        <f t="shared" si="133"/>
        <v>-272</v>
      </c>
      <c r="J2154">
        <f t="shared" si="134"/>
        <v>0.69900771775082693</v>
      </c>
      <c r="K2154">
        <f t="shared" si="135"/>
        <v>0.99842519685039366</v>
      </c>
      <c r="L2154" t="str">
        <f t="shared" si="136"/>
        <v>2</v>
      </c>
    </row>
    <row r="2155" spans="1:12">
      <c r="A2155" s="9" t="s">
        <v>443</v>
      </c>
      <c r="B2155" s="7">
        <v>38092</v>
      </c>
      <c r="C2155" s="9">
        <v>2004</v>
      </c>
      <c r="D2155" s="9" t="s">
        <v>12</v>
      </c>
      <c r="E2155" s="13">
        <v>503</v>
      </c>
      <c r="F2155" s="14">
        <v>853</v>
      </c>
      <c r="G2155" s="13">
        <v>840</v>
      </c>
      <c r="H2155" s="13">
        <v>488</v>
      </c>
      <c r="I2155" s="28">
        <f t="shared" si="133"/>
        <v>-337</v>
      </c>
      <c r="J2155">
        <f t="shared" si="134"/>
        <v>0.580952380952381</v>
      </c>
      <c r="K2155">
        <f t="shared" si="135"/>
        <v>0.97017892644135184</v>
      </c>
      <c r="L2155" t="str">
        <f t="shared" si="136"/>
        <v>2</v>
      </c>
    </row>
    <row r="2156" spans="1:12">
      <c r="A2156" s="9" t="s">
        <v>443</v>
      </c>
      <c r="B2156" s="7">
        <v>38092</v>
      </c>
      <c r="C2156" s="9">
        <v>2004</v>
      </c>
      <c r="D2156" s="9" t="s">
        <v>13</v>
      </c>
      <c r="E2156" s="13">
        <v>1048</v>
      </c>
      <c r="F2156" s="14">
        <v>28108</v>
      </c>
      <c r="G2156" s="13">
        <v>1439</v>
      </c>
      <c r="H2156" s="13">
        <v>1043</v>
      </c>
      <c r="I2156" s="28">
        <f t="shared" si="133"/>
        <v>-391</v>
      </c>
      <c r="J2156">
        <f t="shared" si="134"/>
        <v>0.72480889506601809</v>
      </c>
      <c r="K2156">
        <f t="shared" si="135"/>
        <v>0.99522900763358779</v>
      </c>
      <c r="L2156" t="str">
        <f t="shared" si="136"/>
        <v>2</v>
      </c>
    </row>
    <row r="2157" spans="1:12" ht="25.5">
      <c r="A2157" s="9" t="s">
        <v>444</v>
      </c>
      <c r="B2157" s="7">
        <v>38108</v>
      </c>
      <c r="C2157" s="9">
        <v>2004</v>
      </c>
      <c r="D2157" s="9" t="s">
        <v>9</v>
      </c>
      <c r="E2157" s="13">
        <v>1943</v>
      </c>
      <c r="F2157" s="14">
        <v>27507</v>
      </c>
      <c r="G2157" s="13">
        <v>2565</v>
      </c>
      <c r="H2157" s="13">
        <v>1943</v>
      </c>
      <c r="I2157" s="28">
        <f t="shared" si="133"/>
        <v>-622</v>
      </c>
      <c r="J2157">
        <f t="shared" si="134"/>
        <v>0.75750487329434701</v>
      </c>
      <c r="K2157">
        <f t="shared" si="135"/>
        <v>1</v>
      </c>
      <c r="L2157" t="str">
        <f t="shared" si="136"/>
        <v>1</v>
      </c>
    </row>
    <row r="2158" spans="1:12" ht="25.5">
      <c r="A2158" s="9" t="s">
        <v>444</v>
      </c>
      <c r="B2158" s="7">
        <v>38108</v>
      </c>
      <c r="C2158" s="9">
        <v>2004</v>
      </c>
      <c r="D2158" s="9" t="s">
        <v>10</v>
      </c>
      <c r="E2158" s="13">
        <v>934</v>
      </c>
      <c r="F2158" s="14">
        <v>26700</v>
      </c>
      <c r="G2158" s="13">
        <v>1192</v>
      </c>
      <c r="H2158" s="13">
        <v>930</v>
      </c>
      <c r="I2158" s="28">
        <f t="shared" si="133"/>
        <v>-258</v>
      </c>
      <c r="J2158">
        <f t="shared" si="134"/>
        <v>0.78020134228187921</v>
      </c>
      <c r="K2158">
        <f t="shared" si="135"/>
        <v>0.99571734475374729</v>
      </c>
      <c r="L2158" t="str">
        <f t="shared" si="136"/>
        <v>1</v>
      </c>
    </row>
    <row r="2159" spans="1:12">
      <c r="A2159" s="9" t="s">
        <v>444</v>
      </c>
      <c r="B2159" s="7">
        <v>38108</v>
      </c>
      <c r="C2159" s="9">
        <v>2004</v>
      </c>
      <c r="D2159" s="9" t="s">
        <v>11</v>
      </c>
      <c r="E2159" s="13">
        <v>653</v>
      </c>
      <c r="F2159" s="14">
        <v>13089</v>
      </c>
      <c r="G2159" s="13">
        <v>853</v>
      </c>
      <c r="H2159" s="13">
        <v>639</v>
      </c>
      <c r="I2159" s="28">
        <f t="shared" si="133"/>
        <v>-200</v>
      </c>
      <c r="J2159">
        <f t="shared" si="134"/>
        <v>0.74912075029308323</v>
      </c>
      <c r="K2159">
        <f t="shared" si="135"/>
        <v>0.97856049004594181</v>
      </c>
      <c r="L2159" t="str">
        <f t="shared" si="136"/>
        <v>1</v>
      </c>
    </row>
    <row r="2160" spans="1:12">
      <c r="A2160" s="9" t="s">
        <v>444</v>
      </c>
      <c r="B2160" s="7">
        <v>38108</v>
      </c>
      <c r="C2160" s="9">
        <v>2004</v>
      </c>
      <c r="D2160" s="9" t="s">
        <v>12</v>
      </c>
      <c r="E2160" s="13">
        <v>507</v>
      </c>
      <c r="F2160" s="14">
        <v>803</v>
      </c>
      <c r="G2160" s="13">
        <v>912</v>
      </c>
      <c r="H2160" s="13">
        <v>503</v>
      </c>
      <c r="I2160" s="28">
        <f t="shared" si="133"/>
        <v>-405</v>
      </c>
      <c r="J2160">
        <f t="shared" si="134"/>
        <v>0.55153508771929827</v>
      </c>
      <c r="K2160">
        <f t="shared" si="135"/>
        <v>0.99211045364891515</v>
      </c>
      <c r="L2160" t="str">
        <f t="shared" si="136"/>
        <v>1</v>
      </c>
    </row>
    <row r="2161" spans="1:12">
      <c r="A2161" s="9" t="s">
        <v>444</v>
      </c>
      <c r="B2161" s="7">
        <v>38108</v>
      </c>
      <c r="C2161" s="9">
        <v>2004</v>
      </c>
      <c r="D2161" s="9" t="s">
        <v>13</v>
      </c>
      <c r="E2161" s="13">
        <v>1037</v>
      </c>
      <c r="F2161" s="14">
        <v>28000</v>
      </c>
      <c r="G2161" s="13">
        <v>1372</v>
      </c>
      <c r="H2161" s="13">
        <v>1033</v>
      </c>
      <c r="I2161" s="28">
        <f t="shared" si="133"/>
        <v>-335</v>
      </c>
      <c r="J2161">
        <f t="shared" si="134"/>
        <v>0.75291545189504372</v>
      </c>
      <c r="K2161">
        <f t="shared" si="135"/>
        <v>0.99614271938283505</v>
      </c>
      <c r="L2161" t="str">
        <f t="shared" si="136"/>
        <v>1</v>
      </c>
    </row>
    <row r="2162" spans="1:12" ht="25.5">
      <c r="A2162" s="9" t="s">
        <v>445</v>
      </c>
      <c r="B2162" s="7">
        <v>38122</v>
      </c>
      <c r="C2162" s="9">
        <v>2004</v>
      </c>
      <c r="D2162" s="9" t="s">
        <v>9</v>
      </c>
      <c r="E2162" s="13">
        <v>1933</v>
      </c>
      <c r="F2162" s="14">
        <v>27501</v>
      </c>
      <c r="G2162" s="13">
        <v>2236</v>
      </c>
      <c r="H2162" s="13">
        <v>1922</v>
      </c>
      <c r="I2162" s="28">
        <f t="shared" si="133"/>
        <v>-303</v>
      </c>
      <c r="J2162">
        <f t="shared" si="134"/>
        <v>0.85957066189624332</v>
      </c>
      <c r="K2162">
        <f t="shared" si="135"/>
        <v>0.99430936368339373</v>
      </c>
      <c r="L2162" t="str">
        <f t="shared" si="136"/>
        <v>2</v>
      </c>
    </row>
    <row r="2163" spans="1:12" ht="25.5">
      <c r="A2163" s="9" t="s">
        <v>445</v>
      </c>
      <c r="B2163" s="7">
        <v>38122</v>
      </c>
      <c r="C2163" s="9">
        <v>2004</v>
      </c>
      <c r="D2163" s="9" t="s">
        <v>10</v>
      </c>
      <c r="E2163" s="13">
        <v>932</v>
      </c>
      <c r="F2163" s="14">
        <v>27990</v>
      </c>
      <c r="G2163" s="13">
        <v>1175</v>
      </c>
      <c r="H2163" s="13">
        <v>932</v>
      </c>
      <c r="I2163" s="28">
        <f t="shared" si="133"/>
        <v>-243</v>
      </c>
      <c r="J2163">
        <f t="shared" si="134"/>
        <v>0.79319148936170214</v>
      </c>
      <c r="K2163">
        <f t="shared" si="135"/>
        <v>1</v>
      </c>
      <c r="L2163" t="str">
        <f t="shared" si="136"/>
        <v>2</v>
      </c>
    </row>
    <row r="2164" spans="1:12">
      <c r="A2164" s="9" t="s">
        <v>445</v>
      </c>
      <c r="B2164" s="7">
        <v>38122</v>
      </c>
      <c r="C2164" s="9">
        <v>2004</v>
      </c>
      <c r="D2164" s="9" t="s">
        <v>11</v>
      </c>
      <c r="E2164" s="13">
        <v>631</v>
      </c>
      <c r="F2164" s="14">
        <v>11101</v>
      </c>
      <c r="G2164" s="13">
        <v>839</v>
      </c>
      <c r="H2164" s="13">
        <v>624</v>
      </c>
      <c r="I2164" s="28">
        <f t="shared" si="133"/>
        <v>-208</v>
      </c>
      <c r="J2164">
        <f t="shared" si="134"/>
        <v>0.74374255065554229</v>
      </c>
      <c r="K2164">
        <f t="shared" si="135"/>
        <v>0.9889064976228209</v>
      </c>
      <c r="L2164" t="str">
        <f t="shared" si="136"/>
        <v>2</v>
      </c>
    </row>
    <row r="2165" spans="1:12">
      <c r="A2165" s="9" t="s">
        <v>445</v>
      </c>
      <c r="B2165" s="7">
        <v>38122</v>
      </c>
      <c r="C2165" s="9">
        <v>2004</v>
      </c>
      <c r="D2165" s="9" t="s">
        <v>12</v>
      </c>
      <c r="E2165" s="13">
        <v>514</v>
      </c>
      <c r="F2165" s="14">
        <v>801</v>
      </c>
      <c r="G2165" s="13">
        <v>1301</v>
      </c>
      <c r="H2165" s="13">
        <v>263</v>
      </c>
      <c r="I2165" s="28">
        <f t="shared" si="133"/>
        <v>-787</v>
      </c>
      <c r="J2165">
        <f t="shared" si="134"/>
        <v>0.20215219062259801</v>
      </c>
      <c r="K2165">
        <f t="shared" si="135"/>
        <v>0.51167315175097272</v>
      </c>
      <c r="L2165" t="str">
        <f t="shared" si="136"/>
        <v>2</v>
      </c>
    </row>
    <row r="2166" spans="1:12">
      <c r="A2166" s="9" t="s">
        <v>445</v>
      </c>
      <c r="B2166" s="7">
        <v>38122</v>
      </c>
      <c r="C2166" s="9">
        <v>2004</v>
      </c>
      <c r="D2166" s="9" t="s">
        <v>13</v>
      </c>
      <c r="E2166" s="13">
        <v>1032</v>
      </c>
      <c r="F2166" s="14">
        <v>28101</v>
      </c>
      <c r="G2166" s="13">
        <v>1489</v>
      </c>
      <c r="H2166" s="13">
        <v>1029</v>
      </c>
      <c r="I2166" s="28">
        <f t="shared" si="133"/>
        <v>-457</v>
      </c>
      <c r="J2166">
        <f t="shared" si="134"/>
        <v>0.69106783075889855</v>
      </c>
      <c r="K2166">
        <f t="shared" si="135"/>
        <v>0.99709302325581395</v>
      </c>
      <c r="L2166" t="str">
        <f t="shared" si="136"/>
        <v>2</v>
      </c>
    </row>
    <row r="2167" spans="1:12" ht="25.5">
      <c r="A2167" s="9" t="s">
        <v>446</v>
      </c>
      <c r="B2167" s="7">
        <v>38139</v>
      </c>
      <c r="C2167" s="9">
        <v>2004</v>
      </c>
      <c r="D2167" s="9" t="s">
        <v>9</v>
      </c>
      <c r="E2167" s="13">
        <v>1934</v>
      </c>
      <c r="F2167" s="14">
        <v>28798</v>
      </c>
      <c r="G2167" s="13">
        <v>2722</v>
      </c>
      <c r="H2167" s="13">
        <v>1927</v>
      </c>
      <c r="I2167" s="28">
        <f t="shared" si="133"/>
        <v>-788</v>
      </c>
      <c r="J2167">
        <f t="shared" si="134"/>
        <v>0.70793534166054373</v>
      </c>
      <c r="K2167">
        <f t="shared" si="135"/>
        <v>0.99638055842812823</v>
      </c>
      <c r="L2167" t="str">
        <f t="shared" si="136"/>
        <v>1</v>
      </c>
    </row>
    <row r="2168" spans="1:12" ht="25.5">
      <c r="A2168" s="9" t="s">
        <v>446</v>
      </c>
      <c r="B2168" s="7">
        <v>38139</v>
      </c>
      <c r="C2168" s="9">
        <v>2004</v>
      </c>
      <c r="D2168" s="9" t="s">
        <v>10</v>
      </c>
      <c r="E2168" s="13">
        <v>937</v>
      </c>
      <c r="F2168" s="14">
        <v>30300</v>
      </c>
      <c r="G2168" s="13">
        <v>1374</v>
      </c>
      <c r="H2168" s="13">
        <v>930</v>
      </c>
      <c r="I2168" s="28">
        <f t="shared" si="133"/>
        <v>-437</v>
      </c>
      <c r="J2168">
        <f t="shared" si="134"/>
        <v>0.67685589519650657</v>
      </c>
      <c r="K2168">
        <f t="shared" si="135"/>
        <v>0.99252934898612588</v>
      </c>
      <c r="L2168" t="str">
        <f t="shared" si="136"/>
        <v>1</v>
      </c>
    </row>
    <row r="2169" spans="1:12">
      <c r="A2169" s="9" t="s">
        <v>446</v>
      </c>
      <c r="B2169" s="7">
        <v>38139</v>
      </c>
      <c r="C2169" s="9">
        <v>2004</v>
      </c>
      <c r="D2169" s="9" t="s">
        <v>11</v>
      </c>
      <c r="E2169" s="13">
        <v>645</v>
      </c>
      <c r="F2169" s="14">
        <v>9003</v>
      </c>
      <c r="G2169" s="13">
        <v>879</v>
      </c>
      <c r="H2169" s="13">
        <v>640</v>
      </c>
      <c r="I2169" s="28">
        <f t="shared" si="133"/>
        <v>-234</v>
      </c>
      <c r="J2169">
        <f t="shared" si="134"/>
        <v>0.72810011376564276</v>
      </c>
      <c r="K2169">
        <f t="shared" si="135"/>
        <v>0.99224806201550386</v>
      </c>
      <c r="L2169" t="str">
        <f t="shared" si="136"/>
        <v>1</v>
      </c>
    </row>
    <row r="2170" spans="1:12">
      <c r="A2170" s="9" t="s">
        <v>446</v>
      </c>
      <c r="B2170" s="7">
        <v>38139</v>
      </c>
      <c r="C2170" s="9">
        <v>2004</v>
      </c>
      <c r="D2170" s="9" t="s">
        <v>12</v>
      </c>
      <c r="E2170" s="13">
        <v>504</v>
      </c>
      <c r="F2170" s="14">
        <v>1001</v>
      </c>
      <c r="G2170" s="13">
        <v>829</v>
      </c>
      <c r="H2170" s="13">
        <v>295</v>
      </c>
      <c r="I2170" s="28">
        <f t="shared" si="133"/>
        <v>-325</v>
      </c>
      <c r="J2170">
        <f t="shared" si="134"/>
        <v>0.35585042219541618</v>
      </c>
      <c r="K2170">
        <f t="shared" si="135"/>
        <v>0.58531746031746035</v>
      </c>
      <c r="L2170" t="str">
        <f t="shared" si="136"/>
        <v>1</v>
      </c>
    </row>
    <row r="2171" spans="1:12">
      <c r="A2171" s="9" t="s">
        <v>446</v>
      </c>
      <c r="B2171" s="7">
        <v>38139</v>
      </c>
      <c r="C2171" s="9">
        <v>2004</v>
      </c>
      <c r="D2171" s="9" t="s">
        <v>13</v>
      </c>
      <c r="E2171" s="13">
        <v>1032</v>
      </c>
      <c r="F2171" s="14">
        <v>30301</v>
      </c>
      <c r="G2171" s="13">
        <v>1473</v>
      </c>
      <c r="H2171" s="13">
        <v>1019</v>
      </c>
      <c r="I2171" s="28">
        <f t="shared" si="133"/>
        <v>-441</v>
      </c>
      <c r="J2171">
        <f t="shared" si="134"/>
        <v>0.69178547182620498</v>
      </c>
      <c r="K2171">
        <f t="shared" si="135"/>
        <v>0.98740310077519378</v>
      </c>
      <c r="L2171" t="str">
        <f t="shared" si="136"/>
        <v>1</v>
      </c>
    </row>
    <row r="2172" spans="1:12" ht="25.5">
      <c r="A2172" s="9" t="s">
        <v>447</v>
      </c>
      <c r="B2172" s="7">
        <v>38153</v>
      </c>
      <c r="C2172" s="9">
        <v>2004</v>
      </c>
      <c r="D2172" s="9" t="s">
        <v>9</v>
      </c>
      <c r="E2172" s="13">
        <v>1944</v>
      </c>
      <c r="F2172" s="14">
        <v>28331</v>
      </c>
      <c r="G2172" s="13">
        <v>2302</v>
      </c>
      <c r="H2172" s="13">
        <v>1944</v>
      </c>
      <c r="I2172" s="28">
        <f t="shared" si="133"/>
        <v>-358</v>
      </c>
      <c r="J2172">
        <f t="shared" si="134"/>
        <v>0.84448305821025194</v>
      </c>
      <c r="K2172">
        <f t="shared" si="135"/>
        <v>1</v>
      </c>
      <c r="L2172" t="str">
        <f t="shared" si="136"/>
        <v>2</v>
      </c>
    </row>
    <row r="2173" spans="1:12" ht="25.5">
      <c r="A2173" s="9" t="s">
        <v>447</v>
      </c>
      <c r="B2173" s="7">
        <v>38153</v>
      </c>
      <c r="C2173" s="9">
        <v>2004</v>
      </c>
      <c r="D2173" s="9" t="s">
        <v>10</v>
      </c>
      <c r="E2173" s="13">
        <v>932</v>
      </c>
      <c r="F2173" s="14">
        <v>30400</v>
      </c>
      <c r="G2173" s="13">
        <v>1217</v>
      </c>
      <c r="H2173" s="13">
        <v>932</v>
      </c>
      <c r="I2173" s="28">
        <f t="shared" si="133"/>
        <v>-285</v>
      </c>
      <c r="J2173">
        <f t="shared" si="134"/>
        <v>0.76581758422350044</v>
      </c>
      <c r="K2173">
        <f t="shared" si="135"/>
        <v>1</v>
      </c>
      <c r="L2173" t="str">
        <f t="shared" si="136"/>
        <v>2</v>
      </c>
    </row>
    <row r="2174" spans="1:12">
      <c r="A2174" s="9" t="s">
        <v>447</v>
      </c>
      <c r="B2174" s="7">
        <v>38153</v>
      </c>
      <c r="C2174" s="9">
        <v>2004</v>
      </c>
      <c r="D2174" s="9" t="s">
        <v>11</v>
      </c>
      <c r="E2174" s="13">
        <v>637</v>
      </c>
      <c r="F2174" s="14">
        <v>8989</v>
      </c>
      <c r="G2174" s="13">
        <v>801</v>
      </c>
      <c r="H2174" s="13">
        <v>635</v>
      </c>
      <c r="I2174" s="28">
        <f t="shared" si="133"/>
        <v>-164</v>
      </c>
      <c r="J2174">
        <f t="shared" si="134"/>
        <v>0.79275905118601753</v>
      </c>
      <c r="K2174">
        <f t="shared" si="135"/>
        <v>0.99686028257456827</v>
      </c>
      <c r="L2174" t="str">
        <f t="shared" si="136"/>
        <v>2</v>
      </c>
    </row>
    <row r="2175" spans="1:12">
      <c r="A2175" s="9" t="s">
        <v>447</v>
      </c>
      <c r="B2175" s="7">
        <v>38153</v>
      </c>
      <c r="C2175" s="9">
        <v>2004</v>
      </c>
      <c r="D2175" s="9" t="s">
        <v>12</v>
      </c>
      <c r="E2175" s="13">
        <v>750</v>
      </c>
      <c r="F2175" s="14">
        <v>722</v>
      </c>
      <c r="G2175" s="13">
        <v>1199</v>
      </c>
      <c r="H2175" s="13">
        <v>746</v>
      </c>
      <c r="I2175" s="28">
        <f t="shared" si="133"/>
        <v>-449</v>
      </c>
      <c r="J2175">
        <f t="shared" si="134"/>
        <v>0.62218515429524601</v>
      </c>
      <c r="K2175">
        <f t="shared" si="135"/>
        <v>0.9946666666666667</v>
      </c>
      <c r="L2175" t="str">
        <f t="shared" si="136"/>
        <v>2</v>
      </c>
    </row>
    <row r="2176" spans="1:12">
      <c r="A2176" s="9" t="s">
        <v>447</v>
      </c>
      <c r="B2176" s="7">
        <v>38153</v>
      </c>
      <c r="C2176" s="9">
        <v>2004</v>
      </c>
      <c r="D2176" s="9" t="s">
        <v>13</v>
      </c>
      <c r="E2176" s="13">
        <v>1030</v>
      </c>
      <c r="F2176" s="14">
        <v>29999</v>
      </c>
      <c r="G2176" s="13">
        <v>1585</v>
      </c>
      <c r="H2176" s="13">
        <v>946</v>
      </c>
      <c r="I2176" s="28">
        <f t="shared" si="133"/>
        <v>-555</v>
      </c>
      <c r="J2176">
        <f t="shared" si="134"/>
        <v>0.59684542586750788</v>
      </c>
      <c r="K2176">
        <f t="shared" si="135"/>
        <v>0.91844660194174754</v>
      </c>
      <c r="L2176" t="str">
        <f t="shared" si="136"/>
        <v>2</v>
      </c>
    </row>
    <row r="2177" spans="1:12" ht="25.5">
      <c r="A2177" s="9" t="s">
        <v>448</v>
      </c>
      <c r="B2177" s="7">
        <v>38169</v>
      </c>
      <c r="C2177" s="9">
        <v>2004</v>
      </c>
      <c r="D2177" s="9" t="s">
        <v>9</v>
      </c>
      <c r="E2177" s="13">
        <v>1941</v>
      </c>
      <c r="F2177" s="14">
        <v>27769</v>
      </c>
      <c r="G2177" s="13">
        <v>2193</v>
      </c>
      <c r="H2177" s="13">
        <v>1941</v>
      </c>
      <c r="I2177" s="28">
        <f t="shared" si="133"/>
        <v>-252</v>
      </c>
      <c r="J2177">
        <f t="shared" si="134"/>
        <v>0.88508891928864564</v>
      </c>
      <c r="K2177">
        <f t="shared" si="135"/>
        <v>1</v>
      </c>
      <c r="L2177" t="str">
        <f t="shared" si="136"/>
        <v>1</v>
      </c>
    </row>
    <row r="2178" spans="1:12" ht="25.5">
      <c r="A2178" s="9" t="s">
        <v>448</v>
      </c>
      <c r="B2178" s="7">
        <v>38169</v>
      </c>
      <c r="C2178" s="9">
        <v>2004</v>
      </c>
      <c r="D2178" s="9" t="s">
        <v>10</v>
      </c>
      <c r="E2178" s="13">
        <v>940</v>
      </c>
      <c r="F2178" s="14">
        <v>28990</v>
      </c>
      <c r="G2178" s="13">
        <v>1154</v>
      </c>
      <c r="H2178" s="13">
        <v>933</v>
      </c>
      <c r="I2178" s="28">
        <f t="shared" si="133"/>
        <v>-214</v>
      </c>
      <c r="J2178">
        <f t="shared" si="134"/>
        <v>0.8084922010398613</v>
      </c>
      <c r="K2178">
        <f t="shared" si="135"/>
        <v>0.99255319148936172</v>
      </c>
      <c r="L2178" t="str">
        <f t="shared" si="136"/>
        <v>1</v>
      </c>
    </row>
    <row r="2179" spans="1:12">
      <c r="A2179" s="9" t="s">
        <v>448</v>
      </c>
      <c r="B2179" s="7">
        <v>38169</v>
      </c>
      <c r="C2179" s="9">
        <v>2004</v>
      </c>
      <c r="D2179" s="9" t="s">
        <v>11</v>
      </c>
      <c r="E2179" s="13">
        <v>636</v>
      </c>
      <c r="F2179" s="14">
        <v>8626</v>
      </c>
      <c r="G2179" s="13">
        <v>804</v>
      </c>
      <c r="H2179" s="13">
        <v>617</v>
      </c>
      <c r="I2179" s="28">
        <f t="shared" ref="I2179:I2242" si="137">E2179-G2179</f>
        <v>-168</v>
      </c>
      <c r="J2179">
        <f t="shared" ref="J2179:J2242" si="138">H2179/G2179</f>
        <v>0.76741293532338306</v>
      </c>
      <c r="K2179">
        <f t="shared" ref="K2179:K2242" si="139">H2179/E2179</f>
        <v>0.97012578616352196</v>
      </c>
      <c r="L2179" t="str">
        <f t="shared" ref="L2179:L2242" si="140">IF(COUNTIF(A2179,"*First*"), "1","2")</f>
        <v>1</v>
      </c>
    </row>
    <row r="2180" spans="1:12">
      <c r="A2180" s="9" t="s">
        <v>448</v>
      </c>
      <c r="B2180" s="7">
        <v>38169</v>
      </c>
      <c r="C2180" s="9">
        <v>2004</v>
      </c>
      <c r="D2180" s="9" t="s">
        <v>12</v>
      </c>
      <c r="E2180" s="13">
        <v>709</v>
      </c>
      <c r="F2180" s="14">
        <v>658</v>
      </c>
      <c r="G2180" s="13">
        <v>1006</v>
      </c>
      <c r="H2180" s="13">
        <v>700</v>
      </c>
      <c r="I2180" s="28">
        <f t="shared" si="137"/>
        <v>-297</v>
      </c>
      <c r="J2180">
        <f t="shared" si="138"/>
        <v>0.69582504970178927</v>
      </c>
      <c r="K2180">
        <f t="shared" si="139"/>
        <v>0.98730606488011285</v>
      </c>
      <c r="L2180" t="str">
        <f t="shared" si="140"/>
        <v>1</v>
      </c>
    </row>
    <row r="2181" spans="1:12">
      <c r="A2181" s="9" t="s">
        <v>448</v>
      </c>
      <c r="B2181" s="7">
        <v>38169</v>
      </c>
      <c r="C2181" s="9">
        <v>2004</v>
      </c>
      <c r="D2181" s="9" t="s">
        <v>13</v>
      </c>
      <c r="E2181" s="13">
        <v>1041</v>
      </c>
      <c r="F2181" s="14">
        <v>28499</v>
      </c>
      <c r="G2181" s="13">
        <v>1411</v>
      </c>
      <c r="H2181" s="13">
        <v>1031</v>
      </c>
      <c r="I2181" s="28">
        <f t="shared" si="137"/>
        <v>-370</v>
      </c>
      <c r="J2181">
        <f t="shared" si="138"/>
        <v>0.73068745570517368</v>
      </c>
      <c r="K2181">
        <f t="shared" si="139"/>
        <v>0.99039385206532182</v>
      </c>
      <c r="L2181" t="str">
        <f t="shared" si="140"/>
        <v>1</v>
      </c>
    </row>
    <row r="2182" spans="1:12" ht="25.5">
      <c r="A2182" s="9" t="s">
        <v>449</v>
      </c>
      <c r="B2182" s="7">
        <v>38183</v>
      </c>
      <c r="C2182" s="9">
        <v>2004</v>
      </c>
      <c r="D2182" s="9" t="s">
        <v>9</v>
      </c>
      <c r="E2182" s="13">
        <v>1933</v>
      </c>
      <c r="F2182" s="14">
        <v>27019</v>
      </c>
      <c r="G2182" s="13">
        <v>2104</v>
      </c>
      <c r="H2182" s="13">
        <v>1928</v>
      </c>
      <c r="I2182" s="28">
        <f t="shared" si="137"/>
        <v>-171</v>
      </c>
      <c r="J2182">
        <f t="shared" si="138"/>
        <v>0.91634980988593151</v>
      </c>
      <c r="K2182">
        <f t="shared" si="139"/>
        <v>0.99741334712881535</v>
      </c>
      <c r="L2182" t="str">
        <f t="shared" si="140"/>
        <v>2</v>
      </c>
    </row>
    <row r="2183" spans="1:12" ht="25.5">
      <c r="A2183" s="9" t="s">
        <v>449</v>
      </c>
      <c r="B2183" s="7">
        <v>38183</v>
      </c>
      <c r="C2183" s="9">
        <v>2004</v>
      </c>
      <c r="D2183" s="9" t="s">
        <v>10</v>
      </c>
      <c r="E2183" s="13">
        <v>932</v>
      </c>
      <c r="F2183" s="14">
        <v>27001</v>
      </c>
      <c r="G2183" s="13">
        <v>1107</v>
      </c>
      <c r="H2183" s="13">
        <v>915</v>
      </c>
      <c r="I2183" s="28">
        <f t="shared" si="137"/>
        <v>-175</v>
      </c>
      <c r="J2183">
        <f t="shared" si="138"/>
        <v>0.82655826558265577</v>
      </c>
      <c r="K2183">
        <f t="shared" si="139"/>
        <v>0.98175965665236054</v>
      </c>
      <c r="L2183" t="str">
        <f t="shared" si="140"/>
        <v>2</v>
      </c>
    </row>
    <row r="2184" spans="1:12">
      <c r="A2184" s="9" t="s">
        <v>449</v>
      </c>
      <c r="B2184" s="7">
        <v>38183</v>
      </c>
      <c r="C2184" s="9">
        <v>2004</v>
      </c>
      <c r="D2184" s="9" t="s">
        <v>11</v>
      </c>
      <c r="E2184" s="13">
        <v>632</v>
      </c>
      <c r="F2184" s="14">
        <v>8503</v>
      </c>
      <c r="G2184" s="13">
        <v>837</v>
      </c>
      <c r="H2184" s="13">
        <v>631</v>
      </c>
      <c r="I2184" s="28">
        <f t="shared" si="137"/>
        <v>-205</v>
      </c>
      <c r="J2184">
        <f t="shared" si="138"/>
        <v>0.7538829151732378</v>
      </c>
      <c r="K2184">
        <f t="shared" si="139"/>
        <v>0.99841772151898733</v>
      </c>
      <c r="L2184" t="str">
        <f t="shared" si="140"/>
        <v>2</v>
      </c>
    </row>
    <row r="2185" spans="1:12">
      <c r="A2185" s="9" t="s">
        <v>449</v>
      </c>
      <c r="B2185" s="7">
        <v>38183</v>
      </c>
      <c r="C2185" s="9">
        <v>2004</v>
      </c>
      <c r="D2185" s="9" t="s">
        <v>12</v>
      </c>
      <c r="E2185" s="13">
        <v>503</v>
      </c>
      <c r="F2185" s="14">
        <v>551</v>
      </c>
      <c r="G2185" s="13">
        <v>913</v>
      </c>
      <c r="H2185" s="13">
        <v>490</v>
      </c>
      <c r="I2185" s="28">
        <f t="shared" si="137"/>
        <v>-410</v>
      </c>
      <c r="J2185">
        <f t="shared" si="138"/>
        <v>0.53669222343921141</v>
      </c>
      <c r="K2185">
        <f t="shared" si="139"/>
        <v>0.97415506958250497</v>
      </c>
      <c r="L2185" t="str">
        <f t="shared" si="140"/>
        <v>2</v>
      </c>
    </row>
    <row r="2186" spans="1:12">
      <c r="A2186" s="9" t="s">
        <v>449</v>
      </c>
      <c r="B2186" s="7">
        <v>38183</v>
      </c>
      <c r="C2186" s="9">
        <v>2004</v>
      </c>
      <c r="D2186" s="9" t="s">
        <v>13</v>
      </c>
      <c r="E2186" s="13">
        <v>1111</v>
      </c>
      <c r="F2186" s="14">
        <v>27792</v>
      </c>
      <c r="G2186" s="13">
        <v>1436</v>
      </c>
      <c r="H2186" s="13">
        <v>1104</v>
      </c>
      <c r="I2186" s="28">
        <f t="shared" si="137"/>
        <v>-325</v>
      </c>
      <c r="J2186">
        <f t="shared" si="138"/>
        <v>0.76880222841225632</v>
      </c>
      <c r="K2186">
        <f t="shared" si="139"/>
        <v>0.9936993699369937</v>
      </c>
      <c r="L2186" t="str">
        <f t="shared" si="140"/>
        <v>2</v>
      </c>
    </row>
    <row r="2187" spans="1:12" ht="25.5">
      <c r="A2187" s="9" t="s">
        <v>450</v>
      </c>
      <c r="B2187" s="7">
        <v>38200</v>
      </c>
      <c r="C2187" s="9">
        <v>2004</v>
      </c>
      <c r="D2187" s="9" t="s">
        <v>9</v>
      </c>
      <c r="E2187" s="13">
        <v>1934</v>
      </c>
      <c r="F2187" s="14">
        <v>26298</v>
      </c>
      <c r="G2187" s="13">
        <v>2145</v>
      </c>
      <c r="H2187" s="13">
        <v>1932</v>
      </c>
      <c r="I2187" s="28">
        <f t="shared" si="137"/>
        <v>-211</v>
      </c>
      <c r="J2187">
        <f t="shared" si="138"/>
        <v>0.90069930069930071</v>
      </c>
      <c r="K2187">
        <f t="shared" si="139"/>
        <v>0.99896587383660806</v>
      </c>
      <c r="L2187" t="str">
        <f t="shared" si="140"/>
        <v>1</v>
      </c>
    </row>
    <row r="2188" spans="1:12" ht="25.5">
      <c r="A2188" s="9" t="s">
        <v>450</v>
      </c>
      <c r="B2188" s="7">
        <v>38200</v>
      </c>
      <c r="C2188" s="9">
        <v>2004</v>
      </c>
      <c r="D2188" s="9" t="s">
        <v>10</v>
      </c>
      <c r="E2188" s="13">
        <v>940</v>
      </c>
      <c r="F2188" s="14">
        <v>27086</v>
      </c>
      <c r="G2188" s="13">
        <v>1095</v>
      </c>
      <c r="H2188" s="13">
        <v>938</v>
      </c>
      <c r="I2188" s="28">
        <f t="shared" si="137"/>
        <v>-155</v>
      </c>
      <c r="J2188">
        <f t="shared" si="138"/>
        <v>0.85662100456621004</v>
      </c>
      <c r="K2188">
        <f t="shared" si="139"/>
        <v>0.99787234042553197</v>
      </c>
      <c r="L2188" t="str">
        <f t="shared" si="140"/>
        <v>1</v>
      </c>
    </row>
    <row r="2189" spans="1:12">
      <c r="A2189" s="9" t="s">
        <v>450</v>
      </c>
      <c r="B2189" s="7">
        <v>38200</v>
      </c>
      <c r="C2189" s="9">
        <v>2004</v>
      </c>
      <c r="D2189" s="9" t="s">
        <v>11</v>
      </c>
      <c r="E2189" s="13">
        <v>650</v>
      </c>
      <c r="F2189" s="14">
        <v>8192</v>
      </c>
      <c r="G2189" s="13">
        <v>823</v>
      </c>
      <c r="H2189" s="13">
        <v>650</v>
      </c>
      <c r="I2189" s="28">
        <f t="shared" si="137"/>
        <v>-173</v>
      </c>
      <c r="J2189">
        <f t="shared" si="138"/>
        <v>0.7897934386391251</v>
      </c>
      <c r="K2189">
        <f t="shared" si="139"/>
        <v>1</v>
      </c>
      <c r="L2189" t="str">
        <f t="shared" si="140"/>
        <v>1</v>
      </c>
    </row>
    <row r="2190" spans="1:12">
      <c r="A2190" s="9" t="s">
        <v>450</v>
      </c>
      <c r="B2190" s="7">
        <v>38200</v>
      </c>
      <c r="C2190" s="9">
        <v>2004</v>
      </c>
      <c r="D2190" s="9" t="s">
        <v>12</v>
      </c>
      <c r="E2190" s="13">
        <v>509</v>
      </c>
      <c r="F2190" s="14">
        <v>652</v>
      </c>
      <c r="G2190" s="13">
        <v>899</v>
      </c>
      <c r="H2190" s="13">
        <v>499</v>
      </c>
      <c r="I2190" s="28">
        <f t="shared" si="137"/>
        <v>-390</v>
      </c>
      <c r="J2190">
        <f t="shared" si="138"/>
        <v>0.55506117908787544</v>
      </c>
      <c r="K2190">
        <f t="shared" si="139"/>
        <v>0.98035363457760316</v>
      </c>
      <c r="L2190" t="str">
        <f t="shared" si="140"/>
        <v>1</v>
      </c>
    </row>
    <row r="2191" spans="1:12">
      <c r="A2191" s="9" t="s">
        <v>450</v>
      </c>
      <c r="B2191" s="7">
        <v>38200</v>
      </c>
      <c r="C2191" s="9">
        <v>2004</v>
      </c>
      <c r="D2191" s="9" t="s">
        <v>13</v>
      </c>
      <c r="E2191" s="13">
        <v>1038</v>
      </c>
      <c r="F2191" s="14">
        <v>27295</v>
      </c>
      <c r="G2191" s="13">
        <v>1365</v>
      </c>
      <c r="H2191" s="13">
        <v>1035</v>
      </c>
      <c r="I2191" s="28">
        <f t="shared" si="137"/>
        <v>-327</v>
      </c>
      <c r="J2191">
        <f t="shared" si="138"/>
        <v>0.75824175824175821</v>
      </c>
      <c r="K2191">
        <f t="shared" si="139"/>
        <v>0.99710982658959535</v>
      </c>
      <c r="L2191" t="str">
        <f t="shared" si="140"/>
        <v>1</v>
      </c>
    </row>
    <row r="2192" spans="1:12" ht="25.5">
      <c r="A2192" s="9" t="s">
        <v>451</v>
      </c>
      <c r="B2192" s="7">
        <v>38214</v>
      </c>
      <c r="C2192" s="9">
        <v>2004</v>
      </c>
      <c r="D2192" s="9" t="s">
        <v>9</v>
      </c>
      <c r="E2192" s="13">
        <v>1938</v>
      </c>
      <c r="F2192" s="14">
        <v>25797</v>
      </c>
      <c r="G2192" s="13">
        <v>2237</v>
      </c>
      <c r="H2192" s="13">
        <v>1932</v>
      </c>
      <c r="I2192" s="28">
        <f t="shared" si="137"/>
        <v>-299</v>
      </c>
      <c r="J2192">
        <f t="shared" si="138"/>
        <v>0.86365668305766652</v>
      </c>
      <c r="K2192">
        <f t="shared" si="139"/>
        <v>0.99690402476780182</v>
      </c>
      <c r="L2192" t="str">
        <f t="shared" si="140"/>
        <v>2</v>
      </c>
    </row>
    <row r="2193" spans="1:12" ht="25.5">
      <c r="A2193" s="9" t="s">
        <v>451</v>
      </c>
      <c r="B2193" s="7">
        <v>38214</v>
      </c>
      <c r="C2193" s="9">
        <v>2004</v>
      </c>
      <c r="D2193" s="9" t="s">
        <v>10</v>
      </c>
      <c r="E2193" s="13">
        <v>949</v>
      </c>
      <c r="F2193" s="14">
        <v>26301</v>
      </c>
      <c r="G2193" s="13">
        <v>1065</v>
      </c>
      <c r="H2193" s="13">
        <v>947</v>
      </c>
      <c r="I2193" s="28">
        <f t="shared" si="137"/>
        <v>-116</v>
      </c>
      <c r="J2193">
        <f t="shared" si="138"/>
        <v>0.8892018779342723</v>
      </c>
      <c r="K2193">
        <f t="shared" si="139"/>
        <v>0.99789251844046367</v>
      </c>
      <c r="L2193" t="str">
        <f t="shared" si="140"/>
        <v>2</v>
      </c>
    </row>
    <row r="2194" spans="1:12">
      <c r="A2194" s="9" t="s">
        <v>451</v>
      </c>
      <c r="B2194" s="7">
        <v>38214</v>
      </c>
      <c r="C2194" s="9">
        <v>2004</v>
      </c>
      <c r="D2194" s="9" t="s">
        <v>11</v>
      </c>
      <c r="E2194" s="13">
        <v>631</v>
      </c>
      <c r="F2194" s="14">
        <v>7300</v>
      </c>
      <c r="G2194" s="13">
        <v>772</v>
      </c>
      <c r="H2194" s="13">
        <v>629</v>
      </c>
      <c r="I2194" s="28">
        <f t="shared" si="137"/>
        <v>-141</v>
      </c>
      <c r="J2194">
        <f t="shared" si="138"/>
        <v>0.81476683937823835</v>
      </c>
      <c r="K2194">
        <f t="shared" si="139"/>
        <v>0.99683042789223453</v>
      </c>
      <c r="L2194" t="str">
        <f t="shared" si="140"/>
        <v>2</v>
      </c>
    </row>
    <row r="2195" spans="1:12">
      <c r="A2195" s="9" t="s">
        <v>451</v>
      </c>
      <c r="B2195" s="7">
        <v>38214</v>
      </c>
      <c r="C2195" s="9">
        <v>2004</v>
      </c>
      <c r="D2195" s="9" t="s">
        <v>12</v>
      </c>
      <c r="E2195" s="13">
        <v>512</v>
      </c>
      <c r="F2195" s="14">
        <v>564</v>
      </c>
      <c r="G2195" s="13">
        <v>787</v>
      </c>
      <c r="H2195" s="13">
        <v>511</v>
      </c>
      <c r="I2195" s="28">
        <f t="shared" si="137"/>
        <v>-275</v>
      </c>
      <c r="J2195">
        <f t="shared" si="138"/>
        <v>0.64930114358322744</v>
      </c>
      <c r="K2195">
        <f t="shared" si="139"/>
        <v>0.998046875</v>
      </c>
      <c r="L2195" t="str">
        <f t="shared" si="140"/>
        <v>2</v>
      </c>
    </row>
    <row r="2196" spans="1:12">
      <c r="A2196" s="9" t="s">
        <v>451</v>
      </c>
      <c r="B2196" s="7">
        <v>38214</v>
      </c>
      <c r="C2196" s="9">
        <v>2004</v>
      </c>
      <c r="D2196" s="9" t="s">
        <v>13</v>
      </c>
      <c r="E2196" s="13">
        <v>1034</v>
      </c>
      <c r="F2196" s="14">
        <v>26401</v>
      </c>
      <c r="G2196" s="13">
        <v>1378</v>
      </c>
      <c r="H2196" s="13">
        <v>1032</v>
      </c>
      <c r="I2196" s="28">
        <f t="shared" si="137"/>
        <v>-344</v>
      </c>
      <c r="J2196">
        <f t="shared" si="138"/>
        <v>0.74891146589259794</v>
      </c>
      <c r="K2196">
        <f t="shared" si="139"/>
        <v>0.99806576402321079</v>
      </c>
      <c r="L2196" t="str">
        <f t="shared" si="140"/>
        <v>2</v>
      </c>
    </row>
    <row r="2197" spans="1:12" ht="25.5">
      <c r="A2197" s="9" t="s">
        <v>452</v>
      </c>
      <c r="B2197" s="7">
        <v>38231</v>
      </c>
      <c r="C2197" s="9">
        <v>2004</v>
      </c>
      <c r="D2197" s="9" t="s">
        <v>9</v>
      </c>
      <c r="E2197" s="13">
        <v>1936</v>
      </c>
      <c r="F2197" s="14">
        <v>26801</v>
      </c>
      <c r="G2197" s="13">
        <v>2628</v>
      </c>
      <c r="H2197" s="13">
        <v>1927</v>
      </c>
      <c r="I2197" s="28">
        <f t="shared" si="137"/>
        <v>-692</v>
      </c>
      <c r="J2197">
        <f t="shared" si="138"/>
        <v>0.73325722983257224</v>
      </c>
      <c r="K2197">
        <f t="shared" si="139"/>
        <v>0.99535123966942152</v>
      </c>
      <c r="L2197" t="str">
        <f t="shared" si="140"/>
        <v>1</v>
      </c>
    </row>
    <row r="2198" spans="1:12" ht="25.5">
      <c r="A2198" s="9" t="s">
        <v>452</v>
      </c>
      <c r="B2198" s="7">
        <v>38231</v>
      </c>
      <c r="C2198" s="9">
        <v>2004</v>
      </c>
      <c r="D2198" s="9" t="s">
        <v>10</v>
      </c>
      <c r="E2198" s="13">
        <v>934</v>
      </c>
      <c r="F2198" s="14">
        <v>27799</v>
      </c>
      <c r="G2198" s="13">
        <v>1214</v>
      </c>
      <c r="H2198" s="13">
        <v>926</v>
      </c>
      <c r="I2198" s="28">
        <f t="shared" si="137"/>
        <v>-280</v>
      </c>
      <c r="J2198">
        <f t="shared" si="138"/>
        <v>0.76276771004942334</v>
      </c>
      <c r="K2198">
        <f t="shared" si="139"/>
        <v>0.99143468950749469</v>
      </c>
      <c r="L2198" t="str">
        <f t="shared" si="140"/>
        <v>1</v>
      </c>
    </row>
    <row r="2199" spans="1:12">
      <c r="A2199" s="9" t="s">
        <v>452</v>
      </c>
      <c r="B2199" s="7">
        <v>38231</v>
      </c>
      <c r="C2199" s="9">
        <v>2004</v>
      </c>
      <c r="D2199" s="9" t="s">
        <v>11</v>
      </c>
      <c r="E2199" s="13">
        <v>631</v>
      </c>
      <c r="F2199" s="14">
        <v>7500</v>
      </c>
      <c r="G2199" s="13">
        <v>743</v>
      </c>
      <c r="H2199" s="13">
        <v>626</v>
      </c>
      <c r="I2199" s="28">
        <f t="shared" si="137"/>
        <v>-112</v>
      </c>
      <c r="J2199">
        <f t="shared" si="138"/>
        <v>0.84253028263795426</v>
      </c>
      <c r="K2199">
        <f t="shared" si="139"/>
        <v>0.99207606973058637</v>
      </c>
      <c r="L2199" t="str">
        <f t="shared" si="140"/>
        <v>1</v>
      </c>
    </row>
    <row r="2200" spans="1:12">
      <c r="A2200" s="9" t="s">
        <v>452</v>
      </c>
      <c r="B2200" s="7">
        <v>38231</v>
      </c>
      <c r="C2200" s="9">
        <v>2004</v>
      </c>
      <c r="D2200" s="9" t="s">
        <v>12</v>
      </c>
      <c r="E2200" s="13">
        <v>509</v>
      </c>
      <c r="F2200" s="14">
        <v>701</v>
      </c>
      <c r="G2200" s="13">
        <v>874</v>
      </c>
      <c r="H2200" s="13">
        <v>501</v>
      </c>
      <c r="I2200" s="28">
        <f t="shared" si="137"/>
        <v>-365</v>
      </c>
      <c r="J2200">
        <f t="shared" si="138"/>
        <v>0.57322654462242562</v>
      </c>
      <c r="K2200">
        <f t="shared" si="139"/>
        <v>0.98428290766208248</v>
      </c>
      <c r="L2200" t="str">
        <f t="shared" si="140"/>
        <v>1</v>
      </c>
    </row>
    <row r="2201" spans="1:12">
      <c r="A2201" s="9" t="s">
        <v>452</v>
      </c>
      <c r="B2201" s="7">
        <v>38231</v>
      </c>
      <c r="C2201" s="9">
        <v>2004</v>
      </c>
      <c r="D2201" s="9" t="s">
        <v>13</v>
      </c>
      <c r="E2201" s="13">
        <v>1031</v>
      </c>
      <c r="F2201" s="14">
        <v>27500</v>
      </c>
      <c r="G2201" s="13">
        <v>1580</v>
      </c>
      <c r="H2201" s="13">
        <v>1027</v>
      </c>
      <c r="I2201" s="28">
        <f t="shared" si="137"/>
        <v>-549</v>
      </c>
      <c r="J2201">
        <f t="shared" si="138"/>
        <v>0.65</v>
      </c>
      <c r="K2201">
        <f t="shared" si="139"/>
        <v>0.99612027158098937</v>
      </c>
      <c r="L2201" t="str">
        <f t="shared" si="140"/>
        <v>1</v>
      </c>
    </row>
    <row r="2202" spans="1:12" ht="25.5">
      <c r="A2202" s="9" t="s">
        <v>453</v>
      </c>
      <c r="B2202" s="7">
        <v>38245</v>
      </c>
      <c r="C2202" s="9">
        <v>2004</v>
      </c>
      <c r="D2202" s="9" t="s">
        <v>9</v>
      </c>
      <c r="E2202" s="13">
        <v>1939</v>
      </c>
      <c r="F2202" s="14">
        <v>24189</v>
      </c>
      <c r="G2202" s="13">
        <v>2126</v>
      </c>
      <c r="H2202" s="13">
        <v>1937</v>
      </c>
      <c r="I2202" s="28">
        <f t="shared" si="137"/>
        <v>-187</v>
      </c>
      <c r="J2202">
        <f t="shared" si="138"/>
        <v>0.91110065851364064</v>
      </c>
      <c r="K2202">
        <f t="shared" si="139"/>
        <v>0.99896854048478601</v>
      </c>
      <c r="L2202" t="str">
        <f t="shared" si="140"/>
        <v>2</v>
      </c>
    </row>
    <row r="2203" spans="1:12" ht="25.5">
      <c r="A2203" s="9" t="s">
        <v>453</v>
      </c>
      <c r="B2203" s="7">
        <v>38245</v>
      </c>
      <c r="C2203" s="9">
        <v>2004</v>
      </c>
      <c r="D2203" s="9" t="s">
        <v>10</v>
      </c>
      <c r="E2203" s="13">
        <v>934</v>
      </c>
      <c r="F2203" s="14">
        <v>26101</v>
      </c>
      <c r="G2203" s="13">
        <v>1129</v>
      </c>
      <c r="H2203" s="13">
        <v>934</v>
      </c>
      <c r="I2203" s="28">
        <f t="shared" si="137"/>
        <v>-195</v>
      </c>
      <c r="J2203">
        <f t="shared" si="138"/>
        <v>0.82728077945084144</v>
      </c>
      <c r="K2203">
        <f t="shared" si="139"/>
        <v>1</v>
      </c>
      <c r="L2203" t="str">
        <f t="shared" si="140"/>
        <v>2</v>
      </c>
    </row>
    <row r="2204" spans="1:12">
      <c r="A2204" s="9" t="s">
        <v>453</v>
      </c>
      <c r="B2204" s="7">
        <v>38245</v>
      </c>
      <c r="C2204" s="9">
        <v>2004</v>
      </c>
      <c r="D2204" s="9" t="s">
        <v>11</v>
      </c>
      <c r="E2204" s="13">
        <v>632</v>
      </c>
      <c r="F2204" s="14">
        <v>6797</v>
      </c>
      <c r="G2204" s="13">
        <v>710</v>
      </c>
      <c r="H2204" s="13">
        <v>626</v>
      </c>
      <c r="I2204" s="28">
        <f t="shared" si="137"/>
        <v>-78</v>
      </c>
      <c r="J2204">
        <f t="shared" si="138"/>
        <v>0.88169014084507047</v>
      </c>
      <c r="K2204">
        <f t="shared" si="139"/>
        <v>0.990506329113924</v>
      </c>
      <c r="L2204" t="str">
        <f t="shared" si="140"/>
        <v>2</v>
      </c>
    </row>
    <row r="2205" spans="1:12">
      <c r="A2205" s="9" t="s">
        <v>453</v>
      </c>
      <c r="B2205" s="7">
        <v>38245</v>
      </c>
      <c r="C2205" s="9">
        <v>2004</v>
      </c>
      <c r="D2205" s="9" t="s">
        <v>12</v>
      </c>
      <c r="E2205" s="13">
        <v>500</v>
      </c>
      <c r="F2205" s="14">
        <v>699</v>
      </c>
      <c r="G2205" s="13">
        <v>649</v>
      </c>
      <c r="H2205" s="13">
        <v>496</v>
      </c>
      <c r="I2205" s="28">
        <f t="shared" si="137"/>
        <v>-149</v>
      </c>
      <c r="J2205">
        <f t="shared" si="138"/>
        <v>0.76425269645608629</v>
      </c>
      <c r="K2205">
        <f t="shared" si="139"/>
        <v>0.99199999999999999</v>
      </c>
      <c r="L2205" t="str">
        <f t="shared" si="140"/>
        <v>2</v>
      </c>
    </row>
    <row r="2206" spans="1:12">
      <c r="A2206" s="9" t="s">
        <v>453</v>
      </c>
      <c r="B2206" s="7">
        <v>38245</v>
      </c>
      <c r="C2206" s="9">
        <v>2004</v>
      </c>
      <c r="D2206" s="9" t="s">
        <v>13</v>
      </c>
      <c r="E2206" s="13">
        <v>1029</v>
      </c>
      <c r="F2206" s="14">
        <v>26199</v>
      </c>
      <c r="G2206" s="13">
        <v>1300</v>
      </c>
      <c r="H2206" s="13">
        <v>984</v>
      </c>
      <c r="I2206" s="28">
        <f t="shared" si="137"/>
        <v>-271</v>
      </c>
      <c r="J2206">
        <f t="shared" si="138"/>
        <v>0.75692307692307692</v>
      </c>
      <c r="K2206">
        <f t="shared" si="139"/>
        <v>0.95626822157434399</v>
      </c>
      <c r="L2206" t="str">
        <f t="shared" si="140"/>
        <v>2</v>
      </c>
    </row>
    <row r="2207" spans="1:12" ht="25.5">
      <c r="A2207" s="9" t="s">
        <v>454</v>
      </c>
      <c r="B2207" s="7">
        <v>38261</v>
      </c>
      <c r="C2207" s="9">
        <v>2004</v>
      </c>
      <c r="D2207" s="9" t="s">
        <v>9</v>
      </c>
      <c r="E2207" s="13">
        <v>2523</v>
      </c>
      <c r="F2207" s="14">
        <v>23001</v>
      </c>
      <c r="G2207" s="13">
        <v>3106</v>
      </c>
      <c r="H2207" s="13">
        <v>2522</v>
      </c>
      <c r="I2207" s="28">
        <f t="shared" si="137"/>
        <v>-583</v>
      </c>
      <c r="J2207">
        <f t="shared" si="138"/>
        <v>0.81197681905988406</v>
      </c>
      <c r="K2207">
        <f t="shared" si="139"/>
        <v>0.99960364645263577</v>
      </c>
      <c r="L2207" t="str">
        <f t="shared" si="140"/>
        <v>1</v>
      </c>
    </row>
    <row r="2208" spans="1:12" ht="25.5">
      <c r="A2208" s="9" t="s">
        <v>454</v>
      </c>
      <c r="B2208" s="7">
        <v>38261</v>
      </c>
      <c r="C2208" s="9">
        <v>2004</v>
      </c>
      <c r="D2208" s="9" t="s">
        <v>10</v>
      </c>
      <c r="E2208" s="13">
        <v>1145</v>
      </c>
      <c r="F2208" s="14">
        <v>23001</v>
      </c>
      <c r="G2208" s="13">
        <v>1505</v>
      </c>
      <c r="H2208" s="13">
        <v>1145</v>
      </c>
      <c r="I2208" s="28">
        <f t="shared" si="137"/>
        <v>-360</v>
      </c>
      <c r="J2208">
        <f t="shared" si="138"/>
        <v>0.76079734219269102</v>
      </c>
      <c r="K2208">
        <f t="shared" si="139"/>
        <v>1</v>
      </c>
      <c r="L2208" t="str">
        <f t="shared" si="140"/>
        <v>1</v>
      </c>
    </row>
    <row r="2209" spans="1:12">
      <c r="A2209" s="9" t="s">
        <v>454</v>
      </c>
      <c r="B2209" s="7">
        <v>38261</v>
      </c>
      <c r="C2209" s="9">
        <v>2004</v>
      </c>
      <c r="D2209" s="9" t="s">
        <v>11</v>
      </c>
      <c r="E2209" s="13">
        <v>678</v>
      </c>
      <c r="F2209" s="14">
        <v>6300</v>
      </c>
      <c r="G2209" s="13">
        <v>795</v>
      </c>
      <c r="H2209" s="13">
        <v>677</v>
      </c>
      <c r="I2209" s="28">
        <f t="shared" si="137"/>
        <v>-117</v>
      </c>
      <c r="J2209">
        <f t="shared" si="138"/>
        <v>0.85157232704402519</v>
      </c>
      <c r="K2209">
        <f t="shared" si="139"/>
        <v>0.99852507374631272</v>
      </c>
      <c r="L2209" t="str">
        <f t="shared" si="140"/>
        <v>1</v>
      </c>
    </row>
    <row r="2210" spans="1:12">
      <c r="A2210" s="9" t="s">
        <v>454</v>
      </c>
      <c r="B2210" s="7">
        <v>38261</v>
      </c>
      <c r="C2210" s="9">
        <v>2004</v>
      </c>
      <c r="D2210" s="9" t="s">
        <v>12</v>
      </c>
      <c r="E2210" s="13">
        <v>507</v>
      </c>
      <c r="F2210" s="14">
        <v>652</v>
      </c>
      <c r="G2210" s="13">
        <v>774</v>
      </c>
      <c r="H2210" s="13">
        <v>499</v>
      </c>
      <c r="I2210" s="28">
        <f t="shared" si="137"/>
        <v>-267</v>
      </c>
      <c r="J2210">
        <f t="shared" si="138"/>
        <v>0.64470284237726094</v>
      </c>
      <c r="K2210">
        <f t="shared" si="139"/>
        <v>0.98422090729783041</v>
      </c>
      <c r="L2210" t="str">
        <f t="shared" si="140"/>
        <v>1</v>
      </c>
    </row>
    <row r="2211" spans="1:12">
      <c r="A2211" s="9" t="s">
        <v>454</v>
      </c>
      <c r="B2211" s="7">
        <v>38261</v>
      </c>
      <c r="C2211" s="9">
        <v>2004</v>
      </c>
      <c r="D2211" s="9" t="s">
        <v>13</v>
      </c>
      <c r="E2211" s="13">
        <v>1340</v>
      </c>
      <c r="F2211" s="14">
        <v>22000</v>
      </c>
      <c r="G2211" s="13">
        <v>2199</v>
      </c>
      <c r="H2211" s="13">
        <v>1317</v>
      </c>
      <c r="I2211" s="28">
        <f t="shared" si="137"/>
        <v>-859</v>
      </c>
      <c r="J2211">
        <f t="shared" si="138"/>
        <v>0.59890859481582537</v>
      </c>
      <c r="K2211">
        <f t="shared" si="139"/>
        <v>0.98283582089552235</v>
      </c>
      <c r="L2211" t="str">
        <f t="shared" si="140"/>
        <v>1</v>
      </c>
    </row>
    <row r="2212" spans="1:12" ht="25.5">
      <c r="A2212" s="9" t="s">
        <v>455</v>
      </c>
      <c r="B2212" s="7">
        <v>38275</v>
      </c>
      <c r="C2212" s="9">
        <v>2004</v>
      </c>
      <c r="D2212" s="9" t="s">
        <v>9</v>
      </c>
      <c r="E2212" s="13">
        <v>2515</v>
      </c>
      <c r="F2212" s="14">
        <v>23784</v>
      </c>
      <c r="G2212" s="13">
        <v>3805</v>
      </c>
      <c r="H2212" s="13">
        <v>2514</v>
      </c>
      <c r="I2212" s="28">
        <f t="shared" si="137"/>
        <v>-1290</v>
      </c>
      <c r="J2212">
        <f t="shared" si="138"/>
        <v>0.6607095926412615</v>
      </c>
      <c r="K2212">
        <f t="shared" si="139"/>
        <v>0.99960238568588466</v>
      </c>
      <c r="L2212" t="str">
        <f t="shared" si="140"/>
        <v>2</v>
      </c>
    </row>
    <row r="2213" spans="1:12" ht="25.5">
      <c r="A2213" s="9" t="s">
        <v>455</v>
      </c>
      <c r="B2213" s="7">
        <v>38275</v>
      </c>
      <c r="C2213" s="9">
        <v>2004</v>
      </c>
      <c r="D2213" s="9" t="s">
        <v>10</v>
      </c>
      <c r="E2213" s="13">
        <v>1137</v>
      </c>
      <c r="F2213" s="14">
        <v>23005</v>
      </c>
      <c r="G2213" s="13">
        <v>1434</v>
      </c>
      <c r="H2213" s="13">
        <v>1137</v>
      </c>
      <c r="I2213" s="28">
        <f t="shared" si="137"/>
        <v>-297</v>
      </c>
      <c r="J2213">
        <f t="shared" si="138"/>
        <v>0.79288702928870292</v>
      </c>
      <c r="K2213">
        <f t="shared" si="139"/>
        <v>1</v>
      </c>
      <c r="L2213" t="str">
        <f t="shared" si="140"/>
        <v>2</v>
      </c>
    </row>
    <row r="2214" spans="1:12">
      <c r="A2214" s="9" t="s">
        <v>455</v>
      </c>
      <c r="B2214" s="7">
        <v>38275</v>
      </c>
      <c r="C2214" s="9">
        <v>2004</v>
      </c>
      <c r="D2214" s="9" t="s">
        <v>11</v>
      </c>
      <c r="E2214" s="13">
        <v>678</v>
      </c>
      <c r="F2214" s="14">
        <v>5989</v>
      </c>
      <c r="G2214" s="13">
        <v>761</v>
      </c>
      <c r="H2214" s="13">
        <v>672</v>
      </c>
      <c r="I2214" s="28">
        <f t="shared" si="137"/>
        <v>-83</v>
      </c>
      <c r="J2214">
        <f t="shared" si="138"/>
        <v>0.88304862023653086</v>
      </c>
      <c r="K2214">
        <f t="shared" si="139"/>
        <v>0.99115044247787609</v>
      </c>
      <c r="L2214" t="str">
        <f t="shared" si="140"/>
        <v>2</v>
      </c>
    </row>
    <row r="2215" spans="1:12">
      <c r="A2215" s="9" t="s">
        <v>455</v>
      </c>
      <c r="B2215" s="7">
        <v>38275</v>
      </c>
      <c r="C2215" s="9">
        <v>2004</v>
      </c>
      <c r="D2215" s="9" t="s">
        <v>12</v>
      </c>
      <c r="E2215" s="13">
        <v>503</v>
      </c>
      <c r="F2215" s="14">
        <v>602</v>
      </c>
      <c r="G2215" s="13">
        <v>751</v>
      </c>
      <c r="H2215" s="13">
        <v>489</v>
      </c>
      <c r="I2215" s="28">
        <f t="shared" si="137"/>
        <v>-248</v>
      </c>
      <c r="J2215">
        <f t="shared" si="138"/>
        <v>0.65113182423435423</v>
      </c>
      <c r="K2215">
        <f t="shared" si="139"/>
        <v>0.97216699801192841</v>
      </c>
      <c r="L2215" t="str">
        <f t="shared" si="140"/>
        <v>2</v>
      </c>
    </row>
    <row r="2216" spans="1:12">
      <c r="A2216" s="9" t="s">
        <v>455</v>
      </c>
      <c r="B2216" s="7">
        <v>38275</v>
      </c>
      <c r="C2216" s="9">
        <v>2004</v>
      </c>
      <c r="D2216" s="9" t="s">
        <v>13</v>
      </c>
      <c r="E2216" s="13">
        <v>1381</v>
      </c>
      <c r="F2216" s="14">
        <v>23369</v>
      </c>
      <c r="G2216" s="13">
        <v>1858</v>
      </c>
      <c r="H2216" s="13">
        <v>1381</v>
      </c>
      <c r="I2216" s="28">
        <f t="shared" si="137"/>
        <v>-477</v>
      </c>
      <c r="J2216">
        <f t="shared" si="138"/>
        <v>0.74327233584499464</v>
      </c>
      <c r="K2216">
        <f t="shared" si="139"/>
        <v>1</v>
      </c>
      <c r="L2216" t="str">
        <f t="shared" si="140"/>
        <v>2</v>
      </c>
    </row>
    <row r="2217" spans="1:12" ht="25.5">
      <c r="A2217" s="9" t="s">
        <v>456</v>
      </c>
      <c r="B2217" s="7">
        <v>38292</v>
      </c>
      <c r="C2217" s="9">
        <v>2004</v>
      </c>
      <c r="D2217" s="9" t="s">
        <v>9</v>
      </c>
      <c r="E2217" s="13">
        <v>2514</v>
      </c>
      <c r="F2217" s="14">
        <v>22496</v>
      </c>
      <c r="G2217" s="13">
        <v>3115</v>
      </c>
      <c r="H2217" s="13">
        <v>2507</v>
      </c>
      <c r="I2217" s="28">
        <f t="shared" si="137"/>
        <v>-601</v>
      </c>
      <c r="J2217">
        <f t="shared" si="138"/>
        <v>0.80481540930979134</v>
      </c>
      <c r="K2217">
        <f t="shared" si="139"/>
        <v>0.99721559268098647</v>
      </c>
      <c r="L2217" t="str">
        <f t="shared" si="140"/>
        <v>1</v>
      </c>
    </row>
    <row r="2218" spans="1:12" ht="25.5">
      <c r="A2218" s="9" t="s">
        <v>456</v>
      </c>
      <c r="B2218" s="7">
        <v>38292</v>
      </c>
      <c r="C2218" s="9">
        <v>2004</v>
      </c>
      <c r="D2218" s="9" t="s">
        <v>10</v>
      </c>
      <c r="E2218" s="13">
        <v>1137</v>
      </c>
      <c r="F2218" s="14">
        <v>21301</v>
      </c>
      <c r="G2218" s="13">
        <v>1323</v>
      </c>
      <c r="H2218" s="13">
        <v>1131</v>
      </c>
      <c r="I2218" s="28">
        <f t="shared" si="137"/>
        <v>-186</v>
      </c>
      <c r="J2218">
        <f t="shared" si="138"/>
        <v>0.85487528344671204</v>
      </c>
      <c r="K2218">
        <f t="shared" si="139"/>
        <v>0.99472295514511877</v>
      </c>
      <c r="L2218" t="str">
        <f t="shared" si="140"/>
        <v>1</v>
      </c>
    </row>
    <row r="2219" spans="1:12">
      <c r="A2219" s="9" t="s">
        <v>456</v>
      </c>
      <c r="B2219" s="7">
        <v>38292</v>
      </c>
      <c r="C2219" s="9">
        <v>2004</v>
      </c>
      <c r="D2219" s="9" t="s">
        <v>11</v>
      </c>
      <c r="E2219" s="13">
        <v>673</v>
      </c>
      <c r="F2219" s="14">
        <v>5795</v>
      </c>
      <c r="G2219" s="13">
        <v>797</v>
      </c>
      <c r="H2219" s="13">
        <v>670</v>
      </c>
      <c r="I2219" s="28">
        <f t="shared" si="137"/>
        <v>-124</v>
      </c>
      <c r="J2219">
        <f t="shared" si="138"/>
        <v>0.84065244667503136</v>
      </c>
      <c r="K2219">
        <f t="shared" si="139"/>
        <v>0.99554234769687966</v>
      </c>
      <c r="L2219" t="str">
        <f t="shared" si="140"/>
        <v>1</v>
      </c>
    </row>
    <row r="2220" spans="1:12">
      <c r="A2220" s="9" t="s">
        <v>456</v>
      </c>
      <c r="B2220" s="7">
        <v>38292</v>
      </c>
      <c r="C2220" s="9">
        <v>2004</v>
      </c>
      <c r="D2220" s="9" t="s">
        <v>12</v>
      </c>
      <c r="E2220" s="13">
        <v>507</v>
      </c>
      <c r="F2220" s="14">
        <v>651</v>
      </c>
      <c r="G2220" s="13">
        <v>765</v>
      </c>
      <c r="H2220" s="13">
        <v>504</v>
      </c>
      <c r="I2220" s="28">
        <f t="shared" si="137"/>
        <v>-258</v>
      </c>
      <c r="J2220">
        <f t="shared" si="138"/>
        <v>0.6588235294117647</v>
      </c>
      <c r="K2220">
        <f t="shared" si="139"/>
        <v>0.99408284023668636</v>
      </c>
      <c r="L2220" t="str">
        <f t="shared" si="140"/>
        <v>1</v>
      </c>
    </row>
    <row r="2221" spans="1:12">
      <c r="A2221" s="9" t="s">
        <v>456</v>
      </c>
      <c r="B2221" s="7">
        <v>38292</v>
      </c>
      <c r="C2221" s="9">
        <v>2004</v>
      </c>
      <c r="D2221" s="9" t="s">
        <v>13</v>
      </c>
      <c r="E2221" s="13">
        <v>1359</v>
      </c>
      <c r="F2221" s="14">
        <v>21798</v>
      </c>
      <c r="G2221" s="13">
        <v>1835</v>
      </c>
      <c r="H2221" s="13">
        <v>1353</v>
      </c>
      <c r="I2221" s="28">
        <f t="shared" si="137"/>
        <v>-476</v>
      </c>
      <c r="J2221">
        <f t="shared" si="138"/>
        <v>0.73732970027247957</v>
      </c>
      <c r="K2221">
        <f t="shared" si="139"/>
        <v>0.99558498896247238</v>
      </c>
      <c r="L2221" t="str">
        <f t="shared" si="140"/>
        <v>1</v>
      </c>
    </row>
    <row r="2222" spans="1:12" ht="25.5">
      <c r="A2222" s="9" t="s">
        <v>457</v>
      </c>
      <c r="B2222" s="7">
        <v>38306</v>
      </c>
      <c r="C2222" s="9">
        <v>2004</v>
      </c>
      <c r="D2222" s="9" t="s">
        <v>9</v>
      </c>
      <c r="E2222" s="13">
        <v>2514</v>
      </c>
      <c r="F2222" s="14">
        <v>22001</v>
      </c>
      <c r="G2222" s="13">
        <v>3095</v>
      </c>
      <c r="H2222" s="13">
        <v>2507</v>
      </c>
      <c r="I2222" s="28">
        <f t="shared" si="137"/>
        <v>-581</v>
      </c>
      <c r="J2222">
        <f t="shared" si="138"/>
        <v>0.81001615508885294</v>
      </c>
      <c r="K2222">
        <f t="shared" si="139"/>
        <v>0.99721559268098647</v>
      </c>
      <c r="L2222" t="str">
        <f t="shared" si="140"/>
        <v>2</v>
      </c>
    </row>
    <row r="2223" spans="1:12" ht="25.5">
      <c r="A2223" s="9" t="s">
        <v>457</v>
      </c>
      <c r="B2223" s="7">
        <v>38306</v>
      </c>
      <c r="C2223" s="9">
        <v>2004</v>
      </c>
      <c r="D2223" s="9" t="s">
        <v>10</v>
      </c>
      <c r="E2223" s="13">
        <v>1137</v>
      </c>
      <c r="F2223" s="14">
        <v>20300</v>
      </c>
      <c r="G2223" s="13">
        <v>1326</v>
      </c>
      <c r="H2223" s="13">
        <v>1135</v>
      </c>
      <c r="I2223" s="28">
        <f t="shared" si="137"/>
        <v>-189</v>
      </c>
      <c r="J2223">
        <f t="shared" si="138"/>
        <v>0.85595776772247356</v>
      </c>
      <c r="K2223">
        <f t="shared" si="139"/>
        <v>0.99824098504837289</v>
      </c>
      <c r="L2223" t="str">
        <f t="shared" si="140"/>
        <v>2</v>
      </c>
    </row>
    <row r="2224" spans="1:12">
      <c r="A2224" s="9" t="s">
        <v>457</v>
      </c>
      <c r="B2224" s="7">
        <v>38306</v>
      </c>
      <c r="C2224" s="9">
        <v>2004</v>
      </c>
      <c r="D2224" s="9" t="s">
        <v>11</v>
      </c>
      <c r="E2224" s="13">
        <v>678</v>
      </c>
      <c r="F2224" s="14">
        <v>5001</v>
      </c>
      <c r="G2224" s="13">
        <v>803</v>
      </c>
      <c r="H2224" s="13">
        <v>648</v>
      </c>
      <c r="I2224" s="28">
        <f t="shared" si="137"/>
        <v>-125</v>
      </c>
      <c r="J2224">
        <f t="shared" si="138"/>
        <v>0.80697384806973849</v>
      </c>
      <c r="K2224">
        <f t="shared" si="139"/>
        <v>0.95575221238938057</v>
      </c>
      <c r="L2224" t="str">
        <f t="shared" si="140"/>
        <v>2</v>
      </c>
    </row>
    <row r="2225" spans="1:12">
      <c r="A2225" s="9" t="s">
        <v>457</v>
      </c>
      <c r="B2225" s="7">
        <v>38306</v>
      </c>
      <c r="C2225" s="9">
        <v>2004</v>
      </c>
      <c r="D2225" s="9" t="s">
        <v>12</v>
      </c>
      <c r="E2225" s="13">
        <v>513</v>
      </c>
      <c r="F2225" s="14">
        <v>611</v>
      </c>
      <c r="G2225" s="13">
        <v>596</v>
      </c>
      <c r="H2225" s="13">
        <v>512</v>
      </c>
      <c r="I2225" s="28">
        <f t="shared" si="137"/>
        <v>-83</v>
      </c>
      <c r="J2225">
        <f t="shared" si="138"/>
        <v>0.85906040268456374</v>
      </c>
      <c r="K2225">
        <f t="shared" si="139"/>
        <v>0.99805068226120852</v>
      </c>
      <c r="L2225" t="str">
        <f t="shared" si="140"/>
        <v>2</v>
      </c>
    </row>
    <row r="2226" spans="1:12">
      <c r="A2226" s="9" t="s">
        <v>457</v>
      </c>
      <c r="B2226" s="7">
        <v>38306</v>
      </c>
      <c r="C2226" s="9">
        <v>2004</v>
      </c>
      <c r="D2226" s="9" t="s">
        <v>13</v>
      </c>
      <c r="E2226" s="13">
        <v>1336</v>
      </c>
      <c r="F2226" s="14">
        <v>21999</v>
      </c>
      <c r="G2226" s="13">
        <v>1784</v>
      </c>
      <c r="H2226" s="13">
        <v>1306</v>
      </c>
      <c r="I2226" s="28">
        <f t="shared" si="137"/>
        <v>-448</v>
      </c>
      <c r="J2226">
        <f t="shared" si="138"/>
        <v>0.73206278026905824</v>
      </c>
      <c r="K2226">
        <f t="shared" si="139"/>
        <v>0.97754491017964074</v>
      </c>
      <c r="L2226" t="str">
        <f t="shared" si="140"/>
        <v>2</v>
      </c>
    </row>
    <row r="2227" spans="1:12" ht="25.5">
      <c r="A2227" s="9" t="s">
        <v>458</v>
      </c>
      <c r="B2227" s="7">
        <v>38322</v>
      </c>
      <c r="C2227" s="9">
        <v>2004</v>
      </c>
      <c r="D2227" s="9" t="s">
        <v>9</v>
      </c>
      <c r="E2227" s="13">
        <v>2520</v>
      </c>
      <c r="F2227" s="14">
        <v>22463</v>
      </c>
      <c r="G2227" s="13">
        <v>3224</v>
      </c>
      <c r="H2227" s="13">
        <v>2520</v>
      </c>
      <c r="I2227" s="28">
        <f t="shared" si="137"/>
        <v>-704</v>
      </c>
      <c r="J2227">
        <f t="shared" si="138"/>
        <v>0.78163771712158814</v>
      </c>
      <c r="K2227">
        <f t="shared" si="139"/>
        <v>1</v>
      </c>
      <c r="L2227" t="str">
        <f t="shared" si="140"/>
        <v>1</v>
      </c>
    </row>
    <row r="2228" spans="1:12" ht="25.5">
      <c r="A2228" s="9" t="s">
        <v>458</v>
      </c>
      <c r="B2228" s="7">
        <v>38322</v>
      </c>
      <c r="C2228" s="9">
        <v>2004</v>
      </c>
      <c r="D2228" s="9" t="s">
        <v>10</v>
      </c>
      <c r="E2228" s="13">
        <v>1143</v>
      </c>
      <c r="F2228" s="14">
        <v>21302</v>
      </c>
      <c r="G2228" s="13">
        <v>1402</v>
      </c>
      <c r="H2228" s="13">
        <v>1141</v>
      </c>
      <c r="I2228" s="28">
        <f t="shared" si="137"/>
        <v>-259</v>
      </c>
      <c r="J2228">
        <f t="shared" si="138"/>
        <v>0.81383737517831667</v>
      </c>
      <c r="K2228">
        <f t="shared" si="139"/>
        <v>0.99825021872265962</v>
      </c>
      <c r="L2228" t="str">
        <f t="shared" si="140"/>
        <v>1</v>
      </c>
    </row>
    <row r="2229" spans="1:12">
      <c r="A2229" s="9" t="s">
        <v>458</v>
      </c>
      <c r="B2229" s="7">
        <v>38322</v>
      </c>
      <c r="C2229" s="9">
        <v>2004</v>
      </c>
      <c r="D2229" s="9" t="s">
        <v>11</v>
      </c>
      <c r="E2229" s="13">
        <v>675</v>
      </c>
      <c r="F2229" s="14">
        <v>4851</v>
      </c>
      <c r="G2229" s="13">
        <v>791</v>
      </c>
      <c r="H2229" s="13">
        <v>675</v>
      </c>
      <c r="I2229" s="28">
        <f t="shared" si="137"/>
        <v>-116</v>
      </c>
      <c r="J2229">
        <f t="shared" si="138"/>
        <v>0.8533501896333755</v>
      </c>
      <c r="K2229">
        <f t="shared" si="139"/>
        <v>1</v>
      </c>
      <c r="L2229" t="str">
        <f t="shared" si="140"/>
        <v>1</v>
      </c>
    </row>
    <row r="2230" spans="1:12">
      <c r="A2230" s="9" t="s">
        <v>458</v>
      </c>
      <c r="B2230" s="7">
        <v>38322</v>
      </c>
      <c r="C2230" s="9">
        <v>2004</v>
      </c>
      <c r="D2230" s="9" t="s">
        <v>12</v>
      </c>
      <c r="E2230" s="13">
        <v>502</v>
      </c>
      <c r="F2230" s="14">
        <v>663</v>
      </c>
      <c r="G2230" s="13">
        <v>700</v>
      </c>
      <c r="H2230" s="13">
        <v>502</v>
      </c>
      <c r="I2230" s="28">
        <f t="shared" si="137"/>
        <v>-198</v>
      </c>
      <c r="J2230">
        <f t="shared" si="138"/>
        <v>0.71714285714285719</v>
      </c>
      <c r="K2230">
        <f t="shared" si="139"/>
        <v>1</v>
      </c>
      <c r="L2230" t="str">
        <f t="shared" si="140"/>
        <v>1</v>
      </c>
    </row>
    <row r="2231" spans="1:12">
      <c r="A2231" s="9" t="s">
        <v>458</v>
      </c>
      <c r="B2231" s="7">
        <v>38322</v>
      </c>
      <c r="C2231" s="9">
        <v>2004</v>
      </c>
      <c r="D2231" s="9" t="s">
        <v>13</v>
      </c>
      <c r="E2231" s="13">
        <v>1342</v>
      </c>
      <c r="F2231" s="14">
        <v>22809</v>
      </c>
      <c r="G2231" s="13">
        <v>1698</v>
      </c>
      <c r="H2231" s="13">
        <v>1342</v>
      </c>
      <c r="I2231" s="28">
        <f t="shared" si="137"/>
        <v>-356</v>
      </c>
      <c r="J2231">
        <f t="shared" si="138"/>
        <v>0.79034157832744401</v>
      </c>
      <c r="K2231">
        <f t="shared" si="139"/>
        <v>1</v>
      </c>
      <c r="L2231" t="str">
        <f t="shared" si="140"/>
        <v>1</v>
      </c>
    </row>
    <row r="2232" spans="1:12" ht="25.5">
      <c r="A2232" s="9" t="s">
        <v>459</v>
      </c>
      <c r="B2232" s="7">
        <v>38336</v>
      </c>
      <c r="C2232" s="9">
        <v>2004</v>
      </c>
      <c r="D2232" s="9" t="s">
        <v>9</v>
      </c>
      <c r="E2232" s="13">
        <v>2520</v>
      </c>
      <c r="F2232" s="14">
        <v>20117</v>
      </c>
      <c r="G2232" s="13">
        <v>2709</v>
      </c>
      <c r="H2232" s="13">
        <v>2520</v>
      </c>
      <c r="I2232" s="28">
        <f t="shared" si="137"/>
        <v>-189</v>
      </c>
      <c r="J2232">
        <f t="shared" si="138"/>
        <v>0.93023255813953487</v>
      </c>
      <c r="K2232">
        <f t="shared" si="139"/>
        <v>1</v>
      </c>
      <c r="L2232" t="str">
        <f t="shared" si="140"/>
        <v>2</v>
      </c>
    </row>
    <row r="2233" spans="1:12" ht="25.5">
      <c r="A2233" s="9" t="s">
        <v>459</v>
      </c>
      <c r="B2233" s="7">
        <v>38336</v>
      </c>
      <c r="C2233" s="9">
        <v>2004</v>
      </c>
      <c r="D2233" s="9" t="s">
        <v>10</v>
      </c>
      <c r="E2233" s="13">
        <v>1139</v>
      </c>
      <c r="F2233" s="14">
        <v>18708</v>
      </c>
      <c r="G2233" s="13">
        <v>1270</v>
      </c>
      <c r="H2233" s="13">
        <v>1128</v>
      </c>
      <c r="I2233" s="28">
        <f t="shared" si="137"/>
        <v>-131</v>
      </c>
      <c r="J2233">
        <f t="shared" si="138"/>
        <v>0.8881889763779528</v>
      </c>
      <c r="K2233">
        <f t="shared" si="139"/>
        <v>0.99034240561896403</v>
      </c>
      <c r="L2233" t="str">
        <f t="shared" si="140"/>
        <v>2</v>
      </c>
    </row>
    <row r="2234" spans="1:12">
      <c r="A2234" s="9" t="s">
        <v>459</v>
      </c>
      <c r="B2234" s="7">
        <v>38336</v>
      </c>
      <c r="C2234" s="9">
        <v>2004</v>
      </c>
      <c r="D2234" s="9" t="s">
        <v>11</v>
      </c>
      <c r="E2234" s="13">
        <v>702</v>
      </c>
      <c r="F2234" s="14">
        <v>4301</v>
      </c>
      <c r="G2234" s="13">
        <v>829</v>
      </c>
      <c r="H2234" s="13">
        <v>693</v>
      </c>
      <c r="I2234" s="28">
        <f t="shared" si="137"/>
        <v>-127</v>
      </c>
      <c r="J2234">
        <f t="shared" si="138"/>
        <v>0.83594692400482506</v>
      </c>
      <c r="K2234">
        <f t="shared" si="139"/>
        <v>0.98717948717948723</v>
      </c>
      <c r="L2234" t="str">
        <f t="shared" si="140"/>
        <v>2</v>
      </c>
    </row>
    <row r="2235" spans="1:12">
      <c r="A2235" s="9" t="s">
        <v>459</v>
      </c>
      <c r="B2235" s="7">
        <v>38336</v>
      </c>
      <c r="C2235" s="9">
        <v>2004</v>
      </c>
      <c r="D2235" s="9" t="s">
        <v>12</v>
      </c>
      <c r="E2235" s="13">
        <v>500</v>
      </c>
      <c r="F2235" s="14">
        <v>601</v>
      </c>
      <c r="G2235" s="13">
        <v>690</v>
      </c>
      <c r="H2235" s="13">
        <v>472</v>
      </c>
      <c r="I2235" s="28">
        <f t="shared" si="137"/>
        <v>-190</v>
      </c>
      <c r="J2235">
        <f t="shared" si="138"/>
        <v>0.68405797101449273</v>
      </c>
      <c r="K2235">
        <f t="shared" si="139"/>
        <v>0.94399999999999995</v>
      </c>
      <c r="L2235" t="str">
        <f t="shared" si="140"/>
        <v>2</v>
      </c>
    </row>
    <row r="2236" spans="1:12">
      <c r="A2236" s="9" t="s">
        <v>459</v>
      </c>
      <c r="B2236" s="7">
        <v>38336</v>
      </c>
      <c r="C2236" s="9">
        <v>2004</v>
      </c>
      <c r="D2236" s="9" t="s">
        <v>13</v>
      </c>
      <c r="E2236" s="13">
        <v>1366</v>
      </c>
      <c r="F2236" s="14">
        <v>21298</v>
      </c>
      <c r="G2236" s="13">
        <v>1766</v>
      </c>
      <c r="H2236" s="13">
        <v>1364</v>
      </c>
      <c r="I2236" s="28">
        <f t="shared" si="137"/>
        <v>-400</v>
      </c>
      <c r="J2236">
        <f t="shared" si="138"/>
        <v>0.77236693091732733</v>
      </c>
      <c r="K2236">
        <f t="shared" si="139"/>
        <v>0.99853587115666176</v>
      </c>
      <c r="L2236" t="str">
        <f t="shared" si="140"/>
        <v>2</v>
      </c>
    </row>
    <row r="2237" spans="1:12" ht="25.5">
      <c r="A2237" s="9" t="s">
        <v>460</v>
      </c>
      <c r="B2237" s="7">
        <v>37622</v>
      </c>
      <c r="C2237" s="9">
        <v>2003</v>
      </c>
      <c r="D2237" s="9" t="s">
        <v>9</v>
      </c>
      <c r="E2237" s="13">
        <v>1342</v>
      </c>
      <c r="F2237" s="14">
        <v>28489</v>
      </c>
      <c r="G2237" s="13">
        <v>2153</v>
      </c>
      <c r="H2237" s="13">
        <v>1335</v>
      </c>
      <c r="I2237" s="28">
        <f t="shared" si="137"/>
        <v>-811</v>
      </c>
      <c r="J2237">
        <f t="shared" si="138"/>
        <v>0.62006502554575016</v>
      </c>
      <c r="K2237">
        <f t="shared" si="139"/>
        <v>0.99478390461997024</v>
      </c>
      <c r="L2237" t="str">
        <f t="shared" si="140"/>
        <v>1</v>
      </c>
    </row>
    <row r="2238" spans="1:12" ht="25.5">
      <c r="A2238" s="9" t="s">
        <v>460</v>
      </c>
      <c r="B2238" s="7">
        <v>37622</v>
      </c>
      <c r="C2238" s="9">
        <v>2003</v>
      </c>
      <c r="D2238" s="9" t="s">
        <v>10</v>
      </c>
      <c r="E2238" s="13">
        <v>707</v>
      </c>
      <c r="F2238" s="14">
        <v>29099</v>
      </c>
      <c r="G2238" s="13">
        <v>1128</v>
      </c>
      <c r="H2238" s="13">
        <v>707</v>
      </c>
      <c r="I2238" s="28">
        <f t="shared" si="137"/>
        <v>-421</v>
      </c>
      <c r="J2238">
        <f t="shared" si="138"/>
        <v>0.62677304964539005</v>
      </c>
      <c r="K2238">
        <f t="shared" si="139"/>
        <v>1</v>
      </c>
      <c r="L2238" t="str">
        <f t="shared" si="140"/>
        <v>1</v>
      </c>
    </row>
    <row r="2239" spans="1:12">
      <c r="A2239" s="9" t="s">
        <v>460</v>
      </c>
      <c r="B2239" s="7">
        <v>37622</v>
      </c>
      <c r="C2239" s="9">
        <v>2003</v>
      </c>
      <c r="D2239" s="9" t="s">
        <v>11</v>
      </c>
      <c r="E2239" s="13">
        <v>577</v>
      </c>
      <c r="F2239" s="14">
        <v>13101</v>
      </c>
      <c r="G2239" s="13">
        <v>1017</v>
      </c>
      <c r="H2239" s="13">
        <v>566</v>
      </c>
      <c r="I2239" s="28">
        <f t="shared" si="137"/>
        <v>-440</v>
      </c>
      <c r="J2239">
        <f t="shared" si="138"/>
        <v>0.55653883972468043</v>
      </c>
      <c r="K2239">
        <f t="shared" si="139"/>
        <v>0.98093587521663783</v>
      </c>
      <c r="L2239" t="str">
        <f t="shared" si="140"/>
        <v>1</v>
      </c>
    </row>
    <row r="2240" spans="1:12">
      <c r="A2240" s="9" t="s">
        <v>460</v>
      </c>
      <c r="B2240" s="7">
        <v>37622</v>
      </c>
      <c r="C2240" s="9">
        <v>2003</v>
      </c>
      <c r="D2240" s="9" t="s">
        <v>12</v>
      </c>
      <c r="E2240" s="13">
        <v>840</v>
      </c>
      <c r="F2240" s="14">
        <v>1</v>
      </c>
      <c r="G2240" s="13">
        <v>795</v>
      </c>
      <c r="H2240" s="13">
        <v>795</v>
      </c>
      <c r="I2240" s="28">
        <f t="shared" si="137"/>
        <v>45</v>
      </c>
      <c r="J2240">
        <f t="shared" si="138"/>
        <v>1</v>
      </c>
      <c r="K2240">
        <f t="shared" si="139"/>
        <v>0.9464285714285714</v>
      </c>
      <c r="L2240" t="str">
        <f t="shared" si="140"/>
        <v>1</v>
      </c>
    </row>
    <row r="2241" spans="1:12">
      <c r="A2241" s="9" t="s">
        <v>460</v>
      </c>
      <c r="B2241" s="7">
        <v>37622</v>
      </c>
      <c r="C2241" s="9">
        <v>2003</v>
      </c>
      <c r="D2241" s="9" t="s">
        <v>13</v>
      </c>
      <c r="E2241" s="13">
        <v>1094</v>
      </c>
      <c r="F2241" s="14">
        <v>29001</v>
      </c>
      <c r="G2241" s="13">
        <v>1645</v>
      </c>
      <c r="H2241" s="13">
        <v>1094</v>
      </c>
      <c r="I2241" s="28">
        <f t="shared" si="137"/>
        <v>-551</v>
      </c>
      <c r="J2241">
        <f t="shared" si="138"/>
        <v>0.66504559270516717</v>
      </c>
      <c r="K2241">
        <f t="shared" si="139"/>
        <v>1</v>
      </c>
      <c r="L2241" t="str">
        <f t="shared" si="140"/>
        <v>1</v>
      </c>
    </row>
    <row r="2242" spans="1:12" ht="25.5">
      <c r="A2242" s="9" t="s">
        <v>461</v>
      </c>
      <c r="B2242" s="7">
        <v>37636</v>
      </c>
      <c r="C2242" s="9">
        <v>2003</v>
      </c>
      <c r="D2242" s="9" t="s">
        <v>9</v>
      </c>
      <c r="E2242" s="13">
        <v>1333</v>
      </c>
      <c r="F2242" s="14">
        <v>26499</v>
      </c>
      <c r="G2242" s="13">
        <v>1651</v>
      </c>
      <c r="H2242" s="13">
        <v>1325</v>
      </c>
      <c r="I2242" s="28">
        <f t="shared" si="137"/>
        <v>-318</v>
      </c>
      <c r="J2242">
        <f t="shared" si="138"/>
        <v>0.80254391278013326</v>
      </c>
      <c r="K2242">
        <f t="shared" si="139"/>
        <v>0.99399849962490627</v>
      </c>
      <c r="L2242" t="str">
        <f t="shared" si="140"/>
        <v>2</v>
      </c>
    </row>
    <row r="2243" spans="1:12" ht="25.5">
      <c r="A2243" s="9" t="s">
        <v>461</v>
      </c>
      <c r="B2243" s="7">
        <v>37636</v>
      </c>
      <c r="C2243" s="9">
        <v>2003</v>
      </c>
      <c r="D2243" s="9" t="s">
        <v>10</v>
      </c>
      <c r="E2243" s="13">
        <v>662</v>
      </c>
      <c r="F2243" s="14">
        <v>25028</v>
      </c>
      <c r="G2243" s="13">
        <v>919</v>
      </c>
      <c r="H2243" s="13">
        <v>661</v>
      </c>
      <c r="I2243" s="28">
        <f t="shared" ref="I2243:I2306" si="141">E2243-G2243</f>
        <v>-257</v>
      </c>
      <c r="J2243">
        <f t="shared" ref="J2243:J2306" si="142">H2243/G2243</f>
        <v>0.71926006528835695</v>
      </c>
      <c r="K2243">
        <f t="shared" ref="K2243:K2306" si="143">H2243/E2243</f>
        <v>0.99848942598187307</v>
      </c>
      <c r="L2243" t="str">
        <f t="shared" ref="L2243:L2306" si="144">IF(COUNTIF(A2243,"*First*"), "1","2")</f>
        <v>2</v>
      </c>
    </row>
    <row r="2244" spans="1:12">
      <c r="A2244" s="9" t="s">
        <v>461</v>
      </c>
      <c r="B2244" s="7">
        <v>37636</v>
      </c>
      <c r="C2244" s="9">
        <v>2003</v>
      </c>
      <c r="D2244" s="9" t="s">
        <v>11</v>
      </c>
      <c r="E2244" s="13">
        <v>605</v>
      </c>
      <c r="F2244" s="14">
        <v>11910</v>
      </c>
      <c r="G2244" s="13">
        <v>814</v>
      </c>
      <c r="H2244" s="13">
        <v>605</v>
      </c>
      <c r="I2244" s="28">
        <f t="shared" si="141"/>
        <v>-209</v>
      </c>
      <c r="J2244">
        <f t="shared" si="142"/>
        <v>0.7432432432432432</v>
      </c>
      <c r="K2244">
        <f t="shared" si="143"/>
        <v>1</v>
      </c>
      <c r="L2244" t="str">
        <f t="shared" si="144"/>
        <v>2</v>
      </c>
    </row>
    <row r="2245" spans="1:12">
      <c r="A2245" s="9" t="s">
        <v>461</v>
      </c>
      <c r="B2245" s="7">
        <v>37636</v>
      </c>
      <c r="C2245" s="9">
        <v>2003</v>
      </c>
      <c r="D2245" s="9" t="s">
        <v>12</v>
      </c>
      <c r="E2245" s="13">
        <v>1088</v>
      </c>
      <c r="F2245" s="14">
        <v>1</v>
      </c>
      <c r="G2245" s="13">
        <v>868</v>
      </c>
      <c r="H2245" s="13">
        <v>868</v>
      </c>
      <c r="I2245" s="28">
        <f t="shared" si="141"/>
        <v>220</v>
      </c>
      <c r="J2245">
        <f t="shared" si="142"/>
        <v>1</v>
      </c>
      <c r="K2245">
        <f t="shared" si="143"/>
        <v>0.79779411764705888</v>
      </c>
      <c r="L2245" t="str">
        <f t="shared" si="144"/>
        <v>2</v>
      </c>
    </row>
    <row r="2246" spans="1:12">
      <c r="A2246" s="9" t="s">
        <v>461</v>
      </c>
      <c r="B2246" s="7">
        <v>37636</v>
      </c>
      <c r="C2246" s="9">
        <v>2003</v>
      </c>
      <c r="D2246" s="9" t="s">
        <v>13</v>
      </c>
      <c r="E2246" s="13">
        <v>1099</v>
      </c>
      <c r="F2246" s="14">
        <v>27416</v>
      </c>
      <c r="G2246" s="13">
        <v>1515</v>
      </c>
      <c r="H2246" s="13">
        <v>1099</v>
      </c>
      <c r="I2246" s="28">
        <f t="shared" si="141"/>
        <v>-416</v>
      </c>
      <c r="J2246">
        <f t="shared" si="142"/>
        <v>0.72541254125412546</v>
      </c>
      <c r="K2246">
        <f t="shared" si="143"/>
        <v>1</v>
      </c>
      <c r="L2246" t="str">
        <f t="shared" si="144"/>
        <v>2</v>
      </c>
    </row>
    <row r="2247" spans="1:12" ht="25.5">
      <c r="A2247" s="9" t="s">
        <v>462</v>
      </c>
      <c r="B2247" s="7">
        <v>37653</v>
      </c>
      <c r="C2247" s="9">
        <v>2003</v>
      </c>
      <c r="D2247" s="9" t="s">
        <v>9</v>
      </c>
      <c r="E2247" s="13">
        <v>1339</v>
      </c>
      <c r="F2247" s="14">
        <v>31003</v>
      </c>
      <c r="G2247" s="13">
        <v>2405</v>
      </c>
      <c r="H2247" s="13">
        <v>1339</v>
      </c>
      <c r="I2247" s="28">
        <f t="shared" si="141"/>
        <v>-1066</v>
      </c>
      <c r="J2247">
        <f t="shared" si="142"/>
        <v>0.55675675675675673</v>
      </c>
      <c r="K2247">
        <f t="shared" si="143"/>
        <v>1</v>
      </c>
      <c r="L2247" t="str">
        <f t="shared" si="144"/>
        <v>1</v>
      </c>
    </row>
    <row r="2248" spans="1:12" ht="25.5">
      <c r="A2248" s="9" t="s">
        <v>462</v>
      </c>
      <c r="B2248" s="7">
        <v>37653</v>
      </c>
      <c r="C2248" s="9">
        <v>2003</v>
      </c>
      <c r="D2248" s="9" t="s">
        <v>10</v>
      </c>
      <c r="E2248" s="13">
        <v>663</v>
      </c>
      <c r="F2248" s="14">
        <v>33657</v>
      </c>
      <c r="G2248" s="13">
        <v>1342</v>
      </c>
      <c r="H2248" s="13">
        <v>656</v>
      </c>
      <c r="I2248" s="28">
        <f t="shared" si="141"/>
        <v>-679</v>
      </c>
      <c r="J2248">
        <f t="shared" si="142"/>
        <v>0.48882265275707898</v>
      </c>
      <c r="K2248">
        <f t="shared" si="143"/>
        <v>0.98944193061840124</v>
      </c>
      <c r="L2248" t="str">
        <f t="shared" si="144"/>
        <v>1</v>
      </c>
    </row>
    <row r="2249" spans="1:12">
      <c r="A2249" s="9" t="s">
        <v>462</v>
      </c>
      <c r="B2249" s="7">
        <v>37653</v>
      </c>
      <c r="C2249" s="9">
        <v>2003</v>
      </c>
      <c r="D2249" s="9" t="s">
        <v>11</v>
      </c>
      <c r="E2249" s="13">
        <v>582</v>
      </c>
      <c r="F2249" s="14">
        <v>12586</v>
      </c>
      <c r="G2249" s="13">
        <v>864</v>
      </c>
      <c r="H2249" s="13">
        <v>578</v>
      </c>
      <c r="I2249" s="28">
        <f t="shared" si="141"/>
        <v>-282</v>
      </c>
      <c r="J2249">
        <f t="shared" si="142"/>
        <v>0.66898148148148151</v>
      </c>
      <c r="K2249">
        <f t="shared" si="143"/>
        <v>0.99312714776632305</v>
      </c>
      <c r="L2249" t="str">
        <f t="shared" si="144"/>
        <v>1</v>
      </c>
    </row>
    <row r="2250" spans="1:12">
      <c r="A2250" s="9" t="s">
        <v>462</v>
      </c>
      <c r="B2250" s="7">
        <v>37653</v>
      </c>
      <c r="C2250" s="9">
        <v>2003</v>
      </c>
      <c r="D2250" s="9" t="s">
        <v>12</v>
      </c>
      <c r="E2250" s="13">
        <v>877</v>
      </c>
      <c r="F2250" s="14">
        <v>1</v>
      </c>
      <c r="G2250" s="13">
        <v>408</v>
      </c>
      <c r="H2250" s="13">
        <v>408</v>
      </c>
      <c r="I2250" s="28">
        <f t="shared" si="141"/>
        <v>469</v>
      </c>
      <c r="J2250">
        <f t="shared" si="142"/>
        <v>1</v>
      </c>
      <c r="K2250">
        <f t="shared" si="143"/>
        <v>0.46522234891676167</v>
      </c>
      <c r="L2250" t="str">
        <f t="shared" si="144"/>
        <v>1</v>
      </c>
    </row>
    <row r="2251" spans="1:12">
      <c r="A2251" s="9" t="s">
        <v>462</v>
      </c>
      <c r="B2251" s="7">
        <v>37653</v>
      </c>
      <c r="C2251" s="9">
        <v>2003</v>
      </c>
      <c r="D2251" s="9" t="s">
        <v>13</v>
      </c>
      <c r="E2251" s="13">
        <v>1090</v>
      </c>
      <c r="F2251" s="14">
        <v>33901</v>
      </c>
      <c r="G2251" s="13">
        <v>1906</v>
      </c>
      <c r="H2251" s="13">
        <v>1090</v>
      </c>
      <c r="I2251" s="28">
        <f t="shared" si="141"/>
        <v>-816</v>
      </c>
      <c r="J2251">
        <f t="shared" si="142"/>
        <v>0.57187827911857292</v>
      </c>
      <c r="K2251">
        <f t="shared" si="143"/>
        <v>1</v>
      </c>
      <c r="L2251" t="str">
        <f t="shared" si="144"/>
        <v>1</v>
      </c>
    </row>
    <row r="2252" spans="1:12" ht="25.5">
      <c r="A2252" s="9" t="s">
        <v>463</v>
      </c>
      <c r="B2252" s="7">
        <v>37667</v>
      </c>
      <c r="C2252" s="9">
        <v>2003</v>
      </c>
      <c r="D2252" s="9" t="s">
        <v>9</v>
      </c>
      <c r="E2252" s="13">
        <v>1340</v>
      </c>
      <c r="F2252" s="14">
        <v>29999</v>
      </c>
      <c r="G2252" s="13">
        <v>2251</v>
      </c>
      <c r="H2252" s="13">
        <v>1335</v>
      </c>
      <c r="I2252" s="28">
        <f t="shared" si="141"/>
        <v>-911</v>
      </c>
      <c r="J2252">
        <f t="shared" si="142"/>
        <v>0.59306974677920921</v>
      </c>
      <c r="K2252">
        <f t="shared" si="143"/>
        <v>0.99626865671641796</v>
      </c>
      <c r="L2252" t="str">
        <f t="shared" si="144"/>
        <v>2</v>
      </c>
    </row>
    <row r="2253" spans="1:12" ht="25.5">
      <c r="A2253" s="9" t="s">
        <v>463</v>
      </c>
      <c r="B2253" s="7">
        <v>37667</v>
      </c>
      <c r="C2253" s="9">
        <v>2003</v>
      </c>
      <c r="D2253" s="9" t="s">
        <v>10</v>
      </c>
      <c r="E2253" s="13">
        <v>663</v>
      </c>
      <c r="F2253" s="14">
        <v>30699</v>
      </c>
      <c r="G2253" s="13">
        <v>1148</v>
      </c>
      <c r="H2253" s="13">
        <v>659</v>
      </c>
      <c r="I2253" s="28">
        <f t="shared" si="141"/>
        <v>-485</v>
      </c>
      <c r="J2253">
        <f t="shared" si="142"/>
        <v>0.5740418118466899</v>
      </c>
      <c r="K2253">
        <f t="shared" si="143"/>
        <v>0.99396681749622928</v>
      </c>
      <c r="L2253" t="str">
        <f t="shared" si="144"/>
        <v>2</v>
      </c>
    </row>
    <row r="2254" spans="1:12">
      <c r="A2254" s="9" t="s">
        <v>463</v>
      </c>
      <c r="B2254" s="7">
        <v>37667</v>
      </c>
      <c r="C2254" s="9">
        <v>2003</v>
      </c>
      <c r="D2254" s="9" t="s">
        <v>11</v>
      </c>
      <c r="E2254" s="13">
        <v>570</v>
      </c>
      <c r="F2254" s="14">
        <v>11201</v>
      </c>
      <c r="G2254" s="13">
        <v>786</v>
      </c>
      <c r="H2254" s="13">
        <v>570</v>
      </c>
      <c r="I2254" s="28">
        <f t="shared" si="141"/>
        <v>-216</v>
      </c>
      <c r="J2254">
        <f t="shared" si="142"/>
        <v>0.72519083969465647</v>
      </c>
      <c r="K2254">
        <f t="shared" si="143"/>
        <v>1</v>
      </c>
      <c r="L2254" t="str">
        <f t="shared" si="144"/>
        <v>2</v>
      </c>
    </row>
    <row r="2255" spans="1:12">
      <c r="A2255" s="9" t="s">
        <v>463</v>
      </c>
      <c r="B2255" s="7">
        <v>37667</v>
      </c>
      <c r="C2255" s="9">
        <v>2003</v>
      </c>
      <c r="D2255" s="9" t="s">
        <v>12</v>
      </c>
      <c r="E2255" s="13">
        <v>1051</v>
      </c>
      <c r="F2255" s="14">
        <v>1</v>
      </c>
      <c r="G2255" s="13">
        <v>834</v>
      </c>
      <c r="H2255" s="13">
        <v>834</v>
      </c>
      <c r="I2255" s="28">
        <f t="shared" si="141"/>
        <v>217</v>
      </c>
      <c r="J2255">
        <f t="shared" si="142"/>
        <v>1</v>
      </c>
      <c r="K2255">
        <f t="shared" si="143"/>
        <v>0.79352997145575643</v>
      </c>
      <c r="L2255" t="str">
        <f t="shared" si="144"/>
        <v>2</v>
      </c>
    </row>
    <row r="2256" spans="1:12">
      <c r="A2256" s="9" t="s">
        <v>463</v>
      </c>
      <c r="B2256" s="7">
        <v>37667</v>
      </c>
      <c r="C2256" s="9">
        <v>2003</v>
      </c>
      <c r="D2256" s="9" t="s">
        <v>13</v>
      </c>
      <c r="E2256" s="13">
        <v>1090</v>
      </c>
      <c r="F2256" s="14">
        <v>30100</v>
      </c>
      <c r="G2256" s="13">
        <v>1517</v>
      </c>
      <c r="H2256" s="13">
        <v>1084</v>
      </c>
      <c r="I2256" s="28">
        <f t="shared" si="141"/>
        <v>-427</v>
      </c>
      <c r="J2256">
        <f t="shared" si="142"/>
        <v>0.71456822676334875</v>
      </c>
      <c r="K2256">
        <f t="shared" si="143"/>
        <v>0.99449541284403675</v>
      </c>
      <c r="L2256" t="str">
        <f t="shared" si="144"/>
        <v>2</v>
      </c>
    </row>
    <row r="2257" spans="1:12" ht="25.5">
      <c r="A2257" s="9" t="s">
        <v>464</v>
      </c>
      <c r="B2257" s="7">
        <v>37681</v>
      </c>
      <c r="C2257" s="9">
        <v>2003</v>
      </c>
      <c r="D2257" s="9" t="s">
        <v>9</v>
      </c>
      <c r="E2257" s="13">
        <v>1332</v>
      </c>
      <c r="F2257" s="14">
        <v>28308</v>
      </c>
      <c r="G2257" s="13">
        <v>1990</v>
      </c>
      <c r="H2257" s="13">
        <v>1329</v>
      </c>
      <c r="I2257" s="28">
        <f t="shared" si="141"/>
        <v>-658</v>
      </c>
      <c r="J2257">
        <f t="shared" si="142"/>
        <v>0.66783919597989949</v>
      </c>
      <c r="K2257">
        <f t="shared" si="143"/>
        <v>0.99774774774774777</v>
      </c>
      <c r="L2257" t="str">
        <f t="shared" si="144"/>
        <v>1</v>
      </c>
    </row>
    <row r="2258" spans="1:12" ht="25.5">
      <c r="A2258" s="9" t="s">
        <v>464</v>
      </c>
      <c r="B2258" s="7">
        <v>37681</v>
      </c>
      <c r="C2258" s="9">
        <v>2003</v>
      </c>
      <c r="D2258" s="9" t="s">
        <v>10</v>
      </c>
      <c r="E2258" s="13">
        <v>670</v>
      </c>
      <c r="F2258" s="14">
        <v>27999</v>
      </c>
      <c r="G2258" s="13">
        <v>965</v>
      </c>
      <c r="H2258" s="13">
        <v>663</v>
      </c>
      <c r="I2258" s="28">
        <f t="shared" si="141"/>
        <v>-295</v>
      </c>
      <c r="J2258">
        <f t="shared" si="142"/>
        <v>0.68704663212435235</v>
      </c>
      <c r="K2258">
        <f t="shared" si="143"/>
        <v>0.9895522388059701</v>
      </c>
      <c r="L2258" t="str">
        <f t="shared" si="144"/>
        <v>1</v>
      </c>
    </row>
    <row r="2259" spans="1:12">
      <c r="A2259" s="9" t="s">
        <v>464</v>
      </c>
      <c r="B2259" s="7">
        <v>37681</v>
      </c>
      <c r="C2259" s="9">
        <v>2003</v>
      </c>
      <c r="D2259" s="9" t="s">
        <v>11</v>
      </c>
      <c r="E2259" s="13">
        <v>575</v>
      </c>
      <c r="F2259" s="14">
        <v>11208</v>
      </c>
      <c r="G2259" s="13">
        <v>742</v>
      </c>
      <c r="H2259" s="13">
        <v>574</v>
      </c>
      <c r="I2259" s="28">
        <f t="shared" si="141"/>
        <v>-167</v>
      </c>
      <c r="J2259">
        <f t="shared" si="142"/>
        <v>0.77358490566037741</v>
      </c>
      <c r="K2259">
        <f t="shared" si="143"/>
        <v>0.99826086956521742</v>
      </c>
      <c r="L2259" t="str">
        <f t="shared" si="144"/>
        <v>1</v>
      </c>
    </row>
    <row r="2260" spans="1:12">
      <c r="A2260" s="9" t="s">
        <v>464</v>
      </c>
      <c r="B2260" s="7">
        <v>37681</v>
      </c>
      <c r="C2260" s="9">
        <v>2003</v>
      </c>
      <c r="D2260" s="9" t="s">
        <v>12</v>
      </c>
      <c r="E2260" s="13">
        <v>1301</v>
      </c>
      <c r="F2260" s="14">
        <v>1</v>
      </c>
      <c r="G2260" s="13">
        <v>904</v>
      </c>
      <c r="H2260" s="13">
        <v>904</v>
      </c>
      <c r="I2260" s="28">
        <f t="shared" si="141"/>
        <v>397</v>
      </c>
      <c r="J2260">
        <f t="shared" si="142"/>
        <v>1</v>
      </c>
      <c r="K2260">
        <f t="shared" si="143"/>
        <v>0.69485011529592622</v>
      </c>
      <c r="L2260" t="str">
        <f t="shared" si="144"/>
        <v>1</v>
      </c>
    </row>
    <row r="2261" spans="1:12">
      <c r="A2261" s="9" t="s">
        <v>464</v>
      </c>
      <c r="B2261" s="7">
        <v>37681</v>
      </c>
      <c r="C2261" s="9">
        <v>2003</v>
      </c>
      <c r="D2261" s="9" t="s">
        <v>13</v>
      </c>
      <c r="E2261" s="13">
        <v>1090</v>
      </c>
      <c r="F2261" s="14">
        <v>27000</v>
      </c>
      <c r="G2261" s="13">
        <v>1523</v>
      </c>
      <c r="H2261" s="13">
        <v>1031</v>
      </c>
      <c r="I2261" s="28">
        <f t="shared" si="141"/>
        <v>-433</v>
      </c>
      <c r="J2261">
        <f t="shared" si="142"/>
        <v>0.67695338148391337</v>
      </c>
      <c r="K2261">
        <f t="shared" si="143"/>
        <v>0.94587155963302749</v>
      </c>
      <c r="L2261" t="str">
        <f t="shared" si="144"/>
        <v>1</v>
      </c>
    </row>
    <row r="2262" spans="1:12" ht="25.5">
      <c r="A2262" s="9" t="s">
        <v>465</v>
      </c>
      <c r="B2262" s="7">
        <v>37695</v>
      </c>
      <c r="C2262" s="9">
        <v>2003</v>
      </c>
      <c r="D2262" s="9" t="s">
        <v>9</v>
      </c>
      <c r="E2262" s="13">
        <v>1337</v>
      </c>
      <c r="F2262" s="14">
        <v>26999</v>
      </c>
      <c r="G2262" s="13">
        <v>1923</v>
      </c>
      <c r="H2262" s="13">
        <v>1333</v>
      </c>
      <c r="I2262" s="28">
        <f t="shared" si="141"/>
        <v>-586</v>
      </c>
      <c r="J2262">
        <f t="shared" si="142"/>
        <v>0.6931877275091004</v>
      </c>
      <c r="K2262">
        <f t="shared" si="143"/>
        <v>0.9970082273747195</v>
      </c>
      <c r="L2262" t="str">
        <f t="shared" si="144"/>
        <v>2</v>
      </c>
    </row>
    <row r="2263" spans="1:12" ht="25.5">
      <c r="A2263" s="9" t="s">
        <v>465</v>
      </c>
      <c r="B2263" s="7">
        <v>37695</v>
      </c>
      <c r="C2263" s="9">
        <v>2003</v>
      </c>
      <c r="D2263" s="9" t="s">
        <v>10</v>
      </c>
      <c r="E2263" s="13">
        <v>666</v>
      </c>
      <c r="F2263" s="14">
        <v>26001</v>
      </c>
      <c r="G2263" s="13">
        <v>944</v>
      </c>
      <c r="H2263" s="13">
        <v>640</v>
      </c>
      <c r="I2263" s="28">
        <f t="shared" si="141"/>
        <v>-278</v>
      </c>
      <c r="J2263">
        <f t="shared" si="142"/>
        <v>0.67796610169491522</v>
      </c>
      <c r="K2263">
        <f t="shared" si="143"/>
        <v>0.96096096096096095</v>
      </c>
      <c r="L2263" t="str">
        <f t="shared" si="144"/>
        <v>2</v>
      </c>
    </row>
    <row r="2264" spans="1:12">
      <c r="A2264" s="9" t="s">
        <v>465</v>
      </c>
      <c r="B2264" s="7">
        <v>37695</v>
      </c>
      <c r="C2264" s="9">
        <v>2003</v>
      </c>
      <c r="D2264" s="9" t="s">
        <v>11</v>
      </c>
      <c r="E2264" s="13">
        <v>570</v>
      </c>
      <c r="F2264" s="14">
        <v>10509</v>
      </c>
      <c r="G2264" s="13">
        <v>662</v>
      </c>
      <c r="H2264" s="13">
        <v>566</v>
      </c>
      <c r="I2264" s="28">
        <f t="shared" si="141"/>
        <v>-92</v>
      </c>
      <c r="J2264">
        <f t="shared" si="142"/>
        <v>0.85498489425981872</v>
      </c>
      <c r="K2264">
        <f t="shared" si="143"/>
        <v>0.99298245614035086</v>
      </c>
      <c r="L2264" t="str">
        <f t="shared" si="144"/>
        <v>2</v>
      </c>
    </row>
    <row r="2265" spans="1:12">
      <c r="A2265" s="9" t="s">
        <v>465</v>
      </c>
      <c r="B2265" s="7">
        <v>37695</v>
      </c>
      <c r="C2265" s="9">
        <v>2003</v>
      </c>
      <c r="D2265" s="9" t="s">
        <v>12</v>
      </c>
      <c r="E2265" s="13">
        <v>1048</v>
      </c>
      <c r="F2265" s="14">
        <v>1</v>
      </c>
      <c r="G2265" s="13">
        <v>644</v>
      </c>
      <c r="H2265" s="13">
        <v>644</v>
      </c>
      <c r="I2265" s="28">
        <f t="shared" si="141"/>
        <v>404</v>
      </c>
      <c r="J2265">
        <f t="shared" si="142"/>
        <v>1</v>
      </c>
      <c r="K2265">
        <f t="shared" si="143"/>
        <v>0.6145038167938931</v>
      </c>
      <c r="L2265" t="str">
        <f t="shared" si="144"/>
        <v>2</v>
      </c>
    </row>
    <row r="2266" spans="1:12">
      <c r="A2266" s="9" t="s">
        <v>465</v>
      </c>
      <c r="B2266" s="7">
        <v>37695</v>
      </c>
      <c r="C2266" s="9">
        <v>2003</v>
      </c>
      <c r="D2266" s="9" t="s">
        <v>13</v>
      </c>
      <c r="E2266" s="13">
        <v>1096</v>
      </c>
      <c r="F2266" s="14">
        <v>25501</v>
      </c>
      <c r="G2266" s="13">
        <v>1676</v>
      </c>
      <c r="H2266" s="13">
        <v>1085</v>
      </c>
      <c r="I2266" s="28">
        <f t="shared" si="141"/>
        <v>-580</v>
      </c>
      <c r="J2266">
        <f t="shared" si="142"/>
        <v>0.64737470167064437</v>
      </c>
      <c r="K2266">
        <f t="shared" si="143"/>
        <v>0.98996350364963503</v>
      </c>
      <c r="L2266" t="str">
        <f t="shared" si="144"/>
        <v>2</v>
      </c>
    </row>
    <row r="2267" spans="1:12" ht="25.5">
      <c r="A2267" s="9" t="s">
        <v>466</v>
      </c>
      <c r="B2267" s="7">
        <v>37712</v>
      </c>
      <c r="C2267" s="9">
        <v>2003</v>
      </c>
      <c r="D2267" s="9" t="s">
        <v>9</v>
      </c>
      <c r="E2267" s="13">
        <v>1473</v>
      </c>
      <c r="F2267" s="14">
        <v>27497</v>
      </c>
      <c r="G2267" s="13">
        <v>2816</v>
      </c>
      <c r="H2267" s="13">
        <v>1464</v>
      </c>
      <c r="I2267" s="28">
        <f t="shared" si="141"/>
        <v>-1343</v>
      </c>
      <c r="J2267">
        <f t="shared" si="142"/>
        <v>0.51988636363636365</v>
      </c>
      <c r="K2267">
        <f t="shared" si="143"/>
        <v>0.99389002036659879</v>
      </c>
      <c r="L2267" t="str">
        <f t="shared" si="144"/>
        <v>1</v>
      </c>
    </row>
    <row r="2268" spans="1:12" ht="25.5">
      <c r="A2268" s="9" t="s">
        <v>466</v>
      </c>
      <c r="B2268" s="7">
        <v>37712</v>
      </c>
      <c r="C2268" s="9">
        <v>2003</v>
      </c>
      <c r="D2268" s="9" t="s">
        <v>10</v>
      </c>
      <c r="E2268" s="13">
        <v>919</v>
      </c>
      <c r="F2268" s="14">
        <v>26601</v>
      </c>
      <c r="G2268" s="13">
        <v>1790</v>
      </c>
      <c r="H2268" s="13">
        <v>917</v>
      </c>
      <c r="I2268" s="28">
        <f t="shared" si="141"/>
        <v>-871</v>
      </c>
      <c r="J2268">
        <f t="shared" si="142"/>
        <v>0.51229050279329613</v>
      </c>
      <c r="K2268">
        <f t="shared" si="143"/>
        <v>0.9978237214363439</v>
      </c>
      <c r="L2268" t="str">
        <f t="shared" si="144"/>
        <v>1</v>
      </c>
    </row>
    <row r="2269" spans="1:12">
      <c r="A2269" s="9" t="s">
        <v>466</v>
      </c>
      <c r="B2269" s="7">
        <v>37712</v>
      </c>
      <c r="C2269" s="9">
        <v>2003</v>
      </c>
      <c r="D2269" s="9" t="s">
        <v>11</v>
      </c>
      <c r="E2269" s="13">
        <v>603</v>
      </c>
      <c r="F2269" s="14">
        <v>11122</v>
      </c>
      <c r="G2269" s="13">
        <v>719</v>
      </c>
      <c r="H2269" s="13">
        <v>603</v>
      </c>
      <c r="I2269" s="28">
        <f t="shared" si="141"/>
        <v>-116</v>
      </c>
      <c r="J2269">
        <f t="shared" si="142"/>
        <v>0.83866481223922118</v>
      </c>
      <c r="K2269">
        <f t="shared" si="143"/>
        <v>1</v>
      </c>
      <c r="L2269" t="str">
        <f t="shared" si="144"/>
        <v>1</v>
      </c>
    </row>
    <row r="2270" spans="1:12">
      <c r="A2270" s="9" t="s">
        <v>466</v>
      </c>
      <c r="B2270" s="7">
        <v>37712</v>
      </c>
      <c r="C2270" s="9">
        <v>2003</v>
      </c>
      <c r="D2270" s="9" t="s">
        <v>12</v>
      </c>
      <c r="E2270" s="13">
        <v>954</v>
      </c>
      <c r="F2270" s="14">
        <v>136</v>
      </c>
      <c r="G2270" s="13">
        <v>1521</v>
      </c>
      <c r="H2270" s="13">
        <v>950</v>
      </c>
      <c r="I2270" s="28">
        <f t="shared" si="141"/>
        <v>-567</v>
      </c>
      <c r="J2270">
        <f t="shared" si="142"/>
        <v>0.62458908612754771</v>
      </c>
      <c r="K2270">
        <f t="shared" si="143"/>
        <v>0.99580712788259962</v>
      </c>
      <c r="L2270" t="str">
        <f t="shared" si="144"/>
        <v>1</v>
      </c>
    </row>
    <row r="2271" spans="1:12">
      <c r="A2271" s="9" t="s">
        <v>466</v>
      </c>
      <c r="B2271" s="7">
        <v>37712</v>
      </c>
      <c r="C2271" s="9">
        <v>2003</v>
      </c>
      <c r="D2271" s="9" t="s">
        <v>13</v>
      </c>
      <c r="E2271" s="13">
        <v>946</v>
      </c>
      <c r="F2271" s="14">
        <v>27501</v>
      </c>
      <c r="G2271" s="13">
        <v>1535</v>
      </c>
      <c r="H2271" s="13">
        <v>942</v>
      </c>
      <c r="I2271" s="28">
        <f t="shared" si="141"/>
        <v>-589</v>
      </c>
      <c r="J2271">
        <f t="shared" si="142"/>
        <v>0.61368078175895768</v>
      </c>
      <c r="K2271">
        <f t="shared" si="143"/>
        <v>0.99577167019027479</v>
      </c>
      <c r="L2271" t="str">
        <f t="shared" si="144"/>
        <v>1</v>
      </c>
    </row>
    <row r="2272" spans="1:12" ht="25.5">
      <c r="A2272" s="9" t="s">
        <v>467</v>
      </c>
      <c r="B2272" s="7">
        <v>37726</v>
      </c>
      <c r="C2272" s="9">
        <v>2003</v>
      </c>
      <c r="D2272" s="9" t="s">
        <v>9</v>
      </c>
      <c r="E2272" s="13">
        <v>1474</v>
      </c>
      <c r="F2272" s="14">
        <v>28054</v>
      </c>
      <c r="G2272" s="13">
        <v>2728</v>
      </c>
      <c r="H2272" s="13">
        <v>1473</v>
      </c>
      <c r="I2272" s="28">
        <f t="shared" si="141"/>
        <v>-1254</v>
      </c>
      <c r="J2272">
        <f t="shared" si="142"/>
        <v>0.53995601173020524</v>
      </c>
      <c r="K2272">
        <f t="shared" si="143"/>
        <v>0.99932157394843957</v>
      </c>
      <c r="L2272" t="str">
        <f t="shared" si="144"/>
        <v>2</v>
      </c>
    </row>
    <row r="2273" spans="1:12" ht="25.5">
      <c r="A2273" s="9" t="s">
        <v>467</v>
      </c>
      <c r="B2273" s="7">
        <v>37726</v>
      </c>
      <c r="C2273" s="9">
        <v>2003</v>
      </c>
      <c r="D2273" s="9" t="s">
        <v>10</v>
      </c>
      <c r="E2273" s="13">
        <v>938</v>
      </c>
      <c r="F2273" s="14">
        <v>27058</v>
      </c>
      <c r="G2273" s="13">
        <v>1762</v>
      </c>
      <c r="H2273" s="13">
        <v>935</v>
      </c>
      <c r="I2273" s="28">
        <f t="shared" si="141"/>
        <v>-824</v>
      </c>
      <c r="J2273">
        <f t="shared" si="142"/>
        <v>0.53064699205448351</v>
      </c>
      <c r="K2273">
        <f t="shared" si="143"/>
        <v>0.99680170575692961</v>
      </c>
      <c r="L2273" t="str">
        <f t="shared" si="144"/>
        <v>2</v>
      </c>
    </row>
    <row r="2274" spans="1:12">
      <c r="A2274" s="9" t="s">
        <v>467</v>
      </c>
      <c r="B2274" s="7">
        <v>37726</v>
      </c>
      <c r="C2274" s="9">
        <v>2003</v>
      </c>
      <c r="D2274" s="9" t="s">
        <v>11</v>
      </c>
      <c r="E2274" s="13">
        <v>605</v>
      </c>
      <c r="F2274" s="14">
        <v>11113</v>
      </c>
      <c r="G2274" s="13">
        <v>684</v>
      </c>
      <c r="H2274" s="13">
        <v>591</v>
      </c>
      <c r="I2274" s="28">
        <f t="shared" si="141"/>
        <v>-79</v>
      </c>
      <c r="J2274">
        <f t="shared" si="142"/>
        <v>0.86403508771929827</v>
      </c>
      <c r="K2274">
        <f t="shared" si="143"/>
        <v>0.97685950413223144</v>
      </c>
      <c r="L2274" t="str">
        <f t="shared" si="144"/>
        <v>2</v>
      </c>
    </row>
    <row r="2275" spans="1:12">
      <c r="A2275" s="9" t="s">
        <v>467</v>
      </c>
      <c r="B2275" s="7">
        <v>37726</v>
      </c>
      <c r="C2275" s="9">
        <v>2003</v>
      </c>
      <c r="D2275" s="9" t="s">
        <v>12</v>
      </c>
      <c r="E2275" s="13">
        <v>960</v>
      </c>
      <c r="F2275" s="14">
        <v>202</v>
      </c>
      <c r="G2275" s="13">
        <v>1411</v>
      </c>
      <c r="H2275" s="13">
        <v>943</v>
      </c>
      <c r="I2275" s="28">
        <f t="shared" si="141"/>
        <v>-451</v>
      </c>
      <c r="J2275">
        <f t="shared" si="142"/>
        <v>0.66832034018426645</v>
      </c>
      <c r="K2275">
        <f t="shared" si="143"/>
        <v>0.98229166666666667</v>
      </c>
      <c r="L2275" t="str">
        <f t="shared" si="144"/>
        <v>2</v>
      </c>
    </row>
    <row r="2276" spans="1:12">
      <c r="A2276" s="9" t="s">
        <v>467</v>
      </c>
      <c r="B2276" s="7">
        <v>37726</v>
      </c>
      <c r="C2276" s="9">
        <v>2003</v>
      </c>
      <c r="D2276" s="9" t="s">
        <v>13</v>
      </c>
      <c r="E2276" s="13">
        <v>898</v>
      </c>
      <c r="F2276" s="14">
        <v>28109</v>
      </c>
      <c r="G2276" s="13">
        <v>1471</v>
      </c>
      <c r="H2276" s="13">
        <v>897</v>
      </c>
      <c r="I2276" s="28">
        <f t="shared" si="141"/>
        <v>-573</v>
      </c>
      <c r="J2276">
        <f t="shared" si="142"/>
        <v>0.60978925900747794</v>
      </c>
      <c r="K2276">
        <f t="shared" si="143"/>
        <v>0.99888641425389757</v>
      </c>
      <c r="L2276" t="str">
        <f t="shared" si="144"/>
        <v>2</v>
      </c>
    </row>
    <row r="2277" spans="1:12" ht="25.5">
      <c r="A2277" s="9" t="s">
        <v>468</v>
      </c>
      <c r="B2277" s="7">
        <v>37742</v>
      </c>
      <c r="C2277" s="9">
        <v>2003</v>
      </c>
      <c r="D2277" s="9" t="s">
        <v>9</v>
      </c>
      <c r="E2277" s="13">
        <v>1479</v>
      </c>
      <c r="F2277" s="14">
        <v>29299</v>
      </c>
      <c r="G2277" s="13">
        <v>3284</v>
      </c>
      <c r="H2277" s="13">
        <v>1479</v>
      </c>
      <c r="I2277" s="28">
        <f t="shared" si="141"/>
        <v>-1805</v>
      </c>
      <c r="J2277">
        <f t="shared" si="142"/>
        <v>0.45036540803897684</v>
      </c>
      <c r="K2277">
        <f t="shared" si="143"/>
        <v>1</v>
      </c>
      <c r="L2277" t="str">
        <f t="shared" si="144"/>
        <v>1</v>
      </c>
    </row>
    <row r="2278" spans="1:12" ht="25.5">
      <c r="A2278" s="9" t="s">
        <v>468</v>
      </c>
      <c r="B2278" s="7">
        <v>37742</v>
      </c>
      <c r="C2278" s="9">
        <v>2003</v>
      </c>
      <c r="D2278" s="9" t="s">
        <v>10</v>
      </c>
      <c r="E2278" s="13">
        <v>914</v>
      </c>
      <c r="F2278" s="14">
        <v>28589</v>
      </c>
      <c r="G2278" s="13">
        <v>1788</v>
      </c>
      <c r="H2278" s="13">
        <v>913</v>
      </c>
      <c r="I2278" s="28">
        <f t="shared" si="141"/>
        <v>-874</v>
      </c>
      <c r="J2278">
        <f t="shared" si="142"/>
        <v>0.51062639821029088</v>
      </c>
      <c r="K2278">
        <f t="shared" si="143"/>
        <v>0.9989059080962801</v>
      </c>
      <c r="L2278" t="str">
        <f t="shared" si="144"/>
        <v>1</v>
      </c>
    </row>
    <row r="2279" spans="1:12">
      <c r="A2279" s="9" t="s">
        <v>468</v>
      </c>
      <c r="B2279" s="7">
        <v>37742</v>
      </c>
      <c r="C2279" s="9">
        <v>2003</v>
      </c>
      <c r="D2279" s="9" t="s">
        <v>11</v>
      </c>
      <c r="E2279" s="13">
        <v>602</v>
      </c>
      <c r="F2279" s="14">
        <v>10889</v>
      </c>
      <c r="G2279" s="13">
        <v>781</v>
      </c>
      <c r="H2279" s="13">
        <v>595</v>
      </c>
      <c r="I2279" s="28">
        <f t="shared" si="141"/>
        <v>-179</v>
      </c>
      <c r="J2279">
        <f t="shared" si="142"/>
        <v>0.76184379001280411</v>
      </c>
      <c r="K2279">
        <f t="shared" si="143"/>
        <v>0.98837209302325579</v>
      </c>
      <c r="L2279" t="str">
        <f t="shared" si="144"/>
        <v>1</v>
      </c>
    </row>
    <row r="2280" spans="1:12">
      <c r="A2280" s="9" t="s">
        <v>468</v>
      </c>
      <c r="B2280" s="7">
        <v>37742</v>
      </c>
      <c r="C2280" s="9">
        <v>2003</v>
      </c>
      <c r="D2280" s="9" t="s">
        <v>12</v>
      </c>
      <c r="E2280" s="13">
        <v>561</v>
      </c>
      <c r="F2280" s="14">
        <v>233</v>
      </c>
      <c r="G2280" s="13">
        <v>671</v>
      </c>
      <c r="H2280" s="13">
        <v>530</v>
      </c>
      <c r="I2280" s="28">
        <f t="shared" si="141"/>
        <v>-110</v>
      </c>
      <c r="J2280">
        <f t="shared" si="142"/>
        <v>0.78986587183308499</v>
      </c>
      <c r="K2280">
        <f t="shared" si="143"/>
        <v>0.94474153297682706</v>
      </c>
      <c r="L2280" t="str">
        <f t="shared" si="144"/>
        <v>1</v>
      </c>
    </row>
    <row r="2281" spans="1:12">
      <c r="A2281" s="9" t="s">
        <v>468</v>
      </c>
      <c r="B2281" s="7">
        <v>37742</v>
      </c>
      <c r="C2281" s="9">
        <v>2003</v>
      </c>
      <c r="D2281" s="9" t="s">
        <v>13</v>
      </c>
      <c r="E2281" s="13">
        <v>891</v>
      </c>
      <c r="F2281" s="14">
        <v>29538</v>
      </c>
      <c r="G2281" s="13">
        <v>1320</v>
      </c>
      <c r="H2281" s="13">
        <v>891</v>
      </c>
      <c r="I2281" s="28">
        <f t="shared" si="141"/>
        <v>-429</v>
      </c>
      <c r="J2281">
        <f t="shared" si="142"/>
        <v>0.67500000000000004</v>
      </c>
      <c r="K2281">
        <f t="shared" si="143"/>
        <v>1</v>
      </c>
      <c r="L2281" t="str">
        <f t="shared" si="144"/>
        <v>1</v>
      </c>
    </row>
    <row r="2282" spans="1:12" ht="25.5">
      <c r="A2282" s="9" t="s">
        <v>469</v>
      </c>
      <c r="B2282" s="7">
        <v>37756</v>
      </c>
      <c r="C2282" s="9">
        <v>2003</v>
      </c>
      <c r="D2282" s="9" t="s">
        <v>9</v>
      </c>
      <c r="E2282" s="13">
        <v>1471</v>
      </c>
      <c r="F2282" s="14">
        <v>31095</v>
      </c>
      <c r="G2282" s="13">
        <v>2621</v>
      </c>
      <c r="H2282" s="13">
        <v>1463</v>
      </c>
      <c r="I2282" s="28">
        <f t="shared" si="141"/>
        <v>-1150</v>
      </c>
      <c r="J2282">
        <f t="shared" si="142"/>
        <v>0.55818389927508583</v>
      </c>
      <c r="K2282">
        <f t="shared" si="143"/>
        <v>0.99456152277362342</v>
      </c>
      <c r="L2282" t="str">
        <f t="shared" si="144"/>
        <v>2</v>
      </c>
    </row>
    <row r="2283" spans="1:12" ht="25.5">
      <c r="A2283" s="9" t="s">
        <v>469</v>
      </c>
      <c r="B2283" s="7">
        <v>37756</v>
      </c>
      <c r="C2283" s="9">
        <v>2003</v>
      </c>
      <c r="D2283" s="9" t="s">
        <v>10</v>
      </c>
      <c r="E2283" s="13">
        <v>915</v>
      </c>
      <c r="F2283" s="14">
        <v>31400</v>
      </c>
      <c r="G2283" s="13">
        <v>1592</v>
      </c>
      <c r="H2283" s="13">
        <v>913</v>
      </c>
      <c r="I2283" s="28">
        <f t="shared" si="141"/>
        <v>-677</v>
      </c>
      <c r="J2283">
        <f t="shared" si="142"/>
        <v>0.57349246231155782</v>
      </c>
      <c r="K2283">
        <f t="shared" si="143"/>
        <v>0.99781420765027318</v>
      </c>
      <c r="L2283" t="str">
        <f t="shared" si="144"/>
        <v>2</v>
      </c>
    </row>
    <row r="2284" spans="1:12">
      <c r="A2284" s="9" t="s">
        <v>469</v>
      </c>
      <c r="B2284" s="7">
        <v>37756</v>
      </c>
      <c r="C2284" s="9">
        <v>2003</v>
      </c>
      <c r="D2284" s="9" t="s">
        <v>11</v>
      </c>
      <c r="E2284" s="13">
        <v>615</v>
      </c>
      <c r="F2284" s="14">
        <v>10710</v>
      </c>
      <c r="G2284" s="13">
        <v>721</v>
      </c>
      <c r="H2284" s="13">
        <v>615</v>
      </c>
      <c r="I2284" s="28">
        <f t="shared" si="141"/>
        <v>-106</v>
      </c>
      <c r="J2284">
        <f t="shared" si="142"/>
        <v>0.85298196948682381</v>
      </c>
      <c r="K2284">
        <f t="shared" si="143"/>
        <v>1</v>
      </c>
      <c r="L2284" t="str">
        <f t="shared" si="144"/>
        <v>2</v>
      </c>
    </row>
    <row r="2285" spans="1:12">
      <c r="A2285" s="9" t="s">
        <v>469</v>
      </c>
      <c r="B2285" s="7">
        <v>37756</v>
      </c>
      <c r="C2285" s="9">
        <v>2003</v>
      </c>
      <c r="D2285" s="9" t="s">
        <v>12</v>
      </c>
      <c r="E2285" s="13">
        <v>573</v>
      </c>
      <c r="F2285" s="14">
        <v>351</v>
      </c>
      <c r="G2285" s="13">
        <v>791</v>
      </c>
      <c r="H2285" s="13">
        <v>553</v>
      </c>
      <c r="I2285" s="28">
        <f t="shared" si="141"/>
        <v>-218</v>
      </c>
      <c r="J2285">
        <f t="shared" si="142"/>
        <v>0.69911504424778759</v>
      </c>
      <c r="K2285">
        <f t="shared" si="143"/>
        <v>0.96509598603839442</v>
      </c>
      <c r="L2285" t="str">
        <f t="shared" si="144"/>
        <v>2</v>
      </c>
    </row>
    <row r="2286" spans="1:12">
      <c r="A2286" s="9" t="s">
        <v>469</v>
      </c>
      <c r="B2286" s="7">
        <v>37756</v>
      </c>
      <c r="C2286" s="9">
        <v>2003</v>
      </c>
      <c r="D2286" s="9" t="s">
        <v>13</v>
      </c>
      <c r="E2286" s="13">
        <v>888</v>
      </c>
      <c r="F2286" s="14">
        <v>31800</v>
      </c>
      <c r="G2286" s="13">
        <v>1478</v>
      </c>
      <c r="H2286" s="13">
        <v>885</v>
      </c>
      <c r="I2286" s="28">
        <f t="shared" si="141"/>
        <v>-590</v>
      </c>
      <c r="J2286">
        <f t="shared" si="142"/>
        <v>0.5987821380243572</v>
      </c>
      <c r="K2286">
        <f t="shared" si="143"/>
        <v>0.9966216216216216</v>
      </c>
      <c r="L2286" t="str">
        <f t="shared" si="144"/>
        <v>2</v>
      </c>
    </row>
    <row r="2287" spans="1:12" ht="25.5">
      <c r="A2287" s="9" t="s">
        <v>470</v>
      </c>
      <c r="B2287" s="7">
        <v>37773</v>
      </c>
      <c r="C2287" s="9">
        <v>2003</v>
      </c>
      <c r="D2287" s="9" t="s">
        <v>9</v>
      </c>
      <c r="E2287" s="13">
        <v>1470</v>
      </c>
      <c r="F2287" s="14">
        <v>31799</v>
      </c>
      <c r="G2287" s="13">
        <v>2388</v>
      </c>
      <c r="H2287" s="13">
        <v>1469</v>
      </c>
      <c r="I2287" s="28">
        <f t="shared" si="141"/>
        <v>-918</v>
      </c>
      <c r="J2287">
        <f t="shared" si="142"/>
        <v>0.61515912897822445</v>
      </c>
      <c r="K2287">
        <f t="shared" si="143"/>
        <v>0.99931972789115642</v>
      </c>
      <c r="L2287" t="str">
        <f t="shared" si="144"/>
        <v>1</v>
      </c>
    </row>
    <row r="2288" spans="1:12" ht="25.5">
      <c r="A2288" s="9" t="s">
        <v>470</v>
      </c>
      <c r="B2288" s="7">
        <v>37773</v>
      </c>
      <c r="C2288" s="9">
        <v>2003</v>
      </c>
      <c r="D2288" s="9" t="s">
        <v>10</v>
      </c>
      <c r="E2288" s="13">
        <v>913</v>
      </c>
      <c r="F2288" s="14">
        <v>31501</v>
      </c>
      <c r="G2288" s="13">
        <v>1448</v>
      </c>
      <c r="H2288" s="13">
        <v>908</v>
      </c>
      <c r="I2288" s="28">
        <f t="shared" si="141"/>
        <v>-535</v>
      </c>
      <c r="J2288">
        <f t="shared" si="142"/>
        <v>0.6270718232044199</v>
      </c>
      <c r="K2288">
        <f t="shared" si="143"/>
        <v>0.99452354874041626</v>
      </c>
      <c r="L2288" t="str">
        <f t="shared" si="144"/>
        <v>1</v>
      </c>
    </row>
    <row r="2289" spans="1:12">
      <c r="A2289" s="9" t="s">
        <v>470</v>
      </c>
      <c r="B2289" s="7">
        <v>37773</v>
      </c>
      <c r="C2289" s="9">
        <v>2003</v>
      </c>
      <c r="D2289" s="9" t="s">
        <v>11</v>
      </c>
      <c r="E2289" s="13">
        <v>609</v>
      </c>
      <c r="F2289" s="14">
        <v>10899</v>
      </c>
      <c r="G2289" s="13">
        <v>734</v>
      </c>
      <c r="H2289" s="13">
        <v>608</v>
      </c>
      <c r="I2289" s="28">
        <f t="shared" si="141"/>
        <v>-125</v>
      </c>
      <c r="J2289">
        <f t="shared" si="142"/>
        <v>0.82833787465940056</v>
      </c>
      <c r="K2289">
        <f t="shared" si="143"/>
        <v>0.99835796387520526</v>
      </c>
      <c r="L2289" t="str">
        <f t="shared" si="144"/>
        <v>1</v>
      </c>
    </row>
    <row r="2290" spans="1:12">
      <c r="A2290" s="9" t="s">
        <v>470</v>
      </c>
      <c r="B2290" s="7">
        <v>37773</v>
      </c>
      <c r="C2290" s="9">
        <v>2003</v>
      </c>
      <c r="D2290" s="9" t="s">
        <v>12</v>
      </c>
      <c r="E2290" s="13">
        <v>588</v>
      </c>
      <c r="F2290" s="14">
        <v>452</v>
      </c>
      <c r="G2290" s="13">
        <v>932</v>
      </c>
      <c r="H2290" s="13">
        <v>494</v>
      </c>
      <c r="I2290" s="28">
        <f t="shared" si="141"/>
        <v>-344</v>
      </c>
      <c r="J2290">
        <f t="shared" si="142"/>
        <v>0.53004291845493567</v>
      </c>
      <c r="K2290">
        <f t="shared" si="143"/>
        <v>0.84013605442176875</v>
      </c>
      <c r="L2290" t="str">
        <f t="shared" si="144"/>
        <v>1</v>
      </c>
    </row>
    <row r="2291" spans="1:12">
      <c r="A2291" s="9" t="s">
        <v>470</v>
      </c>
      <c r="B2291" s="7">
        <v>37773</v>
      </c>
      <c r="C2291" s="9">
        <v>2003</v>
      </c>
      <c r="D2291" s="9" t="s">
        <v>13</v>
      </c>
      <c r="E2291" s="13">
        <v>887</v>
      </c>
      <c r="F2291" s="14">
        <v>32597</v>
      </c>
      <c r="G2291" s="13">
        <v>1417</v>
      </c>
      <c r="H2291" s="13">
        <v>876</v>
      </c>
      <c r="I2291" s="28">
        <f t="shared" si="141"/>
        <v>-530</v>
      </c>
      <c r="J2291">
        <f t="shared" si="142"/>
        <v>0.61820748059280173</v>
      </c>
      <c r="K2291">
        <f t="shared" si="143"/>
        <v>0.98759864712514089</v>
      </c>
      <c r="L2291" t="str">
        <f t="shared" si="144"/>
        <v>1</v>
      </c>
    </row>
    <row r="2292" spans="1:12" ht="25.5">
      <c r="A2292" s="9" t="s">
        <v>471</v>
      </c>
      <c r="B2292" s="7">
        <v>37787</v>
      </c>
      <c r="C2292" s="9">
        <v>2003</v>
      </c>
      <c r="D2292" s="9" t="s">
        <v>9</v>
      </c>
      <c r="E2292" s="13">
        <v>1478</v>
      </c>
      <c r="F2292" s="14">
        <v>31440</v>
      </c>
      <c r="G2292" s="13">
        <v>2267</v>
      </c>
      <c r="H2292" s="13">
        <v>1471</v>
      </c>
      <c r="I2292" s="28">
        <f t="shared" si="141"/>
        <v>-789</v>
      </c>
      <c r="J2292">
        <f t="shared" si="142"/>
        <v>0.64887516541685042</v>
      </c>
      <c r="K2292">
        <f t="shared" si="143"/>
        <v>0.99526387009472261</v>
      </c>
      <c r="L2292" t="str">
        <f t="shared" si="144"/>
        <v>2</v>
      </c>
    </row>
    <row r="2293" spans="1:12" ht="25.5">
      <c r="A2293" s="9" t="s">
        <v>471</v>
      </c>
      <c r="B2293" s="7">
        <v>37787</v>
      </c>
      <c r="C2293" s="9">
        <v>2003</v>
      </c>
      <c r="D2293" s="9" t="s">
        <v>10</v>
      </c>
      <c r="E2293" s="13">
        <v>914</v>
      </c>
      <c r="F2293" s="14">
        <v>31505</v>
      </c>
      <c r="G2293" s="13">
        <v>1281</v>
      </c>
      <c r="H2293" s="13">
        <v>908</v>
      </c>
      <c r="I2293" s="28">
        <f t="shared" si="141"/>
        <v>-367</v>
      </c>
      <c r="J2293">
        <f t="shared" si="142"/>
        <v>0.70882123341139736</v>
      </c>
      <c r="K2293">
        <f t="shared" si="143"/>
        <v>0.99343544857768051</v>
      </c>
      <c r="L2293" t="str">
        <f t="shared" si="144"/>
        <v>2</v>
      </c>
    </row>
    <row r="2294" spans="1:12">
      <c r="A2294" s="9" t="s">
        <v>471</v>
      </c>
      <c r="B2294" s="7">
        <v>37787</v>
      </c>
      <c r="C2294" s="9">
        <v>2003</v>
      </c>
      <c r="D2294" s="9" t="s">
        <v>11</v>
      </c>
      <c r="E2294" s="13">
        <v>601</v>
      </c>
      <c r="F2294" s="14">
        <v>11301</v>
      </c>
      <c r="G2294" s="13">
        <v>724</v>
      </c>
      <c r="H2294" s="13">
        <v>584</v>
      </c>
      <c r="I2294" s="28">
        <f t="shared" si="141"/>
        <v>-123</v>
      </c>
      <c r="J2294">
        <f t="shared" si="142"/>
        <v>0.8066298342541437</v>
      </c>
      <c r="K2294">
        <f t="shared" si="143"/>
        <v>0.97171381031613979</v>
      </c>
      <c r="L2294" t="str">
        <f t="shared" si="144"/>
        <v>2</v>
      </c>
    </row>
    <row r="2295" spans="1:12">
      <c r="A2295" s="9" t="s">
        <v>471</v>
      </c>
      <c r="B2295" s="7">
        <v>37787</v>
      </c>
      <c r="C2295" s="9">
        <v>2003</v>
      </c>
      <c r="D2295" s="9" t="s">
        <v>12</v>
      </c>
      <c r="E2295" s="13">
        <v>576</v>
      </c>
      <c r="F2295" s="14">
        <v>502</v>
      </c>
      <c r="G2295" s="13">
        <v>773</v>
      </c>
      <c r="H2295" s="13">
        <v>564</v>
      </c>
      <c r="I2295" s="28">
        <f t="shared" si="141"/>
        <v>-197</v>
      </c>
      <c r="J2295">
        <f t="shared" si="142"/>
        <v>0.72962483829236735</v>
      </c>
      <c r="K2295">
        <f t="shared" si="143"/>
        <v>0.97916666666666663</v>
      </c>
      <c r="L2295" t="str">
        <f t="shared" si="144"/>
        <v>2</v>
      </c>
    </row>
    <row r="2296" spans="1:12">
      <c r="A2296" s="9" t="s">
        <v>471</v>
      </c>
      <c r="B2296" s="7">
        <v>37787</v>
      </c>
      <c r="C2296" s="9">
        <v>2003</v>
      </c>
      <c r="D2296" s="9" t="s">
        <v>13</v>
      </c>
      <c r="E2296" s="13">
        <v>890</v>
      </c>
      <c r="F2296" s="14">
        <v>32000</v>
      </c>
      <c r="G2296" s="13">
        <v>1328</v>
      </c>
      <c r="H2296" s="13">
        <v>879</v>
      </c>
      <c r="I2296" s="28">
        <f t="shared" si="141"/>
        <v>-438</v>
      </c>
      <c r="J2296">
        <f t="shared" si="142"/>
        <v>0.6618975903614458</v>
      </c>
      <c r="K2296">
        <f t="shared" si="143"/>
        <v>0.98764044943820228</v>
      </c>
      <c r="L2296" t="str">
        <f t="shared" si="144"/>
        <v>2</v>
      </c>
    </row>
    <row r="2297" spans="1:12" ht="25.5">
      <c r="A2297" s="9" t="s">
        <v>472</v>
      </c>
      <c r="B2297" s="7">
        <v>37803</v>
      </c>
      <c r="C2297" s="9">
        <v>2003</v>
      </c>
      <c r="D2297" s="9" t="s">
        <v>9</v>
      </c>
      <c r="E2297" s="13">
        <v>1471</v>
      </c>
      <c r="F2297" s="14">
        <v>32079</v>
      </c>
      <c r="G2297" s="13">
        <v>2341</v>
      </c>
      <c r="H2297" s="13">
        <v>1462</v>
      </c>
      <c r="I2297" s="28">
        <f t="shared" si="141"/>
        <v>-870</v>
      </c>
      <c r="J2297">
        <f t="shared" si="142"/>
        <v>0.62451943613840244</v>
      </c>
      <c r="K2297">
        <f t="shared" si="143"/>
        <v>0.99388171312032636</v>
      </c>
      <c r="L2297" t="str">
        <f t="shared" si="144"/>
        <v>1</v>
      </c>
    </row>
    <row r="2298" spans="1:12" ht="25.5">
      <c r="A2298" s="9" t="s">
        <v>472</v>
      </c>
      <c r="B2298" s="7">
        <v>37803</v>
      </c>
      <c r="C2298" s="9">
        <v>2003</v>
      </c>
      <c r="D2298" s="9" t="s">
        <v>10</v>
      </c>
      <c r="E2298" s="13">
        <v>917</v>
      </c>
      <c r="F2298" s="14">
        <v>32779</v>
      </c>
      <c r="G2298" s="13">
        <v>1359</v>
      </c>
      <c r="H2298" s="13">
        <v>917</v>
      </c>
      <c r="I2298" s="28">
        <f t="shared" si="141"/>
        <v>-442</v>
      </c>
      <c r="J2298">
        <f t="shared" si="142"/>
        <v>0.67476085356880056</v>
      </c>
      <c r="K2298">
        <f t="shared" si="143"/>
        <v>1</v>
      </c>
      <c r="L2298" t="str">
        <f t="shared" si="144"/>
        <v>1</v>
      </c>
    </row>
    <row r="2299" spans="1:12">
      <c r="A2299" s="9" t="s">
        <v>472</v>
      </c>
      <c r="B2299" s="7">
        <v>37803</v>
      </c>
      <c r="C2299" s="9">
        <v>2003</v>
      </c>
      <c r="D2299" s="9" t="s">
        <v>11</v>
      </c>
      <c r="E2299" s="13">
        <v>602</v>
      </c>
      <c r="F2299" s="14">
        <v>11995</v>
      </c>
      <c r="G2299" s="13">
        <v>761</v>
      </c>
      <c r="H2299" s="13">
        <v>598</v>
      </c>
      <c r="I2299" s="28">
        <f t="shared" si="141"/>
        <v>-159</v>
      </c>
      <c r="J2299">
        <f t="shared" si="142"/>
        <v>0.78580814717476999</v>
      </c>
      <c r="K2299">
        <f t="shared" si="143"/>
        <v>0.99335548172757471</v>
      </c>
      <c r="L2299" t="str">
        <f t="shared" si="144"/>
        <v>1</v>
      </c>
    </row>
    <row r="2300" spans="1:12">
      <c r="A2300" s="9" t="s">
        <v>472</v>
      </c>
      <c r="B2300" s="7">
        <v>37803</v>
      </c>
      <c r="C2300" s="9">
        <v>2003</v>
      </c>
      <c r="D2300" s="9" t="s">
        <v>12</v>
      </c>
      <c r="E2300" s="13">
        <v>651</v>
      </c>
      <c r="F2300" s="14">
        <v>503</v>
      </c>
      <c r="G2300" s="13">
        <v>858</v>
      </c>
      <c r="H2300" s="13">
        <v>612</v>
      </c>
      <c r="I2300" s="28">
        <f t="shared" si="141"/>
        <v>-207</v>
      </c>
      <c r="J2300">
        <f t="shared" si="142"/>
        <v>0.71328671328671334</v>
      </c>
      <c r="K2300">
        <f t="shared" si="143"/>
        <v>0.94009216589861755</v>
      </c>
      <c r="L2300" t="str">
        <f t="shared" si="144"/>
        <v>1</v>
      </c>
    </row>
    <row r="2301" spans="1:12">
      <c r="A2301" s="9" t="s">
        <v>472</v>
      </c>
      <c r="B2301" s="7">
        <v>37803</v>
      </c>
      <c r="C2301" s="9">
        <v>2003</v>
      </c>
      <c r="D2301" s="9" t="s">
        <v>13</v>
      </c>
      <c r="E2301" s="13">
        <v>898</v>
      </c>
      <c r="F2301" s="14">
        <v>32799</v>
      </c>
      <c r="G2301" s="13">
        <v>1379</v>
      </c>
      <c r="H2301" s="13">
        <v>893</v>
      </c>
      <c r="I2301" s="28">
        <f t="shared" si="141"/>
        <v>-481</v>
      </c>
      <c r="J2301">
        <f t="shared" si="142"/>
        <v>0.64757070340826683</v>
      </c>
      <c r="K2301">
        <f t="shared" si="143"/>
        <v>0.99443207126948774</v>
      </c>
      <c r="L2301" t="str">
        <f t="shared" si="144"/>
        <v>1</v>
      </c>
    </row>
    <row r="2302" spans="1:12" ht="25.5">
      <c r="A2302" s="9" t="s">
        <v>473</v>
      </c>
      <c r="B2302" s="7">
        <v>37817</v>
      </c>
      <c r="C2302" s="9">
        <v>2003</v>
      </c>
      <c r="D2302" s="9" t="s">
        <v>9</v>
      </c>
      <c r="E2302" s="13">
        <v>1477</v>
      </c>
      <c r="F2302" s="14">
        <v>31501</v>
      </c>
      <c r="G2302" s="13">
        <v>1881</v>
      </c>
      <c r="H2302" s="13">
        <v>1470</v>
      </c>
      <c r="I2302" s="28">
        <f t="shared" si="141"/>
        <v>-404</v>
      </c>
      <c r="J2302">
        <f t="shared" si="142"/>
        <v>0.78149920255183414</v>
      </c>
      <c r="K2302">
        <f t="shared" si="143"/>
        <v>0.99526066350710896</v>
      </c>
      <c r="L2302" t="str">
        <f t="shared" si="144"/>
        <v>2</v>
      </c>
    </row>
    <row r="2303" spans="1:12" ht="25.5">
      <c r="A2303" s="9" t="s">
        <v>473</v>
      </c>
      <c r="B2303" s="7">
        <v>37817</v>
      </c>
      <c r="C2303" s="9">
        <v>2003</v>
      </c>
      <c r="D2303" s="9" t="s">
        <v>10</v>
      </c>
      <c r="E2303" s="13">
        <v>918</v>
      </c>
      <c r="F2303" s="14">
        <v>31889</v>
      </c>
      <c r="G2303" s="13">
        <v>1209</v>
      </c>
      <c r="H2303" s="13">
        <v>885</v>
      </c>
      <c r="I2303" s="28">
        <f t="shared" si="141"/>
        <v>-291</v>
      </c>
      <c r="J2303">
        <f t="shared" si="142"/>
        <v>0.73200992555831268</v>
      </c>
      <c r="K2303">
        <f t="shared" si="143"/>
        <v>0.96405228758169936</v>
      </c>
      <c r="L2303" t="str">
        <f t="shared" si="144"/>
        <v>2</v>
      </c>
    </row>
    <row r="2304" spans="1:12">
      <c r="A2304" s="9" t="s">
        <v>473</v>
      </c>
      <c r="B2304" s="7">
        <v>37817</v>
      </c>
      <c r="C2304" s="9">
        <v>2003</v>
      </c>
      <c r="D2304" s="9" t="s">
        <v>11</v>
      </c>
      <c r="E2304" s="13">
        <v>618</v>
      </c>
      <c r="F2304" s="14">
        <v>12089</v>
      </c>
      <c r="G2304" s="13">
        <v>782</v>
      </c>
      <c r="H2304" s="13">
        <v>614</v>
      </c>
      <c r="I2304" s="28">
        <f t="shared" si="141"/>
        <v>-164</v>
      </c>
      <c r="J2304">
        <f t="shared" si="142"/>
        <v>0.78516624040920713</v>
      </c>
      <c r="K2304">
        <f t="shared" si="143"/>
        <v>0.99352750809061485</v>
      </c>
      <c r="L2304" t="str">
        <f t="shared" si="144"/>
        <v>2</v>
      </c>
    </row>
    <row r="2305" spans="1:12">
      <c r="A2305" s="9" t="s">
        <v>473</v>
      </c>
      <c r="B2305" s="7">
        <v>37817</v>
      </c>
      <c r="C2305" s="9">
        <v>2003</v>
      </c>
      <c r="D2305" s="9" t="s">
        <v>12</v>
      </c>
      <c r="E2305" s="13">
        <v>568</v>
      </c>
      <c r="F2305" s="14">
        <v>404</v>
      </c>
      <c r="G2305" s="13">
        <v>764</v>
      </c>
      <c r="H2305" s="13">
        <v>565</v>
      </c>
      <c r="I2305" s="28">
        <f t="shared" si="141"/>
        <v>-196</v>
      </c>
      <c r="J2305">
        <f t="shared" si="142"/>
        <v>0.73952879581151831</v>
      </c>
      <c r="K2305">
        <f t="shared" si="143"/>
        <v>0.99471830985915488</v>
      </c>
      <c r="L2305" t="str">
        <f t="shared" si="144"/>
        <v>2</v>
      </c>
    </row>
    <row r="2306" spans="1:12">
      <c r="A2306" s="9" t="s">
        <v>473</v>
      </c>
      <c r="B2306" s="7">
        <v>37817</v>
      </c>
      <c r="C2306" s="9">
        <v>2003</v>
      </c>
      <c r="D2306" s="9" t="s">
        <v>13</v>
      </c>
      <c r="E2306" s="13">
        <v>898</v>
      </c>
      <c r="F2306" s="14">
        <v>32593</v>
      </c>
      <c r="G2306" s="13">
        <v>1337</v>
      </c>
      <c r="H2306" s="13">
        <v>891</v>
      </c>
      <c r="I2306" s="28">
        <f t="shared" si="141"/>
        <v>-439</v>
      </c>
      <c r="J2306">
        <f t="shared" si="142"/>
        <v>0.66641735228122667</v>
      </c>
      <c r="K2306">
        <f t="shared" si="143"/>
        <v>0.99220489977728288</v>
      </c>
      <c r="L2306" t="str">
        <f t="shared" si="144"/>
        <v>2</v>
      </c>
    </row>
    <row r="2307" spans="1:12" ht="25.5">
      <c r="A2307" s="9" t="s">
        <v>474</v>
      </c>
      <c r="B2307" s="7">
        <v>37834</v>
      </c>
      <c r="C2307" s="9">
        <v>2003</v>
      </c>
      <c r="D2307" s="9" t="s">
        <v>9</v>
      </c>
      <c r="E2307" s="13">
        <v>1479</v>
      </c>
      <c r="F2307" s="14">
        <v>30497</v>
      </c>
      <c r="G2307" s="13">
        <v>1828</v>
      </c>
      <c r="H2307" s="13">
        <v>1470</v>
      </c>
      <c r="I2307" s="28">
        <f t="shared" ref="I2307:I2370" si="145">E2307-G2307</f>
        <v>-349</v>
      </c>
      <c r="J2307">
        <f t="shared" ref="J2307:J2370" si="146">H2307/G2307</f>
        <v>0.80415754923413563</v>
      </c>
      <c r="K2307">
        <f t="shared" ref="K2307:K2370" si="147">H2307/E2307</f>
        <v>0.99391480730223125</v>
      </c>
      <c r="L2307" t="str">
        <f t="shared" ref="L2307:L2370" si="148">IF(COUNTIF(A2307,"*First*"), "1","2")</f>
        <v>1</v>
      </c>
    </row>
    <row r="2308" spans="1:12" ht="25.5">
      <c r="A2308" s="9" t="s">
        <v>474</v>
      </c>
      <c r="B2308" s="7">
        <v>37834</v>
      </c>
      <c r="C2308" s="9">
        <v>2003</v>
      </c>
      <c r="D2308" s="9" t="s">
        <v>10</v>
      </c>
      <c r="E2308" s="13">
        <v>912</v>
      </c>
      <c r="F2308" s="14">
        <v>31001</v>
      </c>
      <c r="G2308" s="13">
        <v>1159</v>
      </c>
      <c r="H2308" s="13">
        <v>905</v>
      </c>
      <c r="I2308" s="28">
        <f t="shared" si="145"/>
        <v>-247</v>
      </c>
      <c r="J2308">
        <f t="shared" si="146"/>
        <v>0.78084555651423637</v>
      </c>
      <c r="K2308">
        <f t="shared" si="147"/>
        <v>0.99232456140350878</v>
      </c>
      <c r="L2308" t="str">
        <f t="shared" si="148"/>
        <v>1</v>
      </c>
    </row>
    <row r="2309" spans="1:12">
      <c r="A2309" s="9" t="s">
        <v>474</v>
      </c>
      <c r="B2309" s="7">
        <v>37834</v>
      </c>
      <c r="C2309" s="9">
        <v>2003</v>
      </c>
      <c r="D2309" s="9" t="s">
        <v>11</v>
      </c>
      <c r="E2309" s="13">
        <v>605</v>
      </c>
      <c r="F2309" s="14">
        <v>12000</v>
      </c>
      <c r="G2309" s="13">
        <v>719</v>
      </c>
      <c r="H2309" s="13">
        <v>601</v>
      </c>
      <c r="I2309" s="28">
        <f t="shared" si="145"/>
        <v>-114</v>
      </c>
      <c r="J2309">
        <f t="shared" si="146"/>
        <v>0.8358831710709318</v>
      </c>
      <c r="K2309">
        <f t="shared" si="147"/>
        <v>0.99338842975206609</v>
      </c>
      <c r="L2309" t="str">
        <f t="shared" si="148"/>
        <v>1</v>
      </c>
    </row>
    <row r="2310" spans="1:12">
      <c r="A2310" s="9" t="s">
        <v>474</v>
      </c>
      <c r="B2310" s="7">
        <v>37834</v>
      </c>
      <c r="C2310" s="9">
        <v>2003</v>
      </c>
      <c r="D2310" s="9" t="s">
        <v>12</v>
      </c>
      <c r="E2310" s="13">
        <v>596</v>
      </c>
      <c r="F2310" s="14">
        <v>405</v>
      </c>
      <c r="G2310" s="13">
        <v>815</v>
      </c>
      <c r="H2310" s="13">
        <v>486</v>
      </c>
      <c r="I2310" s="28">
        <f t="shared" si="145"/>
        <v>-219</v>
      </c>
      <c r="J2310">
        <f t="shared" si="146"/>
        <v>0.59631901840490797</v>
      </c>
      <c r="K2310">
        <f t="shared" si="147"/>
        <v>0.81543624161073824</v>
      </c>
      <c r="L2310" t="str">
        <f t="shared" si="148"/>
        <v>1</v>
      </c>
    </row>
    <row r="2311" spans="1:12">
      <c r="A2311" s="9" t="s">
        <v>474</v>
      </c>
      <c r="B2311" s="7">
        <v>37834</v>
      </c>
      <c r="C2311" s="9">
        <v>2003</v>
      </c>
      <c r="D2311" s="9" t="s">
        <v>13</v>
      </c>
      <c r="E2311" s="13">
        <v>892</v>
      </c>
      <c r="F2311" s="14">
        <v>31889</v>
      </c>
      <c r="G2311" s="13">
        <v>1401</v>
      </c>
      <c r="H2311" s="13">
        <v>888</v>
      </c>
      <c r="I2311" s="28">
        <f t="shared" si="145"/>
        <v>-509</v>
      </c>
      <c r="J2311">
        <f t="shared" si="146"/>
        <v>0.63383297644539616</v>
      </c>
      <c r="K2311">
        <f t="shared" si="147"/>
        <v>0.99551569506726456</v>
      </c>
      <c r="L2311" t="str">
        <f t="shared" si="148"/>
        <v>1</v>
      </c>
    </row>
    <row r="2312" spans="1:12" ht="25.5">
      <c r="A2312" s="9" t="s">
        <v>475</v>
      </c>
      <c r="B2312" s="7">
        <v>37848</v>
      </c>
      <c r="C2312" s="9">
        <v>2003</v>
      </c>
      <c r="D2312" s="9" t="s">
        <v>9</v>
      </c>
      <c r="E2312" s="13">
        <v>1477</v>
      </c>
      <c r="F2312" s="14">
        <v>30989</v>
      </c>
      <c r="G2312" s="13">
        <v>1773</v>
      </c>
      <c r="H2312" s="13">
        <v>1474</v>
      </c>
      <c r="I2312" s="28">
        <f t="shared" si="145"/>
        <v>-296</v>
      </c>
      <c r="J2312">
        <f t="shared" si="146"/>
        <v>0.83135927805978571</v>
      </c>
      <c r="K2312">
        <f t="shared" si="147"/>
        <v>0.99796885578876104</v>
      </c>
      <c r="L2312" t="str">
        <f t="shared" si="148"/>
        <v>2</v>
      </c>
    </row>
    <row r="2313" spans="1:12" ht="25.5">
      <c r="A2313" s="9" t="s">
        <v>475</v>
      </c>
      <c r="B2313" s="7">
        <v>37848</v>
      </c>
      <c r="C2313" s="9">
        <v>2003</v>
      </c>
      <c r="D2313" s="9" t="s">
        <v>10</v>
      </c>
      <c r="E2313" s="13">
        <v>945</v>
      </c>
      <c r="F2313" s="14">
        <v>29900</v>
      </c>
      <c r="G2313" s="13">
        <v>1171</v>
      </c>
      <c r="H2313" s="13">
        <v>942</v>
      </c>
      <c r="I2313" s="28">
        <f t="shared" si="145"/>
        <v>-226</v>
      </c>
      <c r="J2313">
        <f t="shared" si="146"/>
        <v>0.80444064901793344</v>
      </c>
      <c r="K2313">
        <f t="shared" si="147"/>
        <v>0.99682539682539684</v>
      </c>
      <c r="L2313" t="str">
        <f t="shared" si="148"/>
        <v>2</v>
      </c>
    </row>
    <row r="2314" spans="1:12">
      <c r="A2314" s="9" t="s">
        <v>475</v>
      </c>
      <c r="B2314" s="7">
        <v>37848</v>
      </c>
      <c r="C2314" s="9">
        <v>2003</v>
      </c>
      <c r="D2314" s="9" t="s">
        <v>11</v>
      </c>
      <c r="E2314" s="13">
        <v>605</v>
      </c>
      <c r="F2314" s="14">
        <v>10999</v>
      </c>
      <c r="G2314" s="13">
        <v>736</v>
      </c>
      <c r="H2314" s="13">
        <v>599</v>
      </c>
      <c r="I2314" s="28">
        <f t="shared" si="145"/>
        <v>-131</v>
      </c>
      <c r="J2314">
        <f t="shared" si="146"/>
        <v>0.81385869565217395</v>
      </c>
      <c r="K2314">
        <f t="shared" si="147"/>
        <v>0.99008264462809914</v>
      </c>
      <c r="L2314" t="str">
        <f t="shared" si="148"/>
        <v>2</v>
      </c>
    </row>
    <row r="2315" spans="1:12">
      <c r="A2315" s="9" t="s">
        <v>475</v>
      </c>
      <c r="B2315" s="7">
        <v>37848</v>
      </c>
      <c r="C2315" s="9">
        <v>2003</v>
      </c>
      <c r="D2315" s="9" t="s">
        <v>12</v>
      </c>
      <c r="E2315" s="13">
        <v>559</v>
      </c>
      <c r="F2315" s="14">
        <v>369</v>
      </c>
      <c r="G2315" s="13">
        <v>674</v>
      </c>
      <c r="H2315" s="13">
        <v>552</v>
      </c>
      <c r="I2315" s="28">
        <f t="shared" si="145"/>
        <v>-115</v>
      </c>
      <c r="J2315">
        <f t="shared" si="146"/>
        <v>0.81899109792284863</v>
      </c>
      <c r="K2315">
        <f t="shared" si="147"/>
        <v>0.98747763864042937</v>
      </c>
      <c r="L2315" t="str">
        <f t="shared" si="148"/>
        <v>2</v>
      </c>
    </row>
    <row r="2316" spans="1:12">
      <c r="A2316" s="9" t="s">
        <v>475</v>
      </c>
      <c r="B2316" s="7">
        <v>37848</v>
      </c>
      <c r="C2316" s="9">
        <v>2003</v>
      </c>
      <c r="D2316" s="9" t="s">
        <v>13</v>
      </c>
      <c r="E2316" s="13">
        <v>894</v>
      </c>
      <c r="F2316" s="14">
        <v>30099</v>
      </c>
      <c r="G2316" s="13">
        <v>1312</v>
      </c>
      <c r="H2316" s="13">
        <v>892</v>
      </c>
      <c r="I2316" s="28">
        <f t="shared" si="145"/>
        <v>-418</v>
      </c>
      <c r="J2316">
        <f t="shared" si="146"/>
        <v>0.67987804878048785</v>
      </c>
      <c r="K2316">
        <f t="shared" si="147"/>
        <v>0.99776286353467558</v>
      </c>
      <c r="L2316" t="str">
        <f t="shared" si="148"/>
        <v>2</v>
      </c>
    </row>
    <row r="2317" spans="1:12" ht="25.5">
      <c r="A2317" s="9" t="s">
        <v>476</v>
      </c>
      <c r="B2317" s="7">
        <v>37865</v>
      </c>
      <c r="C2317" s="9">
        <v>2003</v>
      </c>
      <c r="D2317" s="9" t="s">
        <v>9</v>
      </c>
      <c r="E2317" s="13">
        <v>1479</v>
      </c>
      <c r="F2317" s="14">
        <v>25011</v>
      </c>
      <c r="G2317" s="13">
        <v>1611</v>
      </c>
      <c r="H2317" s="13">
        <v>1476</v>
      </c>
      <c r="I2317" s="28">
        <f t="shared" si="145"/>
        <v>-132</v>
      </c>
      <c r="J2317">
        <f t="shared" si="146"/>
        <v>0.91620111731843579</v>
      </c>
      <c r="K2317">
        <f t="shared" si="147"/>
        <v>0.99797160243407712</v>
      </c>
      <c r="L2317" t="str">
        <f t="shared" si="148"/>
        <v>1</v>
      </c>
    </row>
    <row r="2318" spans="1:12" ht="25.5">
      <c r="A2318" s="9" t="s">
        <v>476</v>
      </c>
      <c r="B2318" s="7">
        <v>37865</v>
      </c>
      <c r="C2318" s="9">
        <v>2003</v>
      </c>
      <c r="D2318" s="9" t="s">
        <v>10</v>
      </c>
      <c r="E2318" s="13">
        <v>919</v>
      </c>
      <c r="F2318" s="14">
        <v>28001</v>
      </c>
      <c r="G2318" s="13">
        <v>1163</v>
      </c>
      <c r="H2318" s="13">
        <v>901</v>
      </c>
      <c r="I2318" s="28">
        <f t="shared" si="145"/>
        <v>-244</v>
      </c>
      <c r="J2318">
        <f t="shared" si="146"/>
        <v>0.77472055030094578</v>
      </c>
      <c r="K2318">
        <f t="shared" si="147"/>
        <v>0.98041349292709468</v>
      </c>
      <c r="L2318" t="str">
        <f t="shared" si="148"/>
        <v>1</v>
      </c>
    </row>
    <row r="2319" spans="1:12">
      <c r="A2319" s="9" t="s">
        <v>476</v>
      </c>
      <c r="B2319" s="7">
        <v>37865</v>
      </c>
      <c r="C2319" s="9">
        <v>2003</v>
      </c>
      <c r="D2319" s="9" t="s">
        <v>11</v>
      </c>
      <c r="E2319" s="13">
        <v>605</v>
      </c>
      <c r="F2319" s="14">
        <v>9981</v>
      </c>
      <c r="G2319" s="13">
        <v>771</v>
      </c>
      <c r="H2319" s="13">
        <v>605</v>
      </c>
      <c r="I2319" s="28">
        <f t="shared" si="145"/>
        <v>-166</v>
      </c>
      <c r="J2319">
        <f t="shared" si="146"/>
        <v>0.78469520103761348</v>
      </c>
      <c r="K2319">
        <f t="shared" si="147"/>
        <v>1</v>
      </c>
      <c r="L2319" t="str">
        <f t="shared" si="148"/>
        <v>1</v>
      </c>
    </row>
    <row r="2320" spans="1:12">
      <c r="A2320" s="9" t="s">
        <v>476</v>
      </c>
      <c r="B2320" s="7">
        <v>37865</v>
      </c>
      <c r="C2320" s="9">
        <v>2003</v>
      </c>
      <c r="D2320" s="9" t="s">
        <v>12</v>
      </c>
      <c r="E2320" s="13">
        <v>667</v>
      </c>
      <c r="F2320" s="14">
        <v>302</v>
      </c>
      <c r="G2320" s="13">
        <v>899</v>
      </c>
      <c r="H2320" s="13">
        <v>554</v>
      </c>
      <c r="I2320" s="28">
        <f t="shared" si="145"/>
        <v>-232</v>
      </c>
      <c r="J2320">
        <f t="shared" si="146"/>
        <v>0.61624026696329259</v>
      </c>
      <c r="K2320">
        <f t="shared" si="147"/>
        <v>0.83058470764617687</v>
      </c>
      <c r="L2320" t="str">
        <f t="shared" si="148"/>
        <v>1</v>
      </c>
    </row>
    <row r="2321" spans="1:12">
      <c r="A2321" s="9" t="s">
        <v>476</v>
      </c>
      <c r="B2321" s="7">
        <v>37865</v>
      </c>
      <c r="C2321" s="9">
        <v>2003</v>
      </c>
      <c r="D2321" s="9" t="s">
        <v>13</v>
      </c>
      <c r="E2321" s="13">
        <v>891</v>
      </c>
      <c r="F2321" s="14">
        <v>29000</v>
      </c>
      <c r="G2321" s="13">
        <v>1358</v>
      </c>
      <c r="H2321" s="13">
        <v>877</v>
      </c>
      <c r="I2321" s="28">
        <f t="shared" si="145"/>
        <v>-467</v>
      </c>
      <c r="J2321">
        <f t="shared" si="146"/>
        <v>0.64580265095729017</v>
      </c>
      <c r="K2321">
        <f t="shared" si="147"/>
        <v>0.98428731762065091</v>
      </c>
      <c r="L2321" t="str">
        <f t="shared" si="148"/>
        <v>1</v>
      </c>
    </row>
    <row r="2322" spans="1:12" ht="25.5">
      <c r="A2322" s="9" t="s">
        <v>477</v>
      </c>
      <c r="B2322" s="7">
        <v>37879</v>
      </c>
      <c r="C2322" s="9">
        <v>2003</v>
      </c>
      <c r="D2322" s="9" t="s">
        <v>9</v>
      </c>
      <c r="E2322" s="13">
        <v>1473</v>
      </c>
      <c r="F2322" s="14">
        <v>30629</v>
      </c>
      <c r="G2322" s="13">
        <v>2798</v>
      </c>
      <c r="H2322" s="13">
        <v>1459</v>
      </c>
      <c r="I2322" s="28">
        <f t="shared" si="145"/>
        <v>-1325</v>
      </c>
      <c r="J2322">
        <f t="shared" si="146"/>
        <v>0.52144388849177981</v>
      </c>
      <c r="K2322">
        <f t="shared" si="147"/>
        <v>0.99049558723693143</v>
      </c>
      <c r="L2322" t="str">
        <f t="shared" si="148"/>
        <v>2</v>
      </c>
    </row>
    <row r="2323" spans="1:12" ht="25.5">
      <c r="A2323" s="9" t="s">
        <v>477</v>
      </c>
      <c r="B2323" s="7">
        <v>37879</v>
      </c>
      <c r="C2323" s="9">
        <v>2003</v>
      </c>
      <c r="D2323" s="9" t="s">
        <v>10</v>
      </c>
      <c r="E2323" s="13">
        <v>915</v>
      </c>
      <c r="F2323" s="14">
        <v>30048</v>
      </c>
      <c r="G2323" s="13">
        <v>1344</v>
      </c>
      <c r="H2323" s="13">
        <v>908</v>
      </c>
      <c r="I2323" s="28">
        <f t="shared" si="145"/>
        <v>-429</v>
      </c>
      <c r="J2323">
        <f t="shared" si="146"/>
        <v>0.67559523809523814</v>
      </c>
      <c r="K2323">
        <f t="shared" si="147"/>
        <v>0.99234972677595623</v>
      </c>
      <c r="L2323" t="str">
        <f t="shared" si="148"/>
        <v>2</v>
      </c>
    </row>
    <row r="2324" spans="1:12">
      <c r="A2324" s="9" t="s">
        <v>477</v>
      </c>
      <c r="B2324" s="7">
        <v>37879</v>
      </c>
      <c r="C2324" s="9">
        <v>2003</v>
      </c>
      <c r="D2324" s="9" t="s">
        <v>11</v>
      </c>
      <c r="E2324" s="13">
        <v>607</v>
      </c>
      <c r="F2324" s="14">
        <v>10023</v>
      </c>
      <c r="G2324" s="13">
        <v>823</v>
      </c>
      <c r="H2324" s="13">
        <v>602</v>
      </c>
      <c r="I2324" s="28">
        <f t="shared" si="145"/>
        <v>-216</v>
      </c>
      <c r="J2324">
        <f t="shared" si="146"/>
        <v>0.73147023086269747</v>
      </c>
      <c r="K2324">
        <f t="shared" si="147"/>
        <v>0.99176276771004945</v>
      </c>
      <c r="L2324" t="str">
        <f t="shared" si="148"/>
        <v>2</v>
      </c>
    </row>
    <row r="2325" spans="1:12">
      <c r="A2325" s="9" t="s">
        <v>477</v>
      </c>
      <c r="B2325" s="7">
        <v>37879</v>
      </c>
      <c r="C2325" s="9">
        <v>2003</v>
      </c>
      <c r="D2325" s="9" t="s">
        <v>12</v>
      </c>
      <c r="E2325" s="13">
        <v>563</v>
      </c>
      <c r="F2325" s="14">
        <v>303</v>
      </c>
      <c r="G2325" s="13">
        <v>778</v>
      </c>
      <c r="H2325" s="13">
        <v>466</v>
      </c>
      <c r="I2325" s="28">
        <f t="shared" si="145"/>
        <v>-215</v>
      </c>
      <c r="J2325">
        <f t="shared" si="146"/>
        <v>0.59897172236503859</v>
      </c>
      <c r="K2325">
        <f t="shared" si="147"/>
        <v>0.82770870337477798</v>
      </c>
      <c r="L2325" t="str">
        <f t="shared" si="148"/>
        <v>2</v>
      </c>
    </row>
    <row r="2326" spans="1:12">
      <c r="A2326" s="9" t="s">
        <v>477</v>
      </c>
      <c r="B2326" s="7">
        <v>37879</v>
      </c>
      <c r="C2326" s="9">
        <v>2003</v>
      </c>
      <c r="D2326" s="9" t="s">
        <v>13</v>
      </c>
      <c r="E2326" s="13">
        <v>889</v>
      </c>
      <c r="F2326" s="14">
        <v>30589</v>
      </c>
      <c r="G2326" s="13">
        <v>1345</v>
      </c>
      <c r="H2326" s="13">
        <v>887</v>
      </c>
      <c r="I2326" s="28">
        <f t="shared" si="145"/>
        <v>-456</v>
      </c>
      <c r="J2326">
        <f t="shared" si="146"/>
        <v>0.65947955390334567</v>
      </c>
      <c r="K2326">
        <f t="shared" si="147"/>
        <v>0.9977502812148481</v>
      </c>
      <c r="L2326" t="str">
        <f t="shared" si="148"/>
        <v>2</v>
      </c>
    </row>
    <row r="2327" spans="1:12" ht="25.5">
      <c r="A2327" s="9" t="s">
        <v>478</v>
      </c>
      <c r="B2327" s="7">
        <v>37895</v>
      </c>
      <c r="C2327" s="9">
        <v>2003</v>
      </c>
      <c r="D2327" s="9" t="s">
        <v>9</v>
      </c>
      <c r="E2327" s="13">
        <v>1914</v>
      </c>
      <c r="F2327" s="14">
        <v>28915</v>
      </c>
      <c r="G2327" s="13">
        <v>3039</v>
      </c>
      <c r="H2327" s="13">
        <v>1904</v>
      </c>
      <c r="I2327" s="28">
        <f t="shared" si="145"/>
        <v>-1125</v>
      </c>
      <c r="J2327">
        <f t="shared" si="146"/>
        <v>0.62652188219809146</v>
      </c>
      <c r="K2327">
        <f t="shared" si="147"/>
        <v>0.99477533960292586</v>
      </c>
      <c r="L2327" t="str">
        <f t="shared" si="148"/>
        <v>1</v>
      </c>
    </row>
    <row r="2328" spans="1:12" ht="25.5">
      <c r="A2328" s="9" t="s">
        <v>478</v>
      </c>
      <c r="B2328" s="7">
        <v>37895</v>
      </c>
      <c r="C2328" s="9">
        <v>2003</v>
      </c>
      <c r="D2328" s="9" t="s">
        <v>10</v>
      </c>
      <c r="E2328" s="13">
        <v>1175</v>
      </c>
      <c r="F2328" s="14">
        <v>28199</v>
      </c>
      <c r="G2328" s="13">
        <v>1565</v>
      </c>
      <c r="H2328" s="13">
        <v>1172</v>
      </c>
      <c r="I2328" s="28">
        <f t="shared" si="145"/>
        <v>-390</v>
      </c>
      <c r="J2328">
        <f t="shared" si="146"/>
        <v>0.74888178913738024</v>
      </c>
      <c r="K2328">
        <f t="shared" si="147"/>
        <v>0.99744680851063827</v>
      </c>
      <c r="L2328" t="str">
        <f t="shared" si="148"/>
        <v>1</v>
      </c>
    </row>
    <row r="2329" spans="1:12">
      <c r="A2329" s="9" t="s">
        <v>478</v>
      </c>
      <c r="B2329" s="7">
        <v>37895</v>
      </c>
      <c r="C2329" s="9">
        <v>2003</v>
      </c>
      <c r="D2329" s="9" t="s">
        <v>11</v>
      </c>
      <c r="E2329" s="13">
        <v>688</v>
      </c>
      <c r="F2329" s="14">
        <v>9889</v>
      </c>
      <c r="G2329" s="13">
        <v>834</v>
      </c>
      <c r="H2329" s="13">
        <v>688</v>
      </c>
      <c r="I2329" s="28">
        <f t="shared" si="145"/>
        <v>-146</v>
      </c>
      <c r="J2329">
        <f t="shared" si="146"/>
        <v>0.82494004796163067</v>
      </c>
      <c r="K2329">
        <f t="shared" si="147"/>
        <v>1</v>
      </c>
      <c r="L2329" t="str">
        <f t="shared" si="148"/>
        <v>1</v>
      </c>
    </row>
    <row r="2330" spans="1:12">
      <c r="A2330" s="9" t="s">
        <v>478</v>
      </c>
      <c r="B2330" s="7">
        <v>37895</v>
      </c>
      <c r="C2330" s="9">
        <v>2003</v>
      </c>
      <c r="D2330" s="9" t="s">
        <v>12</v>
      </c>
      <c r="E2330" s="13">
        <v>670</v>
      </c>
      <c r="F2330" s="14">
        <v>270</v>
      </c>
      <c r="G2330" s="13">
        <v>854</v>
      </c>
      <c r="H2330" s="13">
        <v>668</v>
      </c>
      <c r="I2330" s="28">
        <f t="shared" si="145"/>
        <v>-184</v>
      </c>
      <c r="J2330">
        <f t="shared" si="146"/>
        <v>0.7822014051522248</v>
      </c>
      <c r="K2330">
        <f t="shared" si="147"/>
        <v>0.9970149253731343</v>
      </c>
      <c r="L2330" t="str">
        <f t="shared" si="148"/>
        <v>1</v>
      </c>
    </row>
    <row r="2331" spans="1:12">
      <c r="A2331" s="9" t="s">
        <v>478</v>
      </c>
      <c r="B2331" s="7">
        <v>37895</v>
      </c>
      <c r="C2331" s="9">
        <v>2003</v>
      </c>
      <c r="D2331" s="9" t="s">
        <v>13</v>
      </c>
      <c r="E2331" s="13">
        <v>1167</v>
      </c>
      <c r="F2331" s="14">
        <v>28997</v>
      </c>
      <c r="G2331" s="13">
        <v>1594</v>
      </c>
      <c r="H2331" s="13">
        <v>1148</v>
      </c>
      <c r="I2331" s="28">
        <f t="shared" si="145"/>
        <v>-427</v>
      </c>
      <c r="J2331">
        <f t="shared" si="146"/>
        <v>0.7202007528230866</v>
      </c>
      <c r="K2331">
        <f t="shared" si="147"/>
        <v>0.9837189374464439</v>
      </c>
      <c r="L2331" t="str">
        <f t="shared" si="148"/>
        <v>1</v>
      </c>
    </row>
    <row r="2332" spans="1:12" ht="25.5">
      <c r="A2332" s="9" t="s">
        <v>479</v>
      </c>
      <c r="B2332" s="7">
        <v>37909</v>
      </c>
      <c r="C2332" s="9">
        <v>2003</v>
      </c>
      <c r="D2332" s="9" t="s">
        <v>9</v>
      </c>
      <c r="E2332" s="13">
        <v>1925</v>
      </c>
      <c r="F2332" s="14">
        <v>28300</v>
      </c>
      <c r="G2332" s="13">
        <v>2558</v>
      </c>
      <c r="H2332" s="13">
        <v>1925</v>
      </c>
      <c r="I2332" s="28">
        <f t="shared" si="145"/>
        <v>-633</v>
      </c>
      <c r="J2332">
        <f t="shared" si="146"/>
        <v>0.7525410476935106</v>
      </c>
      <c r="K2332">
        <f t="shared" si="147"/>
        <v>1</v>
      </c>
      <c r="L2332" t="str">
        <f t="shared" si="148"/>
        <v>2</v>
      </c>
    </row>
    <row r="2333" spans="1:12" ht="25.5">
      <c r="A2333" s="9" t="s">
        <v>479</v>
      </c>
      <c r="B2333" s="7">
        <v>37909</v>
      </c>
      <c r="C2333" s="9">
        <v>2003</v>
      </c>
      <c r="D2333" s="9" t="s">
        <v>10</v>
      </c>
      <c r="E2333" s="13">
        <v>1163</v>
      </c>
      <c r="F2333" s="14">
        <v>27989</v>
      </c>
      <c r="G2333" s="13">
        <v>1374</v>
      </c>
      <c r="H2333" s="13">
        <v>1162</v>
      </c>
      <c r="I2333" s="28">
        <f t="shared" si="145"/>
        <v>-211</v>
      </c>
      <c r="J2333">
        <f t="shared" si="146"/>
        <v>0.84570596797671038</v>
      </c>
      <c r="K2333">
        <f t="shared" si="147"/>
        <v>0.99914015477214102</v>
      </c>
      <c r="L2333" t="str">
        <f t="shared" si="148"/>
        <v>2</v>
      </c>
    </row>
    <row r="2334" spans="1:12">
      <c r="A2334" s="9" t="s">
        <v>479</v>
      </c>
      <c r="B2334" s="7">
        <v>37909</v>
      </c>
      <c r="C2334" s="9">
        <v>2003</v>
      </c>
      <c r="D2334" s="9" t="s">
        <v>11</v>
      </c>
      <c r="E2334" s="13">
        <v>693</v>
      </c>
      <c r="F2334" s="14">
        <v>9090</v>
      </c>
      <c r="G2334" s="13">
        <v>879</v>
      </c>
      <c r="H2334" s="13">
        <v>690</v>
      </c>
      <c r="I2334" s="28">
        <f t="shared" si="145"/>
        <v>-186</v>
      </c>
      <c r="J2334">
        <f t="shared" si="146"/>
        <v>0.78498293515358364</v>
      </c>
      <c r="K2334">
        <f t="shared" si="147"/>
        <v>0.99567099567099571</v>
      </c>
      <c r="L2334" t="str">
        <f t="shared" si="148"/>
        <v>2</v>
      </c>
    </row>
    <row r="2335" spans="1:12">
      <c r="A2335" s="9" t="s">
        <v>479</v>
      </c>
      <c r="B2335" s="7">
        <v>37909</v>
      </c>
      <c r="C2335" s="9">
        <v>2003</v>
      </c>
      <c r="D2335" s="9" t="s">
        <v>12</v>
      </c>
      <c r="E2335" s="13">
        <v>653</v>
      </c>
      <c r="F2335" s="14">
        <v>280</v>
      </c>
      <c r="G2335" s="13">
        <v>1083</v>
      </c>
      <c r="H2335" s="13">
        <v>647</v>
      </c>
      <c r="I2335" s="28">
        <f t="shared" si="145"/>
        <v>-430</v>
      </c>
      <c r="J2335">
        <f t="shared" si="146"/>
        <v>0.59741458910433975</v>
      </c>
      <c r="K2335">
        <f t="shared" si="147"/>
        <v>0.99081163859111787</v>
      </c>
      <c r="L2335" t="str">
        <f t="shared" si="148"/>
        <v>2</v>
      </c>
    </row>
    <row r="2336" spans="1:12">
      <c r="A2336" s="9" t="s">
        <v>479</v>
      </c>
      <c r="B2336" s="7">
        <v>37909</v>
      </c>
      <c r="C2336" s="9">
        <v>2003</v>
      </c>
      <c r="D2336" s="9" t="s">
        <v>13</v>
      </c>
      <c r="E2336" s="13">
        <v>1154</v>
      </c>
      <c r="F2336" s="14">
        <v>27900</v>
      </c>
      <c r="G2336" s="13">
        <v>1551</v>
      </c>
      <c r="H2336" s="13">
        <v>1151</v>
      </c>
      <c r="I2336" s="28">
        <f t="shared" si="145"/>
        <v>-397</v>
      </c>
      <c r="J2336">
        <f t="shared" si="146"/>
        <v>0.74210186976144421</v>
      </c>
      <c r="K2336">
        <f t="shared" si="147"/>
        <v>0.99740034662045063</v>
      </c>
      <c r="L2336" t="str">
        <f t="shared" si="148"/>
        <v>2</v>
      </c>
    </row>
    <row r="2337" spans="1:12" ht="25.5">
      <c r="A2337" s="9" t="s">
        <v>480</v>
      </c>
      <c r="B2337" s="7">
        <v>37926</v>
      </c>
      <c r="C2337" s="9">
        <v>2003</v>
      </c>
      <c r="D2337" s="9" t="s">
        <v>9</v>
      </c>
      <c r="E2337" s="13">
        <v>1921</v>
      </c>
      <c r="F2337" s="14">
        <v>26338</v>
      </c>
      <c r="G2337" s="13">
        <v>2106</v>
      </c>
      <c r="H2337" s="13">
        <v>1921</v>
      </c>
      <c r="I2337" s="28">
        <f t="shared" si="145"/>
        <v>-185</v>
      </c>
      <c r="J2337">
        <f t="shared" si="146"/>
        <v>0.91215574548907885</v>
      </c>
      <c r="K2337">
        <f t="shared" si="147"/>
        <v>1</v>
      </c>
      <c r="L2337" t="str">
        <f t="shared" si="148"/>
        <v>1</v>
      </c>
    </row>
    <row r="2338" spans="1:12" ht="25.5">
      <c r="A2338" s="9" t="s">
        <v>480</v>
      </c>
      <c r="B2338" s="7">
        <v>37926</v>
      </c>
      <c r="C2338" s="9">
        <v>2003</v>
      </c>
      <c r="D2338" s="9" t="s">
        <v>10</v>
      </c>
      <c r="E2338" s="13">
        <v>1160</v>
      </c>
      <c r="F2338" s="14">
        <v>26001</v>
      </c>
      <c r="G2338" s="13">
        <v>1368</v>
      </c>
      <c r="H2338" s="13">
        <v>1136</v>
      </c>
      <c r="I2338" s="28">
        <f t="shared" si="145"/>
        <v>-208</v>
      </c>
      <c r="J2338">
        <f t="shared" si="146"/>
        <v>0.83040935672514615</v>
      </c>
      <c r="K2338">
        <f t="shared" si="147"/>
        <v>0.97931034482758617</v>
      </c>
      <c r="L2338" t="str">
        <f t="shared" si="148"/>
        <v>1</v>
      </c>
    </row>
    <row r="2339" spans="1:12">
      <c r="A2339" s="9" t="s">
        <v>480</v>
      </c>
      <c r="B2339" s="7">
        <v>37926</v>
      </c>
      <c r="C2339" s="9">
        <v>2003</v>
      </c>
      <c r="D2339" s="9" t="s">
        <v>11</v>
      </c>
      <c r="E2339" s="13">
        <v>688</v>
      </c>
      <c r="F2339" s="14">
        <v>8489</v>
      </c>
      <c r="G2339" s="13">
        <v>871</v>
      </c>
      <c r="H2339" s="13">
        <v>685</v>
      </c>
      <c r="I2339" s="28">
        <f t="shared" si="145"/>
        <v>-183</v>
      </c>
      <c r="J2339">
        <f t="shared" si="146"/>
        <v>0.78645235361653276</v>
      </c>
      <c r="K2339">
        <f t="shared" si="147"/>
        <v>0.99563953488372092</v>
      </c>
      <c r="L2339" t="str">
        <f t="shared" si="148"/>
        <v>1</v>
      </c>
    </row>
    <row r="2340" spans="1:12">
      <c r="A2340" s="9" t="s">
        <v>480</v>
      </c>
      <c r="B2340" s="7">
        <v>37926</v>
      </c>
      <c r="C2340" s="9">
        <v>2003</v>
      </c>
      <c r="D2340" s="9" t="s">
        <v>12</v>
      </c>
      <c r="E2340" s="13">
        <v>559</v>
      </c>
      <c r="F2340" s="14">
        <v>202</v>
      </c>
      <c r="G2340" s="13">
        <v>663</v>
      </c>
      <c r="H2340" s="13">
        <v>486</v>
      </c>
      <c r="I2340" s="28">
        <f t="shared" si="145"/>
        <v>-104</v>
      </c>
      <c r="J2340">
        <f t="shared" si="146"/>
        <v>0.73303167420814475</v>
      </c>
      <c r="K2340">
        <f t="shared" si="147"/>
        <v>0.86940966010733456</v>
      </c>
      <c r="L2340" t="str">
        <f t="shared" si="148"/>
        <v>1</v>
      </c>
    </row>
    <row r="2341" spans="1:12">
      <c r="A2341" s="9" t="s">
        <v>480</v>
      </c>
      <c r="B2341" s="7">
        <v>37926</v>
      </c>
      <c r="C2341" s="9">
        <v>2003</v>
      </c>
      <c r="D2341" s="9" t="s">
        <v>13</v>
      </c>
      <c r="E2341" s="13">
        <v>1172</v>
      </c>
      <c r="F2341" s="14">
        <v>26700</v>
      </c>
      <c r="G2341" s="13">
        <v>1690</v>
      </c>
      <c r="H2341" s="13">
        <v>1161</v>
      </c>
      <c r="I2341" s="28">
        <f t="shared" si="145"/>
        <v>-518</v>
      </c>
      <c r="J2341">
        <f t="shared" si="146"/>
        <v>0.6869822485207101</v>
      </c>
      <c r="K2341">
        <f t="shared" si="147"/>
        <v>0.99061433447098979</v>
      </c>
      <c r="L2341" t="str">
        <f t="shared" si="148"/>
        <v>1</v>
      </c>
    </row>
    <row r="2342" spans="1:12" ht="25.5">
      <c r="A2342" s="9" t="s">
        <v>481</v>
      </c>
      <c r="B2342" s="7">
        <v>37940</v>
      </c>
      <c r="C2342" s="9">
        <v>2003</v>
      </c>
      <c r="D2342" s="9" t="s">
        <v>9</v>
      </c>
      <c r="E2342" s="13">
        <v>1911</v>
      </c>
      <c r="F2342" s="14">
        <v>26725</v>
      </c>
      <c r="G2342" s="13">
        <v>2315</v>
      </c>
      <c r="H2342" s="13">
        <v>1911</v>
      </c>
      <c r="I2342" s="28">
        <f t="shared" si="145"/>
        <v>-404</v>
      </c>
      <c r="J2342">
        <f t="shared" si="146"/>
        <v>0.82548596112311012</v>
      </c>
      <c r="K2342">
        <f t="shared" si="147"/>
        <v>1</v>
      </c>
      <c r="L2342" t="str">
        <f t="shared" si="148"/>
        <v>2</v>
      </c>
    </row>
    <row r="2343" spans="1:12" ht="25.5">
      <c r="A2343" s="9" t="s">
        <v>481</v>
      </c>
      <c r="B2343" s="7">
        <v>37940</v>
      </c>
      <c r="C2343" s="9">
        <v>2003</v>
      </c>
      <c r="D2343" s="9" t="s">
        <v>10</v>
      </c>
      <c r="E2343" s="13">
        <v>1157</v>
      </c>
      <c r="F2343" s="14">
        <v>25481</v>
      </c>
      <c r="G2343" s="13">
        <v>1344</v>
      </c>
      <c r="H2343" s="13">
        <v>1157</v>
      </c>
      <c r="I2343" s="28">
        <f t="shared" si="145"/>
        <v>-187</v>
      </c>
      <c r="J2343">
        <f t="shared" si="146"/>
        <v>0.86086309523809523</v>
      </c>
      <c r="K2343">
        <f t="shared" si="147"/>
        <v>1</v>
      </c>
      <c r="L2343" t="str">
        <f t="shared" si="148"/>
        <v>2</v>
      </c>
    </row>
    <row r="2344" spans="1:12">
      <c r="A2344" s="9" t="s">
        <v>481</v>
      </c>
      <c r="B2344" s="7">
        <v>37940</v>
      </c>
      <c r="C2344" s="9">
        <v>2003</v>
      </c>
      <c r="D2344" s="9" t="s">
        <v>11</v>
      </c>
      <c r="E2344" s="13">
        <v>691</v>
      </c>
      <c r="F2344" s="14">
        <v>7789</v>
      </c>
      <c r="G2344" s="13">
        <v>839</v>
      </c>
      <c r="H2344" s="13">
        <v>686</v>
      </c>
      <c r="I2344" s="28">
        <f t="shared" si="145"/>
        <v>-148</v>
      </c>
      <c r="J2344">
        <f t="shared" si="146"/>
        <v>0.81764004767580456</v>
      </c>
      <c r="K2344">
        <f t="shared" si="147"/>
        <v>0.99276410998552822</v>
      </c>
      <c r="L2344" t="str">
        <f t="shared" si="148"/>
        <v>2</v>
      </c>
    </row>
    <row r="2345" spans="1:12">
      <c r="A2345" s="9" t="s">
        <v>481</v>
      </c>
      <c r="B2345" s="7">
        <v>37940</v>
      </c>
      <c r="C2345" s="9">
        <v>2003</v>
      </c>
      <c r="D2345" s="9" t="s">
        <v>12</v>
      </c>
      <c r="E2345" s="13">
        <v>562</v>
      </c>
      <c r="F2345" s="14">
        <v>221</v>
      </c>
      <c r="G2345" s="13">
        <v>753</v>
      </c>
      <c r="H2345" s="13">
        <v>555</v>
      </c>
      <c r="I2345" s="28">
        <f t="shared" si="145"/>
        <v>-191</v>
      </c>
      <c r="J2345">
        <f t="shared" si="146"/>
        <v>0.73705179282868527</v>
      </c>
      <c r="K2345">
        <f t="shared" si="147"/>
        <v>0.98754448398576511</v>
      </c>
      <c r="L2345" t="str">
        <f t="shared" si="148"/>
        <v>2</v>
      </c>
    </row>
    <row r="2346" spans="1:12">
      <c r="A2346" s="9" t="s">
        <v>481</v>
      </c>
      <c r="B2346" s="7">
        <v>37940</v>
      </c>
      <c r="C2346" s="9">
        <v>2003</v>
      </c>
      <c r="D2346" s="9" t="s">
        <v>13</v>
      </c>
      <c r="E2346" s="13">
        <v>1155</v>
      </c>
      <c r="F2346" s="14">
        <v>26999</v>
      </c>
      <c r="G2346" s="13">
        <v>1495</v>
      </c>
      <c r="H2346" s="13">
        <v>951</v>
      </c>
      <c r="I2346" s="28">
        <f t="shared" si="145"/>
        <v>-340</v>
      </c>
      <c r="J2346">
        <f t="shared" si="146"/>
        <v>0.63612040133779268</v>
      </c>
      <c r="K2346">
        <f t="shared" si="147"/>
        <v>0.82337662337662343</v>
      </c>
      <c r="L2346" t="str">
        <f t="shared" si="148"/>
        <v>2</v>
      </c>
    </row>
    <row r="2347" spans="1:12" ht="25.5">
      <c r="A2347" s="9" t="s">
        <v>482</v>
      </c>
      <c r="B2347" s="7">
        <v>37956</v>
      </c>
      <c r="C2347" s="9">
        <v>2003</v>
      </c>
      <c r="D2347" s="9" t="s">
        <v>9</v>
      </c>
      <c r="E2347" s="13">
        <v>1911</v>
      </c>
      <c r="F2347" s="14">
        <v>24401</v>
      </c>
      <c r="G2347" s="13">
        <v>2020</v>
      </c>
      <c r="H2347" s="13">
        <v>1903</v>
      </c>
      <c r="I2347" s="28">
        <f t="shared" si="145"/>
        <v>-109</v>
      </c>
      <c r="J2347">
        <f t="shared" si="146"/>
        <v>0.94207920792079203</v>
      </c>
      <c r="K2347">
        <f t="shared" si="147"/>
        <v>0.99581371009942443</v>
      </c>
      <c r="L2347" t="str">
        <f t="shared" si="148"/>
        <v>1</v>
      </c>
    </row>
    <row r="2348" spans="1:12" ht="25.5">
      <c r="A2348" s="9" t="s">
        <v>482</v>
      </c>
      <c r="B2348" s="7">
        <v>37956</v>
      </c>
      <c r="C2348" s="9">
        <v>2003</v>
      </c>
      <c r="D2348" s="9" t="s">
        <v>10</v>
      </c>
      <c r="E2348" s="13">
        <v>1181</v>
      </c>
      <c r="F2348" s="14">
        <v>24112</v>
      </c>
      <c r="G2348" s="13">
        <v>1401</v>
      </c>
      <c r="H2348" s="13">
        <v>1180</v>
      </c>
      <c r="I2348" s="28">
        <f t="shared" si="145"/>
        <v>-220</v>
      </c>
      <c r="J2348">
        <f t="shared" si="146"/>
        <v>0.84225553176302637</v>
      </c>
      <c r="K2348">
        <f t="shared" si="147"/>
        <v>0.99915325994919557</v>
      </c>
      <c r="L2348" t="str">
        <f t="shared" si="148"/>
        <v>1</v>
      </c>
    </row>
    <row r="2349" spans="1:12">
      <c r="A2349" s="9" t="s">
        <v>482</v>
      </c>
      <c r="B2349" s="7">
        <v>37956</v>
      </c>
      <c r="C2349" s="9">
        <v>2003</v>
      </c>
      <c r="D2349" s="9" t="s">
        <v>11</v>
      </c>
      <c r="E2349" s="13">
        <v>691</v>
      </c>
      <c r="F2349" s="14">
        <v>6941</v>
      </c>
      <c r="G2349" s="13">
        <v>854</v>
      </c>
      <c r="H2349" s="13">
        <v>691</v>
      </c>
      <c r="I2349" s="28">
        <f t="shared" si="145"/>
        <v>-163</v>
      </c>
      <c r="J2349">
        <f t="shared" si="146"/>
        <v>0.80913348946135832</v>
      </c>
      <c r="K2349">
        <f t="shared" si="147"/>
        <v>1</v>
      </c>
      <c r="L2349" t="str">
        <f t="shared" si="148"/>
        <v>1</v>
      </c>
    </row>
    <row r="2350" spans="1:12">
      <c r="A2350" s="9" t="s">
        <v>482</v>
      </c>
      <c r="B2350" s="7">
        <v>37956</v>
      </c>
      <c r="C2350" s="9">
        <v>2003</v>
      </c>
      <c r="D2350" s="9" t="s">
        <v>12</v>
      </c>
      <c r="E2350" s="13">
        <v>630</v>
      </c>
      <c r="F2350" s="14">
        <v>200</v>
      </c>
      <c r="G2350" s="13">
        <v>770</v>
      </c>
      <c r="H2350" s="13">
        <v>625</v>
      </c>
      <c r="I2350" s="28">
        <f t="shared" si="145"/>
        <v>-140</v>
      </c>
      <c r="J2350">
        <f t="shared" si="146"/>
        <v>0.81168831168831168</v>
      </c>
      <c r="K2350">
        <f t="shared" si="147"/>
        <v>0.99206349206349209</v>
      </c>
      <c r="L2350" t="str">
        <f t="shared" si="148"/>
        <v>1</v>
      </c>
    </row>
    <row r="2351" spans="1:12">
      <c r="A2351" s="9" t="s">
        <v>482</v>
      </c>
      <c r="B2351" s="7">
        <v>37956</v>
      </c>
      <c r="C2351" s="9">
        <v>2003</v>
      </c>
      <c r="D2351" s="9" t="s">
        <v>13</v>
      </c>
      <c r="E2351" s="13">
        <v>1164</v>
      </c>
      <c r="F2351" s="14">
        <v>25299</v>
      </c>
      <c r="G2351" s="13">
        <v>1508</v>
      </c>
      <c r="H2351" s="13">
        <v>1155</v>
      </c>
      <c r="I2351" s="28">
        <f t="shared" si="145"/>
        <v>-344</v>
      </c>
      <c r="J2351">
        <f t="shared" si="146"/>
        <v>0.76591511936339518</v>
      </c>
      <c r="K2351">
        <f t="shared" si="147"/>
        <v>0.99226804123711343</v>
      </c>
      <c r="L2351" t="str">
        <f t="shared" si="148"/>
        <v>1</v>
      </c>
    </row>
    <row r="2352" spans="1:12" ht="25.5">
      <c r="A2352" s="9" t="s">
        <v>483</v>
      </c>
      <c r="B2352" s="7">
        <v>37970</v>
      </c>
      <c r="C2352" s="9">
        <v>2003</v>
      </c>
      <c r="D2352" s="9" t="s">
        <v>9</v>
      </c>
      <c r="E2352" s="13">
        <v>1911</v>
      </c>
      <c r="F2352" s="14">
        <v>24251</v>
      </c>
      <c r="G2352" s="13">
        <v>2376</v>
      </c>
      <c r="H2352" s="13">
        <v>1910</v>
      </c>
      <c r="I2352" s="28">
        <f t="shared" si="145"/>
        <v>-465</v>
      </c>
      <c r="J2352">
        <f t="shared" si="146"/>
        <v>0.80387205387205385</v>
      </c>
      <c r="K2352">
        <f t="shared" si="147"/>
        <v>0.99947671376242808</v>
      </c>
      <c r="L2352" t="str">
        <f t="shared" si="148"/>
        <v>2</v>
      </c>
    </row>
    <row r="2353" spans="1:12" ht="25.5">
      <c r="A2353" s="9" t="s">
        <v>483</v>
      </c>
      <c r="B2353" s="7">
        <v>37970</v>
      </c>
      <c r="C2353" s="9">
        <v>2003</v>
      </c>
      <c r="D2353" s="9" t="s">
        <v>10</v>
      </c>
      <c r="E2353" s="13">
        <v>1156</v>
      </c>
      <c r="F2353" s="14">
        <v>22295</v>
      </c>
      <c r="G2353" s="13">
        <v>1295</v>
      </c>
      <c r="H2353" s="13">
        <v>1152</v>
      </c>
      <c r="I2353" s="28">
        <f t="shared" si="145"/>
        <v>-139</v>
      </c>
      <c r="J2353">
        <f t="shared" si="146"/>
        <v>0.88957528957528953</v>
      </c>
      <c r="K2353">
        <f t="shared" si="147"/>
        <v>0.9965397923875432</v>
      </c>
      <c r="L2353" t="str">
        <f t="shared" si="148"/>
        <v>2</v>
      </c>
    </row>
    <row r="2354" spans="1:12">
      <c r="A2354" s="9" t="s">
        <v>483</v>
      </c>
      <c r="B2354" s="7">
        <v>37970</v>
      </c>
      <c r="C2354" s="9">
        <v>2003</v>
      </c>
      <c r="D2354" s="9" t="s">
        <v>11</v>
      </c>
      <c r="E2354" s="13">
        <v>693</v>
      </c>
      <c r="F2354" s="14">
        <v>6508</v>
      </c>
      <c r="G2354" s="13">
        <v>820</v>
      </c>
      <c r="H2354" s="13">
        <v>664</v>
      </c>
      <c r="I2354" s="28">
        <f t="shared" si="145"/>
        <v>-127</v>
      </c>
      <c r="J2354">
        <f t="shared" si="146"/>
        <v>0.80975609756097566</v>
      </c>
      <c r="K2354">
        <f t="shared" si="147"/>
        <v>0.9581529581529582</v>
      </c>
      <c r="L2354" t="str">
        <f t="shared" si="148"/>
        <v>2</v>
      </c>
    </row>
    <row r="2355" spans="1:12">
      <c r="A2355" s="9" t="s">
        <v>483</v>
      </c>
      <c r="B2355" s="7">
        <v>37970</v>
      </c>
      <c r="C2355" s="9">
        <v>2003</v>
      </c>
      <c r="D2355" s="9" t="s">
        <v>12</v>
      </c>
      <c r="E2355" s="13">
        <v>563</v>
      </c>
      <c r="F2355" s="14">
        <v>221</v>
      </c>
      <c r="G2355" s="13">
        <v>920</v>
      </c>
      <c r="H2355" s="13">
        <v>419</v>
      </c>
      <c r="I2355" s="28">
        <f t="shared" si="145"/>
        <v>-357</v>
      </c>
      <c r="J2355">
        <f t="shared" si="146"/>
        <v>0.45543478260869563</v>
      </c>
      <c r="K2355">
        <f t="shared" si="147"/>
        <v>0.74422735346358793</v>
      </c>
      <c r="L2355" t="str">
        <f t="shared" si="148"/>
        <v>2</v>
      </c>
    </row>
    <row r="2356" spans="1:12">
      <c r="A2356" s="9" t="s">
        <v>483</v>
      </c>
      <c r="B2356" s="7">
        <v>37970</v>
      </c>
      <c r="C2356" s="9">
        <v>2003</v>
      </c>
      <c r="D2356" s="9" t="s">
        <v>13</v>
      </c>
      <c r="E2356" s="13">
        <v>1356</v>
      </c>
      <c r="F2356" s="14">
        <v>24502</v>
      </c>
      <c r="G2356" s="13">
        <v>1789</v>
      </c>
      <c r="H2356" s="13">
        <v>1356</v>
      </c>
      <c r="I2356" s="28">
        <f t="shared" si="145"/>
        <v>-433</v>
      </c>
      <c r="J2356">
        <f t="shared" si="146"/>
        <v>0.75796534376746783</v>
      </c>
      <c r="K2356">
        <f t="shared" si="147"/>
        <v>1</v>
      </c>
      <c r="L2356" t="str">
        <f t="shared" si="148"/>
        <v>2</v>
      </c>
    </row>
    <row r="2357" spans="1:12" ht="25.5">
      <c r="A2357" s="9" t="s">
        <v>484</v>
      </c>
      <c r="B2357" s="7">
        <v>37347</v>
      </c>
      <c r="C2357" s="9">
        <v>2002</v>
      </c>
      <c r="D2357" s="9" t="s">
        <v>9</v>
      </c>
      <c r="E2357" s="13">
        <v>1110</v>
      </c>
      <c r="F2357" s="14">
        <v>37201</v>
      </c>
      <c r="G2357" s="13">
        <v>2484</v>
      </c>
      <c r="H2357" s="13">
        <v>1092</v>
      </c>
      <c r="I2357" s="28">
        <f t="shared" si="145"/>
        <v>-1374</v>
      </c>
      <c r="J2357">
        <f t="shared" si="146"/>
        <v>0.43961352657004832</v>
      </c>
      <c r="K2357">
        <f t="shared" si="147"/>
        <v>0.98378378378378384</v>
      </c>
      <c r="L2357" t="str">
        <f t="shared" si="148"/>
        <v>1</v>
      </c>
    </row>
    <row r="2358" spans="1:12" ht="25.5">
      <c r="A2358" s="9" t="s">
        <v>484</v>
      </c>
      <c r="B2358" s="7">
        <v>37347</v>
      </c>
      <c r="C2358" s="9">
        <v>2002</v>
      </c>
      <c r="D2358" s="9" t="s">
        <v>10</v>
      </c>
      <c r="E2358" s="13">
        <v>558</v>
      </c>
      <c r="F2358" s="14">
        <v>39509</v>
      </c>
      <c r="G2358" s="13">
        <v>1119</v>
      </c>
      <c r="H2358" s="13">
        <v>551</v>
      </c>
      <c r="I2358" s="28">
        <f t="shared" si="145"/>
        <v>-561</v>
      </c>
      <c r="J2358">
        <f t="shared" si="146"/>
        <v>0.49240393208221628</v>
      </c>
      <c r="K2358">
        <f t="shared" si="147"/>
        <v>0.98745519713261654</v>
      </c>
      <c r="L2358" t="str">
        <f t="shared" si="148"/>
        <v>1</v>
      </c>
    </row>
    <row r="2359" spans="1:12">
      <c r="A2359" s="9" t="s">
        <v>484</v>
      </c>
      <c r="B2359" s="7">
        <v>37347</v>
      </c>
      <c r="C2359" s="9">
        <v>2002</v>
      </c>
      <c r="D2359" s="9" t="s">
        <v>11</v>
      </c>
      <c r="E2359" s="13">
        <v>506</v>
      </c>
      <c r="F2359" s="14">
        <v>23001</v>
      </c>
      <c r="G2359" s="13">
        <v>795</v>
      </c>
      <c r="H2359" s="13">
        <v>506</v>
      </c>
      <c r="I2359" s="28">
        <f t="shared" si="145"/>
        <v>-289</v>
      </c>
      <c r="J2359">
        <f t="shared" si="146"/>
        <v>0.63647798742138362</v>
      </c>
      <c r="K2359">
        <f t="shared" si="147"/>
        <v>1</v>
      </c>
      <c r="L2359" t="str">
        <f t="shared" si="148"/>
        <v>1</v>
      </c>
    </row>
    <row r="2360" spans="1:12">
      <c r="A2360" s="9" t="s">
        <v>484</v>
      </c>
      <c r="B2360" s="7">
        <v>37347</v>
      </c>
      <c r="C2360" s="9">
        <v>2002</v>
      </c>
      <c r="D2360" s="9" t="s">
        <v>12</v>
      </c>
      <c r="E2360" s="13">
        <v>839</v>
      </c>
      <c r="F2360" s="14">
        <v>540</v>
      </c>
      <c r="G2360" s="13">
        <v>1319</v>
      </c>
      <c r="H2360" s="13">
        <v>835</v>
      </c>
      <c r="I2360" s="28">
        <f t="shared" si="145"/>
        <v>-480</v>
      </c>
      <c r="J2360">
        <f t="shared" si="146"/>
        <v>0.63305534495830174</v>
      </c>
      <c r="K2360">
        <f t="shared" si="147"/>
        <v>0.99523241954707986</v>
      </c>
      <c r="L2360" t="str">
        <f t="shared" si="148"/>
        <v>1</v>
      </c>
    </row>
    <row r="2361" spans="1:12">
      <c r="A2361" s="9" t="s">
        <v>484</v>
      </c>
      <c r="B2361" s="7">
        <v>37347</v>
      </c>
      <c r="C2361" s="9">
        <v>2002</v>
      </c>
      <c r="D2361" s="9" t="s">
        <v>13</v>
      </c>
      <c r="E2361" s="13">
        <v>682</v>
      </c>
      <c r="F2361" s="14">
        <v>41001</v>
      </c>
      <c r="G2361" s="13">
        <v>1797</v>
      </c>
      <c r="H2361" s="13">
        <v>631</v>
      </c>
      <c r="I2361" s="28">
        <f t="shared" si="145"/>
        <v>-1115</v>
      </c>
      <c r="J2361">
        <f t="shared" si="146"/>
        <v>0.35114079020589872</v>
      </c>
      <c r="K2361">
        <f t="shared" si="147"/>
        <v>0.92521994134897356</v>
      </c>
      <c r="L2361" t="str">
        <f t="shared" si="148"/>
        <v>1</v>
      </c>
    </row>
    <row r="2362" spans="1:12" ht="25.5">
      <c r="A2362" s="9" t="s">
        <v>485</v>
      </c>
      <c r="B2362" s="7">
        <v>37361</v>
      </c>
      <c r="C2362" s="9">
        <v>2002</v>
      </c>
      <c r="D2362" s="9" t="s">
        <v>9</v>
      </c>
      <c r="E2362" s="13">
        <v>1149</v>
      </c>
      <c r="F2362" s="14">
        <v>36000</v>
      </c>
      <c r="G2362" s="13">
        <v>1890</v>
      </c>
      <c r="H2362" s="13">
        <v>1148</v>
      </c>
      <c r="I2362" s="28">
        <f t="shared" si="145"/>
        <v>-741</v>
      </c>
      <c r="J2362">
        <f t="shared" si="146"/>
        <v>0.6074074074074074</v>
      </c>
      <c r="K2362">
        <f t="shared" si="147"/>
        <v>0.99912967798085295</v>
      </c>
      <c r="L2362" t="str">
        <f t="shared" si="148"/>
        <v>2</v>
      </c>
    </row>
    <row r="2363" spans="1:12" ht="25.5">
      <c r="A2363" s="9" t="s">
        <v>485</v>
      </c>
      <c r="B2363" s="7">
        <v>37361</v>
      </c>
      <c r="C2363" s="9">
        <v>2002</v>
      </c>
      <c r="D2363" s="9" t="s">
        <v>10</v>
      </c>
      <c r="E2363" s="13">
        <v>553</v>
      </c>
      <c r="F2363" s="14">
        <v>42101</v>
      </c>
      <c r="G2363" s="13">
        <v>1104</v>
      </c>
      <c r="H2363" s="13">
        <v>553</v>
      </c>
      <c r="I2363" s="28">
        <f t="shared" si="145"/>
        <v>-551</v>
      </c>
      <c r="J2363">
        <f t="shared" si="146"/>
        <v>0.50090579710144922</v>
      </c>
      <c r="K2363">
        <f t="shared" si="147"/>
        <v>1</v>
      </c>
      <c r="L2363" t="str">
        <f t="shared" si="148"/>
        <v>2</v>
      </c>
    </row>
    <row r="2364" spans="1:12">
      <c r="A2364" s="9" t="s">
        <v>485</v>
      </c>
      <c r="B2364" s="7">
        <v>37361</v>
      </c>
      <c r="C2364" s="9">
        <v>2002</v>
      </c>
      <c r="D2364" s="9" t="s">
        <v>11</v>
      </c>
      <c r="E2364" s="13">
        <v>506</v>
      </c>
      <c r="F2364" s="14">
        <v>24001</v>
      </c>
      <c r="G2364" s="13">
        <v>813</v>
      </c>
      <c r="H2364" s="13">
        <v>490</v>
      </c>
      <c r="I2364" s="28">
        <f t="shared" si="145"/>
        <v>-307</v>
      </c>
      <c r="J2364">
        <f t="shared" si="146"/>
        <v>0.60270602706027065</v>
      </c>
      <c r="K2364">
        <f t="shared" si="147"/>
        <v>0.96837944664031617</v>
      </c>
      <c r="L2364" t="str">
        <f t="shared" si="148"/>
        <v>2</v>
      </c>
    </row>
    <row r="2365" spans="1:12">
      <c r="A2365" s="9" t="s">
        <v>485</v>
      </c>
      <c r="B2365" s="7">
        <v>37361</v>
      </c>
      <c r="C2365" s="9">
        <v>2002</v>
      </c>
      <c r="D2365" s="9" t="s">
        <v>12</v>
      </c>
      <c r="E2365" s="13">
        <v>838</v>
      </c>
      <c r="F2365" s="14">
        <v>409</v>
      </c>
      <c r="G2365" s="13">
        <v>1084</v>
      </c>
      <c r="H2365" s="13">
        <v>837</v>
      </c>
      <c r="I2365" s="28">
        <f t="shared" si="145"/>
        <v>-246</v>
      </c>
      <c r="J2365">
        <f t="shared" si="146"/>
        <v>0.77214022140221406</v>
      </c>
      <c r="K2365">
        <f t="shared" si="147"/>
        <v>0.99880668257756566</v>
      </c>
      <c r="L2365" t="str">
        <f t="shared" si="148"/>
        <v>2</v>
      </c>
    </row>
    <row r="2366" spans="1:12">
      <c r="A2366" s="9" t="s">
        <v>485</v>
      </c>
      <c r="B2366" s="7">
        <v>37361</v>
      </c>
      <c r="C2366" s="9">
        <v>2002</v>
      </c>
      <c r="D2366" s="9" t="s">
        <v>13</v>
      </c>
      <c r="E2366" s="13">
        <v>754</v>
      </c>
      <c r="F2366" s="14">
        <v>42043</v>
      </c>
      <c r="G2366" s="13">
        <v>1407</v>
      </c>
      <c r="H2366" s="13">
        <v>753</v>
      </c>
      <c r="I2366" s="28">
        <f t="shared" si="145"/>
        <v>-653</v>
      </c>
      <c r="J2366">
        <f t="shared" si="146"/>
        <v>0.53518123667377404</v>
      </c>
      <c r="K2366">
        <f t="shared" si="147"/>
        <v>0.99867374005305043</v>
      </c>
      <c r="L2366" t="str">
        <f t="shared" si="148"/>
        <v>2</v>
      </c>
    </row>
    <row r="2367" spans="1:12" ht="25.5">
      <c r="A2367" s="9" t="s">
        <v>486</v>
      </c>
      <c r="B2367" s="7">
        <v>37377</v>
      </c>
      <c r="C2367" s="9">
        <v>2002</v>
      </c>
      <c r="D2367" s="9" t="s">
        <v>9</v>
      </c>
      <c r="E2367" s="13">
        <v>1128</v>
      </c>
      <c r="F2367" s="14">
        <v>35000</v>
      </c>
      <c r="G2367" s="13">
        <v>1705</v>
      </c>
      <c r="H2367" s="13">
        <v>1127</v>
      </c>
      <c r="I2367" s="28">
        <f t="shared" si="145"/>
        <v>-577</v>
      </c>
      <c r="J2367">
        <f t="shared" si="146"/>
        <v>0.66099706744868036</v>
      </c>
      <c r="K2367">
        <f t="shared" si="147"/>
        <v>0.99911347517730498</v>
      </c>
      <c r="L2367" t="str">
        <f t="shared" si="148"/>
        <v>1</v>
      </c>
    </row>
    <row r="2368" spans="1:12" ht="25.5">
      <c r="A2368" s="9" t="s">
        <v>486</v>
      </c>
      <c r="B2368" s="7">
        <v>37377</v>
      </c>
      <c r="C2368" s="9">
        <v>2002</v>
      </c>
      <c r="D2368" s="9" t="s">
        <v>10</v>
      </c>
      <c r="E2368" s="13">
        <v>560</v>
      </c>
      <c r="F2368" s="14">
        <v>40001</v>
      </c>
      <c r="G2368" s="13">
        <v>1043</v>
      </c>
      <c r="H2368" s="13">
        <v>518</v>
      </c>
      <c r="I2368" s="28">
        <f t="shared" si="145"/>
        <v>-483</v>
      </c>
      <c r="J2368">
        <f t="shared" si="146"/>
        <v>0.49664429530201343</v>
      </c>
      <c r="K2368">
        <f t="shared" si="147"/>
        <v>0.92500000000000004</v>
      </c>
      <c r="L2368" t="str">
        <f t="shared" si="148"/>
        <v>1</v>
      </c>
    </row>
    <row r="2369" spans="1:12">
      <c r="A2369" s="9" t="s">
        <v>486</v>
      </c>
      <c r="B2369" s="7">
        <v>37377</v>
      </c>
      <c r="C2369" s="9">
        <v>2002</v>
      </c>
      <c r="D2369" s="9" t="s">
        <v>11</v>
      </c>
      <c r="E2369" s="13">
        <v>506</v>
      </c>
      <c r="F2369" s="14">
        <v>24801</v>
      </c>
      <c r="G2369" s="13">
        <v>900</v>
      </c>
      <c r="H2369" s="13">
        <v>472</v>
      </c>
      <c r="I2369" s="28">
        <f t="shared" si="145"/>
        <v>-394</v>
      </c>
      <c r="J2369">
        <f t="shared" si="146"/>
        <v>0.52444444444444449</v>
      </c>
      <c r="K2369">
        <f t="shared" si="147"/>
        <v>0.93280632411067199</v>
      </c>
      <c r="L2369" t="str">
        <f t="shared" si="148"/>
        <v>1</v>
      </c>
    </row>
    <row r="2370" spans="1:12">
      <c r="A2370" s="9" t="s">
        <v>486</v>
      </c>
      <c r="B2370" s="7">
        <v>37377</v>
      </c>
      <c r="C2370" s="9">
        <v>2002</v>
      </c>
      <c r="D2370" s="9" t="s">
        <v>12</v>
      </c>
      <c r="E2370" s="13">
        <v>836</v>
      </c>
      <c r="F2370" s="14">
        <v>402</v>
      </c>
      <c r="G2370" s="13">
        <v>976</v>
      </c>
      <c r="H2370" s="13">
        <v>793</v>
      </c>
      <c r="I2370" s="28">
        <f t="shared" si="145"/>
        <v>-140</v>
      </c>
      <c r="J2370">
        <f t="shared" si="146"/>
        <v>0.8125</v>
      </c>
      <c r="K2370">
        <f t="shared" si="147"/>
        <v>0.94856459330143539</v>
      </c>
      <c r="L2370" t="str">
        <f t="shared" si="148"/>
        <v>1</v>
      </c>
    </row>
    <row r="2371" spans="1:12">
      <c r="A2371" s="9" t="s">
        <v>486</v>
      </c>
      <c r="B2371" s="7">
        <v>37377</v>
      </c>
      <c r="C2371" s="9">
        <v>2002</v>
      </c>
      <c r="D2371" s="9" t="s">
        <v>13</v>
      </c>
      <c r="E2371" s="13">
        <v>960</v>
      </c>
      <c r="F2371" s="14">
        <v>40001</v>
      </c>
      <c r="G2371" s="13">
        <v>1880</v>
      </c>
      <c r="H2371" s="13">
        <v>930</v>
      </c>
      <c r="I2371" s="28">
        <f t="shared" ref="I2371:I2434" si="149">E2371-G2371</f>
        <v>-920</v>
      </c>
      <c r="J2371">
        <f t="shared" ref="J2371:J2434" si="150">H2371/G2371</f>
        <v>0.49468085106382981</v>
      </c>
      <c r="K2371">
        <f t="shared" ref="K2371:K2434" si="151">H2371/E2371</f>
        <v>0.96875</v>
      </c>
      <c r="L2371" t="str">
        <f t="shared" ref="L2371:L2434" si="152">IF(COUNTIF(A2371,"*First*"), "1","2")</f>
        <v>1</v>
      </c>
    </row>
    <row r="2372" spans="1:12" ht="25.5">
      <c r="A2372" s="9" t="s">
        <v>487</v>
      </c>
      <c r="B2372" s="7">
        <v>37391</v>
      </c>
      <c r="C2372" s="9">
        <v>2002</v>
      </c>
      <c r="D2372" s="9" t="s">
        <v>9</v>
      </c>
      <c r="E2372" s="13">
        <v>1111</v>
      </c>
      <c r="F2372" s="14">
        <v>33401</v>
      </c>
      <c r="G2372" s="13">
        <v>1320</v>
      </c>
      <c r="H2372" s="13">
        <v>1080</v>
      </c>
      <c r="I2372" s="28">
        <f t="shared" si="149"/>
        <v>-209</v>
      </c>
      <c r="J2372">
        <f t="shared" si="150"/>
        <v>0.81818181818181823</v>
      </c>
      <c r="K2372">
        <f t="shared" si="151"/>
        <v>0.97209720972097213</v>
      </c>
      <c r="L2372" t="str">
        <f t="shared" si="152"/>
        <v>2</v>
      </c>
    </row>
    <row r="2373" spans="1:12" ht="25.5">
      <c r="A2373" s="9" t="s">
        <v>487</v>
      </c>
      <c r="B2373" s="7">
        <v>37391</v>
      </c>
      <c r="C2373" s="9">
        <v>2002</v>
      </c>
      <c r="D2373" s="9" t="s">
        <v>10</v>
      </c>
      <c r="E2373" s="13">
        <v>552</v>
      </c>
      <c r="F2373" s="14">
        <v>38001</v>
      </c>
      <c r="G2373" s="13">
        <v>894</v>
      </c>
      <c r="H2373" s="13">
        <v>541</v>
      </c>
      <c r="I2373" s="28">
        <f t="shared" si="149"/>
        <v>-342</v>
      </c>
      <c r="J2373">
        <f t="shared" si="150"/>
        <v>0.60514541387024612</v>
      </c>
      <c r="K2373">
        <f t="shared" si="151"/>
        <v>0.98007246376811596</v>
      </c>
      <c r="L2373" t="str">
        <f t="shared" si="152"/>
        <v>2</v>
      </c>
    </row>
    <row r="2374" spans="1:12">
      <c r="A2374" s="9" t="s">
        <v>487</v>
      </c>
      <c r="B2374" s="7">
        <v>37391</v>
      </c>
      <c r="C2374" s="9">
        <v>2002</v>
      </c>
      <c r="D2374" s="9" t="s">
        <v>11</v>
      </c>
      <c r="E2374" s="13">
        <v>522</v>
      </c>
      <c r="F2374" s="14">
        <v>24002</v>
      </c>
      <c r="G2374" s="13">
        <v>815</v>
      </c>
      <c r="H2374" s="13">
        <v>508</v>
      </c>
      <c r="I2374" s="28">
        <f t="shared" si="149"/>
        <v>-293</v>
      </c>
      <c r="J2374">
        <f t="shared" si="150"/>
        <v>0.62331288343558278</v>
      </c>
      <c r="K2374">
        <f t="shared" si="151"/>
        <v>0.97318007662835249</v>
      </c>
      <c r="L2374" t="str">
        <f t="shared" si="152"/>
        <v>2</v>
      </c>
    </row>
    <row r="2375" spans="1:12">
      <c r="A2375" s="9" t="s">
        <v>487</v>
      </c>
      <c r="B2375" s="7">
        <v>37391</v>
      </c>
      <c r="C2375" s="9">
        <v>2002</v>
      </c>
      <c r="D2375" s="9" t="s">
        <v>12</v>
      </c>
      <c r="E2375" s="13">
        <v>833</v>
      </c>
      <c r="F2375" s="14">
        <v>283</v>
      </c>
      <c r="G2375" s="13">
        <v>1044</v>
      </c>
      <c r="H2375" s="13">
        <v>831</v>
      </c>
      <c r="I2375" s="28">
        <f t="shared" si="149"/>
        <v>-211</v>
      </c>
      <c r="J2375">
        <f t="shared" si="150"/>
        <v>0.79597701149425293</v>
      </c>
      <c r="K2375">
        <f t="shared" si="151"/>
        <v>0.99759903961584628</v>
      </c>
      <c r="L2375" t="str">
        <f t="shared" si="152"/>
        <v>2</v>
      </c>
    </row>
    <row r="2376" spans="1:12">
      <c r="A2376" s="9" t="s">
        <v>487</v>
      </c>
      <c r="B2376" s="7">
        <v>37391</v>
      </c>
      <c r="C2376" s="9">
        <v>2002</v>
      </c>
      <c r="D2376" s="9" t="s">
        <v>13</v>
      </c>
      <c r="E2376" s="13">
        <v>910</v>
      </c>
      <c r="F2376" s="14">
        <v>38399</v>
      </c>
      <c r="G2376" s="13">
        <v>1835</v>
      </c>
      <c r="H2376" s="13">
        <v>877</v>
      </c>
      <c r="I2376" s="28">
        <f t="shared" si="149"/>
        <v>-925</v>
      </c>
      <c r="J2376">
        <f t="shared" si="150"/>
        <v>0.47792915531335151</v>
      </c>
      <c r="K2376">
        <f t="shared" si="151"/>
        <v>0.96373626373626375</v>
      </c>
      <c r="L2376" t="str">
        <f t="shared" si="152"/>
        <v>2</v>
      </c>
    </row>
    <row r="2377" spans="1:12" ht="25.5">
      <c r="A2377" s="9" t="s">
        <v>488</v>
      </c>
      <c r="B2377" s="7">
        <v>37408</v>
      </c>
      <c r="C2377" s="9">
        <v>2002</v>
      </c>
      <c r="D2377" s="9" t="s">
        <v>9</v>
      </c>
      <c r="E2377" s="13">
        <v>1111</v>
      </c>
      <c r="F2377" s="14">
        <v>33009</v>
      </c>
      <c r="G2377" s="13">
        <v>1382</v>
      </c>
      <c r="H2377" s="13">
        <v>1105</v>
      </c>
      <c r="I2377" s="28">
        <f t="shared" si="149"/>
        <v>-271</v>
      </c>
      <c r="J2377">
        <f t="shared" si="150"/>
        <v>0.79956584659913166</v>
      </c>
      <c r="K2377">
        <f t="shared" si="151"/>
        <v>0.99459945994599464</v>
      </c>
      <c r="L2377" t="str">
        <f t="shared" si="152"/>
        <v>1</v>
      </c>
    </row>
    <row r="2378" spans="1:12" ht="25.5">
      <c r="A2378" s="9" t="s">
        <v>488</v>
      </c>
      <c r="B2378" s="7">
        <v>37408</v>
      </c>
      <c r="C2378" s="9">
        <v>2002</v>
      </c>
      <c r="D2378" s="9" t="s">
        <v>10</v>
      </c>
      <c r="E2378" s="13">
        <v>595</v>
      </c>
      <c r="F2378" s="14">
        <v>33001</v>
      </c>
      <c r="G2378" s="13">
        <v>885</v>
      </c>
      <c r="H2378" s="13">
        <v>569</v>
      </c>
      <c r="I2378" s="28">
        <f t="shared" si="149"/>
        <v>-290</v>
      </c>
      <c r="J2378">
        <f t="shared" si="150"/>
        <v>0.64293785310734464</v>
      </c>
      <c r="K2378">
        <f t="shared" si="151"/>
        <v>0.95630252100840341</v>
      </c>
      <c r="L2378" t="str">
        <f t="shared" si="152"/>
        <v>1</v>
      </c>
    </row>
    <row r="2379" spans="1:12">
      <c r="A2379" s="9" t="s">
        <v>488</v>
      </c>
      <c r="B2379" s="7">
        <v>37408</v>
      </c>
      <c r="C2379" s="9">
        <v>2002</v>
      </c>
      <c r="D2379" s="9" t="s">
        <v>11</v>
      </c>
      <c r="E2379" s="13">
        <v>540</v>
      </c>
      <c r="F2379" s="14">
        <v>22804</v>
      </c>
      <c r="G2379" s="13">
        <v>800</v>
      </c>
      <c r="H2379" s="13">
        <v>540</v>
      </c>
      <c r="I2379" s="28">
        <f t="shared" si="149"/>
        <v>-260</v>
      </c>
      <c r="J2379">
        <f t="shared" si="150"/>
        <v>0.67500000000000004</v>
      </c>
      <c r="K2379">
        <f t="shared" si="151"/>
        <v>1</v>
      </c>
      <c r="L2379" t="str">
        <f t="shared" si="152"/>
        <v>1</v>
      </c>
    </row>
    <row r="2380" spans="1:12">
      <c r="A2380" s="9" t="s">
        <v>488</v>
      </c>
      <c r="B2380" s="7">
        <v>37408</v>
      </c>
      <c r="C2380" s="9">
        <v>2002</v>
      </c>
      <c r="D2380" s="9" t="s">
        <v>12</v>
      </c>
      <c r="E2380" s="13">
        <v>875</v>
      </c>
      <c r="F2380" s="14">
        <v>109</v>
      </c>
      <c r="G2380" s="13">
        <v>1010</v>
      </c>
      <c r="H2380" s="13">
        <v>866</v>
      </c>
      <c r="I2380" s="28">
        <f t="shared" si="149"/>
        <v>-135</v>
      </c>
      <c r="J2380">
        <f t="shared" si="150"/>
        <v>0.85742574257425741</v>
      </c>
      <c r="K2380">
        <f t="shared" si="151"/>
        <v>0.98971428571428577</v>
      </c>
      <c r="L2380" t="str">
        <f t="shared" si="152"/>
        <v>1</v>
      </c>
    </row>
    <row r="2381" spans="1:12">
      <c r="A2381" s="9" t="s">
        <v>488</v>
      </c>
      <c r="B2381" s="7">
        <v>37408</v>
      </c>
      <c r="C2381" s="9">
        <v>2002</v>
      </c>
      <c r="D2381" s="9" t="s">
        <v>13</v>
      </c>
      <c r="E2381" s="13">
        <v>939</v>
      </c>
      <c r="F2381" s="14">
        <v>34397</v>
      </c>
      <c r="G2381" s="13">
        <v>1777</v>
      </c>
      <c r="H2381" s="13">
        <v>938</v>
      </c>
      <c r="I2381" s="28">
        <f t="shared" si="149"/>
        <v>-838</v>
      </c>
      <c r="J2381">
        <f t="shared" si="150"/>
        <v>0.52785593697242539</v>
      </c>
      <c r="K2381">
        <f t="shared" si="151"/>
        <v>0.99893503727369537</v>
      </c>
      <c r="L2381" t="str">
        <f t="shared" si="152"/>
        <v>1</v>
      </c>
    </row>
    <row r="2382" spans="1:12" ht="25.5">
      <c r="A2382" s="9" t="s">
        <v>489</v>
      </c>
      <c r="B2382" s="7">
        <v>37422</v>
      </c>
      <c r="C2382" s="9">
        <v>2002</v>
      </c>
      <c r="D2382" s="9" t="s">
        <v>9</v>
      </c>
      <c r="E2382" s="13">
        <v>1141</v>
      </c>
      <c r="F2382" s="14">
        <v>30281</v>
      </c>
      <c r="G2382" s="13">
        <v>1382</v>
      </c>
      <c r="H2382" s="13">
        <v>1133</v>
      </c>
      <c r="I2382" s="28">
        <f t="shared" si="149"/>
        <v>-241</v>
      </c>
      <c r="J2382">
        <f t="shared" si="150"/>
        <v>0.81982633863965271</v>
      </c>
      <c r="K2382">
        <f t="shared" si="151"/>
        <v>0.99298860648553899</v>
      </c>
      <c r="L2382" t="str">
        <f t="shared" si="152"/>
        <v>2</v>
      </c>
    </row>
    <row r="2383" spans="1:12" ht="25.5">
      <c r="A2383" s="9" t="s">
        <v>489</v>
      </c>
      <c r="B2383" s="7">
        <v>37422</v>
      </c>
      <c r="C2383" s="9">
        <v>2002</v>
      </c>
      <c r="D2383" s="9" t="s">
        <v>10</v>
      </c>
      <c r="E2383" s="13">
        <v>563</v>
      </c>
      <c r="F2383" s="14">
        <v>32499</v>
      </c>
      <c r="G2383" s="13">
        <v>888</v>
      </c>
      <c r="H2383" s="13">
        <v>554</v>
      </c>
      <c r="I2383" s="28">
        <f t="shared" si="149"/>
        <v>-325</v>
      </c>
      <c r="J2383">
        <f t="shared" si="150"/>
        <v>0.62387387387387383</v>
      </c>
      <c r="K2383">
        <f t="shared" si="151"/>
        <v>0.98401420959147423</v>
      </c>
      <c r="L2383" t="str">
        <f t="shared" si="152"/>
        <v>2</v>
      </c>
    </row>
    <row r="2384" spans="1:12">
      <c r="A2384" s="9" t="s">
        <v>489</v>
      </c>
      <c r="B2384" s="7">
        <v>37422</v>
      </c>
      <c r="C2384" s="9">
        <v>2002</v>
      </c>
      <c r="D2384" s="9" t="s">
        <v>11</v>
      </c>
      <c r="E2384" s="13">
        <v>519</v>
      </c>
      <c r="F2384" s="14">
        <v>20434</v>
      </c>
      <c r="G2384" s="13">
        <v>727</v>
      </c>
      <c r="H2384" s="13">
        <v>519</v>
      </c>
      <c r="I2384" s="28">
        <f t="shared" si="149"/>
        <v>-208</v>
      </c>
      <c r="J2384">
        <f t="shared" si="150"/>
        <v>0.71389270976616226</v>
      </c>
      <c r="K2384">
        <f t="shared" si="151"/>
        <v>1</v>
      </c>
      <c r="L2384" t="str">
        <f t="shared" si="152"/>
        <v>2</v>
      </c>
    </row>
    <row r="2385" spans="1:12">
      <c r="A2385" s="9" t="s">
        <v>489</v>
      </c>
      <c r="B2385" s="7">
        <v>37422</v>
      </c>
      <c r="C2385" s="9">
        <v>2002</v>
      </c>
      <c r="D2385" s="9" t="s">
        <v>12</v>
      </c>
      <c r="E2385" s="13">
        <v>834</v>
      </c>
      <c r="F2385" s="14">
        <v>96</v>
      </c>
      <c r="G2385" s="13">
        <v>995</v>
      </c>
      <c r="H2385" s="13">
        <v>833</v>
      </c>
      <c r="I2385" s="28">
        <f t="shared" si="149"/>
        <v>-161</v>
      </c>
      <c r="J2385">
        <f t="shared" si="150"/>
        <v>0.83718592964824123</v>
      </c>
      <c r="K2385">
        <f t="shared" si="151"/>
        <v>0.99880095923261392</v>
      </c>
      <c r="L2385" t="str">
        <f t="shared" si="152"/>
        <v>2</v>
      </c>
    </row>
    <row r="2386" spans="1:12">
      <c r="A2386" s="9" t="s">
        <v>489</v>
      </c>
      <c r="B2386" s="7">
        <v>37422</v>
      </c>
      <c r="C2386" s="9">
        <v>2002</v>
      </c>
      <c r="D2386" s="9" t="s">
        <v>13</v>
      </c>
      <c r="E2386" s="13">
        <v>942</v>
      </c>
      <c r="F2386" s="14">
        <v>32511</v>
      </c>
      <c r="G2386" s="13">
        <v>1825</v>
      </c>
      <c r="H2386" s="13">
        <v>940</v>
      </c>
      <c r="I2386" s="28">
        <f t="shared" si="149"/>
        <v>-883</v>
      </c>
      <c r="J2386">
        <f t="shared" si="150"/>
        <v>0.51506849315068493</v>
      </c>
      <c r="K2386">
        <f t="shared" si="151"/>
        <v>0.99787685774946921</v>
      </c>
      <c r="L2386" t="str">
        <f t="shared" si="152"/>
        <v>2</v>
      </c>
    </row>
    <row r="2387" spans="1:12" ht="25.5">
      <c r="A2387" s="9" t="s">
        <v>490</v>
      </c>
      <c r="B2387" s="7">
        <v>37438</v>
      </c>
      <c r="C2387" s="9">
        <v>2002</v>
      </c>
      <c r="D2387" s="9" t="s">
        <v>9</v>
      </c>
      <c r="E2387" s="13">
        <v>1116</v>
      </c>
      <c r="F2387" s="14">
        <v>31407</v>
      </c>
      <c r="G2387" s="13">
        <v>1890</v>
      </c>
      <c r="H2387" s="13">
        <v>1108</v>
      </c>
      <c r="I2387" s="28">
        <f t="shared" si="149"/>
        <v>-774</v>
      </c>
      <c r="J2387">
        <f t="shared" si="150"/>
        <v>0.58624338624338623</v>
      </c>
      <c r="K2387">
        <f t="shared" si="151"/>
        <v>0.99283154121863804</v>
      </c>
      <c r="L2387" t="str">
        <f t="shared" si="152"/>
        <v>1</v>
      </c>
    </row>
    <row r="2388" spans="1:12" ht="25.5">
      <c r="A2388" s="9" t="s">
        <v>490</v>
      </c>
      <c r="B2388" s="7">
        <v>37438</v>
      </c>
      <c r="C2388" s="9">
        <v>2002</v>
      </c>
      <c r="D2388" s="9" t="s">
        <v>10</v>
      </c>
      <c r="E2388" s="13">
        <v>579</v>
      </c>
      <c r="F2388" s="14">
        <v>31583</v>
      </c>
      <c r="G2388" s="13">
        <v>946</v>
      </c>
      <c r="H2388" s="13">
        <v>577</v>
      </c>
      <c r="I2388" s="28">
        <f t="shared" si="149"/>
        <v>-367</v>
      </c>
      <c r="J2388">
        <f t="shared" si="150"/>
        <v>0.60993657505285415</v>
      </c>
      <c r="K2388">
        <f t="shared" si="151"/>
        <v>0.99654576856649391</v>
      </c>
      <c r="L2388" t="str">
        <f t="shared" si="152"/>
        <v>1</v>
      </c>
    </row>
    <row r="2389" spans="1:12">
      <c r="A2389" s="9" t="s">
        <v>490</v>
      </c>
      <c r="B2389" s="7">
        <v>37438</v>
      </c>
      <c r="C2389" s="9">
        <v>2002</v>
      </c>
      <c r="D2389" s="9" t="s">
        <v>11</v>
      </c>
      <c r="E2389" s="13">
        <v>506</v>
      </c>
      <c r="F2389" s="14">
        <v>17501</v>
      </c>
      <c r="G2389" s="13">
        <v>749</v>
      </c>
      <c r="H2389" s="13">
        <v>504</v>
      </c>
      <c r="I2389" s="28">
        <f t="shared" si="149"/>
        <v>-243</v>
      </c>
      <c r="J2389">
        <f t="shared" si="150"/>
        <v>0.67289719626168221</v>
      </c>
      <c r="K2389">
        <f t="shared" si="151"/>
        <v>0.99604743083003955</v>
      </c>
      <c r="L2389" t="str">
        <f t="shared" si="152"/>
        <v>1</v>
      </c>
    </row>
    <row r="2390" spans="1:12">
      <c r="A2390" s="9" t="s">
        <v>490</v>
      </c>
      <c r="B2390" s="7">
        <v>37438</v>
      </c>
      <c r="C2390" s="9">
        <v>2002</v>
      </c>
      <c r="D2390" s="9" t="s">
        <v>12</v>
      </c>
      <c r="E2390" s="13">
        <v>841</v>
      </c>
      <c r="F2390" s="14">
        <v>57</v>
      </c>
      <c r="G2390" s="13">
        <v>1035</v>
      </c>
      <c r="H2390" s="13">
        <v>835</v>
      </c>
      <c r="I2390" s="28">
        <f t="shared" si="149"/>
        <v>-194</v>
      </c>
      <c r="J2390">
        <f t="shared" si="150"/>
        <v>0.80676328502415462</v>
      </c>
      <c r="K2390">
        <f t="shared" si="151"/>
        <v>0.9928656361474435</v>
      </c>
      <c r="L2390" t="str">
        <f t="shared" si="152"/>
        <v>1</v>
      </c>
    </row>
    <row r="2391" spans="1:12">
      <c r="A2391" s="9" t="s">
        <v>490</v>
      </c>
      <c r="B2391" s="7">
        <v>37438</v>
      </c>
      <c r="C2391" s="9">
        <v>2002</v>
      </c>
      <c r="D2391" s="9" t="s">
        <v>13</v>
      </c>
      <c r="E2391" s="13">
        <v>910</v>
      </c>
      <c r="F2391" s="14">
        <v>32356</v>
      </c>
      <c r="G2391" s="13">
        <v>1549</v>
      </c>
      <c r="H2391" s="13">
        <v>903</v>
      </c>
      <c r="I2391" s="28">
        <f t="shared" si="149"/>
        <v>-639</v>
      </c>
      <c r="J2391">
        <f t="shared" si="150"/>
        <v>0.58295674628792771</v>
      </c>
      <c r="K2391">
        <f t="shared" si="151"/>
        <v>0.99230769230769234</v>
      </c>
      <c r="L2391" t="str">
        <f t="shared" si="152"/>
        <v>1</v>
      </c>
    </row>
    <row r="2392" spans="1:12" ht="25.5">
      <c r="A2392" s="9" t="s">
        <v>491</v>
      </c>
      <c r="B2392" s="7">
        <v>37452</v>
      </c>
      <c r="C2392" s="9">
        <v>2002</v>
      </c>
      <c r="D2392" s="9" t="s">
        <v>9</v>
      </c>
      <c r="E2392" s="13">
        <v>1118</v>
      </c>
      <c r="F2392" s="14">
        <v>30797</v>
      </c>
      <c r="G2392" s="13">
        <v>1647</v>
      </c>
      <c r="H2392" s="13">
        <v>1118</v>
      </c>
      <c r="I2392" s="28">
        <f t="shared" si="149"/>
        <v>-529</v>
      </c>
      <c r="J2392">
        <f t="shared" si="150"/>
        <v>0.67880995749848205</v>
      </c>
      <c r="K2392">
        <f t="shared" si="151"/>
        <v>1</v>
      </c>
      <c r="L2392" t="str">
        <f t="shared" si="152"/>
        <v>2</v>
      </c>
    </row>
    <row r="2393" spans="1:12" ht="25.5">
      <c r="A2393" s="9" t="s">
        <v>491</v>
      </c>
      <c r="B2393" s="7">
        <v>37452</v>
      </c>
      <c r="C2393" s="9">
        <v>2002</v>
      </c>
      <c r="D2393" s="9" t="s">
        <v>10</v>
      </c>
      <c r="E2393" s="13">
        <v>561</v>
      </c>
      <c r="F2393" s="14">
        <v>30008</v>
      </c>
      <c r="G2393" s="13">
        <v>850</v>
      </c>
      <c r="H2393" s="13">
        <v>553</v>
      </c>
      <c r="I2393" s="28">
        <f t="shared" si="149"/>
        <v>-289</v>
      </c>
      <c r="J2393">
        <f t="shared" si="150"/>
        <v>0.65058823529411769</v>
      </c>
      <c r="K2393">
        <f t="shared" si="151"/>
        <v>0.98573975044563278</v>
      </c>
      <c r="L2393" t="str">
        <f t="shared" si="152"/>
        <v>2</v>
      </c>
    </row>
    <row r="2394" spans="1:12">
      <c r="A2394" s="9" t="s">
        <v>491</v>
      </c>
      <c r="B2394" s="7">
        <v>37452</v>
      </c>
      <c r="C2394" s="9">
        <v>2002</v>
      </c>
      <c r="D2394" s="9" t="s">
        <v>11</v>
      </c>
      <c r="E2394" s="13">
        <v>505</v>
      </c>
      <c r="F2394" s="14">
        <v>16889</v>
      </c>
      <c r="G2394" s="13">
        <v>682</v>
      </c>
      <c r="H2394" s="13">
        <v>501</v>
      </c>
      <c r="I2394" s="28">
        <f t="shared" si="149"/>
        <v>-177</v>
      </c>
      <c r="J2394">
        <f t="shared" si="150"/>
        <v>0.73460410557184752</v>
      </c>
      <c r="K2394">
        <f t="shared" si="151"/>
        <v>0.99207920792079207</v>
      </c>
      <c r="L2394" t="str">
        <f t="shared" si="152"/>
        <v>2</v>
      </c>
    </row>
    <row r="2395" spans="1:12">
      <c r="A2395" s="9" t="s">
        <v>491</v>
      </c>
      <c r="B2395" s="7">
        <v>37452</v>
      </c>
      <c r="C2395" s="9">
        <v>2002</v>
      </c>
      <c r="D2395" s="9" t="s">
        <v>12</v>
      </c>
      <c r="E2395" s="13">
        <v>833</v>
      </c>
      <c r="F2395" s="14">
        <v>101</v>
      </c>
      <c r="G2395" s="13">
        <v>1059</v>
      </c>
      <c r="H2395" s="13">
        <v>822</v>
      </c>
      <c r="I2395" s="28">
        <f t="shared" si="149"/>
        <v>-226</v>
      </c>
      <c r="J2395">
        <f t="shared" si="150"/>
        <v>0.77620396600566577</v>
      </c>
      <c r="K2395">
        <f t="shared" si="151"/>
        <v>0.98679471788715489</v>
      </c>
      <c r="L2395" t="str">
        <f t="shared" si="152"/>
        <v>2</v>
      </c>
    </row>
    <row r="2396" spans="1:12">
      <c r="A2396" s="9" t="s">
        <v>491</v>
      </c>
      <c r="B2396" s="7">
        <v>37452</v>
      </c>
      <c r="C2396" s="9">
        <v>2002</v>
      </c>
      <c r="D2396" s="9" t="s">
        <v>13</v>
      </c>
      <c r="E2396" s="13">
        <v>910</v>
      </c>
      <c r="F2396" s="14">
        <v>30501</v>
      </c>
      <c r="G2396" s="13">
        <v>1242</v>
      </c>
      <c r="H2396" s="13">
        <v>904</v>
      </c>
      <c r="I2396" s="28">
        <f t="shared" si="149"/>
        <v>-332</v>
      </c>
      <c r="J2396">
        <f t="shared" si="150"/>
        <v>0.72785829307568439</v>
      </c>
      <c r="K2396">
        <f t="shared" si="151"/>
        <v>0.99340659340659343</v>
      </c>
      <c r="L2396" t="str">
        <f t="shared" si="152"/>
        <v>2</v>
      </c>
    </row>
    <row r="2397" spans="1:12" ht="25.5">
      <c r="A2397" s="9" t="s">
        <v>492</v>
      </c>
      <c r="B2397" s="7">
        <v>37469</v>
      </c>
      <c r="C2397" s="9">
        <v>2002</v>
      </c>
      <c r="D2397" s="9" t="s">
        <v>9</v>
      </c>
      <c r="E2397" s="13">
        <v>1118</v>
      </c>
      <c r="F2397" s="14">
        <v>30289</v>
      </c>
      <c r="G2397" s="13">
        <v>1640</v>
      </c>
      <c r="H2397" s="13">
        <v>1115</v>
      </c>
      <c r="I2397" s="28">
        <f t="shared" si="149"/>
        <v>-522</v>
      </c>
      <c r="J2397">
        <f t="shared" si="150"/>
        <v>0.67987804878048785</v>
      </c>
      <c r="K2397">
        <f t="shared" si="151"/>
        <v>0.99731663685152061</v>
      </c>
      <c r="L2397" t="str">
        <f t="shared" si="152"/>
        <v>1</v>
      </c>
    </row>
    <row r="2398" spans="1:12" ht="25.5">
      <c r="A2398" s="9" t="s">
        <v>492</v>
      </c>
      <c r="B2398" s="7">
        <v>37469</v>
      </c>
      <c r="C2398" s="9">
        <v>2002</v>
      </c>
      <c r="D2398" s="9" t="s">
        <v>10</v>
      </c>
      <c r="E2398" s="13">
        <v>555</v>
      </c>
      <c r="F2398" s="14">
        <v>31889</v>
      </c>
      <c r="G2398" s="13">
        <v>1149</v>
      </c>
      <c r="H2398" s="13">
        <v>555</v>
      </c>
      <c r="I2398" s="28">
        <f t="shared" si="149"/>
        <v>-594</v>
      </c>
      <c r="J2398">
        <f t="shared" si="150"/>
        <v>0.48302872062663188</v>
      </c>
      <c r="K2398">
        <f t="shared" si="151"/>
        <v>1</v>
      </c>
      <c r="L2398" t="str">
        <f t="shared" si="152"/>
        <v>1</v>
      </c>
    </row>
    <row r="2399" spans="1:12">
      <c r="A2399" s="9" t="s">
        <v>492</v>
      </c>
      <c r="B2399" s="7">
        <v>37469</v>
      </c>
      <c r="C2399" s="9">
        <v>2002</v>
      </c>
      <c r="D2399" s="9" t="s">
        <v>11</v>
      </c>
      <c r="E2399" s="13">
        <v>508</v>
      </c>
      <c r="F2399" s="14">
        <v>16501</v>
      </c>
      <c r="G2399" s="13">
        <v>719</v>
      </c>
      <c r="H2399" s="13">
        <v>504</v>
      </c>
      <c r="I2399" s="28">
        <f t="shared" si="149"/>
        <v>-211</v>
      </c>
      <c r="J2399">
        <f t="shared" si="150"/>
        <v>0.70097357440890129</v>
      </c>
      <c r="K2399">
        <f t="shared" si="151"/>
        <v>0.99212598425196852</v>
      </c>
      <c r="L2399" t="str">
        <f t="shared" si="152"/>
        <v>1</v>
      </c>
    </row>
    <row r="2400" spans="1:12">
      <c r="A2400" s="9" t="s">
        <v>492</v>
      </c>
      <c r="B2400" s="7">
        <v>37469</v>
      </c>
      <c r="C2400" s="9">
        <v>2002</v>
      </c>
      <c r="D2400" s="9" t="s">
        <v>12</v>
      </c>
      <c r="E2400" s="13">
        <v>838</v>
      </c>
      <c r="F2400" s="14">
        <v>116</v>
      </c>
      <c r="G2400" s="13">
        <v>920</v>
      </c>
      <c r="H2400" s="13">
        <v>836</v>
      </c>
      <c r="I2400" s="28">
        <f t="shared" si="149"/>
        <v>-82</v>
      </c>
      <c r="J2400">
        <f t="shared" si="150"/>
        <v>0.90869565217391302</v>
      </c>
      <c r="K2400">
        <f t="shared" si="151"/>
        <v>0.99761336515513122</v>
      </c>
      <c r="L2400" t="str">
        <f t="shared" si="152"/>
        <v>1</v>
      </c>
    </row>
    <row r="2401" spans="1:12">
      <c r="A2401" s="9" t="s">
        <v>492</v>
      </c>
      <c r="B2401" s="7">
        <v>37469</v>
      </c>
      <c r="C2401" s="9">
        <v>2002</v>
      </c>
      <c r="D2401" s="9" t="s">
        <v>13</v>
      </c>
      <c r="E2401" s="13">
        <v>916</v>
      </c>
      <c r="F2401" s="14">
        <v>31899</v>
      </c>
      <c r="G2401" s="13">
        <v>1370</v>
      </c>
      <c r="H2401" s="13">
        <v>899</v>
      </c>
      <c r="I2401" s="28">
        <f t="shared" si="149"/>
        <v>-454</v>
      </c>
      <c r="J2401">
        <f t="shared" si="150"/>
        <v>0.6562043795620438</v>
      </c>
      <c r="K2401">
        <f t="shared" si="151"/>
        <v>0.98144104803493448</v>
      </c>
      <c r="L2401" t="str">
        <f t="shared" si="152"/>
        <v>1</v>
      </c>
    </row>
    <row r="2402" spans="1:12" ht="25.5">
      <c r="A2402" s="9" t="s">
        <v>493</v>
      </c>
      <c r="B2402" s="7">
        <v>37483</v>
      </c>
      <c r="C2402" s="9">
        <v>2002</v>
      </c>
      <c r="D2402" s="9" t="s">
        <v>9</v>
      </c>
      <c r="E2402" s="13">
        <v>1110</v>
      </c>
      <c r="F2402" s="14">
        <v>31289</v>
      </c>
      <c r="G2402" s="13">
        <v>1480</v>
      </c>
      <c r="H2402" s="13">
        <v>1100</v>
      </c>
      <c r="I2402" s="28">
        <f t="shared" si="149"/>
        <v>-370</v>
      </c>
      <c r="J2402">
        <f t="shared" si="150"/>
        <v>0.7432432432432432</v>
      </c>
      <c r="K2402">
        <f t="shared" si="151"/>
        <v>0.99099099099099097</v>
      </c>
      <c r="L2402" t="str">
        <f t="shared" si="152"/>
        <v>2</v>
      </c>
    </row>
    <row r="2403" spans="1:12" ht="25.5">
      <c r="A2403" s="9" t="s">
        <v>493</v>
      </c>
      <c r="B2403" s="7">
        <v>37483</v>
      </c>
      <c r="C2403" s="9">
        <v>2002</v>
      </c>
      <c r="D2403" s="9" t="s">
        <v>10</v>
      </c>
      <c r="E2403" s="13">
        <v>560</v>
      </c>
      <c r="F2403" s="14">
        <v>32001</v>
      </c>
      <c r="G2403" s="13">
        <v>873</v>
      </c>
      <c r="H2403" s="13">
        <v>543</v>
      </c>
      <c r="I2403" s="28">
        <f t="shared" si="149"/>
        <v>-313</v>
      </c>
      <c r="J2403">
        <f t="shared" si="150"/>
        <v>0.62199312714776633</v>
      </c>
      <c r="K2403">
        <f t="shared" si="151"/>
        <v>0.96964285714285714</v>
      </c>
      <c r="L2403" t="str">
        <f t="shared" si="152"/>
        <v>2</v>
      </c>
    </row>
    <row r="2404" spans="1:12">
      <c r="A2404" s="9" t="s">
        <v>493</v>
      </c>
      <c r="B2404" s="7">
        <v>37483</v>
      </c>
      <c r="C2404" s="9">
        <v>2002</v>
      </c>
      <c r="D2404" s="9" t="s">
        <v>11</v>
      </c>
      <c r="E2404" s="13">
        <v>509</v>
      </c>
      <c r="F2404" s="14">
        <v>16409</v>
      </c>
      <c r="G2404" s="13">
        <v>702</v>
      </c>
      <c r="H2404" s="13">
        <v>509</v>
      </c>
      <c r="I2404" s="28">
        <f t="shared" si="149"/>
        <v>-193</v>
      </c>
      <c r="J2404">
        <f t="shared" si="150"/>
        <v>0.72507122507122512</v>
      </c>
      <c r="K2404">
        <f t="shared" si="151"/>
        <v>1</v>
      </c>
      <c r="L2404" t="str">
        <f t="shared" si="152"/>
        <v>2</v>
      </c>
    </row>
    <row r="2405" spans="1:12">
      <c r="A2405" s="9" t="s">
        <v>493</v>
      </c>
      <c r="B2405" s="7">
        <v>37483</v>
      </c>
      <c r="C2405" s="9">
        <v>2002</v>
      </c>
      <c r="D2405" s="9" t="s">
        <v>12</v>
      </c>
      <c r="E2405" s="13">
        <v>843</v>
      </c>
      <c r="F2405" s="14">
        <v>81</v>
      </c>
      <c r="G2405" s="13">
        <v>918</v>
      </c>
      <c r="H2405" s="13">
        <v>837</v>
      </c>
      <c r="I2405" s="28">
        <f t="shared" si="149"/>
        <v>-75</v>
      </c>
      <c r="J2405">
        <f t="shared" si="150"/>
        <v>0.91176470588235292</v>
      </c>
      <c r="K2405">
        <f t="shared" si="151"/>
        <v>0.99288256227758009</v>
      </c>
      <c r="L2405" t="str">
        <f t="shared" si="152"/>
        <v>2</v>
      </c>
    </row>
    <row r="2406" spans="1:12">
      <c r="A2406" s="9" t="s">
        <v>493</v>
      </c>
      <c r="B2406" s="7">
        <v>37483</v>
      </c>
      <c r="C2406" s="9">
        <v>2002</v>
      </c>
      <c r="D2406" s="9" t="s">
        <v>13</v>
      </c>
      <c r="E2406" s="13">
        <v>914</v>
      </c>
      <c r="F2406" s="14">
        <v>32001</v>
      </c>
      <c r="G2406" s="13">
        <v>1386</v>
      </c>
      <c r="H2406" s="13">
        <v>886</v>
      </c>
      <c r="I2406" s="28">
        <f t="shared" si="149"/>
        <v>-472</v>
      </c>
      <c r="J2406">
        <f t="shared" si="150"/>
        <v>0.63924963924963929</v>
      </c>
      <c r="K2406">
        <f t="shared" si="151"/>
        <v>0.96936542669584247</v>
      </c>
      <c r="L2406" t="str">
        <f t="shared" si="152"/>
        <v>2</v>
      </c>
    </row>
    <row r="2407" spans="1:12" ht="25.5">
      <c r="A2407" s="9" t="s">
        <v>494</v>
      </c>
      <c r="B2407" s="7">
        <v>37500</v>
      </c>
      <c r="C2407" s="9">
        <v>2002</v>
      </c>
      <c r="D2407" s="9" t="s">
        <v>9</v>
      </c>
      <c r="E2407" s="13">
        <v>1113</v>
      </c>
      <c r="F2407" s="14">
        <v>30501</v>
      </c>
      <c r="G2407" s="13">
        <v>1337</v>
      </c>
      <c r="H2407" s="13">
        <v>1108</v>
      </c>
      <c r="I2407" s="28">
        <f t="shared" si="149"/>
        <v>-224</v>
      </c>
      <c r="J2407">
        <f t="shared" si="150"/>
        <v>0.82872101720269264</v>
      </c>
      <c r="K2407">
        <f t="shared" si="151"/>
        <v>0.99550763701707101</v>
      </c>
      <c r="L2407" t="str">
        <f t="shared" si="152"/>
        <v>1</v>
      </c>
    </row>
    <row r="2408" spans="1:12" ht="25.5">
      <c r="A2408" s="9" t="s">
        <v>494</v>
      </c>
      <c r="B2408" s="7">
        <v>37500</v>
      </c>
      <c r="C2408" s="9">
        <v>2002</v>
      </c>
      <c r="D2408" s="9" t="s">
        <v>10</v>
      </c>
      <c r="E2408" s="13">
        <v>553</v>
      </c>
      <c r="F2408" s="14">
        <v>31617</v>
      </c>
      <c r="G2408" s="13">
        <v>715</v>
      </c>
      <c r="H2408" s="13">
        <v>553</v>
      </c>
      <c r="I2408" s="28">
        <f t="shared" si="149"/>
        <v>-162</v>
      </c>
      <c r="J2408">
        <f t="shared" si="150"/>
        <v>0.77342657342657339</v>
      </c>
      <c r="K2408">
        <f t="shared" si="151"/>
        <v>1</v>
      </c>
      <c r="L2408" t="str">
        <f t="shared" si="152"/>
        <v>1</v>
      </c>
    </row>
    <row r="2409" spans="1:12">
      <c r="A2409" s="9" t="s">
        <v>494</v>
      </c>
      <c r="B2409" s="7">
        <v>37500</v>
      </c>
      <c r="C2409" s="9">
        <v>2002</v>
      </c>
      <c r="D2409" s="9" t="s">
        <v>11</v>
      </c>
      <c r="E2409" s="13">
        <v>510</v>
      </c>
      <c r="F2409" s="14">
        <v>16403</v>
      </c>
      <c r="G2409" s="13">
        <v>671</v>
      </c>
      <c r="H2409" s="13">
        <v>508</v>
      </c>
      <c r="I2409" s="28">
        <f t="shared" si="149"/>
        <v>-161</v>
      </c>
      <c r="J2409">
        <f t="shared" si="150"/>
        <v>0.75707898658718331</v>
      </c>
      <c r="K2409">
        <f t="shared" si="151"/>
        <v>0.99607843137254903</v>
      </c>
      <c r="L2409" t="str">
        <f t="shared" si="152"/>
        <v>1</v>
      </c>
    </row>
    <row r="2410" spans="1:12">
      <c r="A2410" s="9" t="s">
        <v>494</v>
      </c>
      <c r="B2410" s="7">
        <v>37500</v>
      </c>
      <c r="C2410" s="9">
        <v>2002</v>
      </c>
      <c r="D2410" s="9" t="s">
        <v>12</v>
      </c>
      <c r="E2410" s="13">
        <v>834</v>
      </c>
      <c r="F2410" s="14">
        <v>52</v>
      </c>
      <c r="G2410" s="13">
        <v>996</v>
      </c>
      <c r="H2410" s="13">
        <v>827</v>
      </c>
      <c r="I2410" s="28">
        <f t="shared" si="149"/>
        <v>-162</v>
      </c>
      <c r="J2410">
        <f t="shared" si="150"/>
        <v>0.83032128514056225</v>
      </c>
      <c r="K2410">
        <f t="shared" si="151"/>
        <v>0.99160671462829741</v>
      </c>
      <c r="L2410" t="str">
        <f t="shared" si="152"/>
        <v>1</v>
      </c>
    </row>
    <row r="2411" spans="1:12">
      <c r="A2411" s="9" t="s">
        <v>494</v>
      </c>
      <c r="B2411" s="7">
        <v>37500</v>
      </c>
      <c r="C2411" s="9">
        <v>2002</v>
      </c>
      <c r="D2411" s="9" t="s">
        <v>13</v>
      </c>
      <c r="E2411" s="13">
        <v>926</v>
      </c>
      <c r="F2411" s="14">
        <v>31493</v>
      </c>
      <c r="G2411" s="13">
        <v>1321</v>
      </c>
      <c r="H2411" s="13">
        <v>918</v>
      </c>
      <c r="I2411" s="28">
        <f t="shared" si="149"/>
        <v>-395</v>
      </c>
      <c r="J2411">
        <f t="shared" si="150"/>
        <v>0.69492808478425439</v>
      </c>
      <c r="K2411">
        <f t="shared" si="151"/>
        <v>0.99136069114470837</v>
      </c>
      <c r="L2411" t="str">
        <f t="shared" si="152"/>
        <v>1</v>
      </c>
    </row>
    <row r="2412" spans="1:12" ht="25.5">
      <c r="A2412" s="9" t="s">
        <v>495</v>
      </c>
      <c r="B2412" s="7">
        <v>37514</v>
      </c>
      <c r="C2412" s="9">
        <v>2002</v>
      </c>
      <c r="D2412" s="9" t="s">
        <v>9</v>
      </c>
      <c r="E2412" s="13">
        <v>1120</v>
      </c>
      <c r="F2412" s="14">
        <v>28409</v>
      </c>
      <c r="G2412" s="13">
        <v>1286</v>
      </c>
      <c r="H2412" s="13">
        <v>1118</v>
      </c>
      <c r="I2412" s="28">
        <f t="shared" si="149"/>
        <v>-166</v>
      </c>
      <c r="J2412">
        <f t="shared" si="150"/>
        <v>0.86936236391912913</v>
      </c>
      <c r="K2412">
        <f t="shared" si="151"/>
        <v>0.99821428571428572</v>
      </c>
      <c r="L2412" t="str">
        <f t="shared" si="152"/>
        <v>2</v>
      </c>
    </row>
    <row r="2413" spans="1:12" ht="25.5">
      <c r="A2413" s="9" t="s">
        <v>495</v>
      </c>
      <c r="B2413" s="7">
        <v>37514</v>
      </c>
      <c r="C2413" s="9">
        <v>2002</v>
      </c>
      <c r="D2413" s="9" t="s">
        <v>10</v>
      </c>
      <c r="E2413" s="13">
        <v>569</v>
      </c>
      <c r="F2413" s="14">
        <v>28009</v>
      </c>
      <c r="G2413" s="13">
        <v>756</v>
      </c>
      <c r="H2413" s="13">
        <v>569</v>
      </c>
      <c r="I2413" s="28">
        <f t="shared" si="149"/>
        <v>-187</v>
      </c>
      <c r="J2413">
        <f t="shared" si="150"/>
        <v>0.75264550264550267</v>
      </c>
      <c r="K2413">
        <f t="shared" si="151"/>
        <v>1</v>
      </c>
      <c r="L2413" t="str">
        <f t="shared" si="152"/>
        <v>2</v>
      </c>
    </row>
    <row r="2414" spans="1:12">
      <c r="A2414" s="9" t="s">
        <v>495</v>
      </c>
      <c r="B2414" s="7">
        <v>37514</v>
      </c>
      <c r="C2414" s="9">
        <v>2002</v>
      </c>
      <c r="D2414" s="9" t="s">
        <v>11</v>
      </c>
      <c r="E2414" s="13">
        <v>505</v>
      </c>
      <c r="F2414" s="14">
        <v>16409</v>
      </c>
      <c r="G2414" s="13">
        <v>615</v>
      </c>
      <c r="H2414" s="13">
        <v>487</v>
      </c>
      <c r="I2414" s="28">
        <f t="shared" si="149"/>
        <v>-110</v>
      </c>
      <c r="J2414">
        <f t="shared" si="150"/>
        <v>0.79186991869918699</v>
      </c>
      <c r="K2414">
        <f t="shared" si="151"/>
        <v>0.96435643564356432</v>
      </c>
      <c r="L2414" t="str">
        <f t="shared" si="152"/>
        <v>2</v>
      </c>
    </row>
    <row r="2415" spans="1:12">
      <c r="A2415" s="9" t="s">
        <v>495</v>
      </c>
      <c r="B2415" s="7">
        <v>37514</v>
      </c>
      <c r="C2415" s="9">
        <v>2002</v>
      </c>
      <c r="D2415" s="9" t="s">
        <v>12</v>
      </c>
      <c r="E2415" s="13">
        <v>838</v>
      </c>
      <c r="F2415" s="14">
        <v>21</v>
      </c>
      <c r="G2415" s="13">
        <v>872</v>
      </c>
      <c r="H2415" s="13">
        <v>838</v>
      </c>
      <c r="I2415" s="28">
        <f t="shared" si="149"/>
        <v>-34</v>
      </c>
      <c r="J2415">
        <f t="shared" si="150"/>
        <v>0.96100917431192656</v>
      </c>
      <c r="K2415">
        <f t="shared" si="151"/>
        <v>1</v>
      </c>
      <c r="L2415" t="str">
        <f t="shared" si="152"/>
        <v>2</v>
      </c>
    </row>
    <row r="2416" spans="1:12">
      <c r="A2416" s="9" t="s">
        <v>495</v>
      </c>
      <c r="B2416" s="7">
        <v>37514</v>
      </c>
      <c r="C2416" s="9">
        <v>2002</v>
      </c>
      <c r="D2416" s="9" t="s">
        <v>13</v>
      </c>
      <c r="E2416" s="13">
        <v>936</v>
      </c>
      <c r="F2416" s="14">
        <v>29499</v>
      </c>
      <c r="G2416" s="13">
        <v>1438</v>
      </c>
      <c r="H2416" s="13">
        <v>934</v>
      </c>
      <c r="I2416" s="28">
        <f t="shared" si="149"/>
        <v>-502</v>
      </c>
      <c r="J2416">
        <f t="shared" si="150"/>
        <v>0.64951321279554941</v>
      </c>
      <c r="K2416">
        <f t="shared" si="151"/>
        <v>0.99786324786324787</v>
      </c>
      <c r="L2416" t="str">
        <f t="shared" si="152"/>
        <v>2</v>
      </c>
    </row>
    <row r="2417" spans="1:12" ht="25.5">
      <c r="A2417" s="9" t="s">
        <v>496</v>
      </c>
      <c r="B2417" s="7">
        <v>37530</v>
      </c>
      <c r="C2417" s="9">
        <v>2002</v>
      </c>
      <c r="D2417" s="9" t="s">
        <v>9</v>
      </c>
      <c r="E2417" s="13">
        <v>1115</v>
      </c>
      <c r="F2417" s="14">
        <v>31334</v>
      </c>
      <c r="G2417" s="13">
        <v>1889</v>
      </c>
      <c r="H2417" s="13">
        <v>1101</v>
      </c>
      <c r="I2417" s="28">
        <f t="shared" si="149"/>
        <v>-774</v>
      </c>
      <c r="J2417">
        <f t="shared" si="150"/>
        <v>0.58284806776071996</v>
      </c>
      <c r="K2417">
        <f t="shared" si="151"/>
        <v>0.98744394618834086</v>
      </c>
      <c r="L2417" t="str">
        <f t="shared" si="152"/>
        <v>1</v>
      </c>
    </row>
    <row r="2418" spans="1:12" ht="25.5">
      <c r="A2418" s="9" t="s">
        <v>496</v>
      </c>
      <c r="B2418" s="7">
        <v>37530</v>
      </c>
      <c r="C2418" s="9">
        <v>2002</v>
      </c>
      <c r="D2418" s="9" t="s">
        <v>10</v>
      </c>
      <c r="E2418" s="13">
        <v>553</v>
      </c>
      <c r="F2418" s="14">
        <v>31795</v>
      </c>
      <c r="G2418" s="13">
        <v>917</v>
      </c>
      <c r="H2418" s="13">
        <v>553</v>
      </c>
      <c r="I2418" s="28">
        <f t="shared" si="149"/>
        <v>-364</v>
      </c>
      <c r="J2418">
        <f t="shared" si="150"/>
        <v>0.60305343511450382</v>
      </c>
      <c r="K2418">
        <f t="shared" si="151"/>
        <v>1</v>
      </c>
      <c r="L2418" t="str">
        <f t="shared" si="152"/>
        <v>1</v>
      </c>
    </row>
    <row r="2419" spans="1:12">
      <c r="A2419" s="9" t="s">
        <v>496</v>
      </c>
      <c r="B2419" s="7">
        <v>37530</v>
      </c>
      <c r="C2419" s="9">
        <v>2002</v>
      </c>
      <c r="D2419" s="9" t="s">
        <v>11</v>
      </c>
      <c r="E2419" s="13">
        <v>508</v>
      </c>
      <c r="F2419" s="14">
        <v>17581</v>
      </c>
      <c r="G2419" s="13">
        <v>682</v>
      </c>
      <c r="H2419" s="13">
        <v>508</v>
      </c>
      <c r="I2419" s="28">
        <f t="shared" si="149"/>
        <v>-174</v>
      </c>
      <c r="J2419">
        <f t="shared" si="150"/>
        <v>0.74486803519061584</v>
      </c>
      <c r="K2419">
        <f t="shared" si="151"/>
        <v>1</v>
      </c>
      <c r="L2419" t="str">
        <f t="shared" si="152"/>
        <v>1</v>
      </c>
    </row>
    <row r="2420" spans="1:12">
      <c r="A2420" s="9" t="s">
        <v>496</v>
      </c>
      <c r="B2420" s="7">
        <v>37530</v>
      </c>
      <c r="C2420" s="9">
        <v>2002</v>
      </c>
      <c r="D2420" s="9" t="s">
        <v>12</v>
      </c>
      <c r="E2420" s="13">
        <v>839</v>
      </c>
      <c r="F2420" s="14">
        <v>36</v>
      </c>
      <c r="G2420" s="13">
        <v>1061</v>
      </c>
      <c r="H2420" s="13">
        <v>731</v>
      </c>
      <c r="I2420" s="28">
        <f t="shared" si="149"/>
        <v>-222</v>
      </c>
      <c r="J2420">
        <f t="shared" si="150"/>
        <v>0.68897266729500473</v>
      </c>
      <c r="K2420">
        <f t="shared" si="151"/>
        <v>0.87127532777115613</v>
      </c>
      <c r="L2420" t="str">
        <f t="shared" si="152"/>
        <v>1</v>
      </c>
    </row>
    <row r="2421" spans="1:12">
      <c r="A2421" s="9" t="s">
        <v>496</v>
      </c>
      <c r="B2421" s="7">
        <v>37530</v>
      </c>
      <c r="C2421" s="9">
        <v>2002</v>
      </c>
      <c r="D2421" s="9" t="s">
        <v>13</v>
      </c>
      <c r="E2421" s="13">
        <v>917</v>
      </c>
      <c r="F2421" s="14">
        <v>30989</v>
      </c>
      <c r="G2421" s="13">
        <v>1501</v>
      </c>
      <c r="H2421" s="13">
        <v>911</v>
      </c>
      <c r="I2421" s="28">
        <f t="shared" si="149"/>
        <v>-584</v>
      </c>
      <c r="J2421">
        <f t="shared" si="150"/>
        <v>0.60692871419053962</v>
      </c>
      <c r="K2421">
        <f t="shared" si="151"/>
        <v>0.99345692475463465</v>
      </c>
      <c r="L2421" t="str">
        <f t="shared" si="152"/>
        <v>1</v>
      </c>
    </row>
    <row r="2422" spans="1:12" ht="25.5">
      <c r="A2422" s="9" t="s">
        <v>497</v>
      </c>
      <c r="B2422" s="7">
        <v>37544</v>
      </c>
      <c r="C2422" s="9">
        <v>2002</v>
      </c>
      <c r="D2422" s="9" t="s">
        <v>9</v>
      </c>
      <c r="E2422" s="13">
        <v>1112</v>
      </c>
      <c r="F2422" s="14">
        <v>30758</v>
      </c>
      <c r="G2422" s="13">
        <v>1624</v>
      </c>
      <c r="H2422" s="13">
        <v>1110</v>
      </c>
      <c r="I2422" s="28">
        <f t="shared" si="149"/>
        <v>-512</v>
      </c>
      <c r="J2422">
        <f t="shared" si="150"/>
        <v>0.68349753694581283</v>
      </c>
      <c r="K2422">
        <f t="shared" si="151"/>
        <v>0.99820143884892087</v>
      </c>
      <c r="L2422" t="str">
        <f t="shared" si="152"/>
        <v>2</v>
      </c>
    </row>
    <row r="2423" spans="1:12" ht="25.5">
      <c r="A2423" s="9" t="s">
        <v>497</v>
      </c>
      <c r="B2423" s="7">
        <v>37544</v>
      </c>
      <c r="C2423" s="9">
        <v>2002</v>
      </c>
      <c r="D2423" s="9" t="s">
        <v>10</v>
      </c>
      <c r="E2423" s="13">
        <v>552</v>
      </c>
      <c r="F2423" s="14">
        <v>30811</v>
      </c>
      <c r="G2423" s="13">
        <v>850</v>
      </c>
      <c r="H2423" s="13">
        <v>551</v>
      </c>
      <c r="I2423" s="28">
        <f t="shared" si="149"/>
        <v>-298</v>
      </c>
      <c r="J2423">
        <f t="shared" si="150"/>
        <v>0.64823529411764702</v>
      </c>
      <c r="K2423">
        <f t="shared" si="151"/>
        <v>0.99818840579710144</v>
      </c>
      <c r="L2423" t="str">
        <f t="shared" si="152"/>
        <v>2</v>
      </c>
    </row>
    <row r="2424" spans="1:12">
      <c r="A2424" s="9" t="s">
        <v>497</v>
      </c>
      <c r="B2424" s="7">
        <v>37544</v>
      </c>
      <c r="C2424" s="9">
        <v>2002</v>
      </c>
      <c r="D2424" s="9" t="s">
        <v>11</v>
      </c>
      <c r="E2424" s="13">
        <v>523</v>
      </c>
      <c r="F2424" s="14">
        <v>16819</v>
      </c>
      <c r="G2424" s="13">
        <v>651</v>
      </c>
      <c r="H2424" s="13">
        <v>517</v>
      </c>
      <c r="I2424" s="28">
        <f t="shared" si="149"/>
        <v>-128</v>
      </c>
      <c r="J2424">
        <f t="shared" si="150"/>
        <v>0.79416282642089098</v>
      </c>
      <c r="K2424">
        <f t="shared" si="151"/>
        <v>0.98852772466539196</v>
      </c>
      <c r="L2424" t="str">
        <f t="shared" si="152"/>
        <v>2</v>
      </c>
    </row>
    <row r="2425" spans="1:12">
      <c r="A2425" s="9" t="s">
        <v>497</v>
      </c>
      <c r="B2425" s="7">
        <v>37544</v>
      </c>
      <c r="C2425" s="9">
        <v>2002</v>
      </c>
      <c r="D2425" s="9" t="s">
        <v>12</v>
      </c>
      <c r="E2425" s="13">
        <v>832</v>
      </c>
      <c r="F2425" s="14">
        <v>22</v>
      </c>
      <c r="G2425" s="13">
        <v>907</v>
      </c>
      <c r="H2425" s="13">
        <v>829</v>
      </c>
      <c r="I2425" s="28">
        <f t="shared" si="149"/>
        <v>-75</v>
      </c>
      <c r="J2425">
        <f t="shared" si="150"/>
        <v>0.91400220507166485</v>
      </c>
      <c r="K2425">
        <f t="shared" si="151"/>
        <v>0.99639423076923073</v>
      </c>
      <c r="L2425" t="str">
        <f t="shared" si="152"/>
        <v>2</v>
      </c>
    </row>
    <row r="2426" spans="1:12">
      <c r="A2426" s="9" t="s">
        <v>497</v>
      </c>
      <c r="B2426" s="7">
        <v>37544</v>
      </c>
      <c r="C2426" s="9">
        <v>2002</v>
      </c>
      <c r="D2426" s="9" t="s">
        <v>13</v>
      </c>
      <c r="E2426" s="13">
        <v>910</v>
      </c>
      <c r="F2426" s="14">
        <v>30801</v>
      </c>
      <c r="G2426" s="13">
        <v>1377</v>
      </c>
      <c r="H2426" s="13">
        <v>905</v>
      </c>
      <c r="I2426" s="28">
        <f t="shared" si="149"/>
        <v>-467</v>
      </c>
      <c r="J2426">
        <f t="shared" si="150"/>
        <v>0.65722585330428462</v>
      </c>
      <c r="K2426">
        <f t="shared" si="151"/>
        <v>0.99450549450549453</v>
      </c>
      <c r="L2426" t="str">
        <f t="shared" si="152"/>
        <v>2</v>
      </c>
    </row>
    <row r="2427" spans="1:12" ht="25.5">
      <c r="A2427" s="9" t="s">
        <v>498</v>
      </c>
      <c r="B2427" s="7">
        <v>37561</v>
      </c>
      <c r="C2427" s="9">
        <v>2002</v>
      </c>
      <c r="D2427" s="9" t="s">
        <v>9</v>
      </c>
      <c r="E2427" s="13">
        <v>1346</v>
      </c>
      <c r="F2427" s="14">
        <v>29113</v>
      </c>
      <c r="G2427" s="13">
        <v>1724</v>
      </c>
      <c r="H2427" s="13">
        <v>1346</v>
      </c>
      <c r="I2427" s="28">
        <f t="shared" si="149"/>
        <v>-378</v>
      </c>
      <c r="J2427">
        <f t="shared" si="150"/>
        <v>0.78074245939675169</v>
      </c>
      <c r="K2427">
        <f t="shared" si="151"/>
        <v>1</v>
      </c>
      <c r="L2427" t="str">
        <f t="shared" si="152"/>
        <v>1</v>
      </c>
    </row>
    <row r="2428" spans="1:12" ht="25.5">
      <c r="A2428" s="9" t="s">
        <v>498</v>
      </c>
      <c r="B2428" s="7">
        <v>37561</v>
      </c>
      <c r="C2428" s="9">
        <v>2002</v>
      </c>
      <c r="D2428" s="9" t="s">
        <v>10</v>
      </c>
      <c r="E2428" s="13">
        <v>663</v>
      </c>
      <c r="F2428" s="14">
        <v>27667</v>
      </c>
      <c r="G2428" s="13">
        <v>866</v>
      </c>
      <c r="H2428" s="13">
        <v>663</v>
      </c>
      <c r="I2428" s="28">
        <f t="shared" si="149"/>
        <v>-203</v>
      </c>
      <c r="J2428">
        <f t="shared" si="150"/>
        <v>0.76558891454965361</v>
      </c>
      <c r="K2428">
        <f t="shared" si="151"/>
        <v>1</v>
      </c>
      <c r="L2428" t="str">
        <f t="shared" si="152"/>
        <v>1</v>
      </c>
    </row>
    <row r="2429" spans="1:12">
      <c r="A2429" s="9" t="s">
        <v>498</v>
      </c>
      <c r="B2429" s="7">
        <v>37561</v>
      </c>
      <c r="C2429" s="9">
        <v>2002</v>
      </c>
      <c r="D2429" s="9" t="s">
        <v>11</v>
      </c>
      <c r="E2429" s="13">
        <v>571</v>
      </c>
      <c r="F2429" s="14">
        <v>14995</v>
      </c>
      <c r="G2429" s="13">
        <v>709</v>
      </c>
      <c r="H2429" s="13">
        <v>570</v>
      </c>
      <c r="I2429" s="28">
        <f t="shared" si="149"/>
        <v>-138</v>
      </c>
      <c r="J2429">
        <f t="shared" si="150"/>
        <v>0.80394922425952042</v>
      </c>
      <c r="K2429">
        <f t="shared" si="151"/>
        <v>0.99824868651488619</v>
      </c>
      <c r="L2429" t="str">
        <f t="shared" si="152"/>
        <v>1</v>
      </c>
    </row>
    <row r="2430" spans="1:12">
      <c r="A2430" s="9" t="s">
        <v>498</v>
      </c>
      <c r="B2430" s="7">
        <v>37561</v>
      </c>
      <c r="C2430" s="9">
        <v>2002</v>
      </c>
      <c r="D2430" s="9" t="s">
        <v>12</v>
      </c>
      <c r="E2430" s="13">
        <v>940</v>
      </c>
      <c r="F2430" s="14">
        <v>10</v>
      </c>
      <c r="G2430" s="13">
        <v>1004</v>
      </c>
      <c r="H2430" s="13">
        <v>938</v>
      </c>
      <c r="I2430" s="28">
        <f t="shared" si="149"/>
        <v>-64</v>
      </c>
      <c r="J2430">
        <f t="shared" si="150"/>
        <v>0.93426294820717126</v>
      </c>
      <c r="K2430">
        <f t="shared" si="151"/>
        <v>0.99787234042553197</v>
      </c>
      <c r="L2430" t="str">
        <f t="shared" si="152"/>
        <v>1</v>
      </c>
    </row>
    <row r="2431" spans="1:12">
      <c r="A2431" s="9" t="s">
        <v>498</v>
      </c>
      <c r="B2431" s="7">
        <v>37561</v>
      </c>
      <c r="C2431" s="9">
        <v>2002</v>
      </c>
      <c r="D2431" s="9" t="s">
        <v>13</v>
      </c>
      <c r="E2431" s="13">
        <v>1097</v>
      </c>
      <c r="F2431" s="14">
        <v>27999</v>
      </c>
      <c r="G2431" s="13">
        <v>1663</v>
      </c>
      <c r="H2431" s="13">
        <v>1083</v>
      </c>
      <c r="I2431" s="28">
        <f t="shared" si="149"/>
        <v>-566</v>
      </c>
      <c r="J2431">
        <f t="shared" si="150"/>
        <v>0.65123271196632593</v>
      </c>
      <c r="K2431">
        <f t="shared" si="151"/>
        <v>0.98723792160437562</v>
      </c>
      <c r="L2431" t="str">
        <f t="shared" si="152"/>
        <v>1</v>
      </c>
    </row>
    <row r="2432" spans="1:12" ht="25.5">
      <c r="A2432" s="9" t="s">
        <v>499</v>
      </c>
      <c r="B2432" s="7">
        <v>37575</v>
      </c>
      <c r="C2432" s="9">
        <v>2002</v>
      </c>
      <c r="D2432" s="9" t="s">
        <v>9</v>
      </c>
      <c r="E2432" s="13">
        <v>1334</v>
      </c>
      <c r="F2432" s="14">
        <v>29008</v>
      </c>
      <c r="G2432" s="13">
        <v>1942</v>
      </c>
      <c r="H2432" s="13">
        <v>1328</v>
      </c>
      <c r="I2432" s="28">
        <f t="shared" si="149"/>
        <v>-608</v>
      </c>
      <c r="J2432">
        <f t="shared" si="150"/>
        <v>0.68383110195674557</v>
      </c>
      <c r="K2432">
        <f t="shared" si="151"/>
        <v>0.99550224887556227</v>
      </c>
      <c r="L2432" t="str">
        <f t="shared" si="152"/>
        <v>2</v>
      </c>
    </row>
    <row r="2433" spans="1:12" ht="25.5">
      <c r="A2433" s="9" t="s">
        <v>499</v>
      </c>
      <c r="B2433" s="7">
        <v>37575</v>
      </c>
      <c r="C2433" s="9">
        <v>2002</v>
      </c>
      <c r="D2433" s="9" t="s">
        <v>10</v>
      </c>
      <c r="E2433" s="13">
        <v>663</v>
      </c>
      <c r="F2433" s="14">
        <v>28001</v>
      </c>
      <c r="G2433" s="13">
        <v>879</v>
      </c>
      <c r="H2433" s="13">
        <v>597</v>
      </c>
      <c r="I2433" s="28">
        <f t="shared" si="149"/>
        <v>-216</v>
      </c>
      <c r="J2433">
        <f t="shared" si="150"/>
        <v>0.67918088737201365</v>
      </c>
      <c r="K2433">
        <f t="shared" si="151"/>
        <v>0.90045248868778283</v>
      </c>
      <c r="L2433" t="str">
        <f t="shared" si="152"/>
        <v>2</v>
      </c>
    </row>
    <row r="2434" spans="1:12">
      <c r="A2434" s="9" t="s">
        <v>499</v>
      </c>
      <c r="B2434" s="7">
        <v>37575</v>
      </c>
      <c r="C2434" s="9">
        <v>2002</v>
      </c>
      <c r="D2434" s="9" t="s">
        <v>11</v>
      </c>
      <c r="E2434" s="13">
        <v>576</v>
      </c>
      <c r="F2434" s="14">
        <v>13789</v>
      </c>
      <c r="G2434" s="13">
        <v>736</v>
      </c>
      <c r="H2434" s="13">
        <v>567</v>
      </c>
      <c r="I2434" s="28">
        <f t="shared" si="149"/>
        <v>-160</v>
      </c>
      <c r="J2434">
        <f t="shared" si="150"/>
        <v>0.77038043478260865</v>
      </c>
      <c r="K2434">
        <f t="shared" si="151"/>
        <v>0.984375</v>
      </c>
      <c r="L2434" t="str">
        <f t="shared" si="152"/>
        <v>2</v>
      </c>
    </row>
    <row r="2435" spans="1:12">
      <c r="A2435" s="9" t="s">
        <v>499</v>
      </c>
      <c r="B2435" s="7">
        <v>37575</v>
      </c>
      <c r="C2435" s="9">
        <v>2002</v>
      </c>
      <c r="D2435" s="9" t="s">
        <v>12</v>
      </c>
      <c r="E2435" s="13">
        <v>835</v>
      </c>
      <c r="F2435" s="14">
        <v>1</v>
      </c>
      <c r="G2435" s="13">
        <v>676</v>
      </c>
      <c r="H2435" s="13">
        <v>676</v>
      </c>
      <c r="I2435" s="28">
        <f t="shared" ref="I2435:I2446" si="153">E2435-G2435</f>
        <v>159</v>
      </c>
      <c r="J2435">
        <f t="shared" ref="J2435:J2446" si="154">H2435/G2435</f>
        <v>1</v>
      </c>
      <c r="K2435">
        <f t="shared" ref="K2435:K2446" si="155">H2435/E2435</f>
        <v>0.80958083832335326</v>
      </c>
      <c r="L2435" t="str">
        <f t="shared" ref="L2435:L2446" si="156">IF(COUNTIF(A2435,"*First*"), "1","2")</f>
        <v>2</v>
      </c>
    </row>
    <row r="2436" spans="1:12">
      <c r="A2436" s="9" t="s">
        <v>499</v>
      </c>
      <c r="B2436" s="7">
        <v>37575</v>
      </c>
      <c r="C2436" s="9">
        <v>2002</v>
      </c>
      <c r="D2436" s="9" t="s">
        <v>13</v>
      </c>
      <c r="E2436" s="13">
        <v>1095</v>
      </c>
      <c r="F2436" s="14">
        <v>28005</v>
      </c>
      <c r="G2436" s="13">
        <v>1445</v>
      </c>
      <c r="H2436" s="13">
        <v>1094</v>
      </c>
      <c r="I2436" s="28">
        <f t="shared" si="153"/>
        <v>-350</v>
      </c>
      <c r="J2436">
        <f t="shared" si="154"/>
        <v>0.75709342560553639</v>
      </c>
      <c r="K2436">
        <f t="shared" si="155"/>
        <v>0.99908675799086755</v>
      </c>
      <c r="L2436" t="str">
        <f t="shared" si="156"/>
        <v>2</v>
      </c>
    </row>
    <row r="2437" spans="1:12" ht="25.5">
      <c r="A2437" s="9" t="s">
        <v>500</v>
      </c>
      <c r="B2437" s="7">
        <v>37591</v>
      </c>
      <c r="C2437" s="9">
        <v>2002</v>
      </c>
      <c r="D2437" s="9" t="s">
        <v>9</v>
      </c>
      <c r="E2437" s="13">
        <v>1332</v>
      </c>
      <c r="F2437" s="14">
        <v>28501</v>
      </c>
      <c r="G2437" s="13">
        <v>1851</v>
      </c>
      <c r="H2437" s="13">
        <v>1322</v>
      </c>
      <c r="I2437" s="28">
        <f t="shared" si="153"/>
        <v>-519</v>
      </c>
      <c r="J2437">
        <f t="shared" si="154"/>
        <v>0.71420853592652622</v>
      </c>
      <c r="K2437">
        <f t="shared" si="155"/>
        <v>0.9924924924924925</v>
      </c>
      <c r="L2437" t="str">
        <f t="shared" si="156"/>
        <v>1</v>
      </c>
    </row>
    <row r="2438" spans="1:12" ht="25.5">
      <c r="A2438" s="9" t="s">
        <v>500</v>
      </c>
      <c r="B2438" s="7">
        <v>37591</v>
      </c>
      <c r="C2438" s="9">
        <v>2002</v>
      </c>
      <c r="D2438" s="9" t="s">
        <v>10</v>
      </c>
      <c r="E2438" s="13">
        <v>663</v>
      </c>
      <c r="F2438" s="14">
        <v>27289</v>
      </c>
      <c r="G2438" s="13">
        <v>822</v>
      </c>
      <c r="H2438" s="13">
        <v>619</v>
      </c>
      <c r="I2438" s="28">
        <f t="shared" si="153"/>
        <v>-159</v>
      </c>
      <c r="J2438">
        <f t="shared" si="154"/>
        <v>0.75304136253041365</v>
      </c>
      <c r="K2438">
        <f t="shared" si="155"/>
        <v>0.93363499245852188</v>
      </c>
      <c r="L2438" t="str">
        <f t="shared" si="156"/>
        <v>1</v>
      </c>
    </row>
    <row r="2439" spans="1:12">
      <c r="A2439" s="9" t="s">
        <v>500</v>
      </c>
      <c r="B2439" s="7">
        <v>37591</v>
      </c>
      <c r="C2439" s="9">
        <v>2002</v>
      </c>
      <c r="D2439" s="9" t="s">
        <v>11</v>
      </c>
      <c r="E2439" s="13">
        <v>572</v>
      </c>
      <c r="F2439" s="14">
        <v>12552</v>
      </c>
      <c r="G2439" s="13">
        <v>773</v>
      </c>
      <c r="H2439" s="13">
        <v>566</v>
      </c>
      <c r="I2439" s="28">
        <f t="shared" si="153"/>
        <v>-201</v>
      </c>
      <c r="J2439">
        <f t="shared" si="154"/>
        <v>0.73221216041397152</v>
      </c>
      <c r="K2439">
        <f t="shared" si="155"/>
        <v>0.98951048951048948</v>
      </c>
      <c r="L2439" t="str">
        <f t="shared" si="156"/>
        <v>1</v>
      </c>
    </row>
    <row r="2440" spans="1:12">
      <c r="A2440" s="9" t="s">
        <v>500</v>
      </c>
      <c r="B2440" s="7">
        <v>37591</v>
      </c>
      <c r="C2440" s="9">
        <v>2002</v>
      </c>
      <c r="D2440" s="9" t="s">
        <v>12</v>
      </c>
      <c r="E2440" s="13">
        <v>834</v>
      </c>
      <c r="F2440" s="14">
        <v>3</v>
      </c>
      <c r="G2440" s="13">
        <v>853</v>
      </c>
      <c r="H2440" s="13">
        <v>826</v>
      </c>
      <c r="I2440" s="28">
        <f t="shared" si="153"/>
        <v>-19</v>
      </c>
      <c r="J2440">
        <f t="shared" si="154"/>
        <v>0.96834701055099648</v>
      </c>
      <c r="K2440">
        <f t="shared" si="155"/>
        <v>0.99040767386091122</v>
      </c>
      <c r="L2440" t="str">
        <f t="shared" si="156"/>
        <v>1</v>
      </c>
    </row>
    <row r="2441" spans="1:12">
      <c r="A2441" s="9" t="s">
        <v>500</v>
      </c>
      <c r="B2441" s="7">
        <v>37591</v>
      </c>
      <c r="C2441" s="9">
        <v>2002</v>
      </c>
      <c r="D2441" s="9" t="s">
        <v>13</v>
      </c>
      <c r="E2441" s="13">
        <v>1105</v>
      </c>
      <c r="F2441" s="14">
        <v>28487</v>
      </c>
      <c r="G2441" s="13">
        <v>1477</v>
      </c>
      <c r="H2441" s="13">
        <v>1101</v>
      </c>
      <c r="I2441" s="28">
        <f t="shared" si="153"/>
        <v>-372</v>
      </c>
      <c r="J2441">
        <f t="shared" si="154"/>
        <v>0.74542992552471221</v>
      </c>
      <c r="K2441">
        <f t="shared" si="155"/>
        <v>0.99638009049773757</v>
      </c>
      <c r="L2441" t="str">
        <f t="shared" si="156"/>
        <v>1</v>
      </c>
    </row>
    <row r="2442" spans="1:12" ht="25.5">
      <c r="A2442" s="9" t="s">
        <v>501</v>
      </c>
      <c r="B2442" s="7">
        <v>37605</v>
      </c>
      <c r="C2442" s="9">
        <v>2002</v>
      </c>
      <c r="D2442" s="9" t="s">
        <v>9</v>
      </c>
      <c r="E2442" s="13">
        <v>1338</v>
      </c>
      <c r="F2442" s="14">
        <v>26993</v>
      </c>
      <c r="G2442" s="13">
        <v>1546</v>
      </c>
      <c r="H2442" s="13">
        <v>1337</v>
      </c>
      <c r="I2442" s="28">
        <f t="shared" si="153"/>
        <v>-208</v>
      </c>
      <c r="J2442">
        <f t="shared" si="154"/>
        <v>0.86481241914618368</v>
      </c>
      <c r="K2442">
        <f t="shared" si="155"/>
        <v>0.99925261584454406</v>
      </c>
      <c r="L2442" t="str">
        <f t="shared" si="156"/>
        <v>2</v>
      </c>
    </row>
    <row r="2443" spans="1:12" ht="25.5">
      <c r="A2443" s="9" t="s">
        <v>501</v>
      </c>
      <c r="B2443" s="7">
        <v>37605</v>
      </c>
      <c r="C2443" s="9">
        <v>2002</v>
      </c>
      <c r="D2443" s="9" t="s">
        <v>10</v>
      </c>
      <c r="E2443" s="13">
        <v>728</v>
      </c>
      <c r="F2443" s="14">
        <v>23890</v>
      </c>
      <c r="G2443" s="13">
        <v>977</v>
      </c>
      <c r="H2443" s="13">
        <v>728</v>
      </c>
      <c r="I2443" s="28">
        <f t="shared" si="153"/>
        <v>-249</v>
      </c>
      <c r="J2443">
        <f t="shared" si="154"/>
        <v>0.74513817809621286</v>
      </c>
      <c r="K2443">
        <f t="shared" si="155"/>
        <v>1</v>
      </c>
      <c r="L2443" t="str">
        <f t="shared" si="156"/>
        <v>2</v>
      </c>
    </row>
    <row r="2444" spans="1:12">
      <c r="A2444" s="9" t="s">
        <v>501</v>
      </c>
      <c r="B2444" s="7">
        <v>37605</v>
      </c>
      <c r="C2444" s="9">
        <v>2002</v>
      </c>
      <c r="D2444" s="9" t="s">
        <v>11</v>
      </c>
      <c r="E2444" s="13">
        <v>579</v>
      </c>
      <c r="F2444" s="14">
        <v>10001</v>
      </c>
      <c r="G2444" s="13">
        <v>682</v>
      </c>
      <c r="H2444" s="13">
        <v>544</v>
      </c>
      <c r="I2444" s="28">
        <f t="shared" si="153"/>
        <v>-103</v>
      </c>
      <c r="J2444">
        <f t="shared" si="154"/>
        <v>0.79765395894428148</v>
      </c>
      <c r="K2444">
        <f t="shared" si="155"/>
        <v>0.93955094991364418</v>
      </c>
      <c r="L2444" t="str">
        <f t="shared" si="156"/>
        <v>2</v>
      </c>
    </row>
    <row r="2445" spans="1:12">
      <c r="A2445" s="9" t="s">
        <v>501</v>
      </c>
      <c r="B2445" s="7">
        <v>37605</v>
      </c>
      <c r="C2445" s="9">
        <v>2002</v>
      </c>
      <c r="D2445" s="9" t="s">
        <v>12</v>
      </c>
      <c r="E2445" s="13">
        <v>991</v>
      </c>
      <c r="F2445" s="14">
        <v>1</v>
      </c>
      <c r="G2445" s="13">
        <v>734</v>
      </c>
      <c r="H2445" s="13">
        <v>734</v>
      </c>
      <c r="I2445" s="28">
        <f t="shared" si="153"/>
        <v>257</v>
      </c>
      <c r="J2445">
        <f t="shared" si="154"/>
        <v>1</v>
      </c>
      <c r="K2445">
        <f t="shared" si="155"/>
        <v>0.74066599394550958</v>
      </c>
      <c r="L2445" t="str">
        <f t="shared" si="156"/>
        <v>2</v>
      </c>
    </row>
    <row r="2446" spans="1:12">
      <c r="A2446" s="9" t="s">
        <v>501</v>
      </c>
      <c r="B2446" s="7">
        <v>37605</v>
      </c>
      <c r="C2446" s="9">
        <v>2002</v>
      </c>
      <c r="D2446" s="9" t="s">
        <v>13</v>
      </c>
      <c r="E2446" s="13">
        <v>1091</v>
      </c>
      <c r="F2446" s="14">
        <v>27119</v>
      </c>
      <c r="G2446" s="13">
        <v>1501</v>
      </c>
      <c r="H2446" s="13">
        <v>1082</v>
      </c>
      <c r="I2446" s="28">
        <f t="shared" si="153"/>
        <v>-410</v>
      </c>
      <c r="J2446">
        <f t="shared" si="154"/>
        <v>0.72085276482345106</v>
      </c>
      <c r="K2446">
        <f t="shared" si="155"/>
        <v>0.99175068744271311</v>
      </c>
      <c r="L2446" t="str">
        <f t="shared" si="156"/>
        <v>2</v>
      </c>
    </row>
  </sheetData>
  <autoFilter ref="A1:L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workbookViewId="0"/>
  </sheetViews>
  <sheetFormatPr defaultColWidth="12.5703125" defaultRowHeight="12.75" customHeight="1"/>
  <sheetData>
    <row r="1" spans="1:6" ht="12.75" customHeight="1">
      <c r="A1" s="15" t="s">
        <v>502</v>
      </c>
    </row>
    <row r="2" spans="1:6" ht="12.75" customHeight="1">
      <c r="A2" t="str">
        <f ca="1">IFERROR(__xludf.DUMMYFUNCTION("IMPORTHTML(A1, ""table"", 1)"),"Category")</f>
        <v>Category</v>
      </c>
      <c r="C2" t="str">
        <f ca="1">IFERROR(__xludf.DUMMYFUNCTION("""COMPUTED_VALUE"""),"Quota")</f>
        <v>Quota</v>
      </c>
      <c r="D2" t="str">
        <f ca="1">IFERROR(__xludf.DUMMYFUNCTION("""COMPUTED_VALUE"""),"QP($)")</f>
        <v>QP($)</v>
      </c>
      <c r="E2" t="str">
        <f ca="1">IFERROR(__xludf.DUMMYFUNCTION("""COMPUTED_VALUE"""),"PQP($)")</f>
        <v>PQP($)</v>
      </c>
    </row>
    <row r="3" spans="1:6" ht="12.75" customHeight="1">
      <c r="A3" t="str">
        <f ca="1">IFERROR(__xludf.DUMMYFUNCTION("""COMPUTED_VALUE"""),"A")</f>
        <v>A</v>
      </c>
      <c r="B3" t="str">
        <f ca="1">IFERROR(__xludf.DUMMYFUNCTION("""COMPUTED_VALUE"""),"CAR-DETAILS AT ONEMOTORING")</f>
        <v>CAR-DETAILS AT ONEMOTORING</v>
      </c>
      <c r="C3">
        <f ca="1">IFERROR(__xludf.DUMMYFUNCTION("""COMPUTED_VALUE"""),459)</f>
        <v>459</v>
      </c>
      <c r="D3">
        <f ca="1">IFERROR(__xludf.DUMMYFUNCTION("""COMPUTED_VALUE"""),90589)</f>
        <v>90589</v>
      </c>
      <c r="E3">
        <f ca="1">IFERROR(__xludf.DUMMYFUNCTION("""COMPUTED_VALUE"""),84903)</f>
        <v>84903</v>
      </c>
    </row>
    <row r="4" spans="1:6" ht="12.75" customHeight="1">
      <c r="A4" t="str">
        <f ca="1">IFERROR(__xludf.DUMMYFUNCTION("""COMPUTED_VALUE"""),"B")</f>
        <v>B</v>
      </c>
      <c r="B4" t="str">
        <f ca="1">IFERROR(__xludf.DUMMYFUNCTION("""COMPUTED_VALUE"""),"CAR-DETAILS AT ONEMOTORING")</f>
        <v>CAR-DETAILS AT ONEMOTORING</v>
      </c>
      <c r="C4">
        <f ca="1">IFERROR(__xludf.DUMMYFUNCTION("""COMPUTED_VALUE"""),416)</f>
        <v>416</v>
      </c>
      <c r="D4">
        <f ca="1">IFERROR(__xludf.DUMMYFUNCTION("""COMPUTED_VALUE"""),113881)</f>
        <v>113881</v>
      </c>
      <c r="E4">
        <f ca="1">IFERROR(__xludf.DUMMYFUNCTION("""COMPUTED_VALUE"""),109363)</f>
        <v>109363</v>
      </c>
    </row>
    <row r="5" spans="1:6" ht="12.75" customHeight="1">
      <c r="A5" t="str">
        <f ca="1">IFERROR(__xludf.DUMMYFUNCTION("""COMPUTED_VALUE"""),"C")</f>
        <v>C</v>
      </c>
      <c r="B5" t="str">
        <f ca="1">IFERROR(__xludf.DUMMYFUNCTION("""COMPUTED_VALUE"""),"GOODS VEHICLE &amp; BUS")</f>
        <v>GOODS VEHICLE &amp; BUS</v>
      </c>
      <c r="C5">
        <f ca="1">IFERROR(__xludf.DUMMYFUNCTION("""COMPUTED_VALUE"""),73)</f>
        <v>73</v>
      </c>
      <c r="D5">
        <f ca="1">IFERROR(__xludf.DUMMYFUNCTION("""COMPUTED_VALUE"""),81802)</f>
        <v>81802</v>
      </c>
      <c r="E5">
        <f ca="1">IFERROR(__xludf.DUMMYFUNCTION("""COMPUTED_VALUE"""),71048)</f>
        <v>71048</v>
      </c>
    </row>
    <row r="6" spans="1:6" ht="12.75" customHeight="1">
      <c r="A6" t="str">
        <f ca="1">IFERROR(__xludf.DUMMYFUNCTION("""COMPUTED_VALUE"""),"D")</f>
        <v>D</v>
      </c>
      <c r="B6" t="str">
        <f ca="1">IFERROR(__xludf.DUMMYFUNCTION("""COMPUTED_VALUE"""),"MOTORCYCLE")</f>
        <v>MOTORCYCLE</v>
      </c>
      <c r="C6">
        <f ca="1">IFERROR(__xludf.DUMMYFUNCTION("""COMPUTED_VALUE"""),445)</f>
        <v>445</v>
      </c>
      <c r="D6">
        <f ca="1">IFERROR(__xludf.DUMMYFUNCTION("""COMPUTED_VALUE"""),12589)</f>
        <v>12589</v>
      </c>
      <c r="E6">
        <f ca="1">IFERROR(__xludf.DUMMYFUNCTION("""COMPUTED_VALUE"""),12204)</f>
        <v>12204</v>
      </c>
    </row>
    <row r="7" spans="1:6" ht="12.75" customHeight="1">
      <c r="A7" t="str">
        <f ca="1">IFERROR(__xludf.DUMMYFUNCTION("""COMPUTED_VALUE"""),"E")</f>
        <v>E</v>
      </c>
      <c r="B7" t="str">
        <f ca="1">IFERROR(__xludf.DUMMYFUNCTION("""COMPUTED_VALUE"""),"OPEN-ALL EXCEPT MOTORCYCLE")</f>
        <v>OPEN-ALL EXCEPT MOTORCYCLE</v>
      </c>
      <c r="C7">
        <f ca="1">IFERROR(__xludf.DUMMYFUNCTION("""COMPUTED_VALUE"""),150)</f>
        <v>150</v>
      </c>
      <c r="D7">
        <f ca="1">IFERROR(__xludf.DUMMYFUNCTION("""COMPUTED_VALUE"""),114009)</f>
        <v>114009</v>
      </c>
      <c r="E7">
        <f ca="1">IFERROR(__xludf.DUMMYFUNCTION("""COMPUTED_VALUE"""),0)</f>
        <v>0</v>
      </c>
    </row>
    <row r="10" spans="1:6" ht="12.75" customHeight="1">
      <c r="A10" s="16" t="str">
        <f ca="1">IFERROR(__xludf.DUMMYFUNCTION("IMPORTHTML(A1, ""table"", 2)"),"Category")</f>
        <v>Category</v>
      </c>
      <c r="C10" t="str">
        <f ca="1">IFERROR(__xludf.DUMMYFUNCTION("""COMPUTED_VALUE"""),"Received")</f>
        <v>Received</v>
      </c>
      <c r="D10" t="str">
        <f ca="1">IFERROR(__xludf.DUMMYFUNCTION("""COMPUTED_VALUE"""),"Successful")</f>
        <v>Successful</v>
      </c>
      <c r="E10" t="str">
        <f ca="1">IFERROR(__xludf.DUMMYFUNCTION("""COMPUTED_VALUE"""),"Unsuccessful")</f>
        <v>Unsuccessful</v>
      </c>
      <c r="F10" t="str">
        <f ca="1">IFERROR(__xludf.DUMMYFUNCTION("""COMPUTED_VALUE"""),"Unused")</f>
        <v>Unused</v>
      </c>
    </row>
    <row r="11" spans="1:6" ht="12.75" customHeight="1">
      <c r="A11" t="str">
        <f ca="1">IFERROR(__xludf.DUMMYFUNCTION("""COMPUTED_VALUE"""),"A")</f>
        <v>A</v>
      </c>
      <c r="B11" t="str">
        <f ca="1">IFERROR(__xludf.DUMMYFUNCTION("""COMPUTED_VALUE"""),"CAR-DETAILS AT ONEMOTORING")</f>
        <v>CAR-DETAILS AT ONEMOTORING</v>
      </c>
      <c r="C11">
        <f ca="1">IFERROR(__xludf.DUMMYFUNCTION("""COMPUTED_VALUE"""),622)</f>
        <v>622</v>
      </c>
      <c r="D11">
        <f ca="1">IFERROR(__xludf.DUMMYFUNCTION("""COMPUTED_VALUE"""),444)</f>
        <v>444</v>
      </c>
      <c r="E11">
        <f ca="1">IFERROR(__xludf.DUMMYFUNCTION("""COMPUTED_VALUE"""),178)</f>
        <v>178</v>
      </c>
      <c r="F11">
        <f ca="1">IFERROR(__xludf.DUMMYFUNCTION("""COMPUTED_VALUE"""),15)</f>
        <v>15</v>
      </c>
    </row>
    <row r="12" spans="1:6" ht="12.75" customHeight="1">
      <c r="A12" t="str">
        <f ca="1">IFERROR(__xludf.DUMMYFUNCTION("""COMPUTED_VALUE"""),"B")</f>
        <v>B</v>
      </c>
      <c r="B12" t="str">
        <f ca="1">IFERROR(__xludf.DUMMYFUNCTION("""COMPUTED_VALUE"""),"CAR-DETAILS AT ONEMOTORING")</f>
        <v>CAR-DETAILS AT ONEMOTORING</v>
      </c>
      <c r="C12">
        <f ca="1">IFERROR(__xludf.DUMMYFUNCTION("""COMPUTED_VALUE"""),568)</f>
        <v>568</v>
      </c>
      <c r="D12">
        <f ca="1">IFERROR(__xludf.DUMMYFUNCTION("""COMPUTED_VALUE"""),416)</f>
        <v>416</v>
      </c>
      <c r="E12">
        <f ca="1">IFERROR(__xludf.DUMMYFUNCTION("""COMPUTED_VALUE"""),152)</f>
        <v>152</v>
      </c>
      <c r="F12">
        <f ca="1">IFERROR(__xludf.DUMMYFUNCTION("""COMPUTED_VALUE"""),0)</f>
        <v>0</v>
      </c>
    </row>
    <row r="13" spans="1:6" ht="12.75" customHeight="1">
      <c r="A13" t="str">
        <f ca="1">IFERROR(__xludf.DUMMYFUNCTION("""COMPUTED_VALUE"""),"C")</f>
        <v>C</v>
      </c>
      <c r="B13" t="str">
        <f ca="1">IFERROR(__xludf.DUMMYFUNCTION("""COMPUTED_VALUE"""),"GOODS VEHICLE &amp; BUS")</f>
        <v>GOODS VEHICLE &amp; BUS</v>
      </c>
      <c r="C13">
        <f ca="1">IFERROR(__xludf.DUMMYFUNCTION("""COMPUTED_VALUE"""),122)</f>
        <v>122</v>
      </c>
      <c r="D13">
        <f ca="1">IFERROR(__xludf.DUMMYFUNCTION("""COMPUTED_VALUE"""),73)</f>
        <v>73</v>
      </c>
      <c r="E13">
        <f ca="1">IFERROR(__xludf.DUMMYFUNCTION("""COMPUTED_VALUE"""),49)</f>
        <v>49</v>
      </c>
      <c r="F13">
        <f ca="1">IFERROR(__xludf.DUMMYFUNCTION("""COMPUTED_VALUE"""),0)</f>
        <v>0</v>
      </c>
    </row>
    <row r="14" spans="1:6" ht="12.75" customHeight="1">
      <c r="A14" t="str">
        <f ca="1">IFERROR(__xludf.DUMMYFUNCTION("""COMPUTED_VALUE"""),"D")</f>
        <v>D</v>
      </c>
      <c r="B14" t="str">
        <f ca="1">IFERROR(__xludf.DUMMYFUNCTION("""COMPUTED_VALUE"""),"MOTORCYCLE")</f>
        <v>MOTORCYCLE</v>
      </c>
      <c r="C14">
        <f ca="1">IFERROR(__xludf.DUMMYFUNCTION("""COMPUTED_VALUE"""),594)</f>
        <v>594</v>
      </c>
      <c r="D14">
        <f ca="1">IFERROR(__xludf.DUMMYFUNCTION("""COMPUTED_VALUE"""),420)</f>
        <v>420</v>
      </c>
      <c r="E14">
        <f ca="1">IFERROR(__xludf.DUMMYFUNCTION("""COMPUTED_VALUE"""),174)</f>
        <v>174</v>
      </c>
      <c r="F14">
        <f ca="1">IFERROR(__xludf.DUMMYFUNCTION("""COMPUTED_VALUE"""),25)</f>
        <v>25</v>
      </c>
    </row>
    <row r="15" spans="1:6" ht="12.75" customHeight="1">
      <c r="A15" t="str">
        <f ca="1">IFERROR(__xludf.DUMMYFUNCTION("""COMPUTED_VALUE"""),"E")</f>
        <v>E</v>
      </c>
      <c r="B15" t="str">
        <f ca="1">IFERROR(__xludf.DUMMYFUNCTION("""COMPUTED_VALUE"""),"OPEN-ALL EXCEPT MOTORCYCLE")</f>
        <v>OPEN-ALL EXCEPT MOTORCYCLE</v>
      </c>
      <c r="C15">
        <f ca="1">IFERROR(__xludf.DUMMYFUNCTION("""COMPUTED_VALUE"""),242)</f>
        <v>242</v>
      </c>
      <c r="D15">
        <f ca="1">IFERROR(__xludf.DUMMYFUNCTION("""COMPUTED_VALUE"""),149)</f>
        <v>149</v>
      </c>
      <c r="E15">
        <f ca="1">IFERROR(__xludf.DUMMYFUNCTION("""COMPUTED_VALUE"""),93)</f>
        <v>93</v>
      </c>
      <c r="F15">
        <f ca="1">IFERROR(__xludf.DUMMYFUNCTION("""COMPUTED_VALUE"""),1)</f>
        <v>1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"/>
  <sheetViews>
    <sheetView workbookViewId="0"/>
  </sheetViews>
  <sheetFormatPr defaultColWidth="12.5703125" defaultRowHeight="12.75" customHeight="1"/>
  <cols>
    <col min="1" max="20" width="15.140625" customWidth="1"/>
  </cols>
  <sheetData>
    <row r="1" spans="1:20" ht="12.75" customHeight="1">
      <c r="A1" s="17" t="s">
        <v>503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ht="12.75" customHeight="1">
      <c r="A2" s="19" t="str">
        <f ca="1">IFERROR(__xludf.DUMMYFUNCTION("IMPORTHTML(A1, ""table"", 1)"),"#N/A")</f>
        <v>#N/A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2.75" customHeight="1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12.75" customHeight="1">
      <c r="A4" s="20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 ht="12.75" customHeight="1">
      <c r="A5" s="20"/>
      <c r="B5" s="21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ht="12.75" customHeight="1">
      <c r="A6" s="20"/>
      <c r="B6" s="21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0" ht="12.75" customHeight="1">
      <c r="A7" s="20"/>
      <c r="B7" s="2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0" ht="12.75" customHeight="1">
      <c r="A8" s="20"/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 ht="12.75" customHeight="1">
      <c r="A9" s="20"/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ht="12.75" customHeight="1">
      <c r="A10" s="2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ht="12.75" customHeight="1">
      <c r="A11" s="19" t="str">
        <f ca="1">IFERROR(__xludf.DUMMYFUNCTION("IMPORTHTML(A1, ""table"", 3)"),"#N/A")</f>
        <v>#N/A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ht="12.75" customHeight="1">
      <c r="A12" s="2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0" ht="12.75" customHeight="1">
      <c r="A13" s="2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ht="12.75" customHeight="1">
      <c r="A14" s="2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ht="12.75" customHeight="1">
      <c r="A15" s="2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ht="12.75" customHeigh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ht="12.75" customHeight="1">
      <c r="A17" s="2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ht="12.75" customHeight="1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12.75" customHeight="1">
      <c r="A19" s="20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ht="12.75" customHeight="1">
      <c r="A20" s="20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ht="12.75" customHeight="1">
      <c r="A21" s="20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2.75" customHeight="1">
      <c r="A22" s="20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12.75" customHeight="1">
      <c r="A23" s="20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12.75" customHeight="1">
      <c r="A24" s="20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12.75" customHeight="1">
      <c r="A25" s="20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12.75" customHeight="1">
      <c r="A26" s="20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ht="12.75" customHeight="1">
      <c r="A27" s="22" t="s">
        <v>504</v>
      </c>
      <c r="B27" s="23" t="s">
        <v>505</v>
      </c>
      <c r="C27" s="23">
        <v>1361</v>
      </c>
      <c r="D27" s="23">
        <v>966</v>
      </c>
      <c r="E27" s="23">
        <v>395</v>
      </c>
      <c r="F27" s="23">
        <v>6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12.75" customHeight="1">
      <c r="A28" s="22" t="s">
        <v>506</v>
      </c>
      <c r="B28" s="23" t="s">
        <v>507</v>
      </c>
      <c r="C28" s="23">
        <v>1559</v>
      </c>
      <c r="D28" s="23">
        <v>1006</v>
      </c>
      <c r="E28" s="23">
        <v>553</v>
      </c>
      <c r="F28" s="23">
        <v>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ht="12.75" customHeight="1">
      <c r="A29" s="22" t="s">
        <v>508</v>
      </c>
      <c r="B29" s="23" t="s">
        <v>509</v>
      </c>
      <c r="C29" s="23">
        <v>597</v>
      </c>
      <c r="D29" s="23">
        <v>367</v>
      </c>
      <c r="E29" s="23">
        <v>230</v>
      </c>
      <c r="F29" s="23">
        <v>2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ht="12.75" customHeight="1">
      <c r="A30" s="22" t="s">
        <v>510</v>
      </c>
      <c r="B30" s="23" t="s">
        <v>511</v>
      </c>
      <c r="C30" s="23">
        <v>679</v>
      </c>
      <c r="D30" s="23">
        <v>532</v>
      </c>
      <c r="E30" s="23">
        <v>147</v>
      </c>
      <c r="F30" s="23">
        <v>5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ht="12.75" customHeight="1">
      <c r="A31" s="22" t="s">
        <v>512</v>
      </c>
      <c r="B31" s="23" t="s">
        <v>513</v>
      </c>
      <c r="C31" s="23">
        <v>803</v>
      </c>
      <c r="D31" s="23">
        <v>512</v>
      </c>
      <c r="E31" s="23">
        <v>291</v>
      </c>
      <c r="F31" s="23">
        <v>8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ht="12.75" customHeight="1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20" ht="12.75" customHeight="1">
      <c r="A33" s="20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 ht="12.75" customHeight="1">
      <c r="A34" s="20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ht="12.75" customHeight="1">
      <c r="A35" s="20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ht="12.75" customHeight="1">
      <c r="A36" s="20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 ht="12.75" customHeight="1">
      <c r="A37" s="2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 ht="12.75" customHeight="1">
      <c r="A38" s="2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0" ht="12.75" customHeight="1">
      <c r="A39" s="2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20" ht="12.75" customHeight="1">
      <c r="A40" s="2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 ht="12.75" customHeight="1">
      <c r="A41" s="2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 ht="12.75" customHeight="1">
      <c r="A42" s="2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 ht="12.75" customHeight="1">
      <c r="A43" s="2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0" ht="12.75" customHeight="1">
      <c r="A44" s="2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1:20" ht="12.75" customHeight="1">
      <c r="A45" s="20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1:20" ht="12.75" customHeight="1">
      <c r="A46" s="20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 ht="12.75" customHeight="1">
      <c r="A47" s="20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1:20" ht="12.75" customHeight="1">
      <c r="A48" s="20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20" ht="12.75" customHeight="1">
      <c r="A49" s="20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 ht="12.75" customHeight="1">
      <c r="A50" s="20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0" ht="12.7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1:20" ht="12.75" customHeight="1">
      <c r="A52" s="20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0" ht="12.75" customHeight="1">
      <c r="A53" s="2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0" ht="12.75" customHeight="1">
      <c r="A54" s="20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0" ht="12.75" customHeight="1">
      <c r="A55" s="20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1:20" ht="12.75" customHeight="1">
      <c r="A56" s="20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 ht="12.75" customHeight="1">
      <c r="A57" s="2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ht="12.75" customHeight="1">
      <c r="A58" s="20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0" ht="12.75" customHeight="1">
      <c r="A59" s="2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1:20" ht="12.75" customHeight="1">
      <c r="A60" s="2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>
      <c r="A61" s="2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1:20">
      <c r="A62" s="20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1:20">
      <c r="A63" s="20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1:20">
      <c r="A64" s="2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1:20">
      <c r="A65" s="20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1:20">
      <c r="A66" s="20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 spans="1:20">
      <c r="A67" s="20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1:20">
      <c r="A68" s="2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1:20">
      <c r="A69" s="20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1:20">
      <c r="A70" s="2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1:20">
      <c r="A71" s="20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0">
      <c r="A72" s="20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1:20">
      <c r="A73" s="20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1:20">
      <c r="A74" s="20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0">
      <c r="A75" s="20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1:20">
      <c r="A76" s="20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1:20">
      <c r="A77" s="20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1:20">
      <c r="A78" s="20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1:20">
      <c r="A79" s="20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1:20">
      <c r="A80" s="20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1:20">
      <c r="A81" s="20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>
      <c r="A82" s="20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1:20">
      <c r="A83" s="2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1:20">
      <c r="A84" s="20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1:20">
      <c r="A85" s="20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1:20">
      <c r="A86" s="20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1:20">
      <c r="A87" s="20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1:20">
      <c r="A88" s="20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1:20">
      <c r="A89" s="20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1:20">
      <c r="A90" s="20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0">
      <c r="A91" s="20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1:20">
      <c r="A92" s="20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1:20">
      <c r="A93" s="20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 spans="1:20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 spans="1:20">
      <c r="A95" s="20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1:20">
      <c r="A96" s="20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 spans="1:20">
      <c r="A97" s="20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 spans="1:20">
      <c r="A98" s="20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 spans="1:20">
      <c r="A99" s="20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spans="1:20">
      <c r="A100" s="20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2.75" customHeight="1"/>
  <cols>
    <col min="1" max="1" width="38.28515625" customWidth="1"/>
    <col min="2" max="2" width="15.140625" customWidth="1"/>
    <col min="3" max="3" width="31.42578125" customWidth="1"/>
    <col min="4" max="4" width="15" customWidth="1"/>
    <col min="5" max="8" width="15.140625" customWidth="1"/>
    <col min="9" max="9" width="15" customWidth="1"/>
    <col min="10" max="19" width="15.140625" customWidth="1"/>
  </cols>
  <sheetData>
    <row r="1" spans="1:15" ht="12.75" customHeight="1">
      <c r="A1" s="9" t="s">
        <v>0</v>
      </c>
      <c r="B1" s="24" t="s">
        <v>1</v>
      </c>
      <c r="C1" s="9" t="s">
        <v>3</v>
      </c>
      <c r="D1" s="13" t="s">
        <v>4</v>
      </c>
      <c r="E1" s="22" t="s">
        <v>5</v>
      </c>
      <c r="F1" s="13" t="s">
        <v>6</v>
      </c>
      <c r="G1" s="13" t="s">
        <v>7</v>
      </c>
      <c r="H1" s="25" t="s">
        <v>514</v>
      </c>
      <c r="I1" s="25" t="s">
        <v>515</v>
      </c>
      <c r="J1" s="25" t="s">
        <v>516</v>
      </c>
      <c r="K1" s="25" t="s">
        <v>517</v>
      </c>
      <c r="L1" s="25" t="s">
        <v>518</v>
      </c>
      <c r="M1" s="25" t="s">
        <v>519</v>
      </c>
      <c r="N1" s="25" t="s">
        <v>520</v>
      </c>
      <c r="O1" s="25" t="s">
        <v>521</v>
      </c>
    </row>
    <row r="2" spans="1:15" ht="12.75" customHeight="1">
      <c r="A2" s="9" t="s">
        <v>228</v>
      </c>
      <c r="B2" s="7">
        <v>41507</v>
      </c>
      <c r="C2" s="9" t="s">
        <v>522</v>
      </c>
      <c r="D2" s="13">
        <v>366</v>
      </c>
      <c r="E2" s="22">
        <v>76223</v>
      </c>
      <c r="F2" s="13">
        <v>596</v>
      </c>
      <c r="G2" s="13">
        <v>360</v>
      </c>
      <c r="H2" s="25">
        <v>0.78</v>
      </c>
      <c r="I2" s="25">
        <v>0.2</v>
      </c>
      <c r="J2" s="25">
        <v>0.02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</row>
    <row r="3" spans="1:15" ht="12.75" customHeight="1">
      <c r="A3" s="9" t="s">
        <v>228</v>
      </c>
      <c r="B3" s="7">
        <v>41507</v>
      </c>
      <c r="C3" s="9" t="s">
        <v>523</v>
      </c>
      <c r="D3" s="13">
        <v>375</v>
      </c>
      <c r="E3" s="22">
        <v>76607</v>
      </c>
      <c r="F3" s="13">
        <v>627</v>
      </c>
      <c r="G3" s="13">
        <v>371</v>
      </c>
      <c r="H3" s="25">
        <v>0.64</v>
      </c>
      <c r="I3" s="25">
        <v>0.24</v>
      </c>
      <c r="J3" s="25">
        <v>0.05</v>
      </c>
      <c r="K3" s="25">
        <v>0.03</v>
      </c>
      <c r="L3" s="25">
        <v>0.02</v>
      </c>
      <c r="M3" s="25">
        <v>0.02</v>
      </c>
      <c r="N3" s="25">
        <v>0</v>
      </c>
      <c r="O3" s="25">
        <v>0</v>
      </c>
    </row>
    <row r="4" spans="1:15" ht="12.75" customHeight="1">
      <c r="A4" s="9" t="s">
        <v>228</v>
      </c>
      <c r="B4" s="7">
        <v>41507</v>
      </c>
      <c r="C4" s="9" t="s">
        <v>524</v>
      </c>
      <c r="D4" s="13">
        <v>491</v>
      </c>
      <c r="E4" s="22">
        <v>1722</v>
      </c>
      <c r="F4" s="13">
        <v>615</v>
      </c>
      <c r="G4" s="13">
        <v>449</v>
      </c>
      <c r="H4" s="25">
        <v>0.06</v>
      </c>
      <c r="I4" s="25">
        <v>0.06</v>
      </c>
      <c r="J4" s="25">
        <v>0.11</v>
      </c>
      <c r="K4" s="25">
        <v>0.14000000000000001</v>
      </c>
      <c r="L4" s="25">
        <v>0.17</v>
      </c>
      <c r="M4" s="25">
        <v>0.11</v>
      </c>
      <c r="N4" s="25">
        <v>0.09</v>
      </c>
      <c r="O4" s="25">
        <v>0.26</v>
      </c>
    </row>
    <row r="5" spans="1:15" ht="12.75" customHeight="1">
      <c r="A5" s="9" t="s">
        <v>228</v>
      </c>
      <c r="B5" s="7">
        <v>41507</v>
      </c>
      <c r="C5" s="9" t="s">
        <v>525</v>
      </c>
      <c r="D5" s="13">
        <v>263</v>
      </c>
      <c r="E5" s="22">
        <v>71001</v>
      </c>
      <c r="F5" s="13">
        <v>385</v>
      </c>
      <c r="G5" s="13">
        <v>257</v>
      </c>
      <c r="H5" s="25">
        <v>0.72</v>
      </c>
      <c r="I5" s="25">
        <v>0.24</v>
      </c>
      <c r="J5" s="25">
        <v>0.03</v>
      </c>
      <c r="K5" s="25">
        <v>0</v>
      </c>
      <c r="L5" s="25">
        <v>0.01</v>
      </c>
      <c r="M5" s="25">
        <v>0</v>
      </c>
      <c r="N5" s="25">
        <v>0</v>
      </c>
      <c r="O5" s="25">
        <v>0</v>
      </c>
    </row>
    <row r="6" spans="1:15" ht="12.75" customHeight="1">
      <c r="A6" s="9" t="s">
        <v>228</v>
      </c>
      <c r="B6" s="7">
        <v>41507</v>
      </c>
      <c r="C6" s="9" t="s">
        <v>526</v>
      </c>
      <c r="D6" s="13">
        <v>264</v>
      </c>
      <c r="E6" s="22">
        <v>79223</v>
      </c>
      <c r="F6" s="13">
        <v>385</v>
      </c>
      <c r="G6" s="13">
        <v>264</v>
      </c>
      <c r="H6" s="25">
        <v>0.72</v>
      </c>
      <c r="I6" s="25">
        <v>0.16</v>
      </c>
      <c r="J6" s="25">
        <v>7.0000000000000007E-2</v>
      </c>
      <c r="K6" s="25">
        <v>0.03</v>
      </c>
      <c r="L6" s="25">
        <v>0.02</v>
      </c>
      <c r="M6" s="25">
        <v>0</v>
      </c>
      <c r="N6" s="25">
        <v>0</v>
      </c>
      <c r="O6" s="25">
        <v>0</v>
      </c>
    </row>
    <row r="7" spans="1:15" ht="12.75" customHeight="1">
      <c r="A7" s="9" t="s">
        <v>229</v>
      </c>
      <c r="B7" s="7">
        <v>41493</v>
      </c>
      <c r="C7" s="9" t="s">
        <v>522</v>
      </c>
      <c r="D7" s="13">
        <v>373</v>
      </c>
      <c r="E7" s="22">
        <v>75556</v>
      </c>
      <c r="F7" s="13">
        <v>754</v>
      </c>
      <c r="G7" s="13">
        <v>371</v>
      </c>
      <c r="H7" s="25">
        <v>0.78</v>
      </c>
      <c r="I7" s="25">
        <v>0.2</v>
      </c>
      <c r="J7" s="25">
        <v>0.02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</row>
    <row r="8" spans="1:15" ht="12.75" customHeight="1">
      <c r="A8" s="9" t="s">
        <v>229</v>
      </c>
      <c r="B8" s="7">
        <v>41493</v>
      </c>
      <c r="C8" s="9" t="s">
        <v>523</v>
      </c>
      <c r="D8" s="13">
        <v>380</v>
      </c>
      <c r="E8" s="22">
        <v>77600</v>
      </c>
      <c r="F8" s="13">
        <v>682</v>
      </c>
      <c r="G8" s="13">
        <v>373</v>
      </c>
      <c r="H8" s="25">
        <v>0.64</v>
      </c>
      <c r="I8" s="25">
        <v>0.24</v>
      </c>
      <c r="J8" s="25">
        <v>0.05</v>
      </c>
      <c r="K8" s="25">
        <v>0.03</v>
      </c>
      <c r="L8" s="25">
        <v>0.02</v>
      </c>
      <c r="M8" s="25">
        <v>0.02</v>
      </c>
      <c r="N8" s="25">
        <v>0</v>
      </c>
      <c r="O8" s="25">
        <v>0</v>
      </c>
    </row>
    <row r="9" spans="1:15" ht="12.75" customHeight="1">
      <c r="A9" s="9" t="s">
        <v>229</v>
      </c>
      <c r="B9" s="7">
        <v>41493</v>
      </c>
      <c r="C9" s="9" t="s">
        <v>524</v>
      </c>
      <c r="D9" s="13">
        <v>482</v>
      </c>
      <c r="E9" s="22">
        <v>1792</v>
      </c>
      <c r="F9" s="13">
        <v>568</v>
      </c>
      <c r="G9" s="13">
        <v>481</v>
      </c>
      <c r="H9" s="25">
        <v>0.06</v>
      </c>
      <c r="I9" s="25">
        <v>0.06</v>
      </c>
      <c r="J9" s="25">
        <v>0.11</v>
      </c>
      <c r="K9" s="25">
        <v>0.14000000000000001</v>
      </c>
      <c r="L9" s="25">
        <v>0.17</v>
      </c>
      <c r="M9" s="25">
        <v>0.11</v>
      </c>
      <c r="N9" s="25">
        <v>0.09</v>
      </c>
      <c r="O9" s="25">
        <v>0.26</v>
      </c>
    </row>
    <row r="10" spans="1:15" ht="12.75" customHeight="1">
      <c r="A10" s="9" t="s">
        <v>229</v>
      </c>
      <c r="B10" s="7">
        <v>41493</v>
      </c>
      <c r="C10" s="9" t="s">
        <v>525</v>
      </c>
      <c r="D10" s="13">
        <v>258</v>
      </c>
      <c r="E10" s="22">
        <v>68251</v>
      </c>
      <c r="F10" s="13">
        <v>364</v>
      </c>
      <c r="G10" s="13">
        <v>257</v>
      </c>
      <c r="H10" s="25">
        <v>0.72</v>
      </c>
      <c r="I10" s="25">
        <v>0.24</v>
      </c>
      <c r="J10" s="25">
        <v>0.03</v>
      </c>
      <c r="K10" s="25">
        <v>0</v>
      </c>
      <c r="L10" s="25">
        <v>0.01</v>
      </c>
      <c r="M10" s="25">
        <v>0</v>
      </c>
      <c r="N10" s="25">
        <v>0</v>
      </c>
      <c r="O10" s="25">
        <v>0</v>
      </c>
    </row>
    <row r="11" spans="1:15" ht="12.75" customHeight="1">
      <c r="A11" s="9" t="s">
        <v>229</v>
      </c>
      <c r="B11" s="7">
        <v>41493</v>
      </c>
      <c r="C11" s="9" t="s">
        <v>526</v>
      </c>
      <c r="D11" s="13">
        <v>264</v>
      </c>
      <c r="E11" s="22">
        <v>77989</v>
      </c>
      <c r="F11" s="13">
        <v>407</v>
      </c>
      <c r="G11" s="13">
        <v>261</v>
      </c>
      <c r="H11" s="25">
        <v>0.72</v>
      </c>
      <c r="I11" s="25">
        <v>0.16</v>
      </c>
      <c r="J11" s="25">
        <v>7.0000000000000007E-2</v>
      </c>
      <c r="K11" s="25">
        <v>0.03</v>
      </c>
      <c r="L11" s="25">
        <v>0.02</v>
      </c>
      <c r="M11" s="25">
        <v>0</v>
      </c>
      <c r="N11" s="25">
        <v>0</v>
      </c>
      <c r="O11" s="25">
        <v>0</v>
      </c>
    </row>
    <row r="12" spans="1:15" ht="12.75" customHeight="1">
      <c r="A12" s="9" t="s">
        <v>230</v>
      </c>
      <c r="B12" s="7">
        <v>41472</v>
      </c>
      <c r="C12" s="9" t="s">
        <v>522</v>
      </c>
      <c r="D12" s="13">
        <v>334</v>
      </c>
      <c r="E12" s="22">
        <v>73989</v>
      </c>
      <c r="F12" s="13">
        <v>621</v>
      </c>
      <c r="G12" s="13">
        <v>332</v>
      </c>
      <c r="H12" s="25">
        <v>0.78</v>
      </c>
      <c r="I12" s="25">
        <v>0.2</v>
      </c>
      <c r="J12" s="25">
        <v>0.02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</row>
    <row r="13" spans="1:15" ht="12.75" customHeight="1">
      <c r="A13" s="9" t="s">
        <v>230</v>
      </c>
      <c r="B13" s="7">
        <v>41472</v>
      </c>
      <c r="C13" s="9" t="s">
        <v>523</v>
      </c>
      <c r="D13" s="13">
        <v>303</v>
      </c>
      <c r="E13" s="22">
        <v>76389</v>
      </c>
      <c r="F13" s="13">
        <v>574</v>
      </c>
      <c r="G13" s="13">
        <v>301</v>
      </c>
      <c r="H13" s="25">
        <v>0.64</v>
      </c>
      <c r="I13" s="25">
        <v>0.24</v>
      </c>
      <c r="J13" s="25">
        <v>0.05</v>
      </c>
      <c r="K13" s="25">
        <v>0.03</v>
      </c>
      <c r="L13" s="25">
        <v>0.02</v>
      </c>
      <c r="M13" s="25">
        <v>0.02</v>
      </c>
      <c r="N13" s="25">
        <v>0</v>
      </c>
      <c r="O13" s="25">
        <v>0</v>
      </c>
    </row>
    <row r="14" spans="1:15" ht="12.75" customHeight="1">
      <c r="A14" s="9" t="s">
        <v>230</v>
      </c>
      <c r="B14" s="7">
        <v>41472</v>
      </c>
      <c r="C14" s="9" t="s">
        <v>524</v>
      </c>
      <c r="D14" s="13">
        <v>526</v>
      </c>
      <c r="E14" s="22">
        <v>1712</v>
      </c>
      <c r="F14" s="13">
        <v>652</v>
      </c>
      <c r="G14" s="13">
        <v>516</v>
      </c>
      <c r="H14" s="25">
        <v>0.06</v>
      </c>
      <c r="I14" s="25">
        <v>0.06</v>
      </c>
      <c r="J14" s="25">
        <v>0.11</v>
      </c>
      <c r="K14" s="25">
        <v>0.14000000000000001</v>
      </c>
      <c r="L14" s="25">
        <v>0.17</v>
      </c>
      <c r="M14" s="25">
        <v>0.11</v>
      </c>
      <c r="N14" s="25">
        <v>0.09</v>
      </c>
      <c r="O14" s="25">
        <v>0.26</v>
      </c>
    </row>
    <row r="15" spans="1:15" ht="12.75" customHeight="1">
      <c r="A15" s="9" t="s">
        <v>230</v>
      </c>
      <c r="B15" s="7">
        <v>41472</v>
      </c>
      <c r="C15" s="9" t="s">
        <v>525</v>
      </c>
      <c r="D15" s="13">
        <v>232</v>
      </c>
      <c r="E15" s="22">
        <v>65036</v>
      </c>
      <c r="F15" s="13">
        <v>335</v>
      </c>
      <c r="G15" s="13">
        <v>226</v>
      </c>
      <c r="H15" s="25">
        <v>0.72</v>
      </c>
      <c r="I15" s="25">
        <v>0.24</v>
      </c>
      <c r="J15" s="25">
        <v>0.03</v>
      </c>
      <c r="K15" s="25">
        <v>0</v>
      </c>
      <c r="L15" s="25">
        <v>0.01</v>
      </c>
      <c r="M15" s="25">
        <v>0</v>
      </c>
      <c r="N15" s="25">
        <v>0</v>
      </c>
      <c r="O15" s="25">
        <v>0</v>
      </c>
    </row>
    <row r="16" spans="1:15" ht="12.75" customHeight="1">
      <c r="A16" s="9" t="s">
        <v>230</v>
      </c>
      <c r="B16" s="7">
        <v>41472</v>
      </c>
      <c r="C16" s="9" t="s">
        <v>526</v>
      </c>
      <c r="D16" s="13">
        <v>240</v>
      </c>
      <c r="E16" s="22">
        <v>76802</v>
      </c>
      <c r="F16" s="13">
        <v>425</v>
      </c>
      <c r="G16" s="13">
        <v>237</v>
      </c>
      <c r="H16" s="25">
        <v>0.72</v>
      </c>
      <c r="I16" s="25">
        <v>0.16</v>
      </c>
      <c r="J16" s="25">
        <v>7.0000000000000007E-2</v>
      </c>
      <c r="K16" s="25">
        <v>0.03</v>
      </c>
      <c r="L16" s="25">
        <v>0.02</v>
      </c>
      <c r="M16" s="25">
        <v>0</v>
      </c>
      <c r="N16" s="25">
        <v>0</v>
      </c>
      <c r="O16" s="25">
        <v>0</v>
      </c>
    </row>
    <row r="17" spans="1:15" ht="12.75" customHeight="1">
      <c r="A17" s="9" t="s">
        <v>231</v>
      </c>
      <c r="B17" s="7">
        <v>41458</v>
      </c>
      <c r="C17" s="9" t="s">
        <v>522</v>
      </c>
      <c r="D17" s="13">
        <v>338</v>
      </c>
      <c r="E17" s="22">
        <v>73100</v>
      </c>
      <c r="F17" s="13">
        <v>716</v>
      </c>
      <c r="G17" s="13">
        <v>328</v>
      </c>
      <c r="H17" s="25">
        <v>0.78</v>
      </c>
      <c r="I17" s="25">
        <v>0.2</v>
      </c>
      <c r="J17" s="25">
        <v>0.02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</row>
    <row r="18" spans="1:15" ht="12.75" customHeight="1">
      <c r="A18" s="9" t="s">
        <v>231</v>
      </c>
      <c r="B18" s="7">
        <v>41458</v>
      </c>
      <c r="C18" s="9" t="s">
        <v>523</v>
      </c>
      <c r="D18" s="13">
        <v>331</v>
      </c>
      <c r="E18" s="22">
        <v>77110</v>
      </c>
      <c r="F18" s="13">
        <v>652</v>
      </c>
      <c r="G18" s="13">
        <v>325</v>
      </c>
      <c r="H18" s="25">
        <v>0.64</v>
      </c>
      <c r="I18" s="25">
        <v>0.24</v>
      </c>
      <c r="J18" s="25">
        <v>0.05</v>
      </c>
      <c r="K18" s="25">
        <v>0.03</v>
      </c>
      <c r="L18" s="25">
        <v>0.02</v>
      </c>
      <c r="M18" s="25">
        <v>0.02</v>
      </c>
      <c r="N18" s="25">
        <v>0</v>
      </c>
      <c r="O18" s="25">
        <v>0</v>
      </c>
    </row>
    <row r="19" spans="1:15" ht="12.75" customHeight="1">
      <c r="A19" s="9" t="s">
        <v>231</v>
      </c>
      <c r="B19" s="7">
        <v>41458</v>
      </c>
      <c r="C19" s="9" t="s">
        <v>524</v>
      </c>
      <c r="D19" s="13">
        <v>538</v>
      </c>
      <c r="E19" s="22">
        <v>1610</v>
      </c>
      <c r="F19" s="13">
        <v>679</v>
      </c>
      <c r="G19" s="13">
        <v>536</v>
      </c>
      <c r="H19" s="25">
        <v>0.06</v>
      </c>
      <c r="I19" s="25">
        <v>0.06</v>
      </c>
      <c r="J19" s="25">
        <v>0.11</v>
      </c>
      <c r="K19" s="25">
        <v>0.14000000000000001</v>
      </c>
      <c r="L19" s="25">
        <v>0.17</v>
      </c>
      <c r="M19" s="25">
        <v>0.11</v>
      </c>
      <c r="N19" s="25">
        <v>0.09</v>
      </c>
      <c r="O19" s="25">
        <v>0.26</v>
      </c>
    </row>
    <row r="20" spans="1:15" ht="12.75" customHeight="1">
      <c r="A20" s="9" t="s">
        <v>231</v>
      </c>
      <c r="B20" s="7">
        <v>41458</v>
      </c>
      <c r="C20" s="9" t="s">
        <v>525</v>
      </c>
      <c r="D20" s="13">
        <v>226</v>
      </c>
      <c r="E20" s="22">
        <v>61011</v>
      </c>
      <c r="F20" s="13">
        <v>301</v>
      </c>
      <c r="G20" s="13">
        <v>226</v>
      </c>
      <c r="H20" s="25">
        <v>0.72</v>
      </c>
      <c r="I20" s="25">
        <v>0.24</v>
      </c>
      <c r="J20" s="25">
        <v>0.03</v>
      </c>
      <c r="K20" s="25">
        <v>0</v>
      </c>
      <c r="L20" s="25">
        <v>0.01</v>
      </c>
      <c r="M20" s="25">
        <v>0</v>
      </c>
      <c r="N20" s="25">
        <v>0</v>
      </c>
      <c r="O20" s="25">
        <v>0</v>
      </c>
    </row>
    <row r="21" spans="1:15" ht="12.75" customHeight="1">
      <c r="A21" s="9" t="s">
        <v>231</v>
      </c>
      <c r="B21" s="7">
        <v>41458</v>
      </c>
      <c r="C21" s="9" t="s">
        <v>526</v>
      </c>
      <c r="D21" s="13">
        <v>288</v>
      </c>
      <c r="E21" s="22">
        <v>77000</v>
      </c>
      <c r="F21" s="13">
        <v>485</v>
      </c>
      <c r="G21" s="13">
        <v>284</v>
      </c>
      <c r="H21" s="25">
        <v>0.72</v>
      </c>
      <c r="I21" s="25">
        <v>0.16</v>
      </c>
      <c r="J21" s="25">
        <v>7.0000000000000007E-2</v>
      </c>
      <c r="K21" s="25">
        <v>0.03</v>
      </c>
      <c r="L21" s="25">
        <v>0.02</v>
      </c>
      <c r="M21" s="25">
        <v>0</v>
      </c>
      <c r="N21" s="25">
        <v>0</v>
      </c>
      <c r="O21" s="25">
        <v>0</v>
      </c>
    </row>
    <row r="22" spans="1:15" ht="12.75" customHeight="1">
      <c r="A22" s="9" t="s">
        <v>232</v>
      </c>
      <c r="B22" s="7">
        <v>41444</v>
      </c>
      <c r="C22" s="9" t="s">
        <v>522</v>
      </c>
      <c r="D22" s="13">
        <v>342</v>
      </c>
      <c r="E22" s="22">
        <v>69903</v>
      </c>
      <c r="F22" s="13">
        <v>788</v>
      </c>
      <c r="G22" s="13">
        <v>341</v>
      </c>
      <c r="H22" s="25">
        <v>0.78</v>
      </c>
      <c r="I22" s="25">
        <v>0.2</v>
      </c>
      <c r="J22" s="25">
        <v>0.02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</row>
    <row r="23" spans="1:15" ht="12.75" customHeight="1">
      <c r="A23" s="9" t="s">
        <v>232</v>
      </c>
      <c r="B23" s="7">
        <v>41444</v>
      </c>
      <c r="C23" s="9" t="s">
        <v>523</v>
      </c>
      <c r="D23" s="13">
        <v>305</v>
      </c>
      <c r="E23" s="22">
        <v>81751</v>
      </c>
      <c r="F23" s="13">
        <v>734</v>
      </c>
      <c r="G23" s="13">
        <v>304</v>
      </c>
      <c r="H23" s="25">
        <v>0.64</v>
      </c>
      <c r="I23" s="25">
        <v>0.24</v>
      </c>
      <c r="J23" s="25">
        <v>0.05</v>
      </c>
      <c r="K23" s="25">
        <v>0.03</v>
      </c>
      <c r="L23" s="25">
        <v>0.02</v>
      </c>
      <c r="M23" s="25">
        <v>0.02</v>
      </c>
      <c r="N23" s="25">
        <v>0</v>
      </c>
      <c r="O23" s="25">
        <v>0</v>
      </c>
    </row>
    <row r="24" spans="1:15" ht="12.75" customHeight="1">
      <c r="A24" s="9" t="s">
        <v>232</v>
      </c>
      <c r="B24" s="7">
        <v>41444</v>
      </c>
      <c r="C24" s="9" t="s">
        <v>524</v>
      </c>
      <c r="D24" s="13">
        <v>554</v>
      </c>
      <c r="E24" s="22">
        <v>1712</v>
      </c>
      <c r="F24" s="13">
        <v>647</v>
      </c>
      <c r="G24" s="13">
        <v>534</v>
      </c>
      <c r="H24" s="25">
        <v>0.06</v>
      </c>
      <c r="I24" s="25">
        <v>0.06</v>
      </c>
      <c r="J24" s="25">
        <v>0.11</v>
      </c>
      <c r="K24" s="25">
        <v>0.14000000000000001</v>
      </c>
      <c r="L24" s="25">
        <v>0.17</v>
      </c>
      <c r="M24" s="25">
        <v>0.11</v>
      </c>
      <c r="N24" s="25">
        <v>0.09</v>
      </c>
      <c r="O24" s="25">
        <v>0.26</v>
      </c>
    </row>
    <row r="25" spans="1:15" ht="12.75" customHeight="1">
      <c r="A25" s="9" t="s">
        <v>232</v>
      </c>
      <c r="B25" s="7">
        <v>41444</v>
      </c>
      <c r="C25" s="9" t="s">
        <v>525</v>
      </c>
      <c r="D25" s="13">
        <v>227</v>
      </c>
      <c r="E25" s="22">
        <v>59001</v>
      </c>
      <c r="F25" s="13">
        <v>289</v>
      </c>
      <c r="G25" s="13">
        <v>221</v>
      </c>
      <c r="H25" s="25">
        <v>0.72</v>
      </c>
      <c r="I25" s="25">
        <v>0.24</v>
      </c>
      <c r="J25" s="25">
        <v>0.03</v>
      </c>
      <c r="K25" s="25">
        <v>0</v>
      </c>
      <c r="L25" s="25">
        <v>0.01</v>
      </c>
      <c r="M25" s="25">
        <v>0</v>
      </c>
      <c r="N25" s="25">
        <v>0</v>
      </c>
      <c r="O25" s="25">
        <v>0</v>
      </c>
    </row>
    <row r="26" spans="1:15" ht="12.75" customHeight="1">
      <c r="A26" s="9" t="s">
        <v>232</v>
      </c>
      <c r="B26" s="7">
        <v>41444</v>
      </c>
      <c r="C26" s="9" t="s">
        <v>526</v>
      </c>
      <c r="D26" s="13">
        <v>251</v>
      </c>
      <c r="E26" s="22">
        <v>83001</v>
      </c>
      <c r="F26" s="13">
        <v>466</v>
      </c>
      <c r="G26" s="13">
        <v>250</v>
      </c>
      <c r="H26" s="25">
        <v>0.72</v>
      </c>
      <c r="I26" s="25">
        <v>0.16</v>
      </c>
      <c r="J26" s="25">
        <v>7.0000000000000007E-2</v>
      </c>
      <c r="K26" s="25">
        <v>0.03</v>
      </c>
      <c r="L26" s="25">
        <v>0.02</v>
      </c>
      <c r="M26" s="25">
        <v>0</v>
      </c>
      <c r="N26" s="25">
        <v>0</v>
      </c>
      <c r="O26" s="25">
        <v>0</v>
      </c>
    </row>
    <row r="27" spans="1:15" ht="12.75" customHeight="1">
      <c r="A27" s="9" t="s">
        <v>233</v>
      </c>
      <c r="B27" s="7">
        <v>41430</v>
      </c>
      <c r="C27" s="9" t="s">
        <v>522</v>
      </c>
      <c r="D27" s="13">
        <v>341</v>
      </c>
      <c r="E27" s="22">
        <v>67301</v>
      </c>
      <c r="F27" s="13">
        <v>855</v>
      </c>
      <c r="G27" s="13">
        <v>336</v>
      </c>
      <c r="H27" s="25">
        <v>0.78</v>
      </c>
      <c r="I27" s="25">
        <v>0.2</v>
      </c>
      <c r="J27" s="25">
        <v>0.02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</row>
    <row r="28" spans="1:15" ht="12.75" customHeight="1">
      <c r="A28" s="9" t="s">
        <v>233</v>
      </c>
      <c r="B28" s="7">
        <v>41430</v>
      </c>
      <c r="C28" s="9" t="s">
        <v>523</v>
      </c>
      <c r="D28" s="13">
        <v>302</v>
      </c>
      <c r="E28" s="22">
        <v>75000</v>
      </c>
      <c r="F28" s="13">
        <v>732</v>
      </c>
      <c r="G28" s="13">
        <v>274</v>
      </c>
      <c r="H28" s="25">
        <v>0.64</v>
      </c>
      <c r="I28" s="25">
        <v>0.24</v>
      </c>
      <c r="J28" s="25">
        <v>0.05</v>
      </c>
      <c r="K28" s="25">
        <v>0.03</v>
      </c>
      <c r="L28" s="25">
        <v>0.02</v>
      </c>
      <c r="M28" s="25">
        <v>0.02</v>
      </c>
      <c r="N28" s="25">
        <v>0</v>
      </c>
      <c r="O28" s="25">
        <v>0</v>
      </c>
    </row>
    <row r="29" spans="1:15" ht="12.75" customHeight="1">
      <c r="A29" s="9" t="s">
        <v>233</v>
      </c>
      <c r="B29" s="7">
        <v>41430</v>
      </c>
      <c r="C29" s="9" t="s">
        <v>524</v>
      </c>
      <c r="D29" s="13">
        <v>511</v>
      </c>
      <c r="E29" s="22">
        <v>1701</v>
      </c>
      <c r="F29" s="13">
        <v>616</v>
      </c>
      <c r="G29" s="13">
        <v>479</v>
      </c>
      <c r="H29" s="25">
        <v>0.06</v>
      </c>
      <c r="I29" s="25">
        <v>0.06</v>
      </c>
      <c r="J29" s="25">
        <v>0.11</v>
      </c>
      <c r="K29" s="25">
        <v>0.14000000000000001</v>
      </c>
      <c r="L29" s="25">
        <v>0.17</v>
      </c>
      <c r="M29" s="25">
        <v>0.11</v>
      </c>
      <c r="N29" s="25">
        <v>0.09</v>
      </c>
      <c r="O29" s="25">
        <v>0.26</v>
      </c>
    </row>
    <row r="30" spans="1:15" ht="12.75" customHeight="1">
      <c r="A30" s="9" t="s">
        <v>233</v>
      </c>
      <c r="B30" s="7">
        <v>41430</v>
      </c>
      <c r="C30" s="9" t="s">
        <v>525</v>
      </c>
      <c r="D30" s="13">
        <v>227</v>
      </c>
      <c r="E30" s="22">
        <v>57989</v>
      </c>
      <c r="F30" s="13">
        <v>292</v>
      </c>
      <c r="G30" s="13">
        <v>226</v>
      </c>
      <c r="H30" s="25">
        <v>0.72</v>
      </c>
      <c r="I30" s="25">
        <v>0.24</v>
      </c>
      <c r="J30" s="25">
        <v>0.03</v>
      </c>
      <c r="K30" s="25">
        <v>0</v>
      </c>
      <c r="L30" s="25">
        <v>0.01</v>
      </c>
      <c r="M30" s="25">
        <v>0</v>
      </c>
      <c r="N30" s="25">
        <v>0</v>
      </c>
      <c r="O30" s="25">
        <v>0</v>
      </c>
    </row>
    <row r="31" spans="1:15" ht="12.75" customHeight="1">
      <c r="A31" s="9" t="s">
        <v>233</v>
      </c>
      <c r="B31" s="7">
        <v>41430</v>
      </c>
      <c r="C31" s="9" t="s">
        <v>526</v>
      </c>
      <c r="D31" s="13">
        <v>239</v>
      </c>
      <c r="E31" s="22">
        <v>76000</v>
      </c>
      <c r="F31" s="13">
        <v>534</v>
      </c>
      <c r="G31" s="13">
        <v>189</v>
      </c>
      <c r="H31" s="25">
        <v>0.72</v>
      </c>
      <c r="I31" s="25">
        <v>0.16</v>
      </c>
      <c r="J31" s="25">
        <v>7.0000000000000007E-2</v>
      </c>
      <c r="K31" s="25">
        <v>0.03</v>
      </c>
      <c r="L31" s="25">
        <v>0.02</v>
      </c>
      <c r="M31" s="25">
        <v>0</v>
      </c>
      <c r="N31" s="25">
        <v>0</v>
      </c>
      <c r="O31" s="25">
        <v>0</v>
      </c>
    </row>
    <row r="32" spans="1:15" ht="12.75" customHeight="1">
      <c r="B32" s="26"/>
      <c r="D32" s="10"/>
      <c r="E32" s="20"/>
      <c r="F32" s="10"/>
      <c r="G32" s="10"/>
      <c r="H32" s="27"/>
      <c r="I32" s="27"/>
      <c r="J32" s="27"/>
      <c r="K32" s="27"/>
      <c r="L32" s="27"/>
      <c r="M32" s="27"/>
      <c r="N32" s="27"/>
      <c r="O32" s="27"/>
    </row>
    <row r="33" spans="2:15" ht="12.75" customHeight="1">
      <c r="B33" s="26"/>
      <c r="D33" s="10"/>
      <c r="E33" s="20"/>
      <c r="F33" s="10"/>
      <c r="G33" s="10"/>
      <c r="H33" s="27"/>
      <c r="I33" s="27"/>
      <c r="J33" s="27"/>
      <c r="K33" s="27"/>
      <c r="L33" s="27"/>
      <c r="M33" s="27"/>
      <c r="N33" s="27"/>
      <c r="O33" s="27"/>
    </row>
    <row r="34" spans="2:15" ht="12.75" customHeight="1">
      <c r="B34" s="26"/>
      <c r="D34" s="10"/>
      <c r="E34" s="20"/>
      <c r="F34" s="10"/>
      <c r="G34" s="10"/>
      <c r="H34" s="27"/>
      <c r="I34" s="27"/>
      <c r="J34" s="27"/>
      <c r="K34" s="27"/>
      <c r="L34" s="27"/>
      <c r="M34" s="27"/>
      <c r="N34" s="27"/>
      <c r="O34" s="27"/>
    </row>
    <row r="35" spans="2:15" ht="12.75" customHeight="1">
      <c r="B35" s="26"/>
      <c r="D35" s="10"/>
      <c r="E35" s="20"/>
      <c r="F35" s="10"/>
      <c r="G35" s="10"/>
      <c r="H35" s="27"/>
      <c r="I35" s="27"/>
      <c r="J35" s="27"/>
      <c r="K35" s="27"/>
      <c r="L35" s="27"/>
      <c r="M35" s="27"/>
      <c r="N35" s="27"/>
      <c r="O35" s="27"/>
    </row>
    <row r="36" spans="2:15" ht="12.75" customHeight="1">
      <c r="B36" s="26"/>
      <c r="D36" s="10"/>
      <c r="E36" s="20"/>
      <c r="F36" s="10"/>
      <c r="G36" s="10"/>
      <c r="H36" s="27"/>
      <c r="I36" s="27"/>
      <c r="J36" s="27"/>
      <c r="K36" s="27"/>
      <c r="L36" s="27"/>
      <c r="M36" s="27"/>
      <c r="N36" s="27"/>
      <c r="O36" s="27"/>
    </row>
    <row r="37" spans="2:15" ht="12.75" customHeight="1">
      <c r="B37" s="26"/>
      <c r="D37" s="10"/>
      <c r="E37" s="20"/>
      <c r="F37" s="10"/>
      <c r="G37" s="10"/>
      <c r="H37" s="27"/>
      <c r="I37" s="27"/>
      <c r="J37" s="27"/>
      <c r="K37" s="27"/>
      <c r="L37" s="27"/>
      <c r="M37" s="27"/>
      <c r="N37" s="27"/>
      <c r="O37" s="27"/>
    </row>
    <row r="38" spans="2:15" ht="12.75" customHeight="1">
      <c r="B38" s="26"/>
      <c r="D38" s="10"/>
      <c r="E38" s="20"/>
      <c r="F38" s="10"/>
      <c r="G38" s="10"/>
      <c r="H38" s="27"/>
      <c r="I38" s="27"/>
      <c r="J38" s="27"/>
      <c r="K38" s="27"/>
      <c r="L38" s="27"/>
      <c r="M38" s="27"/>
      <c r="N38" s="27"/>
      <c r="O38" s="27"/>
    </row>
    <row r="39" spans="2:15" ht="12.75" customHeight="1">
      <c r="B39" s="26"/>
      <c r="D39" s="10"/>
      <c r="E39" s="20"/>
      <c r="F39" s="10"/>
      <c r="G39" s="10"/>
      <c r="H39" s="27"/>
      <c r="I39" s="27"/>
      <c r="J39" s="27"/>
      <c r="K39" s="27"/>
      <c r="L39" s="27"/>
      <c r="M39" s="27"/>
      <c r="N39" s="27"/>
      <c r="O39" s="27"/>
    </row>
    <row r="40" spans="2:15" ht="12.75" customHeight="1">
      <c r="B40" s="26"/>
      <c r="D40" s="10"/>
      <c r="E40" s="20"/>
      <c r="F40" s="10"/>
      <c r="G40" s="10"/>
      <c r="H40" s="27"/>
      <c r="I40" s="27"/>
      <c r="J40" s="27"/>
      <c r="K40" s="27"/>
      <c r="L40" s="27"/>
      <c r="M40" s="27"/>
      <c r="N40" s="27"/>
      <c r="O40" s="27"/>
    </row>
    <row r="41" spans="2:15" ht="12.75" customHeight="1">
      <c r="B41" s="26"/>
      <c r="D41" s="10"/>
      <c r="E41" s="20"/>
      <c r="F41" s="10"/>
      <c r="G41" s="10"/>
      <c r="H41" s="27"/>
      <c r="I41" s="27"/>
      <c r="J41" s="27"/>
      <c r="K41" s="27"/>
      <c r="L41" s="27"/>
      <c r="M41" s="27"/>
      <c r="N41" s="27"/>
      <c r="O41" s="27"/>
    </row>
    <row r="42" spans="2:15" ht="12.75" customHeight="1">
      <c r="B42" s="26"/>
      <c r="D42" s="10"/>
      <c r="E42" s="20"/>
      <c r="F42" s="10"/>
      <c r="G42" s="10"/>
      <c r="H42" s="27"/>
      <c r="I42" s="27"/>
      <c r="J42" s="27"/>
      <c r="K42" s="27"/>
      <c r="L42" s="27"/>
      <c r="M42" s="27"/>
      <c r="N42" s="27"/>
      <c r="O42" s="27"/>
    </row>
    <row r="43" spans="2:15" ht="12.75" customHeight="1">
      <c r="B43" s="26"/>
      <c r="D43" s="10"/>
      <c r="E43" s="20"/>
      <c r="F43" s="10"/>
      <c r="G43" s="10"/>
      <c r="H43" s="27"/>
      <c r="I43" s="27"/>
      <c r="J43" s="27"/>
      <c r="K43" s="27"/>
      <c r="L43" s="27"/>
      <c r="M43" s="27"/>
      <c r="N43" s="27"/>
      <c r="O43" s="27"/>
    </row>
    <row r="44" spans="2:15" ht="12.75" customHeight="1">
      <c r="B44" s="26"/>
      <c r="D44" s="10"/>
      <c r="E44" s="20"/>
      <c r="F44" s="10"/>
      <c r="G44" s="10"/>
      <c r="H44" s="27"/>
      <c r="I44" s="27"/>
      <c r="J44" s="27"/>
      <c r="K44" s="27"/>
      <c r="L44" s="27"/>
      <c r="M44" s="27"/>
      <c r="N44" s="27"/>
      <c r="O44" s="27"/>
    </row>
    <row r="45" spans="2:15" ht="12.75" customHeight="1">
      <c r="B45" s="26"/>
      <c r="D45" s="10"/>
      <c r="E45" s="20"/>
      <c r="F45" s="10"/>
      <c r="G45" s="10"/>
      <c r="H45" s="27"/>
      <c r="I45" s="27"/>
      <c r="J45" s="27"/>
      <c r="K45" s="27"/>
      <c r="L45" s="27"/>
      <c r="M45" s="27"/>
      <c r="N45" s="27"/>
      <c r="O45" s="27"/>
    </row>
    <row r="46" spans="2:15" ht="12.75" customHeight="1">
      <c r="B46" s="26"/>
      <c r="D46" s="10"/>
      <c r="E46" s="20"/>
      <c r="F46" s="10"/>
      <c r="G46" s="10"/>
      <c r="H46" s="27"/>
      <c r="I46" s="27"/>
      <c r="J46" s="27"/>
      <c r="K46" s="27"/>
      <c r="L46" s="27"/>
      <c r="M46" s="27"/>
      <c r="N46" s="27"/>
      <c r="O46" s="27"/>
    </row>
    <row r="47" spans="2:15" ht="12.75" customHeight="1">
      <c r="B47" s="26"/>
      <c r="D47" s="10"/>
      <c r="E47" s="20"/>
      <c r="F47" s="10"/>
      <c r="G47" s="10"/>
      <c r="H47" s="27"/>
      <c r="I47" s="27"/>
      <c r="J47" s="27"/>
      <c r="K47" s="27"/>
      <c r="L47" s="27"/>
      <c r="M47" s="27"/>
      <c r="N47" s="27"/>
      <c r="O47" s="27"/>
    </row>
    <row r="48" spans="2:15" ht="12.75" customHeight="1">
      <c r="B48" s="26"/>
      <c r="D48" s="10"/>
      <c r="E48" s="20"/>
      <c r="F48" s="10"/>
      <c r="G48" s="10"/>
      <c r="H48" s="27"/>
      <c r="I48" s="27"/>
      <c r="J48" s="27"/>
      <c r="K48" s="27"/>
      <c r="L48" s="27"/>
      <c r="M48" s="27"/>
      <c r="N48" s="27"/>
      <c r="O48" s="27"/>
    </row>
    <row r="49" spans="2:15" ht="12.75" customHeight="1">
      <c r="B49" s="26"/>
      <c r="D49" s="10"/>
      <c r="E49" s="20"/>
      <c r="F49" s="10"/>
      <c r="G49" s="10"/>
      <c r="H49" s="27"/>
      <c r="I49" s="27"/>
      <c r="J49" s="27"/>
      <c r="K49" s="27"/>
      <c r="L49" s="27"/>
      <c r="M49" s="27"/>
      <c r="N49" s="27"/>
      <c r="O49" s="27"/>
    </row>
    <row r="50" spans="2:15" ht="12.75" customHeight="1">
      <c r="B50" s="26"/>
      <c r="D50" s="10"/>
      <c r="E50" s="20"/>
      <c r="F50" s="10"/>
      <c r="G50" s="10"/>
      <c r="H50" s="27"/>
      <c r="I50" s="27"/>
      <c r="J50" s="27"/>
      <c r="K50" s="27"/>
      <c r="L50" s="27"/>
      <c r="M50" s="27"/>
      <c r="N50" s="27"/>
      <c r="O50" s="27"/>
    </row>
    <row r="51" spans="2:15" ht="12.75" customHeight="1">
      <c r="B51" s="26"/>
      <c r="D51" s="10"/>
      <c r="E51" s="20"/>
      <c r="F51" s="10"/>
      <c r="G51" s="10"/>
      <c r="H51" s="27"/>
      <c r="I51" s="27"/>
      <c r="J51" s="27"/>
      <c r="K51" s="27"/>
      <c r="L51" s="27"/>
      <c r="M51" s="27"/>
      <c r="N51" s="27"/>
      <c r="O51" s="27"/>
    </row>
    <row r="52" spans="2:15" ht="12.75" customHeight="1">
      <c r="B52" s="26"/>
      <c r="D52" s="10"/>
      <c r="E52" s="20"/>
      <c r="F52" s="10"/>
      <c r="G52" s="10"/>
      <c r="H52" s="27"/>
      <c r="I52" s="27"/>
      <c r="J52" s="27"/>
      <c r="K52" s="27"/>
      <c r="L52" s="27"/>
      <c r="M52" s="27"/>
      <c r="N52" s="27"/>
      <c r="O52" s="27"/>
    </row>
    <row r="53" spans="2:15" ht="12.75" customHeight="1">
      <c r="B53" s="26"/>
      <c r="D53" s="10"/>
      <c r="E53" s="20"/>
      <c r="F53" s="10"/>
      <c r="G53" s="10"/>
      <c r="H53" s="27"/>
      <c r="I53" s="27"/>
      <c r="J53" s="27"/>
      <c r="K53" s="27"/>
      <c r="L53" s="27"/>
      <c r="M53" s="27"/>
      <c r="N53" s="27"/>
      <c r="O53" s="27"/>
    </row>
    <row r="54" spans="2:15" ht="12.75" customHeight="1">
      <c r="B54" s="26"/>
      <c r="D54" s="10"/>
      <c r="E54" s="20"/>
      <c r="F54" s="10"/>
      <c r="G54" s="10"/>
      <c r="H54" s="27"/>
      <c r="I54" s="27"/>
      <c r="J54" s="27"/>
      <c r="K54" s="27"/>
      <c r="L54" s="27"/>
      <c r="M54" s="27"/>
      <c r="N54" s="27"/>
      <c r="O54" s="27"/>
    </row>
    <row r="55" spans="2:15" ht="12.75" customHeight="1">
      <c r="B55" s="26"/>
      <c r="D55" s="10"/>
      <c r="E55" s="20"/>
      <c r="F55" s="10"/>
      <c r="G55" s="10"/>
      <c r="H55" s="27"/>
      <c r="I55" s="27"/>
      <c r="J55" s="27"/>
      <c r="K55" s="27"/>
      <c r="L55" s="27"/>
      <c r="M55" s="27"/>
      <c r="N55" s="27"/>
      <c r="O55" s="27"/>
    </row>
    <row r="56" spans="2:15" ht="12.75" customHeight="1">
      <c r="B56" s="26"/>
      <c r="D56" s="10"/>
      <c r="E56" s="20"/>
      <c r="F56" s="10"/>
      <c r="G56" s="10"/>
      <c r="H56" s="27"/>
      <c r="I56" s="27"/>
      <c r="J56" s="27"/>
      <c r="K56" s="27"/>
      <c r="L56" s="27"/>
      <c r="M56" s="27"/>
      <c r="N56" s="27"/>
      <c r="O56" s="27"/>
    </row>
    <row r="57" spans="2:15" ht="12.75" customHeight="1">
      <c r="B57" s="26"/>
      <c r="D57" s="10"/>
      <c r="E57" s="20"/>
      <c r="F57" s="10"/>
      <c r="G57" s="10"/>
      <c r="H57" s="27"/>
      <c r="I57" s="27"/>
      <c r="J57" s="27"/>
      <c r="K57" s="27"/>
      <c r="L57" s="27"/>
      <c r="M57" s="27"/>
      <c r="N57" s="27"/>
      <c r="O57" s="27"/>
    </row>
    <row r="58" spans="2:15" ht="12.75" customHeight="1">
      <c r="B58" s="26"/>
      <c r="D58" s="10"/>
      <c r="E58" s="20"/>
      <c r="F58" s="10"/>
      <c r="G58" s="10"/>
      <c r="H58" s="27"/>
      <c r="I58" s="27"/>
      <c r="J58" s="27"/>
      <c r="K58" s="27"/>
      <c r="L58" s="27"/>
      <c r="M58" s="27"/>
      <c r="N58" s="27"/>
      <c r="O58" s="27"/>
    </row>
    <row r="59" spans="2:15" ht="12.75" customHeight="1">
      <c r="B59" s="26"/>
      <c r="D59" s="10"/>
      <c r="E59" s="20"/>
      <c r="F59" s="10"/>
      <c r="G59" s="10"/>
      <c r="H59" s="27"/>
      <c r="I59" s="27"/>
      <c r="J59" s="27"/>
      <c r="K59" s="27"/>
      <c r="L59" s="27"/>
      <c r="M59" s="27"/>
      <c r="N59" s="27"/>
      <c r="O59" s="27"/>
    </row>
    <row r="60" spans="2:15" ht="12.75" customHeight="1">
      <c r="B60" s="26"/>
      <c r="D60" s="10"/>
      <c r="E60" s="20"/>
      <c r="F60" s="10"/>
      <c r="G60" s="10"/>
      <c r="H60" s="27"/>
      <c r="I60" s="27"/>
      <c r="J60" s="27"/>
      <c r="K60" s="27"/>
      <c r="L60" s="27"/>
      <c r="M60" s="27"/>
      <c r="N60" s="27"/>
      <c r="O60" s="27"/>
    </row>
    <row r="61" spans="2:15" ht="12.75" customHeight="1">
      <c r="B61" s="26"/>
      <c r="D61" s="10"/>
      <c r="E61" s="20"/>
      <c r="F61" s="10"/>
      <c r="G61" s="10"/>
      <c r="H61" s="27"/>
      <c r="I61" s="27"/>
      <c r="J61" s="27"/>
      <c r="K61" s="27"/>
      <c r="L61" s="27"/>
      <c r="M61" s="27"/>
      <c r="N61" s="27"/>
      <c r="O61" s="27"/>
    </row>
    <row r="62" spans="2:15" ht="12.75" customHeight="1">
      <c r="B62" s="26"/>
      <c r="D62" s="10"/>
      <c r="E62" s="20"/>
      <c r="F62" s="10"/>
      <c r="G62" s="10"/>
      <c r="H62" s="27"/>
      <c r="I62" s="27"/>
      <c r="J62" s="27"/>
      <c r="K62" s="27"/>
      <c r="L62" s="27"/>
      <c r="M62" s="27"/>
      <c r="N62" s="27"/>
      <c r="O62" s="27"/>
    </row>
    <row r="63" spans="2:15">
      <c r="B63" s="26"/>
      <c r="D63" s="10"/>
      <c r="E63" s="20"/>
      <c r="F63" s="10"/>
      <c r="G63" s="10"/>
      <c r="H63" s="27"/>
      <c r="I63" s="27"/>
      <c r="J63" s="27"/>
      <c r="K63" s="27"/>
      <c r="L63" s="27"/>
      <c r="M63" s="27"/>
      <c r="N63" s="27"/>
      <c r="O63" s="27"/>
    </row>
    <row r="64" spans="2:15">
      <c r="B64" s="26"/>
      <c r="D64" s="10"/>
      <c r="E64" s="20"/>
      <c r="F64" s="10"/>
      <c r="G64" s="10"/>
      <c r="H64" s="27"/>
      <c r="I64" s="27"/>
      <c r="J64" s="27"/>
      <c r="K64" s="27"/>
      <c r="L64" s="27"/>
      <c r="M64" s="27"/>
      <c r="N64" s="27"/>
      <c r="O64" s="27"/>
    </row>
    <row r="65" spans="2:15">
      <c r="B65" s="26"/>
      <c r="D65" s="10"/>
      <c r="E65" s="20"/>
      <c r="F65" s="10"/>
      <c r="G65" s="10"/>
      <c r="H65" s="27"/>
      <c r="I65" s="27"/>
      <c r="J65" s="27"/>
      <c r="K65" s="27"/>
      <c r="L65" s="27"/>
      <c r="M65" s="27"/>
      <c r="N65" s="27"/>
      <c r="O65" s="27"/>
    </row>
    <row r="66" spans="2:15">
      <c r="B66" s="26"/>
      <c r="D66" s="10"/>
      <c r="E66" s="20"/>
      <c r="F66" s="10"/>
      <c r="G66" s="10"/>
      <c r="H66" s="27"/>
      <c r="I66" s="27"/>
      <c r="J66" s="27"/>
      <c r="K66" s="27"/>
      <c r="L66" s="27"/>
      <c r="M66" s="27"/>
      <c r="N66" s="27"/>
      <c r="O66" s="27"/>
    </row>
    <row r="67" spans="2:15">
      <c r="B67" s="26"/>
      <c r="D67" s="10"/>
      <c r="E67" s="20"/>
      <c r="F67" s="10"/>
      <c r="G67" s="10"/>
      <c r="H67" s="27"/>
      <c r="I67" s="27"/>
      <c r="J67" s="27"/>
      <c r="K67" s="27"/>
      <c r="L67" s="27"/>
      <c r="M67" s="27"/>
      <c r="N67" s="27"/>
      <c r="O67" s="27"/>
    </row>
    <row r="68" spans="2:15">
      <c r="B68" s="26"/>
      <c r="D68" s="10"/>
      <c r="E68" s="20"/>
      <c r="F68" s="10"/>
      <c r="G68" s="10"/>
      <c r="H68" s="27"/>
      <c r="I68" s="27"/>
      <c r="J68" s="27"/>
      <c r="K68" s="27"/>
      <c r="L68" s="27"/>
      <c r="M68" s="27"/>
      <c r="N68" s="27"/>
      <c r="O68" s="27"/>
    </row>
    <row r="69" spans="2:15">
      <c r="B69" s="26"/>
      <c r="D69" s="10"/>
      <c r="E69" s="20"/>
      <c r="F69" s="10"/>
      <c r="G69" s="10"/>
      <c r="H69" s="27"/>
      <c r="I69" s="27"/>
      <c r="J69" s="27"/>
      <c r="K69" s="27"/>
      <c r="L69" s="27"/>
      <c r="M69" s="27"/>
      <c r="N69" s="27"/>
      <c r="O69" s="27"/>
    </row>
    <row r="70" spans="2:15">
      <c r="B70" s="26"/>
      <c r="D70" s="10"/>
      <c r="E70" s="20"/>
      <c r="F70" s="10"/>
      <c r="G70" s="10"/>
      <c r="H70" s="27"/>
      <c r="I70" s="27"/>
      <c r="J70" s="27"/>
      <c r="K70" s="27"/>
      <c r="L70" s="27"/>
      <c r="M70" s="27"/>
      <c r="N70" s="27"/>
      <c r="O70" s="27"/>
    </row>
    <row r="71" spans="2:15">
      <c r="B71" s="26"/>
      <c r="D71" s="10"/>
      <c r="E71" s="20"/>
      <c r="F71" s="10"/>
      <c r="G71" s="10"/>
      <c r="H71" s="27"/>
      <c r="I71" s="27"/>
      <c r="J71" s="27"/>
      <c r="K71" s="27"/>
      <c r="L71" s="27"/>
      <c r="M71" s="27"/>
      <c r="N71" s="27"/>
      <c r="O71" s="27"/>
    </row>
    <row r="72" spans="2:15">
      <c r="B72" s="26"/>
      <c r="D72" s="10"/>
      <c r="E72" s="20"/>
      <c r="F72" s="10"/>
      <c r="G72" s="10"/>
      <c r="H72" s="27"/>
      <c r="I72" s="27"/>
      <c r="J72" s="27"/>
      <c r="K72" s="27"/>
      <c r="L72" s="27"/>
      <c r="M72" s="27"/>
      <c r="N72" s="27"/>
      <c r="O72" s="27"/>
    </row>
    <row r="73" spans="2:15">
      <c r="B73" s="26"/>
      <c r="D73" s="10"/>
      <c r="E73" s="20"/>
      <c r="F73" s="10"/>
      <c r="G73" s="10"/>
      <c r="H73" s="27"/>
      <c r="I73" s="27"/>
      <c r="J73" s="27"/>
      <c r="K73" s="27"/>
      <c r="L73" s="27"/>
      <c r="M73" s="27"/>
      <c r="N73" s="27"/>
      <c r="O73" s="27"/>
    </row>
    <row r="74" spans="2:15">
      <c r="B74" s="26"/>
      <c r="D74" s="10"/>
      <c r="E74" s="20"/>
      <c r="F74" s="10"/>
      <c r="G74" s="10"/>
      <c r="H74" s="27"/>
      <c r="I74" s="27"/>
      <c r="J74" s="27"/>
      <c r="K74" s="27"/>
      <c r="L74" s="27"/>
      <c r="M74" s="27"/>
      <c r="N74" s="27"/>
      <c r="O74" s="27"/>
    </row>
    <row r="75" spans="2:15">
      <c r="B75" s="26"/>
      <c r="D75" s="10"/>
      <c r="E75" s="20"/>
      <c r="F75" s="10"/>
      <c r="G75" s="10"/>
      <c r="H75" s="27"/>
      <c r="I75" s="27"/>
      <c r="J75" s="27"/>
      <c r="K75" s="27"/>
      <c r="L75" s="27"/>
      <c r="M75" s="27"/>
      <c r="N75" s="27"/>
      <c r="O75" s="27"/>
    </row>
    <row r="76" spans="2:15">
      <c r="B76" s="26"/>
      <c r="D76" s="10"/>
      <c r="E76" s="20"/>
      <c r="F76" s="10"/>
      <c r="G76" s="10"/>
      <c r="H76" s="27"/>
      <c r="I76" s="27"/>
      <c r="J76" s="27"/>
      <c r="K76" s="27"/>
      <c r="L76" s="27"/>
      <c r="M76" s="27"/>
      <c r="N76" s="27"/>
      <c r="O76" s="27"/>
    </row>
    <row r="77" spans="2:15">
      <c r="B77" s="26"/>
      <c r="D77" s="10"/>
      <c r="E77" s="20"/>
      <c r="F77" s="10"/>
      <c r="G77" s="10"/>
      <c r="H77" s="27"/>
      <c r="I77" s="27"/>
      <c r="J77" s="27"/>
      <c r="K77" s="27"/>
      <c r="L77" s="27"/>
      <c r="M77" s="27"/>
      <c r="N77" s="27"/>
      <c r="O77" s="27"/>
    </row>
    <row r="78" spans="2:15">
      <c r="B78" s="26"/>
      <c r="D78" s="10"/>
      <c r="E78" s="20"/>
      <c r="F78" s="10"/>
      <c r="G78" s="10"/>
      <c r="H78" s="27"/>
      <c r="I78" s="27"/>
      <c r="J78" s="27"/>
      <c r="K78" s="27"/>
      <c r="L78" s="27"/>
      <c r="M78" s="27"/>
      <c r="N78" s="27"/>
      <c r="O78" s="27"/>
    </row>
    <row r="79" spans="2:15">
      <c r="B79" s="26"/>
      <c r="D79" s="10"/>
      <c r="E79" s="20"/>
      <c r="F79" s="10"/>
      <c r="G79" s="10"/>
      <c r="H79" s="27"/>
      <c r="I79" s="27"/>
      <c r="J79" s="27"/>
      <c r="K79" s="27"/>
      <c r="L79" s="27"/>
      <c r="M79" s="27"/>
      <c r="N79" s="27"/>
      <c r="O79" s="27"/>
    </row>
    <row r="80" spans="2:15">
      <c r="B80" s="26"/>
      <c r="D80" s="10"/>
      <c r="E80" s="20"/>
      <c r="F80" s="10"/>
      <c r="G80" s="10"/>
      <c r="H80" s="27"/>
      <c r="I80" s="27"/>
      <c r="J80" s="27"/>
      <c r="K80" s="27"/>
      <c r="L80" s="27"/>
      <c r="M80" s="27"/>
      <c r="N80" s="27"/>
      <c r="O80" s="27"/>
    </row>
    <row r="81" spans="2:15">
      <c r="B81" s="26"/>
      <c r="D81" s="10"/>
      <c r="E81" s="20"/>
      <c r="F81" s="10"/>
      <c r="G81" s="10"/>
      <c r="H81" s="27"/>
      <c r="I81" s="27"/>
      <c r="J81" s="27"/>
      <c r="K81" s="27"/>
      <c r="L81" s="27"/>
      <c r="M81" s="27"/>
      <c r="N81" s="27"/>
      <c r="O81" s="27"/>
    </row>
    <row r="82" spans="2:15">
      <c r="B82" s="26"/>
      <c r="D82" s="10"/>
      <c r="E82" s="20"/>
      <c r="F82" s="10"/>
      <c r="G82" s="10"/>
      <c r="H82" s="27"/>
      <c r="I82" s="27"/>
      <c r="J82" s="27"/>
      <c r="K82" s="27"/>
      <c r="L82" s="27"/>
      <c r="M82" s="27"/>
      <c r="N82" s="27"/>
      <c r="O82" s="27"/>
    </row>
    <row r="83" spans="2:15">
      <c r="B83" s="26"/>
      <c r="D83" s="10"/>
      <c r="E83" s="20"/>
      <c r="F83" s="10"/>
      <c r="G83" s="10"/>
      <c r="H83" s="27"/>
      <c r="I83" s="27"/>
      <c r="J83" s="27"/>
      <c r="K83" s="27"/>
      <c r="L83" s="27"/>
      <c r="M83" s="27"/>
      <c r="N83" s="27"/>
      <c r="O83" s="27"/>
    </row>
    <row r="84" spans="2:15">
      <c r="B84" s="26"/>
      <c r="D84" s="10"/>
      <c r="E84" s="20"/>
      <c r="F84" s="10"/>
      <c r="G84" s="10"/>
      <c r="H84" s="27"/>
      <c r="I84" s="27"/>
      <c r="J84" s="27"/>
      <c r="K84" s="27"/>
      <c r="L84" s="27"/>
      <c r="M84" s="27"/>
      <c r="N84" s="27"/>
      <c r="O84" s="27"/>
    </row>
    <row r="85" spans="2:15">
      <c r="B85" s="26"/>
      <c r="D85" s="10"/>
      <c r="E85" s="20"/>
      <c r="F85" s="10"/>
      <c r="G85" s="10"/>
      <c r="H85" s="27"/>
      <c r="I85" s="27"/>
      <c r="J85" s="27"/>
      <c r="K85" s="27"/>
      <c r="L85" s="27"/>
      <c r="M85" s="27"/>
      <c r="N85" s="27"/>
      <c r="O85" s="27"/>
    </row>
    <row r="86" spans="2:15">
      <c r="B86" s="26"/>
      <c r="D86" s="10"/>
      <c r="E86" s="20"/>
      <c r="F86" s="10"/>
      <c r="G86" s="10"/>
      <c r="H86" s="27"/>
      <c r="I86" s="27"/>
      <c r="J86" s="27"/>
      <c r="K86" s="27"/>
      <c r="L86" s="27"/>
      <c r="M86" s="27"/>
      <c r="N86" s="27"/>
      <c r="O86" s="27"/>
    </row>
    <row r="87" spans="2:15">
      <c r="B87" s="26"/>
      <c r="D87" s="10"/>
      <c r="E87" s="20"/>
      <c r="F87" s="10"/>
      <c r="G87" s="10"/>
      <c r="H87" s="27"/>
      <c r="I87" s="27"/>
      <c r="J87" s="27"/>
      <c r="K87" s="27"/>
      <c r="L87" s="27"/>
      <c r="M87" s="27"/>
      <c r="N87" s="27"/>
      <c r="O87" s="27"/>
    </row>
    <row r="88" spans="2:15">
      <c r="B88" s="26"/>
      <c r="D88" s="10"/>
      <c r="E88" s="20"/>
      <c r="F88" s="10"/>
      <c r="G88" s="10"/>
      <c r="H88" s="27"/>
      <c r="I88" s="27"/>
      <c r="J88" s="27"/>
      <c r="K88" s="27"/>
      <c r="L88" s="27"/>
      <c r="M88" s="27"/>
      <c r="N88" s="27"/>
      <c r="O88" s="27"/>
    </row>
    <row r="89" spans="2:15">
      <c r="B89" s="26"/>
      <c r="D89" s="10"/>
      <c r="E89" s="20"/>
      <c r="F89" s="10"/>
      <c r="G89" s="10"/>
      <c r="H89" s="27"/>
      <c r="I89" s="27"/>
      <c r="J89" s="27"/>
      <c r="K89" s="27"/>
      <c r="L89" s="27"/>
      <c r="M89" s="27"/>
      <c r="N89" s="27"/>
      <c r="O89" s="27"/>
    </row>
    <row r="90" spans="2:15">
      <c r="B90" s="26"/>
      <c r="D90" s="10"/>
      <c r="E90" s="20"/>
      <c r="F90" s="10"/>
      <c r="G90" s="10"/>
      <c r="H90" s="27"/>
      <c r="I90" s="27"/>
      <c r="J90" s="27"/>
      <c r="K90" s="27"/>
      <c r="L90" s="27"/>
      <c r="M90" s="27"/>
      <c r="N90" s="27"/>
      <c r="O90" s="27"/>
    </row>
    <row r="91" spans="2:15">
      <c r="B91" s="26"/>
      <c r="D91" s="10"/>
      <c r="E91" s="20"/>
      <c r="F91" s="10"/>
      <c r="G91" s="10"/>
      <c r="H91" s="27"/>
      <c r="I91" s="27"/>
      <c r="J91" s="27"/>
      <c r="K91" s="27"/>
      <c r="L91" s="27"/>
      <c r="M91" s="27"/>
      <c r="N91" s="27"/>
      <c r="O91" s="27"/>
    </row>
    <row r="92" spans="2:15">
      <c r="B92" s="26"/>
      <c r="D92" s="10"/>
      <c r="E92" s="20"/>
      <c r="F92" s="10"/>
      <c r="G92" s="10"/>
      <c r="H92" s="27"/>
      <c r="I92" s="27"/>
      <c r="J92" s="27"/>
      <c r="K92" s="27"/>
      <c r="L92" s="27"/>
      <c r="M92" s="27"/>
      <c r="N92" s="27"/>
      <c r="O92" s="27"/>
    </row>
    <row r="93" spans="2:15">
      <c r="B93" s="26"/>
      <c r="D93" s="10"/>
      <c r="E93" s="20"/>
      <c r="F93" s="10"/>
      <c r="G93" s="10"/>
      <c r="H93" s="27"/>
      <c r="I93" s="27"/>
      <c r="J93" s="27"/>
      <c r="K93" s="27"/>
      <c r="L93" s="27"/>
      <c r="M93" s="27"/>
      <c r="N93" s="27"/>
      <c r="O93" s="27"/>
    </row>
    <row r="94" spans="2:15">
      <c r="B94" s="26"/>
      <c r="D94" s="10"/>
      <c r="E94" s="20"/>
      <c r="F94" s="10"/>
      <c r="G94" s="10"/>
      <c r="H94" s="27"/>
      <c r="I94" s="27"/>
      <c r="J94" s="27"/>
      <c r="K94" s="27"/>
      <c r="L94" s="27"/>
      <c r="M94" s="27"/>
      <c r="N94" s="27"/>
      <c r="O94" s="27"/>
    </row>
    <row r="95" spans="2:15">
      <c r="B95" s="26"/>
      <c r="D95" s="10"/>
      <c r="E95" s="20"/>
      <c r="F95" s="10"/>
      <c r="G95" s="10"/>
      <c r="H95" s="27"/>
      <c r="I95" s="27"/>
      <c r="J95" s="27"/>
      <c r="K95" s="27"/>
      <c r="L95" s="27"/>
      <c r="M95" s="27"/>
      <c r="N95" s="27"/>
      <c r="O95" s="27"/>
    </row>
    <row r="96" spans="2:15">
      <c r="B96" s="26"/>
      <c r="D96" s="10"/>
      <c r="E96" s="20"/>
      <c r="F96" s="10"/>
      <c r="G96" s="10"/>
      <c r="H96" s="27"/>
      <c r="I96" s="27"/>
      <c r="J96" s="27"/>
      <c r="K96" s="27"/>
      <c r="L96" s="27"/>
      <c r="M96" s="27"/>
      <c r="N96" s="27"/>
      <c r="O96" s="27"/>
    </row>
    <row r="97" spans="2:15">
      <c r="B97" s="26"/>
      <c r="D97" s="10"/>
      <c r="E97" s="20"/>
      <c r="F97" s="10"/>
      <c r="G97" s="10"/>
      <c r="H97" s="27"/>
      <c r="I97" s="27"/>
      <c r="J97" s="27"/>
      <c r="K97" s="27"/>
      <c r="L97" s="27"/>
      <c r="M97" s="27"/>
      <c r="N97" s="27"/>
      <c r="O97" s="27"/>
    </row>
    <row r="98" spans="2:15">
      <c r="B98" s="26"/>
      <c r="D98" s="10"/>
      <c r="E98" s="20"/>
      <c r="F98" s="10"/>
      <c r="G98" s="10"/>
      <c r="H98" s="27"/>
      <c r="I98" s="27"/>
      <c r="J98" s="27"/>
      <c r="K98" s="27"/>
      <c r="L98" s="27"/>
      <c r="M98" s="27"/>
      <c r="N98" s="27"/>
      <c r="O98" s="27"/>
    </row>
    <row r="99" spans="2:15">
      <c r="B99" s="26"/>
      <c r="D99" s="10"/>
      <c r="E99" s="20"/>
      <c r="F99" s="10"/>
      <c r="G99" s="10"/>
      <c r="H99" s="27"/>
      <c r="I99" s="27"/>
      <c r="J99" s="27"/>
      <c r="K99" s="27"/>
      <c r="L99" s="27"/>
      <c r="M99" s="27"/>
      <c r="N99" s="27"/>
      <c r="O99" s="27"/>
    </row>
    <row r="100" spans="2:15">
      <c r="B100" s="26"/>
      <c r="D100" s="10"/>
      <c r="E100" s="20"/>
      <c r="F100" s="10"/>
      <c r="G100" s="10"/>
      <c r="H100" s="27"/>
      <c r="I100" s="27"/>
      <c r="J100" s="27"/>
      <c r="K100" s="27"/>
      <c r="L100" s="27"/>
      <c r="M100" s="27"/>
      <c r="N100" s="27"/>
      <c r="O100" s="27"/>
    </row>
    <row r="101" spans="2:15">
      <c r="B101" s="26"/>
      <c r="D101" s="10"/>
      <c r="E101" s="20"/>
      <c r="F101" s="10"/>
      <c r="G101" s="10"/>
      <c r="H101" s="27"/>
      <c r="I101" s="27"/>
      <c r="J101" s="27"/>
      <c r="K101" s="27"/>
      <c r="L101" s="27"/>
      <c r="M101" s="27"/>
      <c r="N101" s="27"/>
      <c r="O101" s="27"/>
    </row>
    <row r="102" spans="2:15">
      <c r="B102" s="26"/>
      <c r="D102" s="10"/>
      <c r="E102" s="20"/>
      <c r="F102" s="10"/>
      <c r="G102" s="10"/>
      <c r="H102" s="27"/>
      <c r="I102" s="27"/>
      <c r="J102" s="27"/>
      <c r="K102" s="27"/>
      <c r="L102" s="27"/>
      <c r="M102" s="27"/>
      <c r="N102" s="27"/>
      <c r="O102" s="27"/>
    </row>
    <row r="103" spans="2:15">
      <c r="B103" s="26"/>
      <c r="D103" s="10"/>
      <c r="E103" s="20"/>
      <c r="F103" s="10"/>
      <c r="G103" s="10"/>
      <c r="H103" s="27"/>
      <c r="I103" s="27"/>
      <c r="J103" s="27"/>
      <c r="K103" s="27"/>
      <c r="L103" s="27"/>
      <c r="M103" s="27"/>
      <c r="N103" s="27"/>
      <c r="O103" s="27"/>
    </row>
    <row r="104" spans="2:15">
      <c r="B104" s="26"/>
      <c r="D104" s="10"/>
      <c r="E104" s="20"/>
      <c r="F104" s="10"/>
      <c r="G104" s="10"/>
      <c r="H104" s="27"/>
      <c r="I104" s="27"/>
      <c r="J104" s="27"/>
      <c r="K104" s="27"/>
      <c r="L104" s="27"/>
      <c r="M104" s="27"/>
      <c r="N104" s="27"/>
      <c r="O104" s="27"/>
    </row>
    <row r="105" spans="2:15">
      <c r="B105" s="26"/>
      <c r="D105" s="10"/>
      <c r="E105" s="20"/>
      <c r="F105" s="10"/>
      <c r="G105" s="10"/>
      <c r="H105" s="27"/>
      <c r="I105" s="27"/>
      <c r="J105" s="27"/>
      <c r="K105" s="27"/>
      <c r="L105" s="27"/>
      <c r="M105" s="27"/>
      <c r="N105" s="27"/>
      <c r="O105" s="27"/>
    </row>
    <row r="106" spans="2:15">
      <c r="B106" s="26"/>
      <c r="D106" s="10"/>
      <c r="E106" s="20"/>
      <c r="F106" s="10"/>
      <c r="G106" s="10"/>
      <c r="H106" s="27"/>
      <c r="I106" s="27"/>
      <c r="J106" s="27"/>
      <c r="K106" s="27"/>
      <c r="L106" s="27"/>
      <c r="M106" s="27"/>
      <c r="N106" s="27"/>
      <c r="O106" s="27"/>
    </row>
    <row r="107" spans="2:15">
      <c r="B107" s="26"/>
      <c r="D107" s="10"/>
      <c r="E107" s="20"/>
      <c r="F107" s="10"/>
      <c r="G107" s="10"/>
      <c r="H107" s="27"/>
      <c r="I107" s="27"/>
      <c r="J107" s="27"/>
      <c r="K107" s="27"/>
      <c r="L107" s="27"/>
      <c r="M107" s="27"/>
      <c r="N107" s="27"/>
      <c r="O107" s="27"/>
    </row>
    <row r="108" spans="2:15">
      <c r="B108" s="26"/>
      <c r="D108" s="10"/>
      <c r="E108" s="20"/>
      <c r="F108" s="10"/>
      <c r="G108" s="10"/>
      <c r="H108" s="27"/>
      <c r="I108" s="27"/>
      <c r="J108" s="27"/>
      <c r="K108" s="27"/>
      <c r="L108" s="27"/>
      <c r="M108" s="27"/>
      <c r="N108" s="27"/>
      <c r="O108" s="27"/>
    </row>
    <row r="109" spans="2:15">
      <c r="B109" s="26"/>
      <c r="D109" s="10"/>
      <c r="E109" s="20"/>
      <c r="F109" s="10"/>
      <c r="G109" s="10"/>
      <c r="H109" s="27"/>
      <c r="I109" s="27"/>
      <c r="J109" s="27"/>
      <c r="K109" s="27"/>
      <c r="L109" s="27"/>
      <c r="M109" s="27"/>
      <c r="N109" s="27"/>
      <c r="O109" s="27"/>
    </row>
    <row r="110" spans="2:15">
      <c r="B110" s="26"/>
      <c r="D110" s="10"/>
      <c r="E110" s="20"/>
      <c r="F110" s="10"/>
      <c r="G110" s="10"/>
      <c r="H110" s="27"/>
      <c r="I110" s="27"/>
      <c r="J110" s="27"/>
      <c r="K110" s="27"/>
      <c r="L110" s="27"/>
      <c r="M110" s="27"/>
      <c r="N110" s="27"/>
      <c r="O110" s="27"/>
    </row>
    <row r="111" spans="2:15">
      <c r="B111" s="26"/>
      <c r="D111" s="10"/>
      <c r="E111" s="20"/>
      <c r="F111" s="10"/>
      <c r="G111" s="10"/>
      <c r="H111" s="27"/>
      <c r="I111" s="27"/>
      <c r="J111" s="27"/>
      <c r="K111" s="27"/>
      <c r="L111" s="27"/>
      <c r="M111" s="27"/>
      <c r="N111" s="27"/>
      <c r="O111" s="27"/>
    </row>
    <row r="112" spans="2:15">
      <c r="B112" s="26"/>
      <c r="D112" s="10"/>
      <c r="E112" s="20"/>
      <c r="F112" s="10"/>
      <c r="G112" s="10"/>
      <c r="H112" s="27"/>
      <c r="I112" s="27"/>
      <c r="J112" s="27"/>
      <c r="K112" s="27"/>
      <c r="L112" s="27"/>
      <c r="M112" s="27"/>
      <c r="N112" s="27"/>
      <c r="O112" s="27"/>
    </row>
    <row r="113" spans="2:15">
      <c r="B113" s="26"/>
      <c r="D113" s="10"/>
      <c r="E113" s="20"/>
      <c r="F113" s="10"/>
      <c r="G113" s="10"/>
      <c r="H113" s="27"/>
      <c r="I113" s="27"/>
      <c r="J113" s="27"/>
      <c r="K113" s="27"/>
      <c r="L113" s="27"/>
      <c r="M113" s="27"/>
      <c r="N113" s="27"/>
      <c r="O113" s="27"/>
    </row>
    <row r="114" spans="2:15">
      <c r="B114" s="26"/>
      <c r="D114" s="10"/>
      <c r="E114" s="20"/>
      <c r="F114" s="10"/>
      <c r="G114" s="10"/>
      <c r="H114" s="27"/>
      <c r="I114" s="27"/>
      <c r="J114" s="27"/>
      <c r="K114" s="27"/>
      <c r="L114" s="27"/>
      <c r="M114" s="27"/>
      <c r="N114" s="27"/>
      <c r="O114" s="27"/>
    </row>
    <row r="115" spans="2:15">
      <c r="B115" s="26"/>
      <c r="D115" s="10"/>
      <c r="E115" s="20"/>
      <c r="F115" s="10"/>
      <c r="G115" s="10"/>
      <c r="H115" s="27"/>
      <c r="I115" s="27"/>
      <c r="J115" s="27"/>
      <c r="K115" s="27"/>
      <c r="L115" s="27"/>
      <c r="M115" s="27"/>
      <c r="N115" s="27"/>
      <c r="O115" s="27"/>
    </row>
    <row r="116" spans="2:15">
      <c r="B116" s="26"/>
      <c r="D116" s="10"/>
      <c r="E116" s="20"/>
      <c r="F116" s="10"/>
      <c r="G116" s="10"/>
      <c r="H116" s="27"/>
      <c r="I116" s="27"/>
      <c r="J116" s="27"/>
      <c r="K116" s="27"/>
      <c r="L116" s="27"/>
      <c r="M116" s="27"/>
      <c r="N116" s="27"/>
      <c r="O116" s="27"/>
    </row>
    <row r="117" spans="2:15">
      <c r="B117" s="26"/>
      <c r="D117" s="10"/>
      <c r="E117" s="20"/>
      <c r="F117" s="10"/>
      <c r="G117" s="10"/>
      <c r="H117" s="27"/>
      <c r="I117" s="27"/>
      <c r="J117" s="27"/>
      <c r="K117" s="27"/>
      <c r="L117" s="27"/>
      <c r="M117" s="27"/>
      <c r="N117" s="27"/>
      <c r="O117" s="27"/>
    </row>
    <row r="118" spans="2:15">
      <c r="B118" s="26"/>
      <c r="D118" s="10"/>
      <c r="E118" s="20"/>
      <c r="F118" s="10"/>
      <c r="G118" s="10"/>
      <c r="H118" s="27"/>
      <c r="I118" s="27"/>
      <c r="J118" s="27"/>
      <c r="K118" s="27"/>
      <c r="L118" s="27"/>
      <c r="M118" s="27"/>
      <c r="N118" s="27"/>
      <c r="O118" s="27"/>
    </row>
    <row r="119" spans="2:15">
      <c r="B119" s="26"/>
      <c r="D119" s="10"/>
      <c r="E119" s="20"/>
      <c r="F119" s="10"/>
      <c r="G119" s="10"/>
      <c r="H119" s="27"/>
      <c r="I119" s="27"/>
      <c r="J119" s="27"/>
      <c r="K119" s="27"/>
      <c r="L119" s="27"/>
      <c r="M119" s="27"/>
      <c r="N119" s="27"/>
      <c r="O119" s="27"/>
    </row>
    <row r="120" spans="2:15">
      <c r="B120" s="26"/>
      <c r="D120" s="10"/>
      <c r="E120" s="20"/>
      <c r="F120" s="10"/>
      <c r="G120" s="10"/>
      <c r="H120" s="27"/>
      <c r="I120" s="27"/>
      <c r="J120" s="27"/>
      <c r="K120" s="27"/>
      <c r="L120" s="27"/>
      <c r="M120" s="27"/>
      <c r="N120" s="27"/>
      <c r="O120" s="27"/>
    </row>
    <row r="121" spans="2:15">
      <c r="B121" s="26"/>
      <c r="D121" s="10"/>
      <c r="E121" s="20"/>
      <c r="F121" s="10"/>
      <c r="G121" s="10"/>
      <c r="H121" s="27"/>
      <c r="I121" s="27"/>
      <c r="J121" s="27"/>
      <c r="K121" s="27"/>
      <c r="L121" s="27"/>
      <c r="M121" s="27"/>
      <c r="N121" s="27"/>
      <c r="O121" s="27"/>
    </row>
    <row r="122" spans="2:15">
      <c r="B122" s="26"/>
      <c r="D122" s="10"/>
      <c r="E122" s="20"/>
      <c r="F122" s="10"/>
      <c r="G122" s="10"/>
      <c r="H122" s="27"/>
      <c r="I122" s="27"/>
      <c r="J122" s="27"/>
      <c r="K122" s="27"/>
      <c r="L122" s="27"/>
      <c r="M122" s="27"/>
      <c r="N122" s="27"/>
      <c r="O122" s="27"/>
    </row>
    <row r="123" spans="2:15">
      <c r="B123" s="26"/>
      <c r="D123" s="10"/>
      <c r="E123" s="20"/>
      <c r="F123" s="10"/>
      <c r="G123" s="10"/>
      <c r="H123" s="27"/>
      <c r="I123" s="27"/>
      <c r="J123" s="27"/>
      <c r="K123" s="27"/>
      <c r="L123" s="27"/>
      <c r="M123" s="27"/>
      <c r="N123" s="27"/>
      <c r="O123" s="27"/>
    </row>
    <row r="124" spans="2:15">
      <c r="B124" s="26"/>
      <c r="D124" s="10"/>
      <c r="E124" s="20"/>
      <c r="F124" s="10"/>
      <c r="G124" s="10"/>
      <c r="H124" s="27"/>
      <c r="I124" s="27"/>
      <c r="J124" s="27"/>
      <c r="K124" s="27"/>
      <c r="L124" s="27"/>
      <c r="M124" s="27"/>
      <c r="N124" s="27"/>
      <c r="O124" s="27"/>
    </row>
    <row r="125" spans="2:15">
      <c r="B125" s="26"/>
      <c r="D125" s="10"/>
      <c r="E125" s="20"/>
      <c r="F125" s="10"/>
      <c r="G125" s="10"/>
      <c r="H125" s="27"/>
      <c r="I125" s="27"/>
      <c r="J125" s="27"/>
      <c r="K125" s="27"/>
      <c r="L125" s="27"/>
      <c r="M125" s="27"/>
      <c r="N125" s="27"/>
      <c r="O125" s="27"/>
    </row>
    <row r="126" spans="2:15">
      <c r="B126" s="26"/>
      <c r="D126" s="10"/>
      <c r="E126" s="20"/>
      <c r="F126" s="10"/>
      <c r="G126" s="10"/>
      <c r="H126" s="27"/>
      <c r="I126" s="27"/>
      <c r="J126" s="27"/>
      <c r="K126" s="27"/>
      <c r="L126" s="27"/>
      <c r="M126" s="27"/>
      <c r="N126" s="27"/>
      <c r="O126" s="27"/>
    </row>
    <row r="127" spans="2:15">
      <c r="B127" s="26"/>
      <c r="D127" s="10"/>
      <c r="E127" s="20"/>
      <c r="F127" s="10"/>
      <c r="G127" s="10"/>
      <c r="H127" s="27"/>
      <c r="I127" s="27"/>
      <c r="J127" s="27"/>
      <c r="K127" s="27"/>
      <c r="L127" s="27"/>
      <c r="M127" s="27"/>
      <c r="N127" s="27"/>
      <c r="O127" s="27"/>
    </row>
    <row r="128" spans="2:15">
      <c r="B128" s="26"/>
      <c r="D128" s="10"/>
      <c r="E128" s="20"/>
      <c r="F128" s="10"/>
      <c r="G128" s="10"/>
      <c r="H128" s="27"/>
      <c r="I128" s="27"/>
      <c r="J128" s="27"/>
      <c r="K128" s="27"/>
      <c r="L128" s="27"/>
      <c r="M128" s="27"/>
      <c r="N128" s="27"/>
      <c r="O128" s="27"/>
    </row>
    <row r="129" spans="2:15">
      <c r="B129" s="26"/>
      <c r="D129" s="10"/>
      <c r="E129" s="20"/>
      <c r="F129" s="10"/>
      <c r="G129" s="10"/>
      <c r="H129" s="27"/>
      <c r="I129" s="27"/>
      <c r="J129" s="27"/>
      <c r="K129" s="27"/>
      <c r="L129" s="27"/>
      <c r="M129" s="27"/>
      <c r="N129" s="27"/>
      <c r="O129" s="27"/>
    </row>
    <row r="130" spans="2:15">
      <c r="B130" s="26"/>
      <c r="D130" s="10"/>
      <c r="E130" s="20"/>
      <c r="F130" s="10"/>
      <c r="G130" s="10"/>
      <c r="H130" s="27"/>
      <c r="I130" s="27"/>
      <c r="J130" s="27"/>
      <c r="K130" s="27"/>
      <c r="L130" s="27"/>
      <c r="M130" s="27"/>
      <c r="N130" s="27"/>
      <c r="O130" s="27"/>
    </row>
    <row r="131" spans="2:15">
      <c r="B131" s="26"/>
      <c r="D131" s="10"/>
      <c r="E131" s="20"/>
      <c r="F131" s="10"/>
      <c r="G131" s="10"/>
      <c r="H131" s="27"/>
      <c r="I131" s="27"/>
      <c r="J131" s="27"/>
      <c r="K131" s="27"/>
      <c r="L131" s="27"/>
      <c r="M131" s="27"/>
      <c r="N131" s="27"/>
      <c r="O131" s="27"/>
    </row>
    <row r="132" spans="2:15">
      <c r="B132" s="26"/>
      <c r="D132" s="10"/>
      <c r="E132" s="20"/>
      <c r="F132" s="10"/>
      <c r="G132" s="10"/>
      <c r="H132" s="27"/>
      <c r="I132" s="27"/>
      <c r="J132" s="27"/>
      <c r="K132" s="27"/>
      <c r="L132" s="27"/>
      <c r="M132" s="27"/>
      <c r="N132" s="27"/>
      <c r="O132" s="27"/>
    </row>
    <row r="133" spans="2:15">
      <c r="B133" s="26"/>
      <c r="D133" s="10"/>
      <c r="E133" s="20"/>
      <c r="F133" s="10"/>
      <c r="G133" s="10"/>
      <c r="H133" s="27"/>
      <c r="I133" s="27"/>
      <c r="J133" s="27"/>
      <c r="K133" s="27"/>
      <c r="L133" s="27"/>
      <c r="M133" s="27"/>
      <c r="N133" s="27"/>
      <c r="O133" s="27"/>
    </row>
    <row r="134" spans="2:15">
      <c r="B134" s="26"/>
      <c r="D134" s="10"/>
      <c r="E134" s="20"/>
      <c r="F134" s="10"/>
      <c r="G134" s="10"/>
      <c r="H134" s="27"/>
      <c r="I134" s="27"/>
      <c r="J134" s="27"/>
      <c r="K134" s="27"/>
      <c r="L134" s="27"/>
      <c r="M134" s="27"/>
      <c r="N134" s="27"/>
      <c r="O134" s="27"/>
    </row>
    <row r="135" spans="2:15">
      <c r="B135" s="26"/>
      <c r="D135" s="10"/>
      <c r="E135" s="20"/>
      <c r="F135" s="10"/>
      <c r="G135" s="10"/>
      <c r="H135" s="27"/>
      <c r="I135" s="27"/>
      <c r="J135" s="27"/>
      <c r="K135" s="27"/>
      <c r="L135" s="27"/>
      <c r="M135" s="27"/>
      <c r="N135" s="27"/>
      <c r="O135" s="27"/>
    </row>
    <row r="136" spans="2:15">
      <c r="B136" s="26"/>
      <c r="D136" s="10"/>
      <c r="E136" s="20"/>
      <c r="F136" s="10"/>
      <c r="G136" s="10"/>
      <c r="H136" s="27"/>
      <c r="I136" s="27"/>
      <c r="J136" s="27"/>
      <c r="K136" s="27"/>
      <c r="L136" s="27"/>
      <c r="M136" s="27"/>
      <c r="N136" s="27"/>
      <c r="O136" s="27"/>
    </row>
    <row r="137" spans="2:15">
      <c r="B137" s="26"/>
      <c r="D137" s="10"/>
      <c r="E137" s="20"/>
      <c r="F137" s="10"/>
      <c r="G137" s="10"/>
      <c r="H137" s="27"/>
      <c r="I137" s="27"/>
      <c r="J137" s="27"/>
      <c r="K137" s="27"/>
      <c r="L137" s="27"/>
      <c r="M137" s="27"/>
      <c r="N137" s="27"/>
      <c r="O137" s="27"/>
    </row>
    <row r="138" spans="2:15">
      <c r="B138" s="26"/>
      <c r="D138" s="10"/>
      <c r="E138" s="20"/>
      <c r="F138" s="10"/>
      <c r="G138" s="10"/>
      <c r="H138" s="27"/>
      <c r="I138" s="27"/>
      <c r="J138" s="27"/>
      <c r="K138" s="27"/>
      <c r="L138" s="27"/>
      <c r="M138" s="27"/>
      <c r="N138" s="27"/>
      <c r="O138" s="27"/>
    </row>
    <row r="139" spans="2:15">
      <c r="B139" s="26"/>
      <c r="D139" s="10"/>
      <c r="E139" s="20"/>
      <c r="F139" s="10"/>
      <c r="G139" s="10"/>
      <c r="H139" s="27"/>
      <c r="I139" s="27"/>
      <c r="J139" s="27"/>
      <c r="K139" s="27"/>
      <c r="L139" s="27"/>
      <c r="M139" s="27"/>
      <c r="N139" s="27"/>
      <c r="O139" s="27"/>
    </row>
    <row r="140" spans="2:15">
      <c r="B140" s="26"/>
      <c r="D140" s="10"/>
      <c r="E140" s="20"/>
      <c r="F140" s="10"/>
      <c r="G140" s="10"/>
      <c r="H140" s="27"/>
      <c r="I140" s="27"/>
      <c r="J140" s="27"/>
      <c r="K140" s="27"/>
      <c r="L140" s="27"/>
      <c r="M140" s="27"/>
      <c r="N140" s="27"/>
      <c r="O140" s="27"/>
    </row>
    <row r="141" spans="2:15">
      <c r="B141" s="26"/>
      <c r="D141" s="10"/>
      <c r="E141" s="20"/>
      <c r="F141" s="10"/>
      <c r="G141" s="10"/>
      <c r="H141" s="27"/>
      <c r="I141" s="27"/>
      <c r="J141" s="27"/>
      <c r="K141" s="27"/>
      <c r="L141" s="27"/>
      <c r="M141" s="27"/>
      <c r="N141" s="27"/>
      <c r="O141" s="27"/>
    </row>
    <row r="142" spans="2:15">
      <c r="B142" s="26"/>
      <c r="D142" s="10"/>
      <c r="E142" s="20"/>
      <c r="F142" s="10"/>
      <c r="G142" s="10"/>
      <c r="H142" s="27"/>
      <c r="I142" s="27"/>
      <c r="J142" s="27"/>
      <c r="K142" s="27"/>
      <c r="L142" s="27"/>
      <c r="M142" s="27"/>
      <c r="N142" s="27"/>
      <c r="O142" s="27"/>
    </row>
    <row r="143" spans="2:15">
      <c r="B143" s="26"/>
      <c r="D143" s="10"/>
      <c r="E143" s="20"/>
      <c r="F143" s="10"/>
      <c r="G143" s="10"/>
      <c r="H143" s="27"/>
      <c r="I143" s="27"/>
      <c r="J143" s="27"/>
      <c r="K143" s="27"/>
      <c r="L143" s="27"/>
      <c r="M143" s="27"/>
      <c r="N143" s="27"/>
      <c r="O143" s="27"/>
    </row>
    <row r="144" spans="2:15">
      <c r="B144" s="26"/>
      <c r="D144" s="10"/>
      <c r="E144" s="20"/>
      <c r="F144" s="10"/>
      <c r="G144" s="10"/>
      <c r="H144" s="27"/>
      <c r="I144" s="27"/>
      <c r="J144" s="27"/>
      <c r="K144" s="27"/>
      <c r="L144" s="27"/>
      <c r="M144" s="27"/>
      <c r="N144" s="27"/>
      <c r="O144" s="27"/>
    </row>
    <row r="145" spans="2:15">
      <c r="B145" s="26"/>
      <c r="D145" s="10"/>
      <c r="E145" s="20"/>
      <c r="F145" s="10"/>
      <c r="G145" s="10"/>
      <c r="H145" s="27"/>
      <c r="I145" s="27"/>
      <c r="J145" s="27"/>
      <c r="K145" s="27"/>
      <c r="L145" s="27"/>
      <c r="M145" s="27"/>
      <c r="N145" s="27"/>
      <c r="O145" s="27"/>
    </row>
    <row r="146" spans="2:15">
      <c r="B146" s="26"/>
      <c r="D146" s="10"/>
      <c r="E146" s="20"/>
      <c r="F146" s="10"/>
      <c r="G146" s="10"/>
      <c r="H146" s="27"/>
      <c r="I146" s="27"/>
      <c r="J146" s="27"/>
      <c r="K146" s="27"/>
      <c r="L146" s="27"/>
      <c r="M146" s="27"/>
      <c r="N146" s="27"/>
      <c r="O146" s="27"/>
    </row>
    <row r="147" spans="2:15">
      <c r="B147" s="26"/>
      <c r="D147" s="10"/>
      <c r="E147" s="20"/>
      <c r="F147" s="10"/>
      <c r="G147" s="10"/>
      <c r="H147" s="27"/>
      <c r="I147" s="27"/>
      <c r="J147" s="27"/>
      <c r="K147" s="27"/>
      <c r="L147" s="27"/>
      <c r="M147" s="27"/>
      <c r="N147" s="27"/>
      <c r="O147" s="27"/>
    </row>
    <row r="148" spans="2:15">
      <c r="B148" s="26"/>
      <c r="D148" s="10"/>
      <c r="E148" s="20"/>
      <c r="F148" s="10"/>
      <c r="G148" s="10"/>
      <c r="H148" s="27"/>
      <c r="I148" s="27"/>
      <c r="J148" s="27"/>
      <c r="K148" s="27"/>
      <c r="L148" s="27"/>
      <c r="M148" s="27"/>
      <c r="N148" s="27"/>
      <c r="O148" s="27"/>
    </row>
    <row r="149" spans="2:15">
      <c r="B149" s="26"/>
      <c r="D149" s="10"/>
      <c r="E149" s="20"/>
      <c r="F149" s="10"/>
      <c r="G149" s="10"/>
      <c r="H149" s="27"/>
      <c r="I149" s="27"/>
      <c r="J149" s="27"/>
      <c r="K149" s="27"/>
      <c r="L149" s="27"/>
      <c r="M149" s="27"/>
      <c r="N149" s="27"/>
      <c r="O149" s="27"/>
    </row>
    <row r="150" spans="2:15">
      <c r="B150" s="26"/>
      <c r="D150" s="10"/>
      <c r="E150" s="20"/>
      <c r="F150" s="10"/>
      <c r="G150" s="10"/>
      <c r="H150" s="27"/>
      <c r="I150" s="27"/>
      <c r="J150" s="27"/>
      <c r="K150" s="27"/>
      <c r="L150" s="27"/>
      <c r="M150" s="27"/>
      <c r="N150" s="27"/>
      <c r="O150" s="27"/>
    </row>
    <row r="151" spans="2:15">
      <c r="B151" s="26"/>
      <c r="D151" s="10"/>
      <c r="E151" s="20"/>
      <c r="F151" s="10"/>
      <c r="G151" s="10"/>
      <c r="H151" s="27"/>
      <c r="I151" s="27"/>
      <c r="J151" s="27"/>
      <c r="K151" s="27"/>
      <c r="L151" s="27"/>
      <c r="M151" s="27"/>
      <c r="N151" s="27"/>
      <c r="O151" s="27"/>
    </row>
    <row r="152" spans="2:15">
      <c r="B152" s="26"/>
      <c r="D152" s="10"/>
      <c r="E152" s="20"/>
      <c r="F152" s="10"/>
      <c r="G152" s="10"/>
      <c r="H152" s="27"/>
      <c r="I152" s="27"/>
      <c r="J152" s="27"/>
      <c r="K152" s="27"/>
      <c r="L152" s="27"/>
      <c r="M152" s="27"/>
      <c r="N152" s="27"/>
      <c r="O152" s="27"/>
    </row>
    <row r="153" spans="2:15">
      <c r="B153" s="26"/>
      <c r="D153" s="10"/>
      <c r="E153" s="20"/>
      <c r="F153" s="10"/>
      <c r="G153" s="10"/>
      <c r="H153" s="27"/>
      <c r="I153" s="27"/>
      <c r="J153" s="27"/>
      <c r="K153" s="27"/>
      <c r="L153" s="27"/>
      <c r="M153" s="27"/>
      <c r="N153" s="27"/>
      <c r="O153" s="27"/>
    </row>
    <row r="154" spans="2:15">
      <c r="B154" s="26"/>
      <c r="D154" s="10"/>
      <c r="E154" s="20"/>
      <c r="F154" s="10"/>
      <c r="G154" s="10"/>
      <c r="H154" s="27"/>
      <c r="I154" s="27"/>
      <c r="J154" s="27"/>
      <c r="K154" s="27"/>
      <c r="L154" s="27"/>
      <c r="M154" s="27"/>
      <c r="N154" s="27"/>
      <c r="O154" s="27"/>
    </row>
    <row r="155" spans="2:15">
      <c r="B155" s="26"/>
      <c r="D155" s="10"/>
      <c r="E155" s="20"/>
      <c r="F155" s="10"/>
      <c r="G155" s="10"/>
      <c r="H155" s="27"/>
      <c r="I155" s="27"/>
      <c r="J155" s="27"/>
      <c r="K155" s="27"/>
      <c r="L155" s="27"/>
      <c r="M155" s="27"/>
      <c r="N155" s="27"/>
      <c r="O155" s="27"/>
    </row>
    <row r="156" spans="2:15">
      <c r="B156" s="26"/>
      <c r="D156" s="10"/>
      <c r="E156" s="20"/>
      <c r="F156" s="10"/>
      <c r="G156" s="10"/>
      <c r="H156" s="27"/>
      <c r="I156" s="27"/>
      <c r="J156" s="27"/>
      <c r="K156" s="27"/>
      <c r="L156" s="27"/>
      <c r="M156" s="27"/>
      <c r="N156" s="27"/>
      <c r="O156" s="27"/>
    </row>
    <row r="157" spans="2:15">
      <c r="B157" s="26"/>
      <c r="D157" s="10"/>
      <c r="E157" s="20"/>
      <c r="F157" s="10"/>
      <c r="G157" s="10"/>
      <c r="H157" s="27"/>
      <c r="I157" s="27"/>
      <c r="J157" s="27"/>
      <c r="K157" s="27"/>
      <c r="L157" s="27"/>
      <c r="M157" s="27"/>
      <c r="N157" s="27"/>
      <c r="O157" s="27"/>
    </row>
    <row r="158" spans="2:15">
      <c r="B158" s="26"/>
      <c r="D158" s="10"/>
      <c r="E158" s="20"/>
      <c r="F158" s="10"/>
      <c r="G158" s="10"/>
      <c r="H158" s="27"/>
      <c r="I158" s="27"/>
      <c r="J158" s="27"/>
      <c r="K158" s="27"/>
      <c r="L158" s="27"/>
      <c r="M158" s="27"/>
      <c r="N158" s="27"/>
      <c r="O158" s="27"/>
    </row>
    <row r="159" spans="2:15">
      <c r="B159" s="26"/>
      <c r="D159" s="10"/>
      <c r="E159" s="20"/>
      <c r="F159" s="10"/>
      <c r="G159" s="10"/>
      <c r="H159" s="27"/>
      <c r="I159" s="27"/>
      <c r="J159" s="27"/>
      <c r="K159" s="27"/>
      <c r="L159" s="27"/>
      <c r="M159" s="27"/>
      <c r="N159" s="27"/>
      <c r="O159" s="27"/>
    </row>
    <row r="160" spans="2:15">
      <c r="B160" s="26"/>
      <c r="D160" s="10"/>
      <c r="E160" s="20"/>
      <c r="F160" s="10"/>
      <c r="G160" s="10"/>
      <c r="H160" s="27"/>
      <c r="I160" s="27"/>
      <c r="J160" s="27"/>
      <c r="K160" s="27"/>
      <c r="L160" s="27"/>
      <c r="M160" s="27"/>
      <c r="N160" s="27"/>
      <c r="O160" s="27"/>
    </row>
    <row r="161" spans="2:15">
      <c r="B161" s="26"/>
      <c r="D161" s="10"/>
      <c r="E161" s="20"/>
      <c r="F161" s="10"/>
      <c r="G161" s="10"/>
      <c r="H161" s="27"/>
      <c r="I161" s="27"/>
      <c r="J161" s="27"/>
      <c r="K161" s="27"/>
      <c r="L161" s="27"/>
      <c r="M161" s="27"/>
      <c r="N161" s="27"/>
      <c r="O161" s="27"/>
    </row>
    <row r="162" spans="2:15">
      <c r="B162" s="26"/>
      <c r="D162" s="10"/>
      <c r="E162" s="20"/>
      <c r="F162" s="10"/>
      <c r="G162" s="10"/>
      <c r="H162" s="27"/>
      <c r="I162" s="27"/>
      <c r="J162" s="27"/>
      <c r="K162" s="27"/>
      <c r="L162" s="27"/>
      <c r="M162" s="27"/>
      <c r="N162" s="27"/>
      <c r="O162" s="27"/>
    </row>
    <row r="163" spans="2:15">
      <c r="B163" s="26"/>
      <c r="D163" s="10"/>
      <c r="E163" s="20"/>
      <c r="F163" s="10"/>
      <c r="G163" s="10"/>
      <c r="H163" s="27"/>
      <c r="I163" s="27"/>
      <c r="J163" s="27"/>
      <c r="K163" s="27"/>
      <c r="L163" s="27"/>
      <c r="M163" s="27"/>
      <c r="N163" s="27"/>
      <c r="O163" s="27"/>
    </row>
    <row r="164" spans="2:15">
      <c r="B164" s="26"/>
      <c r="D164" s="10"/>
      <c r="E164" s="20"/>
      <c r="F164" s="10"/>
      <c r="G164" s="10"/>
      <c r="H164" s="27"/>
      <c r="I164" s="27"/>
      <c r="J164" s="27"/>
      <c r="K164" s="27"/>
      <c r="L164" s="27"/>
      <c r="M164" s="27"/>
      <c r="N164" s="27"/>
      <c r="O164" s="27"/>
    </row>
    <row r="165" spans="2:15">
      <c r="B165" s="26"/>
      <c r="D165" s="10"/>
      <c r="E165" s="20"/>
      <c r="F165" s="10"/>
      <c r="G165" s="10"/>
      <c r="H165" s="27"/>
      <c r="I165" s="27"/>
      <c r="J165" s="27"/>
      <c r="K165" s="27"/>
      <c r="L165" s="27"/>
      <c r="M165" s="27"/>
      <c r="N165" s="27"/>
      <c r="O165" s="27"/>
    </row>
    <row r="166" spans="2:15">
      <c r="B166" s="26"/>
      <c r="D166" s="10"/>
      <c r="E166" s="20"/>
      <c r="F166" s="10"/>
      <c r="G166" s="10"/>
      <c r="H166" s="27"/>
      <c r="I166" s="27"/>
      <c r="J166" s="27"/>
      <c r="K166" s="27"/>
      <c r="L166" s="27"/>
      <c r="M166" s="27"/>
      <c r="N166" s="27"/>
      <c r="O166" s="27"/>
    </row>
    <row r="167" spans="2:15">
      <c r="B167" s="26"/>
      <c r="D167" s="10"/>
      <c r="E167" s="20"/>
      <c r="F167" s="10"/>
      <c r="G167" s="10"/>
      <c r="H167" s="27"/>
      <c r="I167" s="27"/>
      <c r="J167" s="27"/>
      <c r="K167" s="27"/>
      <c r="L167" s="27"/>
      <c r="M167" s="27"/>
      <c r="N167" s="27"/>
      <c r="O167" s="27"/>
    </row>
    <row r="168" spans="2:15">
      <c r="B168" s="26"/>
      <c r="D168" s="10"/>
      <c r="E168" s="20"/>
      <c r="F168" s="10"/>
      <c r="G168" s="10"/>
      <c r="H168" s="27"/>
      <c r="I168" s="27"/>
      <c r="J168" s="27"/>
      <c r="K168" s="27"/>
      <c r="L168" s="27"/>
      <c r="M168" s="27"/>
      <c r="N168" s="27"/>
      <c r="O168" s="27"/>
    </row>
    <row r="169" spans="2:15">
      <c r="B169" s="26"/>
      <c r="D169" s="10"/>
      <c r="E169" s="20"/>
      <c r="F169" s="10"/>
      <c r="G169" s="10"/>
      <c r="H169" s="27"/>
      <c r="I169" s="27"/>
      <c r="J169" s="27"/>
      <c r="K169" s="27"/>
      <c r="L169" s="27"/>
      <c r="M169" s="27"/>
      <c r="N169" s="27"/>
      <c r="O169" s="27"/>
    </row>
    <row r="170" spans="2:15">
      <c r="B170" s="26"/>
      <c r="D170" s="10"/>
      <c r="E170" s="20"/>
      <c r="F170" s="10"/>
      <c r="G170" s="10"/>
      <c r="H170" s="27"/>
      <c r="I170" s="27"/>
      <c r="J170" s="27"/>
      <c r="K170" s="27"/>
      <c r="L170" s="27"/>
      <c r="M170" s="27"/>
      <c r="N170" s="27"/>
      <c r="O170" s="27"/>
    </row>
    <row r="171" spans="2:15">
      <c r="B171" s="26"/>
      <c r="D171" s="10"/>
      <c r="E171" s="20"/>
      <c r="F171" s="10"/>
      <c r="G171" s="10"/>
      <c r="H171" s="27"/>
      <c r="I171" s="27"/>
      <c r="J171" s="27"/>
      <c r="K171" s="27"/>
      <c r="L171" s="27"/>
      <c r="M171" s="27"/>
      <c r="N171" s="27"/>
      <c r="O171" s="27"/>
    </row>
    <row r="172" spans="2:15">
      <c r="B172" s="26"/>
      <c r="D172" s="10"/>
      <c r="E172" s="20"/>
      <c r="F172" s="10"/>
      <c r="G172" s="10"/>
      <c r="H172" s="27"/>
      <c r="I172" s="27"/>
      <c r="J172" s="27"/>
      <c r="K172" s="27"/>
      <c r="L172" s="27"/>
      <c r="M172" s="27"/>
      <c r="N172" s="27"/>
      <c r="O172" s="27"/>
    </row>
    <row r="173" spans="2:15">
      <c r="B173" s="26"/>
      <c r="D173" s="10"/>
      <c r="E173" s="20"/>
      <c r="F173" s="10"/>
      <c r="G173" s="10"/>
      <c r="H173" s="27"/>
      <c r="I173" s="27"/>
      <c r="J173" s="27"/>
      <c r="K173" s="27"/>
      <c r="L173" s="27"/>
      <c r="M173" s="27"/>
      <c r="N173" s="27"/>
      <c r="O173" s="27"/>
    </row>
    <row r="174" spans="2:15">
      <c r="B174" s="26"/>
      <c r="D174" s="10"/>
      <c r="E174" s="20"/>
      <c r="F174" s="10"/>
      <c r="G174" s="10"/>
      <c r="H174" s="27"/>
      <c r="I174" s="27"/>
      <c r="J174" s="27"/>
      <c r="K174" s="27"/>
      <c r="L174" s="27"/>
      <c r="M174" s="27"/>
      <c r="N174" s="27"/>
      <c r="O174" s="27"/>
    </row>
    <row r="175" spans="2:15">
      <c r="B175" s="26"/>
      <c r="D175" s="10"/>
      <c r="E175" s="20"/>
      <c r="F175" s="10"/>
      <c r="G175" s="10"/>
      <c r="H175" s="27"/>
      <c r="I175" s="27"/>
      <c r="J175" s="27"/>
      <c r="K175" s="27"/>
      <c r="L175" s="27"/>
      <c r="M175" s="27"/>
      <c r="N175" s="27"/>
      <c r="O175" s="27"/>
    </row>
    <row r="176" spans="2:15">
      <c r="B176" s="26"/>
      <c r="D176" s="10"/>
      <c r="E176" s="20"/>
      <c r="F176" s="10"/>
      <c r="G176" s="10"/>
      <c r="H176" s="27"/>
      <c r="I176" s="27"/>
      <c r="J176" s="27"/>
      <c r="K176" s="27"/>
      <c r="L176" s="27"/>
      <c r="M176" s="27"/>
      <c r="N176" s="27"/>
      <c r="O176" s="27"/>
    </row>
    <row r="177" spans="2:15">
      <c r="B177" s="26"/>
      <c r="D177" s="10"/>
      <c r="E177" s="20"/>
      <c r="F177" s="10"/>
      <c r="G177" s="10"/>
      <c r="H177" s="27"/>
      <c r="I177" s="27"/>
      <c r="J177" s="27"/>
      <c r="K177" s="27"/>
      <c r="L177" s="27"/>
      <c r="M177" s="27"/>
      <c r="N177" s="27"/>
      <c r="O177" s="27"/>
    </row>
    <row r="178" spans="2:15">
      <c r="B178" s="26"/>
      <c r="D178" s="10"/>
      <c r="E178" s="20"/>
      <c r="F178" s="10"/>
      <c r="G178" s="10"/>
      <c r="H178" s="27"/>
      <c r="I178" s="27"/>
      <c r="J178" s="27"/>
      <c r="K178" s="27"/>
      <c r="L178" s="27"/>
      <c r="M178" s="27"/>
      <c r="N178" s="27"/>
      <c r="O178" s="27"/>
    </row>
    <row r="179" spans="2:15">
      <c r="B179" s="26"/>
      <c r="D179" s="10"/>
      <c r="E179" s="20"/>
      <c r="F179" s="10"/>
      <c r="G179" s="10"/>
      <c r="H179" s="27"/>
      <c r="I179" s="27"/>
      <c r="J179" s="27"/>
      <c r="K179" s="27"/>
      <c r="L179" s="27"/>
      <c r="M179" s="27"/>
      <c r="N179" s="27"/>
      <c r="O179" s="27"/>
    </row>
    <row r="180" spans="2:15">
      <c r="B180" s="26"/>
      <c r="D180" s="10"/>
      <c r="E180" s="20"/>
      <c r="F180" s="10"/>
      <c r="G180" s="10"/>
      <c r="H180" s="27"/>
      <c r="I180" s="27"/>
      <c r="J180" s="27"/>
      <c r="K180" s="27"/>
      <c r="L180" s="27"/>
      <c r="M180" s="27"/>
      <c r="N180" s="27"/>
      <c r="O180" s="27"/>
    </row>
    <row r="181" spans="2:15">
      <c r="B181" s="26"/>
      <c r="D181" s="10"/>
      <c r="E181" s="20"/>
      <c r="F181" s="10"/>
      <c r="G181" s="10"/>
      <c r="H181" s="27"/>
      <c r="I181" s="27"/>
      <c r="J181" s="27"/>
      <c r="K181" s="27"/>
      <c r="L181" s="27"/>
      <c r="M181" s="27"/>
      <c r="N181" s="27"/>
      <c r="O181" s="27"/>
    </row>
    <row r="182" spans="2:15">
      <c r="B182" s="26"/>
      <c r="D182" s="10"/>
      <c r="E182" s="20"/>
      <c r="F182" s="10"/>
      <c r="G182" s="10"/>
      <c r="H182" s="27"/>
      <c r="I182" s="27"/>
      <c r="J182" s="27"/>
      <c r="K182" s="27"/>
      <c r="L182" s="27"/>
      <c r="M182" s="27"/>
      <c r="N182" s="27"/>
      <c r="O182" s="27"/>
    </row>
    <row r="183" spans="2:15">
      <c r="B183" s="26"/>
      <c r="D183" s="10"/>
      <c r="E183" s="20"/>
      <c r="F183" s="10"/>
      <c r="G183" s="10"/>
      <c r="H183" s="27"/>
      <c r="I183" s="27"/>
      <c r="J183" s="27"/>
      <c r="K183" s="27"/>
      <c r="L183" s="27"/>
      <c r="M183" s="27"/>
      <c r="N183" s="27"/>
      <c r="O183" s="27"/>
    </row>
    <row r="184" spans="2:15">
      <c r="B184" s="26"/>
      <c r="D184" s="10"/>
      <c r="E184" s="20"/>
      <c r="F184" s="10"/>
      <c r="G184" s="10"/>
      <c r="H184" s="27"/>
      <c r="I184" s="27"/>
      <c r="J184" s="27"/>
      <c r="K184" s="27"/>
      <c r="L184" s="27"/>
      <c r="M184" s="27"/>
      <c r="N184" s="27"/>
      <c r="O184" s="27"/>
    </row>
    <row r="185" spans="2:15">
      <c r="B185" s="26"/>
      <c r="D185" s="10"/>
      <c r="E185" s="20"/>
      <c r="F185" s="10"/>
      <c r="G185" s="10"/>
      <c r="H185" s="27"/>
      <c r="I185" s="27"/>
      <c r="J185" s="27"/>
      <c r="K185" s="27"/>
      <c r="L185" s="27"/>
      <c r="M185" s="27"/>
      <c r="N185" s="27"/>
      <c r="O185" s="27"/>
    </row>
    <row r="186" spans="2:15">
      <c r="B186" s="26"/>
      <c r="D186" s="10"/>
      <c r="E186" s="20"/>
      <c r="F186" s="10"/>
      <c r="G186" s="10"/>
      <c r="H186" s="27"/>
      <c r="I186" s="27"/>
      <c r="J186" s="27"/>
      <c r="K186" s="27"/>
      <c r="L186" s="27"/>
      <c r="M186" s="27"/>
      <c r="N186" s="27"/>
      <c r="O186" s="27"/>
    </row>
    <row r="187" spans="2:15">
      <c r="B187" s="26"/>
      <c r="D187" s="10"/>
      <c r="E187" s="20"/>
      <c r="F187" s="10"/>
      <c r="G187" s="10"/>
      <c r="H187" s="27"/>
      <c r="I187" s="27"/>
      <c r="J187" s="27"/>
      <c r="K187" s="27"/>
      <c r="L187" s="27"/>
      <c r="M187" s="27"/>
      <c r="N187" s="27"/>
      <c r="O187" s="27"/>
    </row>
    <row r="188" spans="2:15">
      <c r="B188" s="26"/>
      <c r="D188" s="10"/>
      <c r="E188" s="20"/>
      <c r="F188" s="10"/>
      <c r="G188" s="10"/>
      <c r="H188" s="27"/>
      <c r="I188" s="27"/>
      <c r="J188" s="27"/>
      <c r="K188" s="27"/>
      <c r="L188" s="27"/>
      <c r="M188" s="27"/>
      <c r="N188" s="27"/>
      <c r="O188" s="27"/>
    </row>
    <row r="189" spans="2:15">
      <c r="B189" s="26"/>
      <c r="D189" s="10"/>
      <c r="E189" s="20"/>
      <c r="F189" s="10"/>
      <c r="G189" s="10"/>
      <c r="H189" s="27"/>
      <c r="I189" s="27"/>
      <c r="J189" s="27"/>
      <c r="K189" s="27"/>
      <c r="L189" s="27"/>
      <c r="M189" s="27"/>
      <c r="N189" s="27"/>
      <c r="O189" s="27"/>
    </row>
    <row r="190" spans="2:15">
      <c r="B190" s="26"/>
      <c r="D190" s="10"/>
      <c r="E190" s="20"/>
      <c r="F190" s="10"/>
      <c r="G190" s="10"/>
      <c r="H190" s="27"/>
      <c r="I190" s="27"/>
      <c r="J190" s="27"/>
      <c r="K190" s="27"/>
      <c r="L190" s="27"/>
      <c r="M190" s="27"/>
      <c r="N190" s="27"/>
      <c r="O190" s="27"/>
    </row>
    <row r="191" spans="2:15">
      <c r="B191" s="26"/>
      <c r="D191" s="10"/>
      <c r="E191" s="20"/>
      <c r="F191" s="10"/>
      <c r="G191" s="10"/>
      <c r="H191" s="27"/>
      <c r="I191" s="27"/>
      <c r="J191" s="27"/>
      <c r="K191" s="27"/>
      <c r="L191" s="27"/>
      <c r="M191" s="27"/>
      <c r="N191" s="27"/>
      <c r="O191" s="27"/>
    </row>
    <row r="192" spans="2:15">
      <c r="B192" s="26"/>
      <c r="D192" s="10"/>
      <c r="E192" s="20"/>
      <c r="F192" s="10"/>
      <c r="G192" s="10"/>
      <c r="H192" s="27"/>
      <c r="I192" s="27"/>
      <c r="J192" s="27"/>
      <c r="K192" s="27"/>
      <c r="L192" s="27"/>
      <c r="M192" s="27"/>
      <c r="N192" s="27"/>
      <c r="O192" s="27"/>
    </row>
    <row r="193" spans="2:15">
      <c r="B193" s="26"/>
      <c r="D193" s="10"/>
      <c r="E193" s="20"/>
      <c r="F193" s="10"/>
      <c r="G193" s="10"/>
      <c r="H193" s="27"/>
      <c r="I193" s="27"/>
      <c r="J193" s="27"/>
      <c r="K193" s="27"/>
      <c r="L193" s="27"/>
      <c r="M193" s="27"/>
      <c r="N193" s="27"/>
      <c r="O193" s="27"/>
    </row>
    <row r="194" spans="2:15">
      <c r="B194" s="26"/>
      <c r="D194" s="10"/>
      <c r="E194" s="20"/>
      <c r="F194" s="10"/>
      <c r="G194" s="10"/>
      <c r="H194" s="27"/>
      <c r="I194" s="27"/>
      <c r="J194" s="27"/>
      <c r="K194" s="27"/>
      <c r="L194" s="27"/>
      <c r="M194" s="27"/>
      <c r="N194" s="27"/>
      <c r="O194" s="27"/>
    </row>
    <row r="195" spans="2:15">
      <c r="B195" s="26"/>
      <c r="D195" s="10"/>
      <c r="E195" s="20"/>
      <c r="F195" s="10"/>
      <c r="G195" s="10"/>
      <c r="H195" s="27"/>
      <c r="I195" s="27"/>
      <c r="J195" s="27"/>
      <c r="K195" s="27"/>
      <c r="L195" s="27"/>
      <c r="M195" s="27"/>
      <c r="N195" s="27"/>
      <c r="O195" s="27"/>
    </row>
    <row r="196" spans="2:15">
      <c r="B196" s="26"/>
      <c r="D196" s="10"/>
      <c r="E196" s="20"/>
      <c r="F196" s="10"/>
      <c r="G196" s="10"/>
      <c r="H196" s="27"/>
      <c r="I196" s="27"/>
      <c r="J196" s="27"/>
      <c r="K196" s="27"/>
      <c r="L196" s="27"/>
      <c r="M196" s="27"/>
      <c r="N196" s="27"/>
      <c r="O196" s="27"/>
    </row>
    <row r="197" spans="2:15">
      <c r="B197" s="26"/>
      <c r="D197" s="10"/>
      <c r="E197" s="20"/>
      <c r="F197" s="10"/>
      <c r="G197" s="10"/>
      <c r="H197" s="27"/>
      <c r="I197" s="27"/>
      <c r="J197" s="27"/>
      <c r="K197" s="27"/>
      <c r="L197" s="27"/>
      <c r="M197" s="27"/>
      <c r="N197" s="27"/>
      <c r="O197" s="27"/>
    </row>
    <row r="198" spans="2:15">
      <c r="B198" s="26"/>
      <c r="D198" s="10"/>
      <c r="E198" s="20"/>
      <c r="F198" s="10"/>
      <c r="G198" s="10"/>
      <c r="H198" s="27"/>
      <c r="I198" s="27"/>
      <c r="J198" s="27"/>
      <c r="K198" s="27"/>
      <c r="L198" s="27"/>
      <c r="M198" s="27"/>
      <c r="N198" s="27"/>
      <c r="O198" s="27"/>
    </row>
    <row r="199" spans="2:15">
      <c r="B199" s="26"/>
      <c r="D199" s="10"/>
      <c r="E199" s="20"/>
      <c r="F199" s="10"/>
      <c r="G199" s="10"/>
      <c r="H199" s="27"/>
      <c r="I199" s="27"/>
      <c r="J199" s="27"/>
      <c r="K199" s="27"/>
      <c r="L199" s="27"/>
      <c r="M199" s="27"/>
      <c r="N199" s="27"/>
      <c r="O199" s="27"/>
    </row>
    <row r="200" spans="2:15">
      <c r="B200" s="26"/>
      <c r="D200" s="10"/>
      <c r="E200" s="20"/>
      <c r="F200" s="10"/>
      <c r="G200" s="10"/>
      <c r="H200" s="27"/>
      <c r="I200" s="27"/>
      <c r="J200" s="27"/>
      <c r="K200" s="27"/>
      <c r="L200" s="27"/>
      <c r="M200" s="27"/>
      <c r="N200" s="27"/>
      <c r="O200" s="27"/>
    </row>
    <row r="201" spans="2:15">
      <c r="B201" s="26"/>
      <c r="D201" s="10"/>
      <c r="E201" s="20"/>
      <c r="F201" s="10"/>
      <c r="G201" s="10"/>
      <c r="H201" s="27"/>
      <c r="I201" s="27"/>
      <c r="J201" s="27"/>
      <c r="K201" s="27"/>
      <c r="L201" s="27"/>
      <c r="M201" s="27"/>
      <c r="N201" s="27"/>
      <c r="O201" s="27"/>
    </row>
    <row r="202" spans="2:15">
      <c r="B202" s="26"/>
      <c r="D202" s="10"/>
      <c r="E202" s="20"/>
      <c r="F202" s="10"/>
      <c r="G202" s="10"/>
      <c r="H202" s="27"/>
      <c r="I202" s="27"/>
      <c r="J202" s="27"/>
      <c r="K202" s="27"/>
      <c r="L202" s="27"/>
      <c r="M202" s="27"/>
      <c r="N202" s="27"/>
      <c r="O202" s="27"/>
    </row>
    <row r="203" spans="2:15">
      <c r="B203" s="26"/>
      <c r="D203" s="10"/>
      <c r="E203" s="20"/>
      <c r="F203" s="10"/>
      <c r="G203" s="10"/>
      <c r="H203" s="27"/>
      <c r="I203" s="27"/>
      <c r="J203" s="27"/>
      <c r="K203" s="27"/>
      <c r="L203" s="27"/>
      <c r="M203" s="27"/>
      <c r="N203" s="27"/>
      <c r="O203" s="27"/>
    </row>
    <row r="204" spans="2:15">
      <c r="B204" s="26"/>
      <c r="D204" s="10"/>
      <c r="E204" s="20"/>
      <c r="F204" s="10"/>
      <c r="G204" s="10"/>
      <c r="H204" s="27"/>
      <c r="I204" s="27"/>
      <c r="J204" s="27"/>
      <c r="K204" s="27"/>
      <c r="L204" s="27"/>
      <c r="M204" s="27"/>
      <c r="N204" s="27"/>
      <c r="O204" s="27"/>
    </row>
    <row r="205" spans="2:15">
      <c r="B205" s="26"/>
      <c r="D205" s="10"/>
      <c r="E205" s="20"/>
      <c r="F205" s="10"/>
      <c r="G205" s="10"/>
      <c r="H205" s="27"/>
      <c r="I205" s="27"/>
      <c r="J205" s="27"/>
      <c r="K205" s="27"/>
      <c r="L205" s="27"/>
      <c r="M205" s="27"/>
      <c r="N205" s="27"/>
      <c r="O205" s="27"/>
    </row>
    <row r="206" spans="2:15">
      <c r="B206" s="26"/>
      <c r="D206" s="10"/>
      <c r="E206" s="20"/>
      <c r="F206" s="10"/>
      <c r="G206" s="10"/>
      <c r="H206" s="27"/>
      <c r="I206" s="27"/>
      <c r="J206" s="27"/>
      <c r="K206" s="27"/>
      <c r="L206" s="27"/>
      <c r="M206" s="27"/>
      <c r="N206" s="27"/>
      <c r="O206" s="27"/>
    </row>
    <row r="207" spans="2:15">
      <c r="B207" s="26"/>
      <c r="D207" s="10"/>
      <c r="E207" s="20"/>
      <c r="F207" s="10"/>
      <c r="G207" s="10"/>
      <c r="H207" s="27"/>
      <c r="I207" s="27"/>
      <c r="J207" s="27"/>
      <c r="K207" s="27"/>
      <c r="L207" s="27"/>
      <c r="M207" s="27"/>
      <c r="N207" s="27"/>
      <c r="O207" s="27"/>
    </row>
    <row r="208" spans="2:15">
      <c r="B208" s="26"/>
      <c r="D208" s="10"/>
      <c r="E208" s="20"/>
      <c r="F208" s="10"/>
      <c r="G208" s="10"/>
      <c r="H208" s="27"/>
      <c r="I208" s="27"/>
      <c r="J208" s="27"/>
      <c r="K208" s="27"/>
      <c r="L208" s="27"/>
      <c r="M208" s="27"/>
      <c r="N208" s="27"/>
      <c r="O208" s="27"/>
    </row>
    <row r="209" spans="2:15">
      <c r="B209" s="26"/>
      <c r="D209" s="10"/>
      <c r="E209" s="20"/>
      <c r="F209" s="10"/>
      <c r="G209" s="10"/>
      <c r="H209" s="27"/>
      <c r="I209" s="27"/>
      <c r="J209" s="27"/>
      <c r="K209" s="27"/>
      <c r="L209" s="27"/>
      <c r="M209" s="27"/>
      <c r="N209" s="27"/>
      <c r="O209" s="27"/>
    </row>
    <row r="210" spans="2:15">
      <c r="B210" s="26"/>
      <c r="D210" s="10"/>
      <c r="E210" s="20"/>
      <c r="F210" s="10"/>
      <c r="G210" s="10"/>
      <c r="H210" s="27"/>
      <c r="I210" s="27"/>
      <c r="J210" s="27"/>
      <c r="K210" s="27"/>
      <c r="L210" s="27"/>
      <c r="M210" s="27"/>
      <c r="N210" s="27"/>
      <c r="O210" s="27"/>
    </row>
    <row r="211" spans="2:15">
      <c r="B211" s="26"/>
      <c r="D211" s="10"/>
      <c r="E211" s="20"/>
      <c r="F211" s="10"/>
      <c r="G211" s="10"/>
      <c r="H211" s="27"/>
      <c r="I211" s="27"/>
      <c r="J211" s="27"/>
      <c r="K211" s="27"/>
      <c r="L211" s="27"/>
      <c r="M211" s="27"/>
      <c r="N211" s="27"/>
      <c r="O211" s="27"/>
    </row>
    <row r="212" spans="2:15">
      <c r="B212" s="26"/>
      <c r="D212" s="10"/>
      <c r="E212" s="20"/>
      <c r="F212" s="10"/>
      <c r="G212" s="10"/>
      <c r="H212" s="27"/>
      <c r="I212" s="27"/>
      <c r="J212" s="27"/>
      <c r="K212" s="27"/>
      <c r="L212" s="27"/>
      <c r="M212" s="27"/>
      <c r="N212" s="27"/>
      <c r="O212" s="27"/>
    </row>
    <row r="213" spans="2:15">
      <c r="B213" s="26"/>
      <c r="D213" s="10"/>
      <c r="E213" s="20"/>
      <c r="F213" s="10"/>
      <c r="G213" s="10"/>
      <c r="H213" s="27"/>
      <c r="I213" s="27"/>
      <c r="J213" s="27"/>
      <c r="K213" s="27"/>
      <c r="L213" s="27"/>
      <c r="M213" s="27"/>
      <c r="N213" s="27"/>
      <c r="O213" s="27"/>
    </row>
    <row r="214" spans="2:15">
      <c r="B214" s="26"/>
      <c r="D214" s="10"/>
      <c r="E214" s="20"/>
      <c r="F214" s="10"/>
      <c r="G214" s="10"/>
      <c r="H214" s="27"/>
      <c r="I214" s="27"/>
      <c r="J214" s="27"/>
      <c r="K214" s="27"/>
      <c r="L214" s="27"/>
      <c r="M214" s="27"/>
      <c r="N214" s="27"/>
      <c r="O214" s="27"/>
    </row>
    <row r="215" spans="2:15">
      <c r="B215" s="26"/>
      <c r="D215" s="10"/>
      <c r="E215" s="20"/>
      <c r="F215" s="10"/>
      <c r="G215" s="10"/>
      <c r="H215" s="27"/>
      <c r="I215" s="27"/>
      <c r="J215" s="27"/>
      <c r="K215" s="27"/>
      <c r="L215" s="27"/>
      <c r="M215" s="27"/>
      <c r="N215" s="27"/>
      <c r="O215" s="27"/>
    </row>
    <row r="216" spans="2:15">
      <c r="B216" s="26"/>
      <c r="D216" s="10"/>
      <c r="E216" s="20"/>
      <c r="F216" s="10"/>
      <c r="G216" s="10"/>
      <c r="H216" s="27"/>
      <c r="I216" s="27"/>
      <c r="J216" s="27"/>
      <c r="K216" s="27"/>
      <c r="L216" s="27"/>
      <c r="M216" s="27"/>
      <c r="N216" s="27"/>
      <c r="O216" s="27"/>
    </row>
    <row r="217" spans="2:15">
      <c r="B217" s="26"/>
      <c r="D217" s="10"/>
      <c r="E217" s="20"/>
      <c r="F217" s="10"/>
      <c r="G217" s="10"/>
      <c r="H217" s="27"/>
      <c r="I217" s="27"/>
      <c r="J217" s="27"/>
      <c r="K217" s="27"/>
      <c r="L217" s="27"/>
      <c r="M217" s="27"/>
      <c r="N217" s="27"/>
      <c r="O217" s="27"/>
    </row>
    <row r="218" spans="2:15">
      <c r="B218" s="26"/>
      <c r="D218" s="10"/>
      <c r="E218" s="20"/>
      <c r="F218" s="10"/>
      <c r="G218" s="10"/>
      <c r="H218" s="27"/>
      <c r="I218" s="27"/>
      <c r="J218" s="27"/>
      <c r="K218" s="27"/>
      <c r="L218" s="27"/>
      <c r="M218" s="27"/>
      <c r="N218" s="27"/>
      <c r="O218" s="27"/>
    </row>
    <row r="219" spans="2:15">
      <c r="B219" s="26"/>
      <c r="D219" s="10"/>
      <c r="E219" s="20"/>
      <c r="F219" s="10"/>
      <c r="G219" s="10"/>
      <c r="H219" s="27"/>
      <c r="I219" s="27"/>
      <c r="J219" s="27"/>
      <c r="K219" s="27"/>
      <c r="L219" s="27"/>
      <c r="M219" s="27"/>
      <c r="N219" s="27"/>
      <c r="O219" s="27"/>
    </row>
    <row r="220" spans="2:15">
      <c r="B220" s="26"/>
      <c r="D220" s="10"/>
      <c r="E220" s="20"/>
      <c r="F220" s="10"/>
      <c r="G220" s="10"/>
      <c r="H220" s="27"/>
      <c r="I220" s="27"/>
      <c r="J220" s="27"/>
      <c r="K220" s="27"/>
      <c r="L220" s="27"/>
      <c r="M220" s="27"/>
      <c r="N220" s="27"/>
      <c r="O220" s="27"/>
    </row>
    <row r="221" spans="2:15">
      <c r="B221" s="26"/>
      <c r="D221" s="10"/>
      <c r="E221" s="20"/>
      <c r="F221" s="10"/>
      <c r="G221" s="10"/>
      <c r="H221" s="27"/>
      <c r="I221" s="27"/>
      <c r="J221" s="27"/>
      <c r="K221" s="27"/>
      <c r="L221" s="27"/>
      <c r="M221" s="27"/>
      <c r="N221" s="27"/>
      <c r="O221" s="27"/>
    </row>
    <row r="222" spans="2:15">
      <c r="B222" s="26"/>
      <c r="D222" s="10"/>
      <c r="E222" s="20"/>
      <c r="F222" s="10"/>
      <c r="G222" s="10"/>
      <c r="H222" s="27"/>
      <c r="I222" s="27"/>
      <c r="J222" s="27"/>
      <c r="K222" s="27"/>
      <c r="L222" s="27"/>
      <c r="M222" s="27"/>
      <c r="N222" s="27"/>
      <c r="O222" s="27"/>
    </row>
    <row r="223" spans="2:15">
      <c r="B223" s="26"/>
      <c r="D223" s="10"/>
      <c r="E223" s="20"/>
      <c r="F223" s="10"/>
      <c r="G223" s="10"/>
      <c r="H223" s="27"/>
      <c r="I223" s="27"/>
      <c r="J223" s="27"/>
      <c r="K223" s="27"/>
      <c r="L223" s="27"/>
      <c r="M223" s="27"/>
      <c r="N223" s="27"/>
      <c r="O223" s="27"/>
    </row>
    <row r="224" spans="2:15">
      <c r="B224" s="26"/>
      <c r="D224" s="10"/>
      <c r="E224" s="20"/>
      <c r="F224" s="10"/>
      <c r="G224" s="10"/>
      <c r="H224" s="27"/>
      <c r="I224" s="27"/>
      <c r="J224" s="27"/>
      <c r="K224" s="27"/>
      <c r="L224" s="27"/>
      <c r="M224" s="27"/>
      <c r="N224" s="27"/>
      <c r="O224" s="27"/>
    </row>
    <row r="225" spans="2:15">
      <c r="B225" s="26"/>
      <c r="D225" s="10"/>
      <c r="E225" s="20"/>
      <c r="F225" s="10"/>
      <c r="G225" s="10"/>
      <c r="H225" s="27"/>
      <c r="I225" s="27"/>
      <c r="J225" s="27"/>
      <c r="K225" s="27"/>
      <c r="L225" s="27"/>
      <c r="M225" s="27"/>
      <c r="N225" s="27"/>
      <c r="O225" s="27"/>
    </row>
    <row r="226" spans="2:15">
      <c r="B226" s="26"/>
      <c r="D226" s="10"/>
      <c r="E226" s="20"/>
      <c r="F226" s="10"/>
      <c r="G226" s="10"/>
      <c r="H226" s="27"/>
      <c r="I226" s="27"/>
      <c r="J226" s="27"/>
      <c r="K226" s="27"/>
      <c r="L226" s="27"/>
      <c r="M226" s="27"/>
      <c r="N226" s="27"/>
      <c r="O226" s="27"/>
    </row>
    <row r="227" spans="2:15">
      <c r="B227" s="26"/>
      <c r="D227" s="10"/>
      <c r="E227" s="20"/>
      <c r="F227" s="10"/>
      <c r="G227" s="10"/>
      <c r="H227" s="27"/>
      <c r="I227" s="27"/>
      <c r="J227" s="27"/>
      <c r="K227" s="27"/>
      <c r="L227" s="27"/>
      <c r="M227" s="27"/>
      <c r="N227" s="27"/>
      <c r="O227" s="27"/>
    </row>
    <row r="228" spans="2:15">
      <c r="B228" s="26"/>
      <c r="D228" s="10"/>
      <c r="E228" s="20"/>
      <c r="F228" s="10"/>
      <c r="G228" s="10"/>
      <c r="H228" s="27"/>
      <c r="I228" s="27"/>
      <c r="J228" s="27"/>
      <c r="K228" s="27"/>
      <c r="L228" s="27"/>
      <c r="M228" s="27"/>
      <c r="N228" s="27"/>
      <c r="O228" s="27"/>
    </row>
    <row r="229" spans="2:15">
      <c r="B229" s="26"/>
      <c r="D229" s="10"/>
      <c r="E229" s="20"/>
      <c r="F229" s="10"/>
      <c r="G229" s="10"/>
      <c r="H229" s="27"/>
      <c r="I229" s="27"/>
      <c r="J229" s="27"/>
      <c r="K229" s="27"/>
      <c r="L229" s="27"/>
      <c r="M229" s="27"/>
      <c r="N229" s="27"/>
      <c r="O229" s="27"/>
    </row>
    <row r="230" spans="2:15">
      <c r="B230" s="26"/>
      <c r="D230" s="10"/>
      <c r="E230" s="20"/>
      <c r="F230" s="10"/>
      <c r="G230" s="10"/>
      <c r="H230" s="27"/>
      <c r="I230" s="27"/>
      <c r="J230" s="27"/>
      <c r="K230" s="27"/>
      <c r="L230" s="27"/>
      <c r="M230" s="27"/>
      <c r="N230" s="27"/>
      <c r="O230" s="27"/>
    </row>
    <row r="231" spans="2:15">
      <c r="B231" s="26"/>
      <c r="D231" s="10"/>
      <c r="E231" s="20"/>
      <c r="F231" s="10"/>
      <c r="G231" s="10"/>
      <c r="H231" s="27"/>
      <c r="I231" s="27"/>
      <c r="J231" s="27"/>
      <c r="K231" s="27"/>
      <c r="L231" s="27"/>
      <c r="M231" s="27"/>
      <c r="N231" s="27"/>
      <c r="O231" s="27"/>
    </row>
    <row r="232" spans="2:15">
      <c r="B232" s="26"/>
      <c r="D232" s="10"/>
      <c r="E232" s="20"/>
      <c r="F232" s="10"/>
      <c r="G232" s="10"/>
      <c r="H232" s="27"/>
      <c r="I232" s="27"/>
      <c r="J232" s="27"/>
      <c r="K232" s="27"/>
      <c r="L232" s="27"/>
      <c r="M232" s="27"/>
      <c r="N232" s="27"/>
      <c r="O232" s="27"/>
    </row>
    <row r="233" spans="2:15">
      <c r="B233" s="26"/>
      <c r="D233" s="10"/>
      <c r="E233" s="20"/>
      <c r="F233" s="10"/>
      <c r="G233" s="10"/>
      <c r="H233" s="27"/>
      <c r="I233" s="27"/>
      <c r="J233" s="27"/>
      <c r="K233" s="27"/>
      <c r="L233" s="27"/>
      <c r="M233" s="27"/>
      <c r="N233" s="27"/>
      <c r="O233" s="27"/>
    </row>
    <row r="234" spans="2:15">
      <c r="B234" s="26"/>
      <c r="D234" s="10"/>
      <c r="E234" s="20"/>
      <c r="F234" s="10"/>
      <c r="G234" s="10"/>
      <c r="H234" s="27"/>
      <c r="I234" s="27"/>
      <c r="J234" s="27"/>
      <c r="K234" s="27"/>
      <c r="L234" s="27"/>
      <c r="M234" s="27"/>
      <c r="N234" s="27"/>
      <c r="O234" s="27"/>
    </row>
    <row r="235" spans="2:15">
      <c r="B235" s="26"/>
      <c r="D235" s="10"/>
      <c r="E235" s="20"/>
      <c r="F235" s="10"/>
      <c r="G235" s="10"/>
      <c r="H235" s="27"/>
      <c r="I235" s="27"/>
      <c r="J235" s="27"/>
      <c r="K235" s="27"/>
      <c r="L235" s="27"/>
      <c r="M235" s="27"/>
      <c r="N235" s="27"/>
      <c r="O235" s="27"/>
    </row>
    <row r="236" spans="2:15">
      <c r="B236" s="26"/>
      <c r="D236" s="10"/>
      <c r="E236" s="20"/>
      <c r="F236" s="10"/>
      <c r="G236" s="10"/>
      <c r="H236" s="27"/>
      <c r="I236" s="27"/>
      <c r="J236" s="27"/>
      <c r="K236" s="27"/>
      <c r="L236" s="27"/>
      <c r="M236" s="27"/>
      <c r="N236" s="27"/>
      <c r="O236" s="27"/>
    </row>
    <row r="237" spans="2:15">
      <c r="B237" s="26"/>
      <c r="D237" s="10"/>
      <c r="E237" s="20"/>
      <c r="F237" s="10"/>
      <c r="G237" s="10"/>
      <c r="H237" s="27"/>
      <c r="I237" s="27"/>
      <c r="J237" s="27"/>
      <c r="K237" s="27"/>
      <c r="L237" s="27"/>
      <c r="M237" s="27"/>
      <c r="N237" s="27"/>
      <c r="O237" s="27"/>
    </row>
    <row r="238" spans="2:15">
      <c r="B238" s="26"/>
      <c r="D238" s="10"/>
      <c r="E238" s="20"/>
      <c r="F238" s="10"/>
      <c r="G238" s="10"/>
      <c r="H238" s="27"/>
      <c r="I238" s="27"/>
      <c r="J238" s="27"/>
      <c r="K238" s="27"/>
      <c r="L238" s="27"/>
      <c r="M238" s="27"/>
      <c r="N238" s="27"/>
      <c r="O238" s="27"/>
    </row>
    <row r="239" spans="2:15">
      <c r="B239" s="26"/>
      <c r="D239" s="10"/>
      <c r="E239" s="20"/>
      <c r="F239" s="10"/>
      <c r="G239" s="10"/>
      <c r="H239" s="27"/>
      <c r="I239" s="27"/>
      <c r="J239" s="27"/>
      <c r="K239" s="27"/>
      <c r="L239" s="27"/>
      <c r="M239" s="27"/>
      <c r="N239" s="27"/>
      <c r="O239" s="27"/>
    </row>
    <row r="240" spans="2:15">
      <c r="B240" s="26"/>
      <c r="D240" s="10"/>
      <c r="E240" s="20"/>
      <c r="F240" s="10"/>
      <c r="G240" s="10"/>
      <c r="H240" s="27"/>
      <c r="I240" s="27"/>
      <c r="J240" s="27"/>
      <c r="K240" s="27"/>
      <c r="L240" s="27"/>
      <c r="M240" s="27"/>
      <c r="N240" s="27"/>
      <c r="O240" s="27"/>
    </row>
    <row r="241" spans="2:15">
      <c r="B241" s="26"/>
      <c r="D241" s="10"/>
      <c r="E241" s="20"/>
      <c r="F241" s="10"/>
      <c r="G241" s="10"/>
      <c r="H241" s="27"/>
      <c r="I241" s="27"/>
      <c r="J241" s="27"/>
      <c r="K241" s="27"/>
      <c r="L241" s="27"/>
      <c r="M241" s="27"/>
      <c r="N241" s="27"/>
      <c r="O241" s="27"/>
    </row>
    <row r="242" spans="2:15">
      <c r="B242" s="26"/>
      <c r="D242" s="10"/>
      <c r="E242" s="20"/>
      <c r="F242" s="10"/>
      <c r="G242" s="10"/>
      <c r="H242" s="27"/>
      <c r="I242" s="27"/>
      <c r="J242" s="27"/>
      <c r="K242" s="27"/>
      <c r="L242" s="27"/>
      <c r="M242" s="27"/>
      <c r="N242" s="27"/>
      <c r="O242" s="27"/>
    </row>
    <row r="243" spans="2:15">
      <c r="B243" s="26"/>
      <c r="D243" s="10"/>
      <c r="E243" s="20"/>
      <c r="F243" s="10"/>
      <c r="G243" s="10"/>
      <c r="H243" s="27"/>
      <c r="I243" s="27"/>
      <c r="J243" s="27"/>
      <c r="K243" s="27"/>
      <c r="L243" s="27"/>
      <c r="M243" s="27"/>
      <c r="N243" s="27"/>
      <c r="O243" s="27"/>
    </row>
    <row r="244" spans="2:15">
      <c r="B244" s="26"/>
      <c r="D244" s="10"/>
      <c r="E244" s="20"/>
      <c r="F244" s="10"/>
      <c r="G244" s="10"/>
      <c r="H244" s="27"/>
      <c r="I244" s="27"/>
      <c r="J244" s="27"/>
      <c r="K244" s="27"/>
      <c r="L244" s="27"/>
      <c r="M244" s="27"/>
      <c r="N244" s="27"/>
      <c r="O244" s="27"/>
    </row>
    <row r="245" spans="2:15">
      <c r="B245" s="26"/>
      <c r="D245" s="10"/>
      <c r="E245" s="20"/>
      <c r="F245" s="10"/>
      <c r="G245" s="10"/>
      <c r="H245" s="27"/>
      <c r="I245" s="27"/>
      <c r="J245" s="27"/>
      <c r="K245" s="27"/>
      <c r="L245" s="27"/>
      <c r="M245" s="27"/>
      <c r="N245" s="27"/>
      <c r="O245" s="27"/>
    </row>
    <row r="246" spans="2:15">
      <c r="B246" s="26"/>
      <c r="D246" s="10"/>
      <c r="E246" s="20"/>
      <c r="F246" s="10"/>
      <c r="G246" s="10"/>
      <c r="H246" s="27"/>
      <c r="I246" s="27"/>
      <c r="J246" s="27"/>
      <c r="K246" s="27"/>
      <c r="L246" s="27"/>
      <c r="M246" s="27"/>
      <c r="N246" s="27"/>
      <c r="O246" s="27"/>
    </row>
    <row r="247" spans="2:15">
      <c r="B247" s="26"/>
      <c r="D247" s="10"/>
      <c r="E247" s="20"/>
      <c r="F247" s="10"/>
      <c r="G247" s="10"/>
      <c r="H247" s="27"/>
      <c r="I247" s="27"/>
      <c r="J247" s="27"/>
      <c r="K247" s="27"/>
      <c r="L247" s="27"/>
      <c r="M247" s="27"/>
      <c r="N247" s="27"/>
      <c r="O247" s="27"/>
    </row>
    <row r="248" spans="2:15">
      <c r="B248" s="26"/>
      <c r="D248" s="10"/>
      <c r="E248" s="20"/>
      <c r="F248" s="10"/>
      <c r="G248" s="10"/>
      <c r="H248" s="27"/>
      <c r="I248" s="27"/>
      <c r="J248" s="27"/>
      <c r="K248" s="27"/>
      <c r="L248" s="27"/>
      <c r="M248" s="27"/>
      <c r="N248" s="27"/>
      <c r="O248" s="27"/>
    </row>
    <row r="249" spans="2:15">
      <c r="B249" s="26"/>
      <c r="D249" s="10"/>
      <c r="E249" s="20"/>
      <c r="F249" s="10"/>
      <c r="G249" s="10"/>
      <c r="H249" s="27"/>
      <c r="I249" s="27"/>
      <c r="J249" s="27"/>
      <c r="K249" s="27"/>
      <c r="L249" s="27"/>
      <c r="M249" s="27"/>
      <c r="N249" s="27"/>
      <c r="O249" s="27"/>
    </row>
    <row r="250" spans="2:15">
      <c r="B250" s="26"/>
      <c r="D250" s="10"/>
      <c r="E250" s="20"/>
      <c r="F250" s="10"/>
      <c r="G250" s="10"/>
      <c r="H250" s="27"/>
      <c r="I250" s="27"/>
      <c r="J250" s="27"/>
      <c r="K250" s="27"/>
      <c r="L250" s="27"/>
      <c r="M250" s="27"/>
      <c r="N250" s="27"/>
      <c r="O250" s="27"/>
    </row>
    <row r="251" spans="2:15">
      <c r="B251" s="26"/>
      <c r="D251" s="10"/>
      <c r="E251" s="20"/>
      <c r="F251" s="10"/>
      <c r="G251" s="10"/>
      <c r="H251" s="27"/>
      <c r="I251" s="27"/>
      <c r="J251" s="27"/>
      <c r="K251" s="27"/>
      <c r="L251" s="27"/>
      <c r="M251" s="27"/>
      <c r="N251" s="27"/>
      <c r="O251" s="27"/>
    </row>
    <row r="252" spans="2:15">
      <c r="B252" s="26"/>
      <c r="D252" s="10"/>
      <c r="E252" s="20"/>
      <c r="F252" s="10"/>
      <c r="G252" s="10"/>
      <c r="H252" s="27"/>
      <c r="I252" s="27"/>
      <c r="J252" s="27"/>
      <c r="K252" s="27"/>
      <c r="L252" s="27"/>
      <c r="M252" s="27"/>
      <c r="N252" s="27"/>
      <c r="O252" s="27"/>
    </row>
    <row r="253" spans="2:15">
      <c r="B253" s="26"/>
      <c r="D253" s="10"/>
      <c r="E253" s="20"/>
      <c r="F253" s="10"/>
      <c r="G253" s="10"/>
      <c r="H253" s="27"/>
      <c r="I253" s="27"/>
      <c r="J253" s="27"/>
      <c r="K253" s="27"/>
      <c r="L253" s="27"/>
      <c r="M253" s="27"/>
      <c r="N253" s="27"/>
      <c r="O253" s="27"/>
    </row>
    <row r="254" spans="2:15">
      <c r="B254" s="26"/>
      <c r="D254" s="10"/>
      <c r="E254" s="20"/>
      <c r="F254" s="10"/>
      <c r="G254" s="10"/>
      <c r="H254" s="27"/>
      <c r="I254" s="27"/>
      <c r="J254" s="27"/>
      <c r="K254" s="27"/>
      <c r="L254" s="27"/>
      <c r="M254" s="27"/>
      <c r="N254" s="27"/>
      <c r="O254" s="27"/>
    </row>
    <row r="255" spans="2:15">
      <c r="B255" s="26"/>
      <c r="D255" s="10"/>
      <c r="E255" s="20"/>
      <c r="F255" s="10"/>
      <c r="G255" s="10"/>
      <c r="H255" s="27"/>
      <c r="I255" s="27"/>
      <c r="J255" s="27"/>
      <c r="K255" s="27"/>
      <c r="L255" s="27"/>
      <c r="M255" s="27"/>
      <c r="N255" s="27"/>
      <c r="O255" s="27"/>
    </row>
    <row r="256" spans="2:15">
      <c r="B256" s="26"/>
      <c r="D256" s="10"/>
      <c r="E256" s="20"/>
      <c r="F256" s="10"/>
      <c r="G256" s="10"/>
      <c r="H256" s="27"/>
      <c r="I256" s="27"/>
      <c r="J256" s="27"/>
      <c r="K256" s="27"/>
      <c r="L256" s="27"/>
      <c r="M256" s="27"/>
      <c r="N256" s="27"/>
      <c r="O256" s="27"/>
    </row>
    <row r="257" spans="2:15">
      <c r="B257" s="26"/>
      <c r="D257" s="10"/>
      <c r="E257" s="20"/>
      <c r="F257" s="10"/>
      <c r="G257" s="10"/>
      <c r="H257" s="27"/>
      <c r="I257" s="27"/>
      <c r="J257" s="27"/>
      <c r="K257" s="27"/>
      <c r="L257" s="27"/>
      <c r="M257" s="27"/>
      <c r="N257" s="27"/>
      <c r="O257" s="27"/>
    </row>
    <row r="258" spans="2:15">
      <c r="B258" s="26"/>
      <c r="D258" s="10"/>
      <c r="E258" s="20"/>
      <c r="F258" s="10"/>
      <c r="G258" s="10"/>
      <c r="H258" s="27"/>
      <c r="I258" s="27"/>
      <c r="J258" s="27"/>
      <c r="K258" s="27"/>
      <c r="L258" s="27"/>
      <c r="M258" s="27"/>
      <c r="N258" s="27"/>
      <c r="O258" s="27"/>
    </row>
    <row r="259" spans="2:15">
      <c r="B259" s="26"/>
      <c r="D259" s="10"/>
      <c r="E259" s="20"/>
      <c r="F259" s="10"/>
      <c r="G259" s="10"/>
      <c r="H259" s="27"/>
      <c r="I259" s="27"/>
      <c r="J259" s="27"/>
      <c r="K259" s="27"/>
      <c r="L259" s="27"/>
      <c r="M259" s="27"/>
      <c r="N259" s="27"/>
      <c r="O259" s="27"/>
    </row>
    <row r="260" spans="2:15">
      <c r="B260" s="26"/>
      <c r="D260" s="10"/>
      <c r="E260" s="20"/>
      <c r="F260" s="10"/>
      <c r="G260" s="10"/>
      <c r="H260" s="27"/>
      <c r="I260" s="27"/>
      <c r="J260" s="27"/>
      <c r="K260" s="27"/>
      <c r="L260" s="27"/>
      <c r="M260" s="27"/>
      <c r="N260" s="27"/>
      <c r="O260" s="27"/>
    </row>
    <row r="261" spans="2:15">
      <c r="B261" s="26"/>
      <c r="D261" s="10"/>
      <c r="E261" s="20"/>
      <c r="F261" s="10"/>
      <c r="G261" s="10"/>
      <c r="H261" s="27"/>
      <c r="I261" s="27"/>
      <c r="J261" s="27"/>
      <c r="K261" s="27"/>
      <c r="L261" s="27"/>
      <c r="M261" s="27"/>
      <c r="N261" s="27"/>
      <c r="O261" s="27"/>
    </row>
    <row r="262" spans="2:15">
      <c r="B262" s="26"/>
      <c r="D262" s="10"/>
      <c r="E262" s="20"/>
      <c r="F262" s="10"/>
      <c r="G262" s="10"/>
      <c r="H262" s="27"/>
      <c r="I262" s="27"/>
      <c r="J262" s="27"/>
      <c r="K262" s="27"/>
      <c r="L262" s="27"/>
      <c r="M262" s="27"/>
      <c r="N262" s="27"/>
      <c r="O262" s="27"/>
    </row>
    <row r="263" spans="2:15">
      <c r="B263" s="26"/>
      <c r="D263" s="10"/>
      <c r="E263" s="20"/>
      <c r="F263" s="10"/>
      <c r="G263" s="10"/>
      <c r="H263" s="27"/>
      <c r="I263" s="27"/>
      <c r="J263" s="27"/>
      <c r="K263" s="27"/>
      <c r="L263" s="27"/>
      <c r="M263" s="27"/>
      <c r="N263" s="27"/>
      <c r="O263" s="27"/>
    </row>
    <row r="264" spans="2:15">
      <c r="B264" s="26"/>
      <c r="D264" s="10"/>
      <c r="E264" s="20"/>
      <c r="F264" s="10"/>
      <c r="G264" s="10"/>
      <c r="H264" s="27"/>
      <c r="I264" s="27"/>
      <c r="J264" s="27"/>
      <c r="K264" s="27"/>
      <c r="L264" s="27"/>
      <c r="M264" s="27"/>
      <c r="N264" s="27"/>
      <c r="O264" s="27"/>
    </row>
    <row r="265" spans="2:15">
      <c r="B265" s="26"/>
      <c r="D265" s="10"/>
      <c r="E265" s="20"/>
      <c r="F265" s="10"/>
      <c r="G265" s="10"/>
      <c r="H265" s="27"/>
      <c r="I265" s="27"/>
      <c r="J265" s="27"/>
      <c r="K265" s="27"/>
      <c r="L265" s="27"/>
      <c r="M265" s="27"/>
      <c r="N265" s="27"/>
      <c r="O265" s="27"/>
    </row>
    <row r="266" spans="2:15">
      <c r="B266" s="26"/>
      <c r="D266" s="10"/>
      <c r="E266" s="20"/>
      <c r="F266" s="10"/>
      <c r="G266" s="10"/>
      <c r="H266" s="27"/>
      <c r="I266" s="27"/>
      <c r="J266" s="27"/>
      <c r="K266" s="27"/>
      <c r="L266" s="27"/>
      <c r="M266" s="27"/>
      <c r="N266" s="27"/>
      <c r="O266" s="27"/>
    </row>
    <row r="267" spans="2:15">
      <c r="B267" s="26"/>
      <c r="D267" s="10"/>
      <c r="E267" s="20"/>
      <c r="F267" s="10"/>
      <c r="G267" s="10"/>
      <c r="H267" s="27"/>
      <c r="I267" s="27"/>
      <c r="J267" s="27"/>
      <c r="K267" s="27"/>
      <c r="L267" s="27"/>
      <c r="M267" s="27"/>
      <c r="N267" s="27"/>
      <c r="O267" s="27"/>
    </row>
    <row r="268" spans="2:15">
      <c r="B268" s="26"/>
      <c r="D268" s="10"/>
      <c r="E268" s="20"/>
      <c r="F268" s="10"/>
      <c r="G268" s="10"/>
      <c r="H268" s="27"/>
      <c r="I268" s="27"/>
      <c r="J268" s="27"/>
      <c r="K268" s="27"/>
      <c r="L268" s="27"/>
      <c r="M268" s="27"/>
      <c r="N268" s="27"/>
      <c r="O268" s="27"/>
    </row>
    <row r="269" spans="2:15">
      <c r="B269" s="26"/>
      <c r="D269" s="10"/>
      <c r="E269" s="20"/>
      <c r="F269" s="10"/>
      <c r="G269" s="10"/>
      <c r="H269" s="27"/>
      <c r="I269" s="27"/>
      <c r="J269" s="27"/>
      <c r="K269" s="27"/>
      <c r="L269" s="27"/>
      <c r="M269" s="27"/>
      <c r="N269" s="27"/>
      <c r="O269" s="27"/>
    </row>
    <row r="270" spans="2:15">
      <c r="B270" s="26"/>
      <c r="D270" s="10"/>
      <c r="E270" s="20"/>
      <c r="F270" s="10"/>
      <c r="G270" s="10"/>
      <c r="H270" s="27"/>
      <c r="I270" s="27"/>
      <c r="J270" s="27"/>
      <c r="K270" s="27"/>
      <c r="L270" s="27"/>
      <c r="M270" s="27"/>
      <c r="N270" s="27"/>
      <c r="O270" s="27"/>
    </row>
    <row r="271" spans="2:15">
      <c r="B271" s="26"/>
      <c r="D271" s="10"/>
      <c r="E271" s="20"/>
      <c r="F271" s="10"/>
      <c r="G271" s="10"/>
      <c r="H271" s="27"/>
      <c r="I271" s="27"/>
      <c r="J271" s="27"/>
      <c r="K271" s="27"/>
      <c r="L271" s="27"/>
      <c r="M271" s="27"/>
      <c r="N271" s="27"/>
      <c r="O271" s="27"/>
    </row>
    <row r="272" spans="2:15">
      <c r="B272" s="26"/>
      <c r="D272" s="10"/>
      <c r="E272" s="20"/>
      <c r="F272" s="10"/>
      <c r="G272" s="10"/>
      <c r="H272" s="27"/>
      <c r="I272" s="27"/>
      <c r="J272" s="27"/>
      <c r="K272" s="27"/>
      <c r="L272" s="27"/>
      <c r="M272" s="27"/>
      <c r="N272" s="27"/>
      <c r="O272" s="27"/>
    </row>
    <row r="273" spans="2:15">
      <c r="B273" s="26"/>
      <c r="D273" s="10"/>
      <c r="E273" s="20"/>
      <c r="F273" s="10"/>
      <c r="G273" s="10"/>
      <c r="H273" s="27"/>
      <c r="I273" s="27"/>
      <c r="J273" s="27"/>
      <c r="K273" s="27"/>
      <c r="L273" s="27"/>
      <c r="M273" s="27"/>
      <c r="N273" s="27"/>
      <c r="O273" s="27"/>
    </row>
    <row r="274" spans="2:15">
      <c r="B274" s="26"/>
      <c r="D274" s="10"/>
      <c r="E274" s="20"/>
      <c r="F274" s="10"/>
      <c r="G274" s="10"/>
      <c r="H274" s="27"/>
      <c r="I274" s="27"/>
      <c r="J274" s="27"/>
      <c r="K274" s="27"/>
      <c r="L274" s="27"/>
      <c r="M274" s="27"/>
      <c r="N274" s="27"/>
      <c r="O274" s="27"/>
    </row>
    <row r="275" spans="2:15">
      <c r="B275" s="26"/>
      <c r="D275" s="10"/>
      <c r="E275" s="20"/>
      <c r="F275" s="10"/>
      <c r="G275" s="10"/>
      <c r="H275" s="27"/>
      <c r="I275" s="27"/>
      <c r="J275" s="27"/>
      <c r="K275" s="27"/>
      <c r="L275" s="27"/>
      <c r="M275" s="27"/>
      <c r="N275" s="27"/>
      <c r="O275" s="27"/>
    </row>
    <row r="276" spans="2:15">
      <c r="B276" s="26"/>
      <c r="D276" s="10"/>
      <c r="E276" s="20"/>
      <c r="F276" s="10"/>
      <c r="G276" s="10"/>
      <c r="H276" s="27"/>
      <c r="I276" s="27"/>
      <c r="J276" s="27"/>
      <c r="K276" s="27"/>
      <c r="L276" s="27"/>
      <c r="M276" s="27"/>
      <c r="N276" s="27"/>
      <c r="O276" s="27"/>
    </row>
    <row r="277" spans="2:15">
      <c r="B277" s="26"/>
      <c r="D277" s="10"/>
      <c r="E277" s="20"/>
      <c r="F277" s="10"/>
      <c r="G277" s="10"/>
      <c r="H277" s="27"/>
      <c r="I277" s="27"/>
      <c r="J277" s="27"/>
      <c r="K277" s="27"/>
      <c r="L277" s="27"/>
      <c r="M277" s="27"/>
      <c r="N277" s="27"/>
      <c r="O277" s="27"/>
    </row>
    <row r="278" spans="2:15">
      <c r="B278" s="26"/>
      <c r="D278" s="10"/>
      <c r="E278" s="20"/>
      <c r="F278" s="10"/>
      <c r="G278" s="10"/>
      <c r="H278" s="27"/>
      <c r="I278" s="27"/>
      <c r="J278" s="27"/>
      <c r="K278" s="27"/>
      <c r="L278" s="27"/>
      <c r="M278" s="27"/>
      <c r="N278" s="27"/>
      <c r="O278" s="27"/>
    </row>
    <row r="279" spans="2:15">
      <c r="B279" s="26"/>
      <c r="D279" s="10"/>
      <c r="E279" s="20"/>
      <c r="F279" s="10"/>
      <c r="G279" s="10"/>
      <c r="H279" s="27"/>
      <c r="I279" s="27"/>
      <c r="J279" s="27"/>
      <c r="K279" s="27"/>
      <c r="L279" s="27"/>
      <c r="M279" s="27"/>
      <c r="N279" s="27"/>
      <c r="O279" s="27"/>
    </row>
    <row r="280" spans="2:15">
      <c r="B280" s="26"/>
      <c r="D280" s="10"/>
      <c r="E280" s="20"/>
      <c r="F280" s="10"/>
      <c r="G280" s="10"/>
      <c r="H280" s="27"/>
      <c r="I280" s="27"/>
      <c r="J280" s="27"/>
      <c r="K280" s="27"/>
      <c r="L280" s="27"/>
      <c r="M280" s="27"/>
      <c r="N280" s="27"/>
      <c r="O280" s="27"/>
    </row>
    <row r="281" spans="2:15">
      <c r="B281" s="26"/>
      <c r="D281" s="10"/>
      <c r="E281" s="20"/>
      <c r="F281" s="10"/>
      <c r="G281" s="10"/>
      <c r="H281" s="27"/>
      <c r="I281" s="27"/>
      <c r="J281" s="27"/>
      <c r="K281" s="27"/>
      <c r="L281" s="27"/>
      <c r="M281" s="27"/>
      <c r="N281" s="27"/>
      <c r="O281" s="27"/>
    </row>
    <row r="282" spans="2:15">
      <c r="B282" s="26"/>
      <c r="D282" s="10"/>
      <c r="E282" s="20"/>
      <c r="F282" s="10"/>
      <c r="G282" s="10"/>
      <c r="H282" s="27"/>
      <c r="I282" s="27"/>
      <c r="J282" s="27"/>
      <c r="K282" s="27"/>
      <c r="L282" s="27"/>
      <c r="M282" s="27"/>
      <c r="N282" s="27"/>
      <c r="O282" s="27"/>
    </row>
    <row r="283" spans="2:15">
      <c r="B283" s="26"/>
      <c r="D283" s="10"/>
      <c r="E283" s="20"/>
      <c r="F283" s="10"/>
      <c r="G283" s="10"/>
      <c r="H283" s="27"/>
      <c r="I283" s="27"/>
      <c r="J283" s="27"/>
      <c r="K283" s="27"/>
      <c r="L283" s="27"/>
      <c r="M283" s="27"/>
      <c r="N283" s="27"/>
      <c r="O283" s="27"/>
    </row>
    <row r="284" spans="2:15">
      <c r="B284" s="26"/>
      <c r="D284" s="10"/>
      <c r="E284" s="20"/>
      <c r="F284" s="10"/>
      <c r="G284" s="10"/>
      <c r="H284" s="27"/>
      <c r="I284" s="27"/>
      <c r="J284" s="27"/>
      <c r="K284" s="27"/>
      <c r="L284" s="27"/>
      <c r="M284" s="27"/>
      <c r="N284" s="27"/>
      <c r="O284" s="27"/>
    </row>
    <row r="285" spans="2:15">
      <c r="B285" s="26"/>
      <c r="D285" s="10"/>
      <c r="E285" s="20"/>
      <c r="F285" s="10"/>
      <c r="G285" s="10"/>
      <c r="H285" s="27"/>
      <c r="I285" s="27"/>
      <c r="J285" s="27"/>
      <c r="K285" s="27"/>
      <c r="L285" s="27"/>
      <c r="M285" s="27"/>
      <c r="N285" s="27"/>
      <c r="O285" s="27"/>
    </row>
    <row r="286" spans="2:15">
      <c r="B286" s="26"/>
      <c r="D286" s="10"/>
      <c r="E286" s="20"/>
      <c r="F286" s="10"/>
      <c r="G286" s="10"/>
      <c r="H286" s="27"/>
      <c r="I286" s="27"/>
      <c r="J286" s="27"/>
      <c r="K286" s="27"/>
      <c r="L286" s="27"/>
      <c r="M286" s="27"/>
      <c r="N286" s="27"/>
      <c r="O286" s="27"/>
    </row>
    <row r="287" spans="2:15">
      <c r="B287" s="26"/>
      <c r="D287" s="10"/>
      <c r="E287" s="20"/>
      <c r="F287" s="10"/>
      <c r="G287" s="10"/>
      <c r="H287" s="27"/>
      <c r="I287" s="27"/>
      <c r="J287" s="27"/>
      <c r="K287" s="27"/>
      <c r="L287" s="27"/>
      <c r="M287" s="27"/>
      <c r="N287" s="27"/>
      <c r="O287" s="27"/>
    </row>
    <row r="288" spans="2:15">
      <c r="B288" s="26"/>
      <c r="D288" s="10"/>
      <c r="E288" s="20"/>
      <c r="F288" s="10"/>
      <c r="G288" s="10"/>
      <c r="H288" s="27"/>
      <c r="I288" s="27"/>
      <c r="J288" s="27"/>
      <c r="K288" s="27"/>
      <c r="L288" s="27"/>
      <c r="M288" s="27"/>
      <c r="N288" s="27"/>
      <c r="O288" s="27"/>
    </row>
    <row r="289" spans="2:15">
      <c r="B289" s="26"/>
      <c r="D289" s="10"/>
      <c r="E289" s="20"/>
      <c r="F289" s="10"/>
      <c r="G289" s="10"/>
      <c r="H289" s="27"/>
      <c r="I289" s="27"/>
      <c r="J289" s="27"/>
      <c r="K289" s="27"/>
      <c r="L289" s="27"/>
      <c r="M289" s="27"/>
      <c r="N289" s="27"/>
      <c r="O289" s="27"/>
    </row>
    <row r="290" spans="2:15">
      <c r="B290" s="26"/>
      <c r="D290" s="10"/>
      <c r="E290" s="20"/>
      <c r="F290" s="10"/>
      <c r="G290" s="10"/>
      <c r="H290" s="27"/>
      <c r="I290" s="27"/>
      <c r="J290" s="27"/>
      <c r="K290" s="27"/>
      <c r="L290" s="27"/>
      <c r="M290" s="27"/>
      <c r="N290" s="27"/>
      <c r="O290" s="27"/>
    </row>
    <row r="291" spans="2:15">
      <c r="B291" s="26"/>
      <c r="D291" s="10"/>
      <c r="E291" s="20"/>
      <c r="F291" s="10"/>
      <c r="G291" s="10"/>
      <c r="H291" s="27"/>
      <c r="I291" s="27"/>
      <c r="J291" s="27"/>
      <c r="K291" s="27"/>
      <c r="L291" s="27"/>
      <c r="M291" s="27"/>
      <c r="N291" s="27"/>
      <c r="O291" s="27"/>
    </row>
    <row r="292" spans="2:15">
      <c r="B292" s="26"/>
      <c r="D292" s="10"/>
      <c r="E292" s="20"/>
      <c r="F292" s="10"/>
      <c r="G292" s="10"/>
      <c r="H292" s="27"/>
      <c r="I292" s="27"/>
      <c r="J292" s="27"/>
      <c r="K292" s="27"/>
      <c r="L292" s="27"/>
      <c r="M292" s="27"/>
      <c r="N292" s="27"/>
      <c r="O292" s="27"/>
    </row>
    <row r="293" spans="2:15">
      <c r="B293" s="26"/>
      <c r="D293" s="10"/>
      <c r="E293" s="20"/>
      <c r="F293" s="10"/>
      <c r="G293" s="10"/>
      <c r="H293" s="27"/>
      <c r="I293" s="27"/>
      <c r="J293" s="27"/>
      <c r="K293" s="27"/>
      <c r="L293" s="27"/>
      <c r="M293" s="27"/>
      <c r="N293" s="27"/>
      <c r="O293" s="27"/>
    </row>
    <row r="294" spans="2:15">
      <c r="B294" s="26"/>
      <c r="D294" s="10"/>
      <c r="E294" s="20"/>
      <c r="F294" s="10"/>
      <c r="G294" s="10"/>
      <c r="H294" s="27"/>
      <c r="I294" s="27"/>
      <c r="J294" s="27"/>
      <c r="K294" s="27"/>
      <c r="L294" s="27"/>
      <c r="M294" s="27"/>
      <c r="N294" s="27"/>
      <c r="O294" s="27"/>
    </row>
    <row r="295" spans="2:15">
      <c r="B295" s="26"/>
      <c r="D295" s="10"/>
      <c r="E295" s="20"/>
      <c r="F295" s="10"/>
      <c r="G295" s="10"/>
      <c r="H295" s="27"/>
      <c r="I295" s="27"/>
      <c r="J295" s="27"/>
      <c r="K295" s="27"/>
      <c r="L295" s="27"/>
      <c r="M295" s="27"/>
      <c r="N295" s="27"/>
      <c r="O295" s="27"/>
    </row>
    <row r="296" spans="2:15">
      <c r="B296" s="26"/>
      <c r="D296" s="10"/>
      <c r="E296" s="20"/>
      <c r="F296" s="10"/>
      <c r="G296" s="10"/>
      <c r="H296" s="27"/>
      <c r="I296" s="27"/>
      <c r="J296" s="27"/>
      <c r="K296" s="27"/>
      <c r="L296" s="27"/>
      <c r="M296" s="27"/>
      <c r="N296" s="27"/>
      <c r="O296" s="27"/>
    </row>
    <row r="297" spans="2:15">
      <c r="B297" s="26"/>
      <c r="D297" s="10"/>
      <c r="E297" s="20"/>
      <c r="F297" s="10"/>
      <c r="G297" s="10"/>
      <c r="H297" s="27"/>
      <c r="I297" s="27"/>
      <c r="J297" s="27"/>
      <c r="K297" s="27"/>
      <c r="L297" s="27"/>
      <c r="M297" s="27"/>
      <c r="N297" s="27"/>
      <c r="O297" s="27"/>
    </row>
    <row r="298" spans="2:15">
      <c r="B298" s="26"/>
      <c r="D298" s="10"/>
      <c r="E298" s="20"/>
      <c r="F298" s="10"/>
      <c r="G298" s="10"/>
      <c r="H298" s="27"/>
      <c r="I298" s="27"/>
      <c r="J298" s="27"/>
      <c r="K298" s="27"/>
      <c r="L298" s="27"/>
      <c r="M298" s="27"/>
      <c r="N298" s="27"/>
      <c r="O298" s="27"/>
    </row>
    <row r="299" spans="2:15">
      <c r="B299" s="26"/>
      <c r="D299" s="10"/>
      <c r="E299" s="20"/>
      <c r="F299" s="10"/>
      <c r="G299" s="10"/>
      <c r="H299" s="27"/>
      <c r="I299" s="27"/>
      <c r="J299" s="27"/>
      <c r="K299" s="27"/>
      <c r="L299" s="27"/>
      <c r="M299" s="27"/>
      <c r="N299" s="27"/>
      <c r="O299" s="27"/>
    </row>
    <row r="300" spans="2:15">
      <c r="B300" s="26"/>
      <c r="D300" s="10"/>
      <c r="E300" s="20"/>
      <c r="F300" s="10"/>
      <c r="G300" s="10"/>
      <c r="H300" s="27"/>
      <c r="I300" s="27"/>
      <c r="J300" s="27"/>
      <c r="K300" s="27"/>
      <c r="L300" s="27"/>
      <c r="M300" s="27"/>
      <c r="N300" s="27"/>
      <c r="O300" s="27"/>
    </row>
    <row r="301" spans="2:15">
      <c r="B301" s="26"/>
      <c r="D301" s="10"/>
      <c r="E301" s="20"/>
      <c r="F301" s="10"/>
      <c r="G301" s="10"/>
      <c r="H301" s="27"/>
      <c r="I301" s="27"/>
      <c r="J301" s="27"/>
      <c r="K301" s="27"/>
      <c r="L301" s="27"/>
      <c r="M301" s="27"/>
      <c r="N301" s="27"/>
      <c r="O301" s="27"/>
    </row>
    <row r="302" spans="2:15">
      <c r="B302" s="26"/>
      <c r="D302" s="10"/>
      <c r="E302" s="20"/>
      <c r="F302" s="10"/>
      <c r="G302" s="10"/>
      <c r="H302" s="27"/>
      <c r="I302" s="27"/>
      <c r="J302" s="27"/>
      <c r="K302" s="27"/>
      <c r="L302" s="27"/>
      <c r="M302" s="27"/>
      <c r="N302" s="27"/>
      <c r="O302" s="27"/>
    </row>
    <row r="303" spans="2:15">
      <c r="B303" s="26"/>
      <c r="D303" s="10"/>
      <c r="E303" s="20"/>
      <c r="F303" s="10"/>
      <c r="G303" s="10"/>
      <c r="H303" s="27"/>
      <c r="I303" s="27"/>
      <c r="J303" s="27"/>
      <c r="K303" s="27"/>
      <c r="L303" s="27"/>
      <c r="M303" s="27"/>
      <c r="N303" s="27"/>
      <c r="O303" s="27"/>
    </row>
    <row r="304" spans="2:15">
      <c r="B304" s="26"/>
      <c r="D304" s="10"/>
      <c r="E304" s="20"/>
      <c r="F304" s="10"/>
      <c r="G304" s="10"/>
      <c r="H304" s="27"/>
      <c r="I304" s="27"/>
      <c r="J304" s="27"/>
      <c r="K304" s="27"/>
      <c r="L304" s="27"/>
      <c r="M304" s="27"/>
      <c r="N304" s="27"/>
      <c r="O304" s="27"/>
    </row>
    <row r="305" spans="2:15">
      <c r="B305" s="26"/>
      <c r="D305" s="10"/>
      <c r="E305" s="20"/>
      <c r="F305" s="10"/>
      <c r="G305" s="10"/>
      <c r="H305" s="27"/>
      <c r="I305" s="27"/>
      <c r="J305" s="27"/>
      <c r="K305" s="27"/>
      <c r="L305" s="27"/>
      <c r="M305" s="27"/>
      <c r="N305" s="27"/>
      <c r="O305" s="27"/>
    </row>
    <row r="306" spans="2:15">
      <c r="B306" s="26"/>
      <c r="D306" s="10"/>
      <c r="E306" s="20"/>
      <c r="F306" s="10"/>
      <c r="G306" s="10"/>
      <c r="H306" s="27"/>
      <c r="I306" s="27"/>
      <c r="J306" s="27"/>
      <c r="K306" s="27"/>
      <c r="L306" s="27"/>
      <c r="M306" s="27"/>
      <c r="N306" s="27"/>
      <c r="O306" s="27"/>
    </row>
    <row r="307" spans="2:15">
      <c r="B307" s="26"/>
      <c r="D307" s="10"/>
      <c r="E307" s="20"/>
      <c r="F307" s="10"/>
      <c r="G307" s="10"/>
      <c r="H307" s="27"/>
      <c r="I307" s="27"/>
      <c r="J307" s="27"/>
      <c r="K307" s="27"/>
      <c r="L307" s="27"/>
      <c r="M307" s="27"/>
      <c r="N307" s="27"/>
      <c r="O307" s="27"/>
    </row>
    <row r="308" spans="2:15">
      <c r="B308" s="26"/>
      <c r="D308" s="10"/>
      <c r="E308" s="20"/>
      <c r="F308" s="10"/>
      <c r="G308" s="10"/>
      <c r="H308" s="27"/>
      <c r="I308" s="27"/>
      <c r="J308" s="27"/>
      <c r="K308" s="27"/>
      <c r="L308" s="27"/>
      <c r="M308" s="27"/>
      <c r="N308" s="27"/>
      <c r="O308" s="27"/>
    </row>
    <row r="309" spans="2:15">
      <c r="B309" s="26"/>
      <c r="D309" s="10"/>
      <c r="E309" s="20"/>
      <c r="F309" s="10"/>
      <c r="G309" s="10"/>
      <c r="H309" s="27"/>
      <c r="I309" s="27"/>
      <c r="J309" s="27"/>
      <c r="K309" s="27"/>
      <c r="L309" s="27"/>
      <c r="M309" s="27"/>
      <c r="N309" s="27"/>
      <c r="O309" s="27"/>
    </row>
    <row r="310" spans="2:15">
      <c r="B310" s="26"/>
      <c r="D310" s="10"/>
      <c r="E310" s="20"/>
      <c r="F310" s="10"/>
      <c r="G310" s="10"/>
      <c r="H310" s="27"/>
      <c r="I310" s="27"/>
      <c r="J310" s="27"/>
      <c r="K310" s="27"/>
      <c r="L310" s="27"/>
      <c r="M310" s="27"/>
      <c r="N310" s="27"/>
      <c r="O310" s="27"/>
    </row>
    <row r="311" spans="2:15">
      <c r="B311" s="26"/>
      <c r="D311" s="10"/>
      <c r="E311" s="20"/>
      <c r="F311" s="10"/>
      <c r="G311" s="10"/>
      <c r="H311" s="27"/>
      <c r="I311" s="27"/>
      <c r="J311" s="27"/>
      <c r="K311" s="27"/>
      <c r="L311" s="27"/>
      <c r="M311" s="27"/>
      <c r="N311" s="27"/>
      <c r="O311" s="27"/>
    </row>
    <row r="312" spans="2:15">
      <c r="B312" s="26"/>
      <c r="D312" s="10"/>
      <c r="E312" s="20"/>
      <c r="F312" s="10"/>
      <c r="G312" s="10"/>
      <c r="H312" s="27"/>
      <c r="I312" s="27"/>
      <c r="J312" s="27"/>
      <c r="K312" s="27"/>
      <c r="L312" s="27"/>
      <c r="M312" s="27"/>
      <c r="N312" s="27"/>
      <c r="O312" s="27"/>
    </row>
    <row r="313" spans="2:15">
      <c r="B313" s="26"/>
      <c r="D313" s="10"/>
      <c r="E313" s="20"/>
      <c r="F313" s="10"/>
      <c r="G313" s="10"/>
      <c r="H313" s="27"/>
      <c r="I313" s="27"/>
      <c r="J313" s="27"/>
      <c r="K313" s="27"/>
      <c r="L313" s="27"/>
      <c r="M313" s="27"/>
      <c r="N313" s="27"/>
      <c r="O313" s="27"/>
    </row>
    <row r="314" spans="2:15">
      <c r="B314" s="26"/>
      <c r="D314" s="10"/>
      <c r="E314" s="20"/>
      <c r="F314" s="10"/>
      <c r="G314" s="10"/>
      <c r="H314" s="27"/>
      <c r="I314" s="27"/>
      <c r="J314" s="27"/>
      <c r="K314" s="27"/>
      <c r="L314" s="27"/>
      <c r="M314" s="27"/>
      <c r="N314" s="27"/>
      <c r="O314" s="27"/>
    </row>
    <row r="315" spans="2:15">
      <c r="B315" s="26"/>
      <c r="D315" s="10"/>
      <c r="E315" s="20"/>
      <c r="F315" s="10"/>
      <c r="G315" s="10"/>
      <c r="H315" s="27"/>
      <c r="I315" s="27"/>
      <c r="J315" s="27"/>
      <c r="K315" s="27"/>
      <c r="L315" s="27"/>
      <c r="M315" s="27"/>
      <c r="N315" s="27"/>
      <c r="O315" s="27"/>
    </row>
    <row r="316" spans="2:15">
      <c r="B316" s="26"/>
      <c r="D316" s="10"/>
      <c r="E316" s="20"/>
      <c r="F316" s="10"/>
      <c r="G316" s="10"/>
      <c r="H316" s="27"/>
      <c r="I316" s="27"/>
      <c r="J316" s="27"/>
      <c r="K316" s="27"/>
      <c r="L316" s="27"/>
      <c r="M316" s="27"/>
      <c r="N316" s="27"/>
      <c r="O316" s="27"/>
    </row>
    <row r="317" spans="2:15">
      <c r="B317" s="26"/>
      <c r="D317" s="10"/>
      <c r="E317" s="20"/>
      <c r="F317" s="10"/>
      <c r="G317" s="10"/>
      <c r="H317" s="27"/>
      <c r="I317" s="27"/>
      <c r="J317" s="27"/>
      <c r="K317" s="27"/>
      <c r="L317" s="27"/>
      <c r="M317" s="27"/>
      <c r="N317" s="27"/>
      <c r="O317" s="27"/>
    </row>
    <row r="318" spans="2:15">
      <c r="B318" s="26"/>
      <c r="D318" s="10"/>
      <c r="E318" s="20"/>
      <c r="F318" s="10"/>
      <c r="G318" s="10"/>
      <c r="H318" s="27"/>
      <c r="I318" s="27"/>
      <c r="J318" s="27"/>
      <c r="K318" s="27"/>
      <c r="L318" s="27"/>
      <c r="M318" s="27"/>
      <c r="N318" s="27"/>
      <c r="O318" s="27"/>
    </row>
    <row r="319" spans="2:15">
      <c r="B319" s="26"/>
      <c r="D319" s="10"/>
      <c r="E319" s="20"/>
      <c r="F319" s="10"/>
      <c r="G319" s="10"/>
      <c r="H319" s="27"/>
      <c r="I319" s="27"/>
      <c r="J319" s="27"/>
      <c r="K319" s="27"/>
      <c r="L319" s="27"/>
      <c r="M319" s="27"/>
      <c r="N319" s="27"/>
      <c r="O319" s="27"/>
    </row>
    <row r="320" spans="2:15">
      <c r="B320" s="26"/>
      <c r="D320" s="10"/>
      <c r="E320" s="20"/>
      <c r="F320" s="10"/>
      <c r="G320" s="10"/>
      <c r="H320" s="27"/>
      <c r="I320" s="27"/>
      <c r="J320" s="27"/>
      <c r="K320" s="27"/>
      <c r="L320" s="27"/>
      <c r="M320" s="27"/>
      <c r="N320" s="27"/>
      <c r="O320" s="27"/>
    </row>
    <row r="321" spans="2:15">
      <c r="B321" s="26"/>
      <c r="D321" s="10"/>
      <c r="E321" s="20"/>
      <c r="F321" s="10"/>
      <c r="G321" s="10"/>
      <c r="H321" s="27"/>
      <c r="I321" s="27"/>
      <c r="J321" s="27"/>
      <c r="K321" s="27"/>
      <c r="L321" s="27"/>
      <c r="M321" s="27"/>
      <c r="N321" s="27"/>
      <c r="O321" s="27"/>
    </row>
    <row r="322" spans="2:15">
      <c r="B322" s="26"/>
      <c r="D322" s="10"/>
      <c r="E322" s="20"/>
      <c r="F322" s="10"/>
      <c r="G322" s="10"/>
      <c r="H322" s="27"/>
      <c r="I322" s="27"/>
      <c r="J322" s="27"/>
      <c r="K322" s="27"/>
      <c r="L322" s="27"/>
      <c r="M322" s="27"/>
      <c r="N322" s="27"/>
      <c r="O322" s="27"/>
    </row>
    <row r="323" spans="2:15">
      <c r="B323" s="26"/>
      <c r="D323" s="10"/>
      <c r="E323" s="20"/>
      <c r="F323" s="10"/>
      <c r="G323" s="10"/>
      <c r="H323" s="27"/>
      <c r="I323" s="27"/>
      <c r="J323" s="27"/>
      <c r="K323" s="27"/>
      <c r="L323" s="27"/>
      <c r="M323" s="27"/>
      <c r="N323" s="27"/>
      <c r="O323" s="27"/>
    </row>
    <row r="324" spans="2:15">
      <c r="B324" s="26"/>
      <c r="D324" s="10"/>
      <c r="E324" s="20"/>
      <c r="F324" s="10"/>
      <c r="G324" s="10"/>
      <c r="H324" s="27"/>
      <c r="I324" s="27"/>
      <c r="J324" s="27"/>
      <c r="K324" s="27"/>
      <c r="L324" s="27"/>
      <c r="M324" s="27"/>
      <c r="N324" s="27"/>
      <c r="O324" s="27"/>
    </row>
    <row r="325" spans="2:15">
      <c r="B325" s="26"/>
      <c r="D325" s="10"/>
      <c r="E325" s="20"/>
      <c r="F325" s="10"/>
      <c r="G325" s="10"/>
      <c r="H325" s="27"/>
      <c r="I325" s="27"/>
      <c r="J325" s="27"/>
      <c r="K325" s="27"/>
      <c r="L325" s="27"/>
      <c r="M325" s="27"/>
      <c r="N325" s="27"/>
      <c r="O325" s="27"/>
    </row>
    <row r="326" spans="2:15">
      <c r="B326" s="26"/>
      <c r="D326" s="10"/>
      <c r="E326" s="20"/>
      <c r="F326" s="10"/>
      <c r="G326" s="10"/>
      <c r="H326" s="27"/>
      <c r="I326" s="27"/>
      <c r="J326" s="27"/>
      <c r="K326" s="27"/>
      <c r="L326" s="27"/>
      <c r="M326" s="27"/>
      <c r="N326" s="27"/>
      <c r="O326" s="27"/>
    </row>
    <row r="327" spans="2:15">
      <c r="B327" s="26"/>
      <c r="D327" s="10"/>
      <c r="E327" s="20"/>
      <c r="F327" s="10"/>
      <c r="G327" s="10"/>
      <c r="H327" s="27"/>
      <c r="I327" s="27"/>
      <c r="J327" s="27"/>
      <c r="K327" s="27"/>
      <c r="L327" s="27"/>
      <c r="M327" s="27"/>
      <c r="N327" s="27"/>
      <c r="O327" s="27"/>
    </row>
    <row r="328" spans="2:15">
      <c r="B328" s="26"/>
      <c r="D328" s="10"/>
      <c r="E328" s="20"/>
      <c r="F328" s="10"/>
      <c r="G328" s="10"/>
      <c r="H328" s="27"/>
      <c r="I328" s="27"/>
      <c r="J328" s="27"/>
      <c r="K328" s="27"/>
      <c r="L328" s="27"/>
      <c r="M328" s="27"/>
      <c r="N328" s="27"/>
      <c r="O328" s="27"/>
    </row>
    <row r="329" spans="2:15">
      <c r="B329" s="26"/>
      <c r="D329" s="10"/>
      <c r="E329" s="20"/>
      <c r="F329" s="10"/>
      <c r="G329" s="10"/>
      <c r="H329" s="27"/>
      <c r="I329" s="27"/>
      <c r="J329" s="27"/>
      <c r="K329" s="27"/>
      <c r="L329" s="27"/>
      <c r="M329" s="27"/>
      <c r="N329" s="27"/>
      <c r="O329" s="27"/>
    </row>
    <row r="330" spans="2:15">
      <c r="B330" s="26"/>
      <c r="D330" s="10"/>
      <c r="E330" s="20"/>
      <c r="F330" s="10"/>
      <c r="G330" s="10"/>
      <c r="H330" s="27"/>
      <c r="I330" s="27"/>
      <c r="J330" s="27"/>
      <c r="K330" s="27"/>
      <c r="L330" s="27"/>
      <c r="M330" s="27"/>
      <c r="N330" s="27"/>
      <c r="O330" s="27"/>
    </row>
    <row r="331" spans="2:15">
      <c r="B331" s="26"/>
      <c r="D331" s="10"/>
      <c r="E331" s="20"/>
      <c r="F331" s="10"/>
      <c r="G331" s="10"/>
      <c r="H331" s="27"/>
      <c r="I331" s="27"/>
      <c r="J331" s="27"/>
      <c r="K331" s="27"/>
      <c r="L331" s="27"/>
      <c r="M331" s="27"/>
      <c r="N331" s="27"/>
      <c r="O331" s="27"/>
    </row>
    <row r="332" spans="2:15">
      <c r="B332" s="26"/>
      <c r="D332" s="10"/>
      <c r="E332" s="20"/>
      <c r="F332" s="10"/>
      <c r="G332" s="10"/>
      <c r="H332" s="27"/>
      <c r="I332" s="27"/>
      <c r="J332" s="27"/>
      <c r="K332" s="27"/>
      <c r="L332" s="27"/>
      <c r="M332" s="27"/>
      <c r="N332" s="27"/>
      <c r="O332" s="27"/>
    </row>
    <row r="333" spans="2:15">
      <c r="B333" s="26"/>
      <c r="D333" s="10"/>
      <c r="E333" s="20"/>
      <c r="F333" s="10"/>
      <c r="G333" s="10"/>
      <c r="H333" s="27"/>
      <c r="I333" s="27"/>
      <c r="J333" s="27"/>
      <c r="K333" s="27"/>
      <c r="L333" s="27"/>
      <c r="M333" s="27"/>
      <c r="N333" s="27"/>
      <c r="O333" s="27"/>
    </row>
    <row r="334" spans="2:15">
      <c r="B334" s="26"/>
      <c r="D334" s="10"/>
      <c r="E334" s="20"/>
      <c r="F334" s="10"/>
      <c r="G334" s="10"/>
      <c r="H334" s="27"/>
      <c r="I334" s="27"/>
      <c r="J334" s="27"/>
      <c r="K334" s="27"/>
      <c r="L334" s="27"/>
      <c r="M334" s="27"/>
      <c r="N334" s="27"/>
      <c r="O334" s="27"/>
    </row>
    <row r="335" spans="2:15">
      <c r="B335" s="26"/>
      <c r="D335" s="10"/>
      <c r="E335" s="20"/>
      <c r="F335" s="10"/>
      <c r="G335" s="10"/>
      <c r="H335" s="27"/>
      <c r="I335" s="27"/>
      <c r="J335" s="27"/>
      <c r="K335" s="27"/>
      <c r="L335" s="27"/>
      <c r="M335" s="27"/>
      <c r="N335" s="27"/>
      <c r="O335" s="27"/>
    </row>
    <row r="336" spans="2:15">
      <c r="B336" s="26"/>
      <c r="D336" s="10"/>
      <c r="E336" s="20"/>
      <c r="F336" s="10"/>
      <c r="G336" s="10"/>
      <c r="H336" s="27"/>
      <c r="I336" s="27"/>
      <c r="J336" s="27"/>
      <c r="K336" s="27"/>
      <c r="L336" s="27"/>
      <c r="M336" s="27"/>
      <c r="N336" s="27"/>
      <c r="O336" s="27"/>
    </row>
    <row r="337" spans="2:15">
      <c r="B337" s="26"/>
      <c r="D337" s="10"/>
      <c r="E337" s="20"/>
      <c r="F337" s="10"/>
      <c r="G337" s="10"/>
      <c r="H337" s="27"/>
      <c r="I337" s="27"/>
      <c r="J337" s="27"/>
      <c r="K337" s="27"/>
      <c r="L337" s="27"/>
      <c r="M337" s="27"/>
      <c r="N337" s="27"/>
      <c r="O337" s="27"/>
    </row>
    <row r="338" spans="2:15">
      <c r="B338" s="26"/>
      <c r="D338" s="10"/>
      <c r="E338" s="20"/>
      <c r="F338" s="10"/>
      <c r="G338" s="10"/>
      <c r="H338" s="27"/>
      <c r="I338" s="27"/>
      <c r="J338" s="27"/>
      <c r="K338" s="27"/>
      <c r="L338" s="27"/>
      <c r="M338" s="27"/>
      <c r="N338" s="27"/>
      <c r="O338" s="27"/>
    </row>
    <row r="339" spans="2:15">
      <c r="B339" s="26"/>
      <c r="D339" s="10"/>
      <c r="E339" s="20"/>
      <c r="F339" s="10"/>
      <c r="G339" s="10"/>
      <c r="H339" s="27"/>
      <c r="I339" s="27"/>
      <c r="J339" s="27"/>
      <c r="K339" s="27"/>
      <c r="L339" s="27"/>
      <c r="M339" s="27"/>
      <c r="N339" s="27"/>
      <c r="O339" s="27"/>
    </row>
    <row r="340" spans="2:15">
      <c r="B340" s="26"/>
      <c r="D340" s="10"/>
      <c r="E340" s="20"/>
      <c r="F340" s="10"/>
      <c r="G340" s="10"/>
      <c r="H340" s="27"/>
      <c r="I340" s="27"/>
      <c r="J340" s="27"/>
      <c r="K340" s="27"/>
      <c r="L340" s="27"/>
      <c r="M340" s="27"/>
      <c r="N340" s="27"/>
      <c r="O340" s="27"/>
    </row>
    <row r="341" spans="2:15">
      <c r="B341" s="26"/>
      <c r="D341" s="10"/>
      <c r="E341" s="20"/>
      <c r="F341" s="10"/>
      <c r="G341" s="10"/>
      <c r="H341" s="27"/>
      <c r="I341" s="27"/>
      <c r="J341" s="27"/>
      <c r="K341" s="27"/>
      <c r="L341" s="27"/>
      <c r="M341" s="27"/>
      <c r="N341" s="27"/>
      <c r="O341" s="27"/>
    </row>
    <row r="342" spans="2:15">
      <c r="B342" s="26"/>
      <c r="D342" s="10"/>
      <c r="E342" s="20"/>
      <c r="F342" s="10"/>
      <c r="G342" s="10"/>
      <c r="H342" s="27"/>
      <c r="I342" s="27"/>
      <c r="J342" s="27"/>
      <c r="K342" s="27"/>
      <c r="L342" s="27"/>
      <c r="M342" s="27"/>
      <c r="N342" s="27"/>
      <c r="O342" s="27"/>
    </row>
    <row r="343" spans="2:15">
      <c r="B343" s="26"/>
      <c r="D343" s="10"/>
      <c r="E343" s="20"/>
      <c r="F343" s="10"/>
      <c r="G343" s="10"/>
      <c r="H343" s="27"/>
      <c r="I343" s="27"/>
      <c r="J343" s="27"/>
      <c r="K343" s="27"/>
      <c r="L343" s="27"/>
      <c r="M343" s="27"/>
      <c r="N343" s="27"/>
      <c r="O343" s="27"/>
    </row>
    <row r="344" spans="2:15">
      <c r="B344" s="26"/>
      <c r="D344" s="10"/>
      <c r="E344" s="20"/>
      <c r="F344" s="10"/>
      <c r="G344" s="10"/>
      <c r="H344" s="27"/>
      <c r="I344" s="27"/>
      <c r="J344" s="27"/>
      <c r="K344" s="27"/>
      <c r="L344" s="27"/>
      <c r="M344" s="27"/>
      <c r="N344" s="27"/>
      <c r="O344" s="27"/>
    </row>
    <row r="345" spans="2:15">
      <c r="B345" s="26"/>
      <c r="D345" s="10"/>
      <c r="E345" s="20"/>
      <c r="F345" s="10"/>
      <c r="G345" s="10"/>
      <c r="H345" s="27"/>
      <c r="I345" s="27"/>
      <c r="J345" s="27"/>
      <c r="K345" s="27"/>
      <c r="L345" s="27"/>
      <c r="M345" s="27"/>
      <c r="N345" s="27"/>
      <c r="O345" s="27"/>
    </row>
    <row r="346" spans="2:15">
      <c r="B346" s="26"/>
      <c r="D346" s="10"/>
      <c r="E346" s="20"/>
      <c r="F346" s="10"/>
      <c r="G346" s="10"/>
      <c r="H346" s="27"/>
      <c r="I346" s="27"/>
      <c r="J346" s="27"/>
      <c r="K346" s="27"/>
      <c r="L346" s="27"/>
      <c r="M346" s="27"/>
      <c r="N346" s="27"/>
      <c r="O346" s="27"/>
    </row>
    <row r="347" spans="2:15">
      <c r="B347" s="26"/>
      <c r="D347" s="10"/>
      <c r="E347" s="20"/>
      <c r="F347" s="10"/>
      <c r="G347" s="10"/>
      <c r="H347" s="27"/>
      <c r="I347" s="27"/>
      <c r="J347" s="27"/>
      <c r="K347" s="27"/>
      <c r="L347" s="27"/>
      <c r="M347" s="27"/>
      <c r="N347" s="27"/>
      <c r="O347" s="27"/>
    </row>
    <row r="348" spans="2:15">
      <c r="B348" s="26"/>
      <c r="D348" s="10"/>
      <c r="E348" s="20"/>
      <c r="F348" s="10"/>
      <c r="G348" s="10"/>
      <c r="H348" s="27"/>
      <c r="I348" s="27"/>
      <c r="J348" s="27"/>
      <c r="K348" s="27"/>
      <c r="L348" s="27"/>
      <c r="M348" s="27"/>
      <c r="N348" s="27"/>
      <c r="O348" s="27"/>
    </row>
    <row r="349" spans="2:15">
      <c r="B349" s="26"/>
      <c r="D349" s="10"/>
      <c r="E349" s="20"/>
      <c r="F349" s="10"/>
      <c r="G349" s="10"/>
      <c r="H349" s="27"/>
      <c r="I349" s="27"/>
      <c r="J349" s="27"/>
      <c r="K349" s="27"/>
      <c r="L349" s="27"/>
      <c r="M349" s="27"/>
      <c r="N349" s="27"/>
      <c r="O349" s="27"/>
    </row>
    <row r="350" spans="2:15">
      <c r="B350" s="26"/>
      <c r="D350" s="10"/>
      <c r="E350" s="20"/>
      <c r="F350" s="10"/>
      <c r="G350" s="10"/>
      <c r="H350" s="27"/>
      <c r="I350" s="27"/>
      <c r="J350" s="27"/>
      <c r="K350" s="27"/>
      <c r="L350" s="27"/>
      <c r="M350" s="27"/>
      <c r="N350" s="27"/>
      <c r="O350" s="27"/>
    </row>
    <row r="351" spans="2:15">
      <c r="B351" s="26"/>
      <c r="D351" s="10"/>
      <c r="E351" s="20"/>
      <c r="F351" s="10"/>
      <c r="G351" s="10"/>
      <c r="H351" s="27"/>
      <c r="I351" s="27"/>
      <c r="J351" s="27"/>
      <c r="K351" s="27"/>
      <c r="L351" s="27"/>
      <c r="M351" s="27"/>
      <c r="N351" s="27"/>
      <c r="O351" s="27"/>
    </row>
    <row r="352" spans="2:15">
      <c r="B352" s="26"/>
      <c r="D352" s="10"/>
      <c r="E352" s="20"/>
      <c r="F352" s="10"/>
      <c r="G352" s="10"/>
      <c r="H352" s="27"/>
      <c r="I352" s="27"/>
      <c r="J352" s="27"/>
      <c r="K352" s="27"/>
      <c r="L352" s="27"/>
      <c r="M352" s="27"/>
      <c r="N352" s="27"/>
      <c r="O352" s="27"/>
    </row>
    <row r="353" spans="2:15">
      <c r="B353" s="26"/>
      <c r="D353" s="10"/>
      <c r="E353" s="20"/>
      <c r="F353" s="10"/>
      <c r="G353" s="10"/>
      <c r="H353" s="27"/>
      <c r="I353" s="27"/>
      <c r="J353" s="27"/>
      <c r="K353" s="27"/>
      <c r="L353" s="27"/>
      <c r="M353" s="27"/>
      <c r="N353" s="27"/>
      <c r="O353" s="27"/>
    </row>
    <row r="354" spans="2:15">
      <c r="B354" s="26"/>
      <c r="D354" s="10"/>
      <c r="E354" s="20"/>
      <c r="F354" s="10"/>
      <c r="G354" s="10"/>
      <c r="H354" s="27"/>
      <c r="I354" s="27"/>
      <c r="J354" s="27"/>
      <c r="K354" s="27"/>
      <c r="L354" s="27"/>
      <c r="M354" s="27"/>
      <c r="N354" s="27"/>
      <c r="O354" s="27"/>
    </row>
    <row r="355" spans="2:15">
      <c r="B355" s="26"/>
      <c r="D355" s="10"/>
      <c r="E355" s="20"/>
      <c r="F355" s="10"/>
      <c r="G355" s="10"/>
      <c r="H355" s="27"/>
      <c r="I355" s="27"/>
      <c r="J355" s="27"/>
      <c r="K355" s="27"/>
      <c r="L355" s="27"/>
      <c r="M355" s="27"/>
      <c r="N355" s="27"/>
      <c r="O355" s="27"/>
    </row>
    <row r="356" spans="2:15">
      <c r="B356" s="26"/>
      <c r="D356" s="10"/>
      <c r="E356" s="20"/>
      <c r="F356" s="10"/>
      <c r="G356" s="10"/>
      <c r="H356" s="27"/>
      <c r="I356" s="27"/>
      <c r="J356" s="27"/>
      <c r="K356" s="27"/>
      <c r="L356" s="27"/>
      <c r="M356" s="27"/>
      <c r="N356" s="27"/>
      <c r="O356" s="27"/>
    </row>
    <row r="357" spans="2:15">
      <c r="B357" s="26"/>
      <c r="D357" s="10"/>
      <c r="E357" s="20"/>
      <c r="F357" s="10"/>
      <c r="G357" s="10"/>
      <c r="H357" s="27"/>
      <c r="I357" s="27"/>
      <c r="J357" s="27"/>
      <c r="K357" s="27"/>
      <c r="L357" s="27"/>
      <c r="M357" s="27"/>
      <c r="N357" s="27"/>
      <c r="O357" s="27"/>
    </row>
    <row r="358" spans="2:15">
      <c r="B358" s="26"/>
      <c r="D358" s="10"/>
      <c r="E358" s="20"/>
      <c r="F358" s="10"/>
      <c r="G358" s="10"/>
      <c r="H358" s="27"/>
      <c r="I358" s="27"/>
      <c r="J358" s="27"/>
      <c r="K358" s="27"/>
      <c r="L358" s="27"/>
      <c r="M358" s="27"/>
      <c r="N358" s="27"/>
      <c r="O358" s="27"/>
    </row>
    <row r="359" spans="2:15">
      <c r="B359" s="26"/>
      <c r="D359" s="10"/>
      <c r="E359" s="20"/>
      <c r="F359" s="10"/>
      <c r="G359" s="10"/>
      <c r="H359" s="27"/>
      <c r="I359" s="27"/>
      <c r="J359" s="27"/>
      <c r="K359" s="27"/>
      <c r="L359" s="27"/>
      <c r="M359" s="27"/>
      <c r="N359" s="27"/>
      <c r="O359" s="27"/>
    </row>
    <row r="360" spans="2:15">
      <c r="B360" s="26"/>
      <c r="D360" s="10"/>
      <c r="E360" s="20"/>
      <c r="F360" s="10"/>
      <c r="G360" s="10"/>
      <c r="H360" s="27"/>
      <c r="I360" s="27"/>
      <c r="J360" s="27"/>
      <c r="K360" s="27"/>
      <c r="L360" s="27"/>
      <c r="M360" s="27"/>
      <c r="N360" s="27"/>
      <c r="O360" s="27"/>
    </row>
    <row r="361" spans="2:15">
      <c r="B361" s="26"/>
      <c r="D361" s="10"/>
      <c r="E361" s="20"/>
      <c r="F361" s="10"/>
      <c r="G361" s="10"/>
      <c r="H361" s="27"/>
      <c r="I361" s="27"/>
      <c r="J361" s="27"/>
      <c r="K361" s="27"/>
      <c r="L361" s="27"/>
      <c r="M361" s="27"/>
      <c r="N361" s="27"/>
      <c r="O361" s="27"/>
    </row>
    <row r="362" spans="2:15">
      <c r="B362" s="26"/>
      <c r="D362" s="10"/>
      <c r="E362" s="20"/>
      <c r="F362" s="10"/>
      <c r="G362" s="10"/>
      <c r="H362" s="27"/>
      <c r="I362" s="27"/>
      <c r="J362" s="27"/>
      <c r="K362" s="27"/>
      <c r="L362" s="27"/>
      <c r="M362" s="27"/>
      <c r="N362" s="27"/>
      <c r="O362" s="27"/>
    </row>
    <row r="363" spans="2:15">
      <c r="B363" s="26"/>
      <c r="D363" s="10"/>
      <c r="E363" s="20"/>
      <c r="F363" s="10"/>
      <c r="G363" s="10"/>
      <c r="H363" s="27"/>
      <c r="I363" s="27"/>
      <c r="J363" s="27"/>
      <c r="K363" s="27"/>
      <c r="L363" s="27"/>
      <c r="M363" s="27"/>
      <c r="N363" s="27"/>
      <c r="O363" s="27"/>
    </row>
    <row r="364" spans="2:15">
      <c r="B364" s="26"/>
      <c r="D364" s="10"/>
      <c r="E364" s="20"/>
      <c r="F364" s="10"/>
      <c r="G364" s="10"/>
      <c r="H364" s="27"/>
      <c r="I364" s="27"/>
      <c r="J364" s="27"/>
      <c r="K364" s="27"/>
      <c r="L364" s="27"/>
      <c r="M364" s="27"/>
      <c r="N364" s="27"/>
      <c r="O364" s="27"/>
    </row>
    <row r="365" spans="2:15">
      <c r="B365" s="26"/>
      <c r="D365" s="10"/>
      <c r="E365" s="20"/>
      <c r="F365" s="10"/>
      <c r="G365" s="10"/>
      <c r="H365" s="27"/>
      <c r="I365" s="27"/>
      <c r="J365" s="27"/>
      <c r="K365" s="27"/>
      <c r="L365" s="27"/>
      <c r="M365" s="27"/>
      <c r="N365" s="27"/>
      <c r="O365" s="27"/>
    </row>
    <row r="366" spans="2:15">
      <c r="B366" s="26"/>
      <c r="D366" s="10"/>
      <c r="E366" s="20"/>
      <c r="F366" s="10"/>
      <c r="G366" s="10"/>
      <c r="H366" s="27"/>
      <c r="I366" s="27"/>
      <c r="J366" s="27"/>
      <c r="K366" s="27"/>
      <c r="L366" s="27"/>
      <c r="M366" s="27"/>
      <c r="N366" s="27"/>
      <c r="O366" s="27"/>
    </row>
    <row r="367" spans="2:15">
      <c r="B367" s="26"/>
      <c r="D367" s="10"/>
      <c r="E367" s="20"/>
      <c r="F367" s="10"/>
      <c r="G367" s="10"/>
      <c r="H367" s="27"/>
      <c r="I367" s="27"/>
      <c r="J367" s="27"/>
      <c r="K367" s="27"/>
      <c r="L367" s="27"/>
      <c r="M367" s="27"/>
      <c r="N367" s="27"/>
      <c r="O367" s="27"/>
    </row>
    <row r="368" spans="2:15">
      <c r="B368" s="26"/>
      <c r="D368" s="10"/>
      <c r="E368" s="20"/>
      <c r="F368" s="10"/>
      <c r="G368" s="10"/>
      <c r="H368" s="27"/>
      <c r="I368" s="27"/>
      <c r="J368" s="27"/>
      <c r="K368" s="27"/>
      <c r="L368" s="27"/>
      <c r="M368" s="27"/>
      <c r="N368" s="27"/>
      <c r="O368" s="27"/>
    </row>
    <row r="369" spans="2:15">
      <c r="B369" s="26"/>
      <c r="D369" s="10"/>
      <c r="E369" s="20"/>
      <c r="F369" s="10"/>
      <c r="G369" s="10"/>
      <c r="H369" s="27"/>
      <c r="I369" s="27"/>
      <c r="J369" s="27"/>
      <c r="K369" s="27"/>
      <c r="L369" s="27"/>
      <c r="M369" s="27"/>
      <c r="N369" s="27"/>
      <c r="O369" s="27"/>
    </row>
    <row r="370" spans="2:15">
      <c r="B370" s="26"/>
      <c r="D370" s="10"/>
      <c r="E370" s="20"/>
      <c r="F370" s="10"/>
      <c r="G370" s="10"/>
      <c r="H370" s="27"/>
      <c r="I370" s="27"/>
      <c r="J370" s="27"/>
      <c r="K370" s="27"/>
      <c r="L370" s="27"/>
      <c r="M370" s="27"/>
      <c r="N370" s="27"/>
      <c r="O370" s="27"/>
    </row>
    <row r="371" spans="2:15">
      <c r="B371" s="26"/>
      <c r="D371" s="10"/>
      <c r="E371" s="20"/>
      <c r="F371" s="10"/>
      <c r="G371" s="10"/>
      <c r="H371" s="27"/>
      <c r="I371" s="27"/>
      <c r="J371" s="27"/>
      <c r="K371" s="27"/>
      <c r="L371" s="27"/>
      <c r="M371" s="27"/>
      <c r="N371" s="27"/>
      <c r="O371" s="27"/>
    </row>
    <row r="372" spans="2:15">
      <c r="B372" s="26"/>
      <c r="D372" s="10"/>
      <c r="E372" s="20"/>
      <c r="F372" s="10"/>
      <c r="G372" s="10"/>
      <c r="H372" s="27"/>
      <c r="I372" s="27"/>
      <c r="J372" s="27"/>
      <c r="K372" s="27"/>
      <c r="L372" s="27"/>
      <c r="M372" s="27"/>
      <c r="N372" s="27"/>
      <c r="O372" s="27"/>
    </row>
    <row r="373" spans="2:15">
      <c r="B373" s="26"/>
      <c r="D373" s="10"/>
      <c r="E373" s="20"/>
      <c r="F373" s="10"/>
      <c r="G373" s="10"/>
      <c r="H373" s="27"/>
      <c r="I373" s="27"/>
      <c r="J373" s="27"/>
      <c r="K373" s="27"/>
      <c r="L373" s="27"/>
      <c r="M373" s="27"/>
      <c r="N373" s="27"/>
      <c r="O373" s="27"/>
    </row>
    <row r="374" spans="2:15">
      <c r="B374" s="26"/>
      <c r="D374" s="10"/>
      <c r="E374" s="20"/>
      <c r="F374" s="10"/>
      <c r="G374" s="10"/>
      <c r="H374" s="27"/>
      <c r="I374" s="27"/>
      <c r="J374" s="27"/>
      <c r="K374" s="27"/>
      <c r="L374" s="27"/>
      <c r="M374" s="27"/>
      <c r="N374" s="27"/>
      <c r="O374" s="27"/>
    </row>
    <row r="375" spans="2:15">
      <c r="B375" s="26"/>
      <c r="D375" s="10"/>
      <c r="E375" s="20"/>
      <c r="F375" s="10"/>
      <c r="G375" s="10"/>
      <c r="H375" s="27"/>
      <c r="I375" s="27"/>
      <c r="J375" s="27"/>
      <c r="K375" s="27"/>
      <c r="L375" s="27"/>
      <c r="M375" s="27"/>
      <c r="N375" s="27"/>
      <c r="O375" s="27"/>
    </row>
    <row r="376" spans="2:15">
      <c r="B376" s="26"/>
      <c r="D376" s="10"/>
      <c r="E376" s="20"/>
      <c r="F376" s="10"/>
      <c r="G376" s="10"/>
      <c r="H376" s="27"/>
      <c r="I376" s="27"/>
      <c r="J376" s="27"/>
      <c r="K376" s="27"/>
      <c r="L376" s="27"/>
      <c r="M376" s="27"/>
      <c r="N376" s="27"/>
      <c r="O376" s="27"/>
    </row>
    <row r="377" spans="2:15">
      <c r="B377" s="26"/>
      <c r="D377" s="10"/>
      <c r="E377" s="20"/>
      <c r="F377" s="10"/>
      <c r="G377" s="10"/>
      <c r="H377" s="27"/>
      <c r="I377" s="27"/>
      <c r="J377" s="27"/>
      <c r="K377" s="27"/>
      <c r="L377" s="27"/>
      <c r="M377" s="27"/>
      <c r="N377" s="27"/>
      <c r="O377" s="27"/>
    </row>
    <row r="378" spans="2:15">
      <c r="B378" s="26"/>
      <c r="D378" s="10"/>
      <c r="E378" s="20"/>
      <c r="F378" s="10"/>
      <c r="G378" s="10"/>
      <c r="H378" s="27"/>
      <c r="I378" s="27"/>
      <c r="J378" s="27"/>
      <c r="K378" s="27"/>
      <c r="L378" s="27"/>
      <c r="M378" s="27"/>
      <c r="N378" s="27"/>
      <c r="O378" s="27"/>
    </row>
    <row r="379" spans="2:15">
      <c r="B379" s="26"/>
      <c r="D379" s="10"/>
      <c r="E379" s="20"/>
      <c r="F379" s="10"/>
      <c r="G379" s="10"/>
      <c r="H379" s="27"/>
      <c r="I379" s="27"/>
      <c r="J379" s="27"/>
      <c r="K379" s="27"/>
      <c r="L379" s="27"/>
      <c r="M379" s="27"/>
      <c r="N379" s="27"/>
      <c r="O379" s="27"/>
    </row>
    <row r="380" spans="2:15">
      <c r="B380" s="26"/>
      <c r="D380" s="10"/>
      <c r="E380" s="20"/>
      <c r="F380" s="10"/>
      <c r="G380" s="10"/>
      <c r="H380" s="27"/>
      <c r="I380" s="27"/>
      <c r="J380" s="27"/>
      <c r="K380" s="27"/>
      <c r="L380" s="27"/>
      <c r="M380" s="27"/>
      <c r="N380" s="27"/>
      <c r="O380" s="27"/>
    </row>
    <row r="381" spans="2:15">
      <c r="B381" s="26"/>
      <c r="D381" s="10"/>
      <c r="E381" s="20"/>
      <c r="F381" s="10"/>
      <c r="G381" s="10"/>
      <c r="H381" s="27"/>
      <c r="I381" s="27"/>
      <c r="J381" s="27"/>
      <c r="K381" s="27"/>
      <c r="L381" s="27"/>
      <c r="M381" s="27"/>
      <c r="N381" s="27"/>
      <c r="O381" s="27"/>
    </row>
    <row r="382" spans="2:15">
      <c r="B382" s="26"/>
      <c r="D382" s="10"/>
      <c r="E382" s="20"/>
      <c r="F382" s="10"/>
      <c r="G382" s="10"/>
      <c r="H382" s="27"/>
      <c r="I382" s="27"/>
      <c r="J382" s="27"/>
      <c r="K382" s="27"/>
      <c r="L382" s="27"/>
      <c r="M382" s="27"/>
      <c r="N382" s="27"/>
      <c r="O382" s="27"/>
    </row>
    <row r="383" spans="2:15">
      <c r="B383" s="26"/>
      <c r="D383" s="10"/>
      <c r="E383" s="20"/>
      <c r="F383" s="10"/>
      <c r="G383" s="10"/>
      <c r="H383" s="27"/>
      <c r="I383" s="27"/>
      <c r="J383" s="27"/>
      <c r="K383" s="27"/>
      <c r="L383" s="27"/>
      <c r="M383" s="27"/>
      <c r="N383" s="27"/>
      <c r="O383" s="27"/>
    </row>
    <row r="384" spans="2:15">
      <c r="B384" s="26"/>
      <c r="D384" s="10"/>
      <c r="E384" s="20"/>
      <c r="F384" s="10"/>
      <c r="G384" s="10"/>
      <c r="H384" s="27"/>
      <c r="I384" s="27"/>
      <c r="J384" s="27"/>
      <c r="K384" s="27"/>
      <c r="L384" s="27"/>
      <c r="M384" s="27"/>
      <c r="N384" s="27"/>
      <c r="O384" s="27"/>
    </row>
    <row r="385" spans="2:15">
      <c r="B385" s="26"/>
      <c r="D385" s="10"/>
      <c r="E385" s="20"/>
      <c r="F385" s="10"/>
      <c r="G385" s="10"/>
      <c r="H385" s="27"/>
      <c r="I385" s="27"/>
      <c r="J385" s="27"/>
      <c r="K385" s="27"/>
      <c r="L385" s="27"/>
      <c r="M385" s="27"/>
      <c r="N385" s="27"/>
      <c r="O385" s="27"/>
    </row>
    <row r="386" spans="2:15">
      <c r="B386" s="26"/>
      <c r="D386" s="10"/>
      <c r="E386" s="20"/>
      <c r="F386" s="10"/>
      <c r="G386" s="10"/>
      <c r="H386" s="27"/>
      <c r="I386" s="27"/>
      <c r="J386" s="27"/>
      <c r="K386" s="27"/>
      <c r="L386" s="27"/>
      <c r="M386" s="27"/>
      <c r="N386" s="27"/>
      <c r="O386" s="27"/>
    </row>
    <row r="387" spans="2:15">
      <c r="B387" s="26"/>
      <c r="D387" s="10"/>
      <c r="E387" s="20"/>
      <c r="F387" s="10"/>
      <c r="G387" s="10"/>
      <c r="H387" s="27"/>
      <c r="I387" s="27"/>
      <c r="J387" s="27"/>
      <c r="K387" s="27"/>
      <c r="L387" s="27"/>
      <c r="M387" s="27"/>
      <c r="N387" s="27"/>
      <c r="O387" s="27"/>
    </row>
    <row r="388" spans="2:15">
      <c r="B388" s="26"/>
      <c r="D388" s="10"/>
      <c r="E388" s="20"/>
      <c r="F388" s="10"/>
      <c r="G388" s="10"/>
      <c r="H388" s="27"/>
      <c r="I388" s="27"/>
      <c r="J388" s="27"/>
      <c r="K388" s="27"/>
      <c r="L388" s="27"/>
      <c r="M388" s="27"/>
      <c r="N388" s="27"/>
      <c r="O388" s="27"/>
    </row>
    <row r="389" spans="2:15">
      <c r="B389" s="26"/>
      <c r="D389" s="10"/>
      <c r="E389" s="20"/>
      <c r="F389" s="10"/>
      <c r="G389" s="10"/>
      <c r="H389" s="27"/>
      <c r="I389" s="27"/>
      <c r="J389" s="27"/>
      <c r="K389" s="27"/>
      <c r="L389" s="27"/>
      <c r="M389" s="27"/>
      <c r="N389" s="27"/>
      <c r="O389" s="27"/>
    </row>
    <row r="390" spans="2:15">
      <c r="B390" s="26"/>
      <c r="D390" s="10"/>
      <c r="E390" s="20"/>
      <c r="F390" s="10"/>
      <c r="G390" s="10"/>
      <c r="H390" s="27"/>
      <c r="I390" s="27"/>
      <c r="J390" s="27"/>
      <c r="K390" s="27"/>
      <c r="L390" s="27"/>
      <c r="M390" s="27"/>
      <c r="N390" s="27"/>
      <c r="O390" s="27"/>
    </row>
    <row r="391" spans="2:15">
      <c r="B391" s="26"/>
      <c r="D391" s="10"/>
      <c r="E391" s="20"/>
      <c r="F391" s="10"/>
      <c r="G391" s="10"/>
      <c r="H391" s="27"/>
      <c r="I391" s="27"/>
      <c r="J391" s="27"/>
      <c r="K391" s="27"/>
      <c r="L391" s="27"/>
      <c r="M391" s="27"/>
      <c r="N391" s="27"/>
      <c r="O391" s="27"/>
    </row>
    <row r="392" spans="2:15">
      <c r="B392" s="26"/>
      <c r="D392" s="10"/>
      <c r="E392" s="20"/>
      <c r="F392" s="10"/>
      <c r="G392" s="10"/>
      <c r="H392" s="27"/>
      <c r="I392" s="27"/>
      <c r="J392" s="27"/>
      <c r="K392" s="27"/>
      <c r="L392" s="27"/>
      <c r="M392" s="27"/>
      <c r="N392" s="27"/>
      <c r="O392" s="27"/>
    </row>
    <row r="393" spans="2:15">
      <c r="B393" s="26"/>
      <c r="D393" s="10"/>
      <c r="E393" s="20"/>
      <c r="F393" s="10"/>
      <c r="G393" s="10"/>
      <c r="H393" s="27"/>
      <c r="I393" s="27"/>
      <c r="J393" s="27"/>
      <c r="K393" s="27"/>
      <c r="L393" s="27"/>
      <c r="M393" s="27"/>
      <c r="N393" s="27"/>
      <c r="O393" s="27"/>
    </row>
    <row r="394" spans="2:15">
      <c r="B394" s="26"/>
      <c r="D394" s="10"/>
      <c r="E394" s="20"/>
      <c r="F394" s="10"/>
      <c r="G394" s="10"/>
      <c r="H394" s="27"/>
      <c r="I394" s="27"/>
      <c r="J394" s="27"/>
      <c r="K394" s="27"/>
      <c r="L394" s="27"/>
      <c r="M394" s="27"/>
      <c r="N394" s="27"/>
      <c r="O394" s="27"/>
    </row>
    <row r="395" spans="2:15">
      <c r="B395" s="26"/>
      <c r="D395" s="10"/>
      <c r="E395" s="20"/>
      <c r="F395" s="10"/>
      <c r="G395" s="10"/>
      <c r="H395" s="27"/>
      <c r="I395" s="27"/>
      <c r="J395" s="27"/>
      <c r="K395" s="27"/>
      <c r="L395" s="27"/>
      <c r="M395" s="27"/>
      <c r="N395" s="27"/>
      <c r="O395" s="27"/>
    </row>
    <row r="396" spans="2:15">
      <c r="B396" s="26"/>
      <c r="D396" s="10"/>
      <c r="E396" s="20"/>
      <c r="F396" s="10"/>
      <c r="G396" s="10"/>
      <c r="H396" s="27"/>
      <c r="I396" s="27"/>
      <c r="J396" s="27"/>
      <c r="K396" s="27"/>
      <c r="L396" s="27"/>
      <c r="M396" s="27"/>
      <c r="N396" s="27"/>
      <c r="O396" s="27"/>
    </row>
    <row r="397" spans="2:15">
      <c r="B397" s="26"/>
      <c r="D397" s="10"/>
      <c r="E397" s="20"/>
      <c r="F397" s="10"/>
      <c r="G397" s="10"/>
      <c r="H397" s="27"/>
      <c r="I397" s="27"/>
      <c r="J397" s="27"/>
      <c r="K397" s="27"/>
      <c r="L397" s="27"/>
      <c r="M397" s="27"/>
      <c r="N397" s="27"/>
      <c r="O397" s="27"/>
    </row>
    <row r="398" spans="2:15">
      <c r="B398" s="26"/>
      <c r="D398" s="10"/>
      <c r="E398" s="20"/>
      <c r="F398" s="10"/>
      <c r="G398" s="10"/>
      <c r="H398" s="27"/>
      <c r="I398" s="27"/>
      <c r="J398" s="27"/>
      <c r="K398" s="27"/>
      <c r="L398" s="27"/>
      <c r="M398" s="27"/>
      <c r="N398" s="27"/>
      <c r="O398" s="27"/>
    </row>
    <row r="399" spans="2:15">
      <c r="B399" s="26"/>
      <c r="D399" s="10"/>
      <c r="E399" s="20"/>
      <c r="F399" s="10"/>
      <c r="G399" s="10"/>
      <c r="H399" s="27"/>
      <c r="I399" s="27"/>
      <c r="J399" s="27"/>
      <c r="K399" s="27"/>
      <c r="L399" s="27"/>
      <c r="M399" s="27"/>
      <c r="N399" s="27"/>
      <c r="O399" s="27"/>
    </row>
    <row r="400" spans="2:15">
      <c r="B400" s="26"/>
      <c r="D400" s="10"/>
      <c r="E400" s="20"/>
      <c r="F400" s="10"/>
      <c r="G400" s="10"/>
      <c r="H400" s="27"/>
      <c r="I400" s="27"/>
      <c r="J400" s="27"/>
      <c r="K400" s="27"/>
      <c r="L400" s="27"/>
      <c r="M400" s="27"/>
      <c r="N400" s="27"/>
      <c r="O400" s="27"/>
    </row>
    <row r="401" spans="2:15">
      <c r="B401" s="26"/>
      <c r="D401" s="10"/>
      <c r="E401" s="20"/>
      <c r="F401" s="10"/>
      <c r="G401" s="10"/>
      <c r="H401" s="27"/>
      <c r="I401" s="27"/>
      <c r="J401" s="27"/>
      <c r="K401" s="27"/>
      <c r="L401" s="27"/>
      <c r="M401" s="27"/>
      <c r="N401" s="27"/>
      <c r="O401" s="27"/>
    </row>
    <row r="402" spans="2:15">
      <c r="B402" s="26"/>
      <c r="D402" s="10"/>
      <c r="E402" s="20"/>
      <c r="F402" s="10"/>
      <c r="G402" s="10"/>
      <c r="H402" s="27"/>
      <c r="I402" s="27"/>
      <c r="J402" s="27"/>
      <c r="K402" s="27"/>
      <c r="L402" s="27"/>
      <c r="M402" s="27"/>
      <c r="N402" s="27"/>
      <c r="O402" s="27"/>
    </row>
    <row r="403" spans="2:15">
      <c r="B403" s="26"/>
      <c r="D403" s="10"/>
      <c r="E403" s="20"/>
      <c r="F403" s="10"/>
      <c r="G403" s="10"/>
      <c r="H403" s="27"/>
      <c r="I403" s="27"/>
      <c r="J403" s="27"/>
      <c r="K403" s="27"/>
      <c r="L403" s="27"/>
      <c r="M403" s="27"/>
      <c r="N403" s="27"/>
      <c r="O403" s="27"/>
    </row>
    <row r="404" spans="2:15">
      <c r="B404" s="26"/>
      <c r="D404" s="10"/>
      <c r="E404" s="20"/>
      <c r="F404" s="10"/>
      <c r="G404" s="10"/>
      <c r="H404" s="27"/>
      <c r="I404" s="27"/>
      <c r="J404" s="27"/>
      <c r="K404" s="27"/>
      <c r="L404" s="27"/>
      <c r="M404" s="27"/>
      <c r="N404" s="27"/>
      <c r="O404" s="27"/>
    </row>
    <row r="405" spans="2:15">
      <c r="B405" s="26"/>
      <c r="D405" s="10"/>
      <c r="E405" s="20"/>
      <c r="F405" s="10"/>
      <c r="G405" s="10"/>
      <c r="H405" s="27"/>
      <c r="I405" s="27"/>
      <c r="J405" s="27"/>
      <c r="K405" s="27"/>
      <c r="L405" s="27"/>
      <c r="M405" s="27"/>
      <c r="N405" s="27"/>
      <c r="O405" s="27"/>
    </row>
    <row r="406" spans="2:15">
      <c r="B406" s="26"/>
      <c r="D406" s="10"/>
      <c r="E406" s="20"/>
      <c r="F406" s="10"/>
      <c r="G406" s="10"/>
      <c r="H406" s="27"/>
      <c r="I406" s="27"/>
      <c r="J406" s="27"/>
      <c r="K406" s="27"/>
      <c r="L406" s="27"/>
      <c r="M406" s="27"/>
      <c r="N406" s="27"/>
      <c r="O406" s="27"/>
    </row>
    <row r="407" spans="2:15">
      <c r="B407" s="26"/>
      <c r="D407" s="10"/>
      <c r="E407" s="20"/>
      <c r="F407" s="10"/>
      <c r="G407" s="10"/>
      <c r="H407" s="27"/>
      <c r="I407" s="27"/>
      <c r="J407" s="27"/>
      <c r="K407" s="27"/>
      <c r="L407" s="27"/>
      <c r="M407" s="27"/>
      <c r="N407" s="27"/>
      <c r="O407" s="27"/>
    </row>
    <row r="408" spans="2:15">
      <c r="B408" s="26"/>
      <c r="D408" s="10"/>
      <c r="E408" s="20"/>
      <c r="F408" s="10"/>
      <c r="G408" s="10"/>
      <c r="H408" s="27"/>
      <c r="I408" s="27"/>
      <c r="J408" s="27"/>
      <c r="K408" s="27"/>
      <c r="L408" s="27"/>
      <c r="M408" s="27"/>
      <c r="N408" s="27"/>
      <c r="O408" s="27"/>
    </row>
    <row r="409" spans="2:15">
      <c r="B409" s="26"/>
      <c r="D409" s="10"/>
      <c r="E409" s="20"/>
      <c r="F409" s="10"/>
      <c r="G409" s="10"/>
      <c r="H409" s="27"/>
      <c r="I409" s="27"/>
      <c r="J409" s="27"/>
      <c r="K409" s="27"/>
      <c r="L409" s="27"/>
      <c r="M409" s="27"/>
      <c r="N409" s="27"/>
      <c r="O409" s="27"/>
    </row>
    <row r="410" spans="2:15">
      <c r="B410" s="26"/>
      <c r="D410" s="10"/>
      <c r="E410" s="20"/>
      <c r="F410" s="10"/>
      <c r="G410" s="10"/>
      <c r="H410" s="27"/>
      <c r="I410" s="27"/>
      <c r="J410" s="27"/>
      <c r="K410" s="27"/>
      <c r="L410" s="27"/>
      <c r="M410" s="27"/>
      <c r="N410" s="27"/>
      <c r="O410" s="27"/>
    </row>
    <row r="411" spans="2:15">
      <c r="B411" s="26"/>
      <c r="D411" s="10"/>
      <c r="E411" s="20"/>
      <c r="F411" s="10"/>
      <c r="G411" s="10"/>
      <c r="H411" s="27"/>
      <c r="I411" s="27"/>
      <c r="J411" s="27"/>
      <c r="K411" s="27"/>
      <c r="L411" s="27"/>
      <c r="M411" s="27"/>
      <c r="N411" s="27"/>
      <c r="O411" s="27"/>
    </row>
    <row r="412" spans="2:15">
      <c r="B412" s="26"/>
      <c r="D412" s="10"/>
      <c r="E412" s="20"/>
      <c r="F412" s="10"/>
      <c r="G412" s="10"/>
      <c r="H412" s="27"/>
      <c r="I412" s="27"/>
      <c r="J412" s="27"/>
      <c r="K412" s="27"/>
      <c r="L412" s="27"/>
      <c r="M412" s="27"/>
      <c r="N412" s="27"/>
      <c r="O412" s="27"/>
    </row>
    <row r="413" spans="2:15">
      <c r="B413" s="26"/>
      <c r="D413" s="10"/>
      <c r="E413" s="20"/>
      <c r="F413" s="10"/>
      <c r="G413" s="10"/>
      <c r="H413" s="27"/>
      <c r="I413" s="27"/>
      <c r="J413" s="27"/>
      <c r="K413" s="27"/>
      <c r="L413" s="27"/>
      <c r="M413" s="27"/>
      <c r="N413" s="27"/>
      <c r="O413" s="27"/>
    </row>
    <row r="414" spans="2:15">
      <c r="B414" s="26"/>
      <c r="D414" s="10"/>
      <c r="E414" s="20"/>
      <c r="F414" s="10"/>
      <c r="G414" s="10"/>
      <c r="H414" s="27"/>
      <c r="I414" s="27"/>
      <c r="J414" s="27"/>
      <c r="K414" s="27"/>
      <c r="L414" s="27"/>
      <c r="M414" s="27"/>
      <c r="N414" s="27"/>
      <c r="O414" s="27"/>
    </row>
    <row r="415" spans="2:15">
      <c r="B415" s="26"/>
      <c r="D415" s="10"/>
      <c r="E415" s="20"/>
      <c r="F415" s="10"/>
      <c r="G415" s="10"/>
      <c r="H415" s="27"/>
      <c r="I415" s="27"/>
      <c r="J415" s="27"/>
      <c r="K415" s="27"/>
      <c r="L415" s="27"/>
      <c r="M415" s="27"/>
      <c r="N415" s="27"/>
      <c r="O415" s="27"/>
    </row>
    <row r="416" spans="2:15">
      <c r="B416" s="26"/>
      <c r="D416" s="10"/>
      <c r="E416" s="20"/>
      <c r="F416" s="10"/>
      <c r="G416" s="10"/>
      <c r="H416" s="27"/>
      <c r="I416" s="27"/>
      <c r="J416" s="27"/>
      <c r="K416" s="27"/>
      <c r="L416" s="27"/>
      <c r="M416" s="27"/>
      <c r="N416" s="27"/>
      <c r="O416" s="27"/>
    </row>
    <row r="417" spans="2:15">
      <c r="B417" s="26"/>
      <c r="D417" s="10"/>
      <c r="E417" s="20"/>
      <c r="F417" s="10"/>
      <c r="G417" s="10"/>
      <c r="H417" s="27"/>
      <c r="I417" s="27"/>
      <c r="J417" s="27"/>
      <c r="K417" s="27"/>
      <c r="L417" s="27"/>
      <c r="M417" s="27"/>
      <c r="N417" s="27"/>
      <c r="O417" s="27"/>
    </row>
    <row r="418" spans="2:15">
      <c r="B418" s="26"/>
      <c r="D418" s="10"/>
      <c r="E418" s="20"/>
      <c r="F418" s="10"/>
      <c r="G418" s="10"/>
      <c r="H418" s="27"/>
      <c r="I418" s="27"/>
      <c r="J418" s="27"/>
      <c r="K418" s="27"/>
      <c r="L418" s="27"/>
      <c r="M418" s="27"/>
      <c r="N418" s="27"/>
      <c r="O418" s="27"/>
    </row>
    <row r="419" spans="2:15">
      <c r="B419" s="26"/>
      <c r="D419" s="10"/>
      <c r="E419" s="20"/>
      <c r="F419" s="10"/>
      <c r="G419" s="10"/>
      <c r="H419" s="27"/>
      <c r="I419" s="27"/>
      <c r="J419" s="27"/>
      <c r="K419" s="27"/>
      <c r="L419" s="27"/>
      <c r="M419" s="27"/>
      <c r="N419" s="27"/>
      <c r="O419" s="27"/>
    </row>
    <row r="420" spans="2:15">
      <c r="B420" s="26"/>
      <c r="D420" s="10"/>
      <c r="E420" s="20"/>
      <c r="F420" s="10"/>
      <c r="G420" s="10"/>
      <c r="H420" s="27"/>
      <c r="I420" s="27"/>
      <c r="J420" s="27"/>
      <c r="K420" s="27"/>
      <c r="L420" s="27"/>
      <c r="M420" s="27"/>
      <c r="N420" s="27"/>
      <c r="O420" s="27"/>
    </row>
    <row r="421" spans="2:15">
      <c r="B421" s="26"/>
      <c r="D421" s="10"/>
      <c r="E421" s="20"/>
      <c r="F421" s="10"/>
      <c r="G421" s="10"/>
      <c r="H421" s="27"/>
      <c r="I421" s="27"/>
      <c r="J421" s="27"/>
      <c r="K421" s="27"/>
      <c r="L421" s="27"/>
      <c r="M421" s="27"/>
      <c r="N421" s="27"/>
      <c r="O421" s="27"/>
    </row>
    <row r="422" spans="2:15">
      <c r="B422" s="26"/>
      <c r="D422" s="10"/>
      <c r="E422" s="20"/>
      <c r="F422" s="10"/>
      <c r="G422" s="10"/>
      <c r="H422" s="27"/>
      <c r="I422" s="27"/>
      <c r="J422" s="27"/>
      <c r="K422" s="27"/>
      <c r="L422" s="27"/>
      <c r="M422" s="27"/>
      <c r="N422" s="27"/>
      <c r="O422" s="27"/>
    </row>
    <row r="423" spans="2:15">
      <c r="B423" s="26"/>
      <c r="D423" s="10"/>
      <c r="E423" s="20"/>
      <c r="F423" s="10"/>
      <c r="G423" s="10"/>
      <c r="H423" s="27"/>
      <c r="I423" s="27"/>
      <c r="J423" s="27"/>
      <c r="K423" s="27"/>
      <c r="L423" s="27"/>
      <c r="M423" s="27"/>
      <c r="N423" s="27"/>
      <c r="O423" s="27"/>
    </row>
    <row r="424" spans="2:15">
      <c r="B424" s="26"/>
      <c r="D424" s="10"/>
      <c r="E424" s="20"/>
      <c r="F424" s="10"/>
      <c r="G424" s="10"/>
      <c r="H424" s="27"/>
      <c r="I424" s="27"/>
      <c r="J424" s="27"/>
      <c r="K424" s="27"/>
      <c r="L424" s="27"/>
      <c r="M424" s="27"/>
      <c r="N424" s="27"/>
      <c r="O424" s="27"/>
    </row>
    <row r="425" spans="2:15">
      <c r="B425" s="26"/>
      <c r="D425" s="10"/>
      <c r="E425" s="20"/>
      <c r="F425" s="10"/>
      <c r="G425" s="10"/>
      <c r="H425" s="27"/>
      <c r="I425" s="27"/>
      <c r="J425" s="27"/>
      <c r="K425" s="27"/>
      <c r="L425" s="27"/>
      <c r="M425" s="27"/>
      <c r="N425" s="27"/>
      <c r="O425" s="27"/>
    </row>
    <row r="426" spans="2:15">
      <c r="B426" s="26"/>
      <c r="D426" s="10"/>
      <c r="E426" s="20"/>
      <c r="F426" s="10"/>
      <c r="G426" s="10"/>
      <c r="H426" s="27"/>
      <c r="I426" s="27"/>
      <c r="J426" s="27"/>
      <c r="K426" s="27"/>
      <c r="L426" s="27"/>
      <c r="M426" s="27"/>
      <c r="N426" s="27"/>
      <c r="O426" s="27"/>
    </row>
    <row r="427" spans="2:15">
      <c r="B427" s="26"/>
      <c r="D427" s="10"/>
      <c r="E427" s="20"/>
      <c r="F427" s="10"/>
      <c r="G427" s="10"/>
      <c r="H427" s="27"/>
      <c r="I427" s="27"/>
      <c r="J427" s="27"/>
      <c r="K427" s="27"/>
      <c r="L427" s="27"/>
      <c r="M427" s="27"/>
      <c r="N427" s="27"/>
      <c r="O427" s="27"/>
    </row>
    <row r="428" spans="2:15">
      <c r="B428" s="26"/>
      <c r="D428" s="10"/>
      <c r="E428" s="20"/>
      <c r="F428" s="10"/>
      <c r="G428" s="10"/>
      <c r="H428" s="27"/>
      <c r="I428" s="27"/>
      <c r="J428" s="27"/>
      <c r="K428" s="27"/>
      <c r="L428" s="27"/>
      <c r="M428" s="27"/>
      <c r="N428" s="27"/>
      <c r="O428" s="27"/>
    </row>
    <row r="429" spans="2:15">
      <c r="B429" s="26"/>
      <c r="D429" s="10"/>
      <c r="E429" s="20"/>
      <c r="F429" s="10"/>
      <c r="G429" s="10"/>
      <c r="H429" s="27"/>
      <c r="I429" s="27"/>
      <c r="J429" s="27"/>
      <c r="K429" s="27"/>
      <c r="L429" s="27"/>
      <c r="M429" s="27"/>
      <c r="N429" s="27"/>
      <c r="O429" s="27"/>
    </row>
    <row r="430" spans="2:15">
      <c r="B430" s="26"/>
      <c r="D430" s="10"/>
      <c r="E430" s="20"/>
      <c r="F430" s="10"/>
      <c r="G430" s="10"/>
      <c r="H430" s="27"/>
      <c r="I430" s="27"/>
      <c r="J430" s="27"/>
      <c r="K430" s="27"/>
      <c r="L430" s="27"/>
      <c r="M430" s="27"/>
      <c r="N430" s="27"/>
      <c r="O430" s="27"/>
    </row>
    <row r="431" spans="2:15">
      <c r="B431" s="26"/>
      <c r="D431" s="10"/>
      <c r="E431" s="20"/>
      <c r="F431" s="10"/>
      <c r="G431" s="10"/>
      <c r="H431" s="27"/>
      <c r="I431" s="27"/>
      <c r="J431" s="27"/>
      <c r="K431" s="27"/>
      <c r="L431" s="27"/>
      <c r="M431" s="27"/>
      <c r="N431" s="27"/>
      <c r="O431" s="27"/>
    </row>
    <row r="432" spans="2:15">
      <c r="B432" s="26"/>
      <c r="D432" s="10"/>
      <c r="E432" s="20"/>
      <c r="F432" s="10"/>
      <c r="G432" s="10"/>
      <c r="H432" s="27"/>
      <c r="I432" s="27"/>
      <c r="J432" s="27"/>
      <c r="K432" s="27"/>
      <c r="L432" s="27"/>
      <c r="M432" s="27"/>
      <c r="N432" s="27"/>
      <c r="O432" s="27"/>
    </row>
    <row r="433" spans="2:15">
      <c r="B433" s="26"/>
      <c r="D433" s="10"/>
      <c r="E433" s="20"/>
      <c r="F433" s="10"/>
      <c r="G433" s="10"/>
      <c r="H433" s="27"/>
      <c r="I433" s="27"/>
      <c r="J433" s="27"/>
      <c r="K433" s="27"/>
      <c r="L433" s="27"/>
      <c r="M433" s="27"/>
      <c r="N433" s="27"/>
      <c r="O433" s="27"/>
    </row>
    <row r="434" spans="2:15">
      <c r="B434" s="26"/>
      <c r="D434" s="10"/>
      <c r="E434" s="20"/>
      <c r="F434" s="10"/>
      <c r="G434" s="10"/>
      <c r="H434" s="27"/>
      <c r="I434" s="27"/>
      <c r="J434" s="27"/>
      <c r="K434" s="27"/>
      <c r="L434" s="27"/>
      <c r="M434" s="27"/>
      <c r="N434" s="27"/>
      <c r="O434" s="27"/>
    </row>
    <row r="435" spans="2:15">
      <c r="B435" s="26"/>
      <c r="D435" s="10"/>
      <c r="E435" s="20"/>
      <c r="F435" s="10"/>
      <c r="G435" s="10"/>
      <c r="H435" s="27"/>
      <c r="I435" s="27"/>
      <c r="J435" s="27"/>
      <c r="K435" s="27"/>
      <c r="L435" s="27"/>
      <c r="M435" s="27"/>
      <c r="N435" s="27"/>
      <c r="O435" s="27"/>
    </row>
    <row r="436" spans="2:15">
      <c r="B436" s="26"/>
      <c r="D436" s="10"/>
      <c r="E436" s="20"/>
      <c r="F436" s="10"/>
      <c r="G436" s="10"/>
      <c r="H436" s="27"/>
      <c r="I436" s="27"/>
      <c r="J436" s="27"/>
      <c r="K436" s="27"/>
      <c r="L436" s="27"/>
      <c r="M436" s="27"/>
      <c r="N436" s="27"/>
      <c r="O436" s="27"/>
    </row>
    <row r="437" spans="2:15">
      <c r="B437" s="26"/>
      <c r="D437" s="10"/>
      <c r="E437" s="20"/>
      <c r="F437" s="10"/>
      <c r="G437" s="10"/>
      <c r="H437" s="27"/>
      <c r="I437" s="27"/>
      <c r="J437" s="27"/>
      <c r="K437" s="27"/>
      <c r="L437" s="27"/>
      <c r="M437" s="27"/>
      <c r="N437" s="27"/>
      <c r="O437" s="27"/>
    </row>
    <row r="438" spans="2:15">
      <c r="B438" s="26"/>
      <c r="D438" s="10"/>
      <c r="E438" s="20"/>
      <c r="F438" s="10"/>
      <c r="G438" s="10"/>
      <c r="H438" s="27"/>
      <c r="I438" s="27"/>
      <c r="J438" s="27"/>
      <c r="K438" s="27"/>
      <c r="L438" s="27"/>
      <c r="M438" s="27"/>
      <c r="N438" s="27"/>
      <c r="O438" s="27"/>
    </row>
    <row r="439" spans="2:15">
      <c r="B439" s="26"/>
      <c r="D439" s="10"/>
      <c r="E439" s="20"/>
      <c r="F439" s="10"/>
      <c r="G439" s="10"/>
      <c r="H439" s="27"/>
      <c r="I439" s="27"/>
      <c r="J439" s="27"/>
      <c r="K439" s="27"/>
      <c r="L439" s="27"/>
      <c r="M439" s="27"/>
      <c r="N439" s="27"/>
      <c r="O439" s="27"/>
    </row>
    <row r="440" spans="2:15">
      <c r="B440" s="26"/>
      <c r="D440" s="10"/>
      <c r="E440" s="20"/>
      <c r="F440" s="10"/>
      <c r="G440" s="10"/>
      <c r="H440" s="27"/>
      <c r="I440" s="27"/>
      <c r="J440" s="27"/>
      <c r="K440" s="27"/>
      <c r="L440" s="27"/>
      <c r="M440" s="27"/>
      <c r="N440" s="27"/>
      <c r="O440" s="27"/>
    </row>
    <row r="441" spans="2:15">
      <c r="B441" s="26"/>
      <c r="D441" s="10"/>
      <c r="E441" s="20"/>
      <c r="F441" s="10"/>
      <c r="G441" s="10"/>
      <c r="H441" s="27"/>
      <c r="I441" s="27"/>
      <c r="J441" s="27"/>
      <c r="K441" s="27"/>
      <c r="L441" s="27"/>
      <c r="M441" s="27"/>
      <c r="N441" s="27"/>
      <c r="O441" s="27"/>
    </row>
    <row r="442" spans="2:15">
      <c r="B442" s="26"/>
      <c r="D442" s="10"/>
      <c r="E442" s="20"/>
      <c r="F442" s="10"/>
      <c r="G442" s="10"/>
      <c r="H442" s="27"/>
      <c r="I442" s="27"/>
      <c r="J442" s="27"/>
      <c r="K442" s="27"/>
      <c r="L442" s="27"/>
      <c r="M442" s="27"/>
      <c r="N442" s="27"/>
      <c r="O442" s="27"/>
    </row>
    <row r="443" spans="2:15">
      <c r="B443" s="26"/>
      <c r="D443" s="10"/>
      <c r="E443" s="20"/>
      <c r="F443" s="10"/>
      <c r="G443" s="10"/>
      <c r="H443" s="27"/>
      <c r="I443" s="27"/>
      <c r="J443" s="27"/>
      <c r="K443" s="27"/>
      <c r="L443" s="27"/>
      <c r="M443" s="27"/>
      <c r="N443" s="27"/>
      <c r="O443" s="27"/>
    </row>
    <row r="444" spans="2:15">
      <c r="B444" s="26"/>
      <c r="D444" s="10"/>
      <c r="E444" s="20"/>
      <c r="F444" s="10"/>
      <c r="G444" s="10"/>
      <c r="H444" s="27"/>
      <c r="I444" s="27"/>
      <c r="J444" s="27"/>
      <c r="K444" s="27"/>
      <c r="L444" s="27"/>
      <c r="M444" s="27"/>
      <c r="N444" s="27"/>
      <c r="O444" s="27"/>
    </row>
    <row r="445" spans="2:15">
      <c r="B445" s="26"/>
      <c r="D445" s="10"/>
      <c r="E445" s="20"/>
      <c r="F445" s="10"/>
      <c r="G445" s="10"/>
      <c r="H445" s="27"/>
      <c r="I445" s="27"/>
      <c r="J445" s="27"/>
      <c r="K445" s="27"/>
      <c r="L445" s="27"/>
      <c r="M445" s="27"/>
      <c r="N445" s="27"/>
      <c r="O445" s="27"/>
    </row>
    <row r="446" spans="2:15">
      <c r="B446" s="26"/>
      <c r="D446" s="10"/>
      <c r="E446" s="20"/>
      <c r="F446" s="10"/>
      <c r="G446" s="10"/>
      <c r="H446" s="27"/>
      <c r="I446" s="27"/>
      <c r="J446" s="27"/>
      <c r="K446" s="27"/>
      <c r="L446" s="27"/>
      <c r="M446" s="27"/>
      <c r="N446" s="27"/>
      <c r="O446" s="27"/>
    </row>
    <row r="447" spans="2:15">
      <c r="B447" s="26"/>
      <c r="D447" s="10"/>
      <c r="E447" s="20"/>
      <c r="F447" s="10"/>
      <c r="G447" s="10"/>
      <c r="H447" s="27"/>
      <c r="I447" s="27"/>
      <c r="J447" s="27"/>
      <c r="K447" s="27"/>
      <c r="L447" s="27"/>
      <c r="M447" s="27"/>
      <c r="N447" s="27"/>
      <c r="O447" s="27"/>
    </row>
    <row r="448" spans="2:15">
      <c r="B448" s="26"/>
      <c r="D448" s="10"/>
      <c r="E448" s="20"/>
      <c r="F448" s="10"/>
      <c r="G448" s="10"/>
      <c r="H448" s="27"/>
      <c r="I448" s="27"/>
      <c r="J448" s="27"/>
      <c r="K448" s="27"/>
      <c r="L448" s="27"/>
      <c r="M448" s="27"/>
      <c r="N448" s="27"/>
      <c r="O448" s="27"/>
    </row>
    <row r="449" spans="2:15">
      <c r="B449" s="26"/>
      <c r="D449" s="10"/>
      <c r="E449" s="20"/>
      <c r="F449" s="10"/>
      <c r="G449" s="10"/>
      <c r="H449" s="27"/>
      <c r="I449" s="27"/>
      <c r="J449" s="27"/>
      <c r="K449" s="27"/>
      <c r="L449" s="27"/>
      <c r="M449" s="27"/>
      <c r="N449" s="27"/>
      <c r="O449" s="27"/>
    </row>
    <row r="450" spans="2:15">
      <c r="B450" s="26"/>
      <c r="D450" s="10"/>
      <c r="E450" s="20"/>
      <c r="F450" s="10"/>
      <c r="G450" s="10"/>
      <c r="H450" s="27"/>
      <c r="I450" s="27"/>
      <c r="J450" s="27"/>
      <c r="K450" s="27"/>
      <c r="L450" s="27"/>
      <c r="M450" s="27"/>
      <c r="N450" s="27"/>
      <c r="O450" s="27"/>
    </row>
    <row r="451" spans="2:15">
      <c r="B451" s="26"/>
      <c r="D451" s="10"/>
      <c r="E451" s="20"/>
      <c r="F451" s="10"/>
      <c r="G451" s="10"/>
      <c r="H451" s="27"/>
      <c r="I451" s="27"/>
      <c r="J451" s="27"/>
      <c r="K451" s="27"/>
      <c r="L451" s="27"/>
      <c r="M451" s="27"/>
      <c r="N451" s="27"/>
      <c r="O451" s="27"/>
    </row>
    <row r="452" spans="2:15">
      <c r="B452" s="26"/>
      <c r="D452" s="10"/>
      <c r="E452" s="20"/>
      <c r="F452" s="10"/>
      <c r="G452" s="10"/>
      <c r="H452" s="27"/>
      <c r="I452" s="27"/>
      <c r="J452" s="27"/>
      <c r="K452" s="27"/>
      <c r="L452" s="27"/>
      <c r="M452" s="27"/>
      <c r="N452" s="27"/>
      <c r="O452" s="27"/>
    </row>
    <row r="453" spans="2:15">
      <c r="B453" s="26"/>
      <c r="D453" s="10"/>
      <c r="E453" s="20"/>
      <c r="F453" s="10"/>
      <c r="G453" s="10"/>
      <c r="H453" s="27"/>
      <c r="I453" s="27"/>
      <c r="J453" s="27"/>
      <c r="K453" s="27"/>
      <c r="L453" s="27"/>
      <c r="M453" s="27"/>
      <c r="N453" s="27"/>
      <c r="O453" s="27"/>
    </row>
    <row r="454" spans="2:15">
      <c r="B454" s="26"/>
      <c r="D454" s="10"/>
      <c r="E454" s="20"/>
      <c r="F454" s="10"/>
      <c r="G454" s="10"/>
      <c r="H454" s="27"/>
      <c r="I454" s="27"/>
      <c r="J454" s="27"/>
      <c r="K454" s="27"/>
      <c r="L454" s="27"/>
      <c r="M454" s="27"/>
      <c r="N454" s="27"/>
      <c r="O454" s="27"/>
    </row>
    <row r="455" spans="2:15">
      <c r="B455" s="26"/>
      <c r="D455" s="10"/>
      <c r="E455" s="20"/>
      <c r="F455" s="10"/>
      <c r="G455" s="10"/>
      <c r="H455" s="27"/>
      <c r="I455" s="27"/>
      <c r="J455" s="27"/>
      <c r="K455" s="27"/>
      <c r="L455" s="27"/>
      <c r="M455" s="27"/>
      <c r="N455" s="27"/>
      <c r="O455" s="27"/>
    </row>
    <row r="456" spans="2:15">
      <c r="B456" s="26"/>
      <c r="D456" s="10"/>
      <c r="E456" s="20"/>
      <c r="F456" s="10"/>
      <c r="G456" s="10"/>
      <c r="H456" s="27"/>
      <c r="I456" s="27"/>
      <c r="J456" s="27"/>
      <c r="K456" s="27"/>
      <c r="L456" s="27"/>
      <c r="M456" s="27"/>
      <c r="N456" s="27"/>
      <c r="O456" s="27"/>
    </row>
    <row r="457" spans="2:15">
      <c r="B457" s="26"/>
      <c r="D457" s="10"/>
      <c r="E457" s="20"/>
      <c r="F457" s="10"/>
      <c r="G457" s="10"/>
      <c r="H457" s="27"/>
      <c r="I457" s="27"/>
      <c r="J457" s="27"/>
      <c r="K457" s="27"/>
      <c r="L457" s="27"/>
      <c r="M457" s="27"/>
      <c r="N457" s="27"/>
      <c r="O457" s="27"/>
    </row>
    <row r="458" spans="2:15">
      <c r="B458" s="26"/>
      <c r="D458" s="10"/>
      <c r="E458" s="20"/>
      <c r="F458" s="10"/>
      <c r="G458" s="10"/>
      <c r="H458" s="27"/>
      <c r="I458" s="27"/>
      <c r="J458" s="27"/>
      <c r="K458" s="27"/>
      <c r="L458" s="27"/>
      <c r="M458" s="27"/>
      <c r="N458" s="27"/>
      <c r="O458" s="27"/>
    </row>
    <row r="459" spans="2:15">
      <c r="B459" s="26"/>
      <c r="D459" s="10"/>
      <c r="E459" s="20"/>
      <c r="F459" s="10"/>
      <c r="G459" s="10"/>
      <c r="H459" s="27"/>
      <c r="I459" s="27"/>
      <c r="J459" s="27"/>
      <c r="K459" s="27"/>
      <c r="L459" s="27"/>
      <c r="M459" s="27"/>
      <c r="N459" s="27"/>
      <c r="O459" s="27"/>
    </row>
    <row r="460" spans="2:15">
      <c r="B460" s="26"/>
      <c r="D460" s="10"/>
      <c r="E460" s="20"/>
      <c r="F460" s="10"/>
      <c r="G460" s="10"/>
      <c r="H460" s="27"/>
      <c r="I460" s="27"/>
      <c r="J460" s="27"/>
      <c r="K460" s="27"/>
      <c r="L460" s="27"/>
      <c r="M460" s="27"/>
      <c r="N460" s="27"/>
      <c r="O460" s="27"/>
    </row>
    <row r="461" spans="2:15">
      <c r="B461" s="26"/>
      <c r="D461" s="10"/>
      <c r="E461" s="20"/>
      <c r="F461" s="10"/>
      <c r="G461" s="10"/>
      <c r="H461" s="27"/>
      <c r="I461" s="27"/>
      <c r="J461" s="27"/>
      <c r="K461" s="27"/>
      <c r="L461" s="27"/>
      <c r="M461" s="27"/>
      <c r="N461" s="27"/>
      <c r="O461" s="27"/>
    </row>
    <row r="462" spans="2:15">
      <c r="B462" s="26"/>
      <c r="D462" s="10"/>
      <c r="E462" s="20"/>
      <c r="F462" s="10"/>
      <c r="G462" s="10"/>
      <c r="H462" s="27"/>
      <c r="I462" s="27"/>
      <c r="J462" s="27"/>
      <c r="K462" s="27"/>
      <c r="L462" s="27"/>
      <c r="M462" s="27"/>
      <c r="N462" s="27"/>
      <c r="O462" s="27"/>
    </row>
    <row r="463" spans="2:15">
      <c r="B463" s="26"/>
      <c r="D463" s="10"/>
      <c r="E463" s="20"/>
      <c r="F463" s="10"/>
      <c r="G463" s="10"/>
      <c r="H463" s="27"/>
      <c r="I463" s="27"/>
      <c r="J463" s="27"/>
      <c r="K463" s="27"/>
      <c r="L463" s="27"/>
      <c r="M463" s="27"/>
      <c r="N463" s="27"/>
      <c r="O463" s="27"/>
    </row>
    <row r="464" spans="2:15">
      <c r="B464" s="26"/>
      <c r="D464" s="10"/>
      <c r="E464" s="20"/>
      <c r="F464" s="10"/>
      <c r="G464" s="10"/>
      <c r="H464" s="27"/>
      <c r="I464" s="27"/>
      <c r="J464" s="27"/>
      <c r="K464" s="27"/>
      <c r="L464" s="27"/>
      <c r="M464" s="27"/>
      <c r="N464" s="27"/>
      <c r="O464" s="27"/>
    </row>
    <row r="465" spans="2:15">
      <c r="B465" s="26"/>
      <c r="D465" s="10"/>
      <c r="E465" s="20"/>
      <c r="F465" s="10"/>
      <c r="G465" s="10"/>
      <c r="H465" s="27"/>
      <c r="I465" s="27"/>
      <c r="J465" s="27"/>
      <c r="K465" s="27"/>
      <c r="L465" s="27"/>
      <c r="M465" s="27"/>
      <c r="N465" s="27"/>
      <c r="O465" s="27"/>
    </row>
    <row r="466" spans="2:15">
      <c r="B466" s="26"/>
      <c r="D466" s="10"/>
      <c r="E466" s="20"/>
      <c r="F466" s="10"/>
      <c r="G466" s="10"/>
      <c r="H466" s="27"/>
      <c r="I466" s="27"/>
      <c r="J466" s="27"/>
      <c r="K466" s="27"/>
      <c r="L466" s="27"/>
      <c r="M466" s="27"/>
      <c r="N466" s="27"/>
      <c r="O466" s="27"/>
    </row>
    <row r="467" spans="2:15">
      <c r="B467" s="26"/>
      <c r="D467" s="10"/>
      <c r="E467" s="20"/>
      <c r="F467" s="10"/>
      <c r="G467" s="10"/>
      <c r="H467" s="27"/>
      <c r="I467" s="27"/>
      <c r="J467" s="27"/>
      <c r="K467" s="27"/>
      <c r="L467" s="27"/>
      <c r="M467" s="27"/>
      <c r="N467" s="27"/>
      <c r="O467" s="27"/>
    </row>
    <row r="468" spans="2:15">
      <c r="B468" s="26"/>
      <c r="D468" s="10"/>
      <c r="E468" s="20"/>
      <c r="F468" s="10"/>
      <c r="G468" s="10"/>
      <c r="H468" s="27"/>
      <c r="I468" s="27"/>
      <c r="J468" s="27"/>
      <c r="K468" s="27"/>
      <c r="L468" s="27"/>
      <c r="M468" s="27"/>
      <c r="N468" s="27"/>
      <c r="O468" s="27"/>
    </row>
    <row r="469" spans="2:15">
      <c r="B469" s="26"/>
      <c r="D469" s="10"/>
      <c r="E469" s="20"/>
      <c r="F469" s="10"/>
      <c r="G469" s="10"/>
      <c r="H469" s="27"/>
      <c r="I469" s="27"/>
      <c r="J469" s="27"/>
      <c r="K469" s="27"/>
      <c r="L469" s="27"/>
      <c r="M469" s="27"/>
      <c r="N469" s="27"/>
      <c r="O469" s="27"/>
    </row>
    <row r="470" spans="2:15">
      <c r="B470" s="26"/>
      <c r="D470" s="10"/>
      <c r="E470" s="20"/>
      <c r="F470" s="10"/>
      <c r="G470" s="10"/>
      <c r="H470" s="27"/>
      <c r="I470" s="27"/>
      <c r="J470" s="27"/>
      <c r="K470" s="27"/>
      <c r="L470" s="27"/>
      <c r="M470" s="27"/>
      <c r="N470" s="27"/>
      <c r="O470" s="27"/>
    </row>
    <row r="471" spans="2:15">
      <c r="B471" s="26"/>
      <c r="D471" s="10"/>
      <c r="E471" s="20"/>
      <c r="F471" s="10"/>
      <c r="G471" s="10"/>
      <c r="H471" s="27"/>
      <c r="I471" s="27"/>
      <c r="J471" s="27"/>
      <c r="K471" s="27"/>
      <c r="L471" s="27"/>
      <c r="M471" s="27"/>
      <c r="N471" s="27"/>
      <c r="O471" s="27"/>
    </row>
    <row r="472" spans="2:15">
      <c r="B472" s="26"/>
      <c r="D472" s="10"/>
      <c r="E472" s="20"/>
      <c r="F472" s="10"/>
      <c r="G472" s="10"/>
      <c r="H472" s="27"/>
      <c r="I472" s="27"/>
      <c r="J472" s="27"/>
      <c r="K472" s="27"/>
      <c r="L472" s="27"/>
      <c r="M472" s="27"/>
      <c r="N472" s="27"/>
      <c r="O472" s="27"/>
    </row>
    <row r="473" spans="2:15">
      <c r="B473" s="26"/>
      <c r="D473" s="10"/>
      <c r="E473" s="20"/>
      <c r="F473" s="10"/>
      <c r="G473" s="10"/>
      <c r="H473" s="27"/>
      <c r="I473" s="27"/>
      <c r="J473" s="27"/>
      <c r="K473" s="27"/>
      <c r="L473" s="27"/>
      <c r="M473" s="27"/>
      <c r="N473" s="27"/>
      <c r="O473" s="27"/>
    </row>
    <row r="474" spans="2:15">
      <c r="B474" s="26"/>
      <c r="D474" s="10"/>
      <c r="E474" s="20"/>
      <c r="F474" s="10"/>
      <c r="G474" s="10"/>
      <c r="H474" s="27"/>
      <c r="I474" s="27"/>
      <c r="J474" s="27"/>
      <c r="K474" s="27"/>
      <c r="L474" s="27"/>
      <c r="M474" s="27"/>
      <c r="N474" s="27"/>
      <c r="O474" s="27"/>
    </row>
    <row r="475" spans="2:15">
      <c r="B475" s="26"/>
      <c r="D475" s="10"/>
      <c r="E475" s="20"/>
      <c r="F475" s="10"/>
      <c r="G475" s="10"/>
      <c r="H475" s="27"/>
      <c r="I475" s="27"/>
      <c r="J475" s="27"/>
      <c r="K475" s="27"/>
      <c r="L475" s="27"/>
      <c r="M475" s="27"/>
      <c r="N475" s="27"/>
      <c r="O475" s="27"/>
    </row>
    <row r="476" spans="2:15">
      <c r="B476" s="26"/>
      <c r="D476" s="10"/>
      <c r="E476" s="20"/>
      <c r="F476" s="10"/>
      <c r="G476" s="10"/>
      <c r="H476" s="27"/>
      <c r="I476" s="27"/>
      <c r="J476" s="27"/>
      <c r="K476" s="27"/>
      <c r="L476" s="27"/>
      <c r="M476" s="27"/>
      <c r="N476" s="27"/>
      <c r="O476" s="27"/>
    </row>
    <row r="477" spans="2:15">
      <c r="B477" s="26"/>
      <c r="D477" s="10"/>
      <c r="E477" s="20"/>
      <c r="F477" s="10"/>
      <c r="G477" s="10"/>
      <c r="H477" s="27"/>
      <c r="I477" s="27"/>
      <c r="J477" s="27"/>
      <c r="K477" s="27"/>
      <c r="L477" s="27"/>
      <c r="M477" s="27"/>
      <c r="N477" s="27"/>
      <c r="O477" s="27"/>
    </row>
    <row r="478" spans="2:15">
      <c r="B478" s="26"/>
      <c r="D478" s="10"/>
      <c r="E478" s="20"/>
      <c r="F478" s="10"/>
      <c r="G478" s="10"/>
      <c r="H478" s="27"/>
      <c r="I478" s="27"/>
      <c r="J478" s="27"/>
      <c r="K478" s="27"/>
      <c r="L478" s="27"/>
      <c r="M478" s="27"/>
      <c r="N478" s="27"/>
      <c r="O478" s="27"/>
    </row>
    <row r="479" spans="2:15">
      <c r="B479" s="26"/>
      <c r="D479" s="10"/>
      <c r="E479" s="20"/>
      <c r="F479" s="10"/>
      <c r="G479" s="10"/>
      <c r="H479" s="27"/>
      <c r="I479" s="27"/>
      <c r="J479" s="27"/>
      <c r="K479" s="27"/>
      <c r="L479" s="27"/>
      <c r="M479" s="27"/>
      <c r="N479" s="27"/>
      <c r="O479" s="27"/>
    </row>
    <row r="480" spans="2:15">
      <c r="B480" s="26"/>
      <c r="D480" s="10"/>
      <c r="E480" s="20"/>
      <c r="F480" s="10"/>
      <c r="G480" s="10"/>
      <c r="H480" s="27"/>
      <c r="I480" s="27"/>
      <c r="J480" s="27"/>
      <c r="K480" s="27"/>
      <c r="L480" s="27"/>
      <c r="M480" s="27"/>
      <c r="N480" s="27"/>
      <c r="O480" s="27"/>
    </row>
    <row r="481" spans="2:15">
      <c r="B481" s="26"/>
      <c r="D481" s="10"/>
      <c r="E481" s="20"/>
      <c r="F481" s="10"/>
      <c r="G481" s="10"/>
      <c r="H481" s="27"/>
      <c r="I481" s="27"/>
      <c r="J481" s="27"/>
      <c r="K481" s="27"/>
      <c r="L481" s="27"/>
      <c r="M481" s="27"/>
      <c r="N481" s="27"/>
      <c r="O481" s="27"/>
    </row>
    <row r="482" spans="2:15">
      <c r="B482" s="26"/>
      <c r="D482" s="10"/>
      <c r="E482" s="20"/>
      <c r="F482" s="10"/>
      <c r="G482" s="10"/>
      <c r="H482" s="27"/>
      <c r="I482" s="27"/>
      <c r="J482" s="27"/>
      <c r="K482" s="27"/>
      <c r="L482" s="27"/>
      <c r="M482" s="27"/>
      <c r="N482" s="27"/>
      <c r="O482" s="27"/>
    </row>
    <row r="483" spans="2:15">
      <c r="B483" s="26"/>
      <c r="D483" s="10"/>
      <c r="E483" s="20"/>
      <c r="F483" s="10"/>
      <c r="G483" s="10"/>
      <c r="H483" s="27"/>
      <c r="I483" s="27"/>
      <c r="J483" s="27"/>
      <c r="K483" s="27"/>
      <c r="L483" s="27"/>
      <c r="M483" s="27"/>
      <c r="N483" s="27"/>
      <c r="O483" s="27"/>
    </row>
    <row r="484" spans="2:15">
      <c r="B484" s="26"/>
      <c r="D484" s="10"/>
      <c r="E484" s="20"/>
      <c r="F484" s="10"/>
      <c r="G484" s="10"/>
      <c r="H484" s="27"/>
      <c r="I484" s="27"/>
      <c r="J484" s="27"/>
      <c r="K484" s="27"/>
      <c r="L484" s="27"/>
      <c r="M484" s="27"/>
      <c r="N484" s="27"/>
      <c r="O484" s="27"/>
    </row>
    <row r="485" spans="2:15">
      <c r="B485" s="26"/>
      <c r="D485" s="10"/>
      <c r="E485" s="20"/>
      <c r="F485" s="10"/>
      <c r="G485" s="10"/>
      <c r="H485" s="27"/>
      <c r="I485" s="27"/>
      <c r="J485" s="27"/>
      <c r="K485" s="27"/>
      <c r="L485" s="27"/>
      <c r="M485" s="27"/>
      <c r="N485" s="27"/>
      <c r="O485" s="27"/>
    </row>
    <row r="486" spans="2:15">
      <c r="B486" s="26"/>
      <c r="D486" s="10"/>
      <c r="E486" s="20"/>
      <c r="F486" s="10"/>
      <c r="G486" s="10"/>
      <c r="H486" s="27"/>
      <c r="I486" s="27"/>
      <c r="J486" s="27"/>
      <c r="K486" s="27"/>
      <c r="L486" s="27"/>
      <c r="M486" s="27"/>
      <c r="N486" s="27"/>
      <c r="O486" s="27"/>
    </row>
    <row r="487" spans="2:15">
      <c r="B487" s="26"/>
      <c r="D487" s="10"/>
      <c r="E487" s="20"/>
      <c r="F487" s="10"/>
      <c r="G487" s="10"/>
      <c r="H487" s="27"/>
      <c r="I487" s="27"/>
      <c r="J487" s="27"/>
      <c r="K487" s="27"/>
      <c r="L487" s="27"/>
      <c r="M487" s="27"/>
      <c r="N487" s="27"/>
      <c r="O487" s="27"/>
    </row>
    <row r="488" spans="2:15">
      <c r="B488" s="26"/>
      <c r="D488" s="10"/>
      <c r="E488" s="20"/>
      <c r="F488" s="10"/>
      <c r="G488" s="10"/>
      <c r="H488" s="27"/>
      <c r="I488" s="27"/>
      <c r="J488" s="27"/>
      <c r="K488" s="27"/>
      <c r="L488" s="27"/>
      <c r="M488" s="27"/>
      <c r="N488" s="27"/>
      <c r="O488" s="27"/>
    </row>
    <row r="489" spans="2:15">
      <c r="B489" s="26"/>
      <c r="D489" s="10"/>
      <c r="E489" s="20"/>
      <c r="F489" s="10"/>
      <c r="G489" s="10"/>
      <c r="H489" s="27"/>
      <c r="I489" s="27"/>
      <c r="J489" s="27"/>
      <c r="K489" s="27"/>
      <c r="L489" s="27"/>
      <c r="M489" s="27"/>
      <c r="N489" s="27"/>
      <c r="O489" s="27"/>
    </row>
    <row r="490" spans="2:15">
      <c r="B490" s="26"/>
      <c r="D490" s="10"/>
      <c r="E490" s="20"/>
      <c r="F490" s="10"/>
      <c r="G490" s="10"/>
      <c r="H490" s="27"/>
      <c r="I490" s="27"/>
      <c r="J490" s="27"/>
      <c r="K490" s="27"/>
      <c r="L490" s="27"/>
      <c r="M490" s="27"/>
      <c r="N490" s="27"/>
      <c r="O490" s="27"/>
    </row>
    <row r="491" spans="2:15">
      <c r="B491" s="26"/>
      <c r="D491" s="10"/>
      <c r="E491" s="20"/>
      <c r="F491" s="10"/>
      <c r="G491" s="10"/>
      <c r="H491" s="27"/>
      <c r="I491" s="27"/>
      <c r="J491" s="27"/>
      <c r="K491" s="27"/>
      <c r="L491" s="27"/>
      <c r="M491" s="27"/>
      <c r="N491" s="27"/>
      <c r="O491" s="27"/>
    </row>
    <row r="492" spans="2:15">
      <c r="B492" s="26"/>
      <c r="D492" s="10"/>
      <c r="E492" s="20"/>
      <c r="F492" s="10"/>
      <c r="G492" s="10"/>
      <c r="H492" s="27"/>
      <c r="I492" s="27"/>
      <c r="J492" s="27"/>
      <c r="K492" s="27"/>
      <c r="L492" s="27"/>
      <c r="M492" s="27"/>
      <c r="N492" s="27"/>
      <c r="O492" s="27"/>
    </row>
    <row r="493" spans="2:15">
      <c r="B493" s="26"/>
      <c r="D493" s="10"/>
      <c r="E493" s="20"/>
      <c r="F493" s="10"/>
      <c r="G493" s="10"/>
      <c r="H493" s="27"/>
      <c r="I493" s="27"/>
      <c r="J493" s="27"/>
      <c r="K493" s="27"/>
      <c r="L493" s="27"/>
      <c r="M493" s="27"/>
      <c r="N493" s="27"/>
      <c r="O493" s="27"/>
    </row>
    <row r="494" spans="2:15">
      <c r="B494" s="26"/>
      <c r="D494" s="10"/>
      <c r="E494" s="20"/>
      <c r="F494" s="10"/>
      <c r="G494" s="10"/>
      <c r="H494" s="27"/>
      <c r="I494" s="27"/>
      <c r="J494" s="27"/>
      <c r="K494" s="27"/>
      <c r="L494" s="27"/>
      <c r="M494" s="27"/>
      <c r="N494" s="27"/>
      <c r="O494" s="27"/>
    </row>
    <row r="495" spans="2:15">
      <c r="B495" s="26"/>
      <c r="D495" s="10"/>
      <c r="E495" s="20"/>
      <c r="F495" s="10"/>
      <c r="G495" s="10"/>
      <c r="H495" s="27"/>
      <c r="I495" s="27"/>
      <c r="J495" s="27"/>
      <c r="K495" s="27"/>
      <c r="L495" s="27"/>
      <c r="M495" s="27"/>
      <c r="N495" s="27"/>
      <c r="O495" s="27"/>
    </row>
    <row r="496" spans="2:15">
      <c r="B496" s="26"/>
      <c r="D496" s="10"/>
      <c r="E496" s="20"/>
      <c r="F496" s="10"/>
      <c r="G496" s="10"/>
      <c r="H496" s="27"/>
      <c r="I496" s="27"/>
      <c r="J496" s="27"/>
      <c r="K496" s="27"/>
      <c r="L496" s="27"/>
      <c r="M496" s="27"/>
      <c r="N496" s="27"/>
      <c r="O496" s="27"/>
    </row>
    <row r="497" spans="2:15">
      <c r="B497" s="26"/>
      <c r="D497" s="10"/>
      <c r="E497" s="20"/>
      <c r="F497" s="10"/>
      <c r="G497" s="10"/>
      <c r="H497" s="27"/>
      <c r="I497" s="27"/>
      <c r="J497" s="27"/>
      <c r="K497" s="27"/>
      <c r="L497" s="27"/>
      <c r="M497" s="27"/>
      <c r="N497" s="27"/>
      <c r="O497" s="27"/>
    </row>
    <row r="498" spans="2:15">
      <c r="B498" s="26"/>
      <c r="D498" s="10"/>
      <c r="E498" s="20"/>
      <c r="F498" s="10"/>
      <c r="G498" s="10"/>
      <c r="H498" s="27"/>
      <c r="I498" s="27"/>
      <c r="J498" s="27"/>
      <c r="K498" s="27"/>
      <c r="L498" s="27"/>
      <c r="M498" s="27"/>
      <c r="N498" s="27"/>
      <c r="O498" s="27"/>
    </row>
    <row r="499" spans="2:15">
      <c r="B499" s="26"/>
      <c r="D499" s="10"/>
      <c r="E499" s="20"/>
      <c r="F499" s="10"/>
      <c r="G499" s="10"/>
      <c r="H499" s="27"/>
      <c r="I499" s="27"/>
      <c r="J499" s="27"/>
      <c r="K499" s="27"/>
      <c r="L499" s="27"/>
      <c r="M499" s="27"/>
      <c r="N499" s="27"/>
      <c r="O499" s="27"/>
    </row>
    <row r="500" spans="2:15">
      <c r="B500" s="26"/>
      <c r="D500" s="10"/>
      <c r="E500" s="20"/>
      <c r="F500" s="10"/>
      <c r="G500" s="10"/>
      <c r="H500" s="27"/>
      <c r="I500" s="27"/>
      <c r="J500" s="27"/>
      <c r="K500" s="27"/>
      <c r="L500" s="27"/>
      <c r="M500" s="27"/>
      <c r="N500" s="27"/>
      <c r="O500" s="27"/>
    </row>
    <row r="501" spans="2:15">
      <c r="B501" s="26"/>
      <c r="D501" s="10"/>
      <c r="E501" s="20"/>
      <c r="F501" s="10"/>
      <c r="G501" s="10"/>
      <c r="H501" s="27"/>
      <c r="I501" s="27"/>
      <c r="J501" s="27"/>
      <c r="K501" s="27"/>
      <c r="L501" s="27"/>
      <c r="M501" s="27"/>
      <c r="N501" s="27"/>
      <c r="O501" s="27"/>
    </row>
    <row r="502" spans="2:15">
      <c r="B502" s="26"/>
      <c r="D502" s="10"/>
      <c r="E502" s="20"/>
      <c r="F502" s="10"/>
      <c r="G502" s="10"/>
      <c r="H502" s="27"/>
      <c r="I502" s="27"/>
      <c r="J502" s="27"/>
      <c r="K502" s="27"/>
      <c r="L502" s="27"/>
      <c r="M502" s="27"/>
      <c r="N502" s="27"/>
      <c r="O502" s="27"/>
    </row>
    <row r="503" spans="2:15">
      <c r="B503" s="26"/>
      <c r="D503" s="10"/>
      <c r="E503" s="20"/>
      <c r="F503" s="10"/>
      <c r="G503" s="10"/>
      <c r="H503" s="27"/>
      <c r="I503" s="27"/>
      <c r="J503" s="27"/>
      <c r="K503" s="27"/>
      <c r="L503" s="27"/>
      <c r="M503" s="27"/>
      <c r="N503" s="27"/>
      <c r="O503" s="27"/>
    </row>
    <row r="504" spans="2:15">
      <c r="B504" s="26"/>
      <c r="D504" s="10"/>
      <c r="E504" s="20"/>
      <c r="F504" s="10"/>
      <c r="G504" s="10"/>
      <c r="H504" s="27"/>
      <c r="I504" s="27"/>
      <c r="J504" s="27"/>
      <c r="K504" s="27"/>
      <c r="L504" s="27"/>
      <c r="M504" s="27"/>
      <c r="N504" s="27"/>
      <c r="O504" s="27"/>
    </row>
    <row r="505" spans="2:15">
      <c r="B505" s="26"/>
      <c r="D505" s="10"/>
      <c r="E505" s="20"/>
      <c r="F505" s="10"/>
      <c r="G505" s="10"/>
      <c r="H505" s="27"/>
      <c r="I505" s="27"/>
      <c r="J505" s="27"/>
      <c r="K505" s="27"/>
      <c r="L505" s="27"/>
      <c r="M505" s="27"/>
      <c r="N505" s="27"/>
      <c r="O505" s="27"/>
    </row>
    <row r="506" spans="2:15">
      <c r="B506" s="26"/>
      <c r="D506" s="10"/>
      <c r="E506" s="20"/>
      <c r="F506" s="10"/>
      <c r="G506" s="10"/>
      <c r="H506" s="27"/>
      <c r="I506" s="27"/>
      <c r="J506" s="27"/>
      <c r="K506" s="27"/>
      <c r="L506" s="27"/>
      <c r="M506" s="27"/>
      <c r="N506" s="27"/>
      <c r="O506" s="27"/>
    </row>
    <row r="507" spans="2:15">
      <c r="B507" s="26"/>
      <c r="D507" s="10"/>
      <c r="E507" s="20"/>
      <c r="F507" s="10"/>
      <c r="G507" s="10"/>
      <c r="H507" s="27"/>
      <c r="I507" s="27"/>
      <c r="J507" s="27"/>
      <c r="K507" s="27"/>
      <c r="L507" s="27"/>
      <c r="M507" s="27"/>
      <c r="N507" s="27"/>
      <c r="O507" s="27"/>
    </row>
    <row r="508" spans="2:15">
      <c r="B508" s="26"/>
      <c r="D508" s="10"/>
      <c r="E508" s="20"/>
      <c r="F508" s="10"/>
      <c r="G508" s="10"/>
      <c r="H508" s="27"/>
      <c r="I508" s="27"/>
      <c r="J508" s="27"/>
      <c r="K508" s="27"/>
      <c r="L508" s="27"/>
      <c r="M508" s="27"/>
      <c r="N508" s="27"/>
      <c r="O508" s="27"/>
    </row>
    <row r="509" spans="2:15">
      <c r="B509" s="26"/>
      <c r="D509" s="10"/>
      <c r="E509" s="20"/>
      <c r="F509" s="10"/>
      <c r="G509" s="10"/>
      <c r="H509" s="27"/>
      <c r="I509" s="27"/>
      <c r="J509" s="27"/>
      <c r="K509" s="27"/>
      <c r="L509" s="27"/>
      <c r="M509" s="27"/>
      <c r="N509" s="27"/>
      <c r="O509" s="27"/>
    </row>
    <row r="510" spans="2:15">
      <c r="B510" s="26"/>
      <c r="D510" s="10"/>
      <c r="E510" s="20"/>
      <c r="F510" s="10"/>
      <c r="G510" s="10"/>
      <c r="H510" s="27"/>
      <c r="I510" s="27"/>
      <c r="J510" s="27"/>
      <c r="K510" s="27"/>
      <c r="L510" s="27"/>
      <c r="M510" s="27"/>
      <c r="N510" s="27"/>
      <c r="O510" s="27"/>
    </row>
    <row r="511" spans="2:15">
      <c r="B511" s="26"/>
      <c r="D511" s="10"/>
      <c r="E511" s="20"/>
      <c r="F511" s="10"/>
      <c r="G511" s="10"/>
      <c r="H511" s="27"/>
      <c r="I511" s="27"/>
      <c r="J511" s="27"/>
      <c r="K511" s="27"/>
      <c r="L511" s="27"/>
      <c r="M511" s="27"/>
      <c r="N511" s="27"/>
      <c r="O511" s="27"/>
    </row>
    <row r="512" spans="2:15">
      <c r="B512" s="26"/>
      <c r="D512" s="10"/>
      <c r="E512" s="20"/>
      <c r="F512" s="10"/>
      <c r="G512" s="10"/>
      <c r="H512" s="27"/>
      <c r="I512" s="27"/>
      <c r="J512" s="27"/>
      <c r="K512" s="27"/>
      <c r="L512" s="27"/>
      <c r="M512" s="27"/>
      <c r="N512" s="27"/>
      <c r="O512" s="27"/>
    </row>
    <row r="513" spans="2:15">
      <c r="B513" s="26"/>
      <c r="D513" s="10"/>
      <c r="E513" s="20"/>
      <c r="F513" s="10"/>
      <c r="G513" s="10"/>
      <c r="H513" s="27"/>
      <c r="I513" s="27"/>
      <c r="J513" s="27"/>
      <c r="K513" s="27"/>
      <c r="L513" s="27"/>
      <c r="M513" s="27"/>
      <c r="N513" s="27"/>
      <c r="O513" s="27"/>
    </row>
    <row r="514" spans="2:15">
      <c r="B514" s="26"/>
      <c r="D514" s="10"/>
      <c r="E514" s="20"/>
      <c r="F514" s="10"/>
      <c r="G514" s="10"/>
      <c r="H514" s="27"/>
      <c r="I514" s="27"/>
      <c r="J514" s="27"/>
      <c r="K514" s="27"/>
      <c r="L514" s="27"/>
      <c r="M514" s="27"/>
      <c r="N514" s="27"/>
      <c r="O514" s="27"/>
    </row>
    <row r="515" spans="2:15">
      <c r="B515" s="26"/>
      <c r="D515" s="10"/>
      <c r="E515" s="20"/>
      <c r="F515" s="10"/>
      <c r="G515" s="10"/>
      <c r="H515" s="27"/>
      <c r="I515" s="27"/>
      <c r="J515" s="27"/>
      <c r="K515" s="27"/>
      <c r="L515" s="27"/>
      <c r="M515" s="27"/>
      <c r="N515" s="27"/>
      <c r="O515" s="27"/>
    </row>
    <row r="516" spans="2:15">
      <c r="B516" s="26"/>
      <c r="D516" s="10"/>
      <c r="E516" s="20"/>
      <c r="F516" s="10"/>
      <c r="G516" s="10"/>
      <c r="H516" s="27"/>
      <c r="I516" s="27"/>
      <c r="J516" s="27"/>
      <c r="K516" s="27"/>
      <c r="L516" s="27"/>
      <c r="M516" s="27"/>
      <c r="N516" s="27"/>
      <c r="O516" s="27"/>
    </row>
    <row r="517" spans="2:15">
      <c r="B517" s="26"/>
      <c r="D517" s="10"/>
      <c r="E517" s="20"/>
      <c r="F517" s="10"/>
      <c r="G517" s="10"/>
      <c r="H517" s="27"/>
      <c r="I517" s="27"/>
      <c r="J517" s="27"/>
      <c r="K517" s="27"/>
      <c r="L517" s="27"/>
      <c r="M517" s="27"/>
      <c r="N517" s="27"/>
      <c r="O517" s="27"/>
    </row>
    <row r="518" spans="2:15">
      <c r="B518" s="26"/>
      <c r="D518" s="10"/>
      <c r="E518" s="20"/>
      <c r="F518" s="10"/>
      <c r="G518" s="10"/>
      <c r="H518" s="27"/>
      <c r="I518" s="27"/>
      <c r="J518" s="27"/>
      <c r="K518" s="27"/>
      <c r="L518" s="27"/>
      <c r="M518" s="27"/>
      <c r="N518" s="27"/>
      <c r="O518" s="27"/>
    </row>
    <row r="519" spans="2:15">
      <c r="B519" s="26"/>
      <c r="D519" s="10"/>
      <c r="E519" s="20"/>
      <c r="F519" s="10"/>
      <c r="G519" s="10"/>
      <c r="H519" s="27"/>
      <c r="I519" s="27"/>
      <c r="J519" s="27"/>
      <c r="K519" s="27"/>
      <c r="L519" s="27"/>
      <c r="M519" s="27"/>
      <c r="N519" s="27"/>
      <c r="O519" s="27"/>
    </row>
    <row r="520" spans="2:15">
      <c r="B520" s="26"/>
      <c r="D520" s="10"/>
      <c r="E520" s="20"/>
      <c r="F520" s="10"/>
      <c r="G520" s="10"/>
      <c r="H520" s="27"/>
      <c r="I520" s="27"/>
      <c r="J520" s="27"/>
      <c r="K520" s="27"/>
      <c r="L520" s="27"/>
      <c r="M520" s="27"/>
      <c r="N520" s="27"/>
      <c r="O520" s="27"/>
    </row>
    <row r="521" spans="2:15">
      <c r="B521" s="26"/>
      <c r="D521" s="10"/>
      <c r="E521" s="20"/>
      <c r="F521" s="10"/>
      <c r="G521" s="10"/>
      <c r="H521" s="27"/>
      <c r="I521" s="27"/>
      <c r="J521" s="27"/>
      <c r="K521" s="27"/>
      <c r="L521" s="27"/>
      <c r="M521" s="27"/>
      <c r="N521" s="27"/>
      <c r="O521" s="27"/>
    </row>
    <row r="522" spans="2:15">
      <c r="B522" s="26"/>
      <c r="D522" s="10"/>
      <c r="E522" s="20"/>
      <c r="F522" s="10"/>
      <c r="G522" s="10"/>
      <c r="H522" s="27"/>
      <c r="I522" s="27"/>
      <c r="J522" s="27"/>
      <c r="K522" s="27"/>
      <c r="L522" s="27"/>
      <c r="M522" s="27"/>
      <c r="N522" s="27"/>
      <c r="O522" s="27"/>
    </row>
    <row r="523" spans="2:15">
      <c r="B523" s="26"/>
      <c r="D523" s="10"/>
      <c r="E523" s="20"/>
      <c r="F523" s="10"/>
      <c r="G523" s="10"/>
      <c r="H523" s="27"/>
      <c r="I523" s="27"/>
      <c r="J523" s="27"/>
      <c r="K523" s="27"/>
      <c r="L523" s="27"/>
      <c r="M523" s="27"/>
      <c r="N523" s="27"/>
      <c r="O523" s="27"/>
    </row>
    <row r="524" spans="2:15">
      <c r="B524" s="26"/>
      <c r="D524" s="10"/>
      <c r="E524" s="20"/>
      <c r="F524" s="10"/>
      <c r="G524" s="10"/>
      <c r="H524" s="27"/>
      <c r="I524" s="27"/>
      <c r="J524" s="27"/>
      <c r="K524" s="27"/>
      <c r="L524" s="27"/>
      <c r="M524" s="27"/>
      <c r="N524" s="27"/>
      <c r="O524" s="27"/>
    </row>
    <row r="525" spans="2:15">
      <c r="B525" s="26"/>
      <c r="D525" s="10"/>
      <c r="E525" s="20"/>
      <c r="F525" s="10"/>
      <c r="G525" s="10"/>
      <c r="H525" s="27"/>
      <c r="I525" s="27"/>
      <c r="J525" s="27"/>
      <c r="K525" s="27"/>
      <c r="L525" s="27"/>
      <c r="M525" s="27"/>
      <c r="N525" s="27"/>
      <c r="O525" s="27"/>
    </row>
    <row r="526" spans="2:15">
      <c r="B526" s="26"/>
      <c r="D526" s="10"/>
      <c r="E526" s="20"/>
      <c r="F526" s="10"/>
      <c r="G526" s="10"/>
      <c r="H526" s="27"/>
      <c r="I526" s="27"/>
      <c r="J526" s="27"/>
      <c r="K526" s="27"/>
      <c r="L526" s="27"/>
      <c r="M526" s="27"/>
      <c r="N526" s="27"/>
      <c r="O526" s="27"/>
    </row>
    <row r="527" spans="2:15">
      <c r="B527" s="26"/>
      <c r="D527" s="10"/>
      <c r="E527" s="20"/>
      <c r="F527" s="10"/>
      <c r="G527" s="10"/>
      <c r="H527" s="27"/>
      <c r="I527" s="27"/>
      <c r="J527" s="27"/>
      <c r="K527" s="27"/>
      <c r="L527" s="27"/>
      <c r="M527" s="27"/>
      <c r="N527" s="27"/>
      <c r="O527" s="27"/>
    </row>
    <row r="528" spans="2:15">
      <c r="B528" s="26"/>
      <c r="D528" s="10"/>
      <c r="E528" s="20"/>
      <c r="F528" s="10"/>
      <c r="G528" s="10"/>
      <c r="H528" s="27"/>
      <c r="I528" s="27"/>
      <c r="J528" s="27"/>
      <c r="K528" s="27"/>
      <c r="L528" s="27"/>
      <c r="M528" s="27"/>
      <c r="N528" s="27"/>
      <c r="O528" s="27"/>
    </row>
    <row r="529" spans="2:15">
      <c r="B529" s="26"/>
      <c r="D529" s="10"/>
      <c r="E529" s="20"/>
      <c r="F529" s="10"/>
      <c r="G529" s="10"/>
      <c r="H529" s="27"/>
      <c r="I529" s="27"/>
      <c r="J529" s="27"/>
      <c r="K529" s="27"/>
      <c r="L529" s="27"/>
      <c r="M529" s="27"/>
      <c r="N529" s="27"/>
      <c r="O529" s="27"/>
    </row>
    <row r="530" spans="2:15">
      <c r="B530" s="26"/>
      <c r="D530" s="10"/>
      <c r="E530" s="20"/>
      <c r="F530" s="10"/>
      <c r="G530" s="10"/>
      <c r="H530" s="27"/>
      <c r="I530" s="27"/>
      <c r="J530" s="27"/>
      <c r="K530" s="27"/>
      <c r="L530" s="27"/>
      <c r="M530" s="27"/>
      <c r="N530" s="27"/>
      <c r="O530" s="27"/>
    </row>
    <row r="531" spans="2:15">
      <c r="B531" s="26"/>
      <c r="D531" s="10"/>
      <c r="E531" s="20"/>
      <c r="F531" s="10"/>
      <c r="G531" s="10"/>
      <c r="H531" s="27"/>
      <c r="I531" s="27"/>
      <c r="J531" s="27"/>
      <c r="K531" s="27"/>
      <c r="L531" s="27"/>
      <c r="M531" s="27"/>
      <c r="N531" s="27"/>
      <c r="O531" s="27"/>
    </row>
    <row r="532" spans="2:15">
      <c r="B532" s="26"/>
      <c r="D532" s="10"/>
      <c r="E532" s="20"/>
      <c r="F532" s="10"/>
      <c r="G532" s="10"/>
      <c r="H532" s="27"/>
      <c r="I532" s="27"/>
      <c r="J532" s="27"/>
      <c r="K532" s="27"/>
      <c r="L532" s="27"/>
      <c r="M532" s="27"/>
      <c r="N532" s="27"/>
      <c r="O532" s="27"/>
    </row>
    <row r="533" spans="2:15">
      <c r="B533" s="26"/>
      <c r="D533" s="10"/>
      <c r="E533" s="20"/>
      <c r="F533" s="10"/>
      <c r="G533" s="10"/>
      <c r="H533" s="27"/>
      <c r="I533" s="27"/>
      <c r="J533" s="27"/>
      <c r="K533" s="27"/>
      <c r="L533" s="27"/>
      <c r="M533" s="27"/>
      <c r="N533" s="27"/>
      <c r="O533" s="27"/>
    </row>
    <row r="534" spans="2:15">
      <c r="B534" s="26"/>
      <c r="D534" s="10"/>
      <c r="E534" s="20"/>
      <c r="F534" s="10"/>
      <c r="G534" s="10"/>
      <c r="H534" s="27"/>
      <c r="I534" s="27"/>
      <c r="J534" s="27"/>
      <c r="K534" s="27"/>
      <c r="L534" s="27"/>
      <c r="M534" s="27"/>
      <c r="N534" s="27"/>
      <c r="O534" s="27"/>
    </row>
    <row r="535" spans="2:15">
      <c r="B535" s="26"/>
      <c r="D535" s="10"/>
      <c r="E535" s="20"/>
      <c r="F535" s="10"/>
      <c r="G535" s="10"/>
      <c r="H535" s="27"/>
      <c r="I535" s="27"/>
      <c r="J535" s="27"/>
      <c r="K535" s="27"/>
      <c r="L535" s="27"/>
      <c r="M535" s="27"/>
      <c r="N535" s="27"/>
      <c r="O535" s="27"/>
    </row>
    <row r="536" spans="2:15">
      <c r="B536" s="26"/>
      <c r="D536" s="10"/>
      <c r="E536" s="20"/>
      <c r="F536" s="10"/>
      <c r="G536" s="10"/>
      <c r="H536" s="27"/>
      <c r="I536" s="27"/>
      <c r="J536" s="27"/>
      <c r="K536" s="27"/>
      <c r="L536" s="27"/>
      <c r="M536" s="27"/>
      <c r="N536" s="27"/>
      <c r="O536" s="27"/>
    </row>
    <row r="537" spans="2:15">
      <c r="B537" s="26"/>
      <c r="D537" s="10"/>
      <c r="E537" s="20"/>
      <c r="F537" s="10"/>
      <c r="G537" s="10"/>
      <c r="H537" s="27"/>
      <c r="I537" s="27"/>
      <c r="J537" s="27"/>
      <c r="K537" s="27"/>
      <c r="L537" s="27"/>
      <c r="M537" s="27"/>
      <c r="N537" s="27"/>
      <c r="O537" s="27"/>
    </row>
    <row r="538" spans="2:15">
      <c r="B538" s="26"/>
      <c r="D538" s="10"/>
      <c r="E538" s="20"/>
      <c r="F538" s="10"/>
      <c r="G538" s="10"/>
      <c r="H538" s="27"/>
      <c r="I538" s="27"/>
      <c r="J538" s="27"/>
      <c r="K538" s="27"/>
      <c r="L538" s="27"/>
      <c r="M538" s="27"/>
      <c r="N538" s="27"/>
      <c r="O538" s="27"/>
    </row>
    <row r="539" spans="2:15">
      <c r="B539" s="26"/>
      <c r="D539" s="10"/>
      <c r="E539" s="20"/>
      <c r="F539" s="10"/>
      <c r="G539" s="10"/>
      <c r="H539" s="27"/>
      <c r="I539" s="27"/>
      <c r="J539" s="27"/>
      <c r="K539" s="27"/>
      <c r="L539" s="27"/>
      <c r="M539" s="27"/>
      <c r="N539" s="27"/>
      <c r="O539" s="27"/>
    </row>
    <row r="540" spans="2:15">
      <c r="B540" s="26"/>
      <c r="D540" s="10"/>
      <c r="E540" s="20"/>
      <c r="F540" s="10"/>
      <c r="G540" s="10"/>
      <c r="H540" s="27"/>
      <c r="I540" s="27"/>
      <c r="J540" s="27"/>
      <c r="K540" s="27"/>
      <c r="L540" s="27"/>
      <c r="M540" s="27"/>
      <c r="N540" s="27"/>
      <c r="O540" s="27"/>
    </row>
    <row r="541" spans="2:15">
      <c r="B541" s="26"/>
      <c r="D541" s="10"/>
      <c r="E541" s="20"/>
      <c r="F541" s="10"/>
      <c r="G541" s="10"/>
      <c r="H541" s="27"/>
      <c r="I541" s="27"/>
      <c r="J541" s="27"/>
      <c r="K541" s="27"/>
      <c r="L541" s="27"/>
      <c r="M541" s="27"/>
      <c r="N541" s="27"/>
      <c r="O541" s="27"/>
    </row>
    <row r="542" spans="2:15">
      <c r="B542" s="26"/>
      <c r="D542" s="10"/>
      <c r="E542" s="20"/>
      <c r="F542" s="10"/>
      <c r="G542" s="10"/>
      <c r="H542" s="27"/>
      <c r="I542" s="27"/>
      <c r="J542" s="27"/>
      <c r="K542" s="27"/>
      <c r="L542" s="27"/>
      <c r="M542" s="27"/>
      <c r="N542" s="27"/>
      <c r="O542" s="27"/>
    </row>
    <row r="543" spans="2:15">
      <c r="B543" s="26"/>
      <c r="D543" s="10"/>
      <c r="E543" s="20"/>
      <c r="F543" s="10"/>
      <c r="G543" s="10"/>
      <c r="H543" s="27"/>
      <c r="I543" s="27"/>
      <c r="J543" s="27"/>
      <c r="K543" s="27"/>
      <c r="L543" s="27"/>
      <c r="M543" s="27"/>
      <c r="N543" s="27"/>
      <c r="O543" s="27"/>
    </row>
    <row r="544" spans="2:15">
      <c r="B544" s="26"/>
      <c r="D544" s="10"/>
      <c r="E544" s="20"/>
      <c r="F544" s="10"/>
      <c r="G544" s="10"/>
      <c r="H544" s="27"/>
      <c r="I544" s="27"/>
      <c r="J544" s="27"/>
      <c r="K544" s="27"/>
      <c r="L544" s="27"/>
      <c r="M544" s="27"/>
      <c r="N544" s="27"/>
      <c r="O544" s="27"/>
    </row>
    <row r="545" spans="2:15">
      <c r="B545" s="26"/>
      <c r="D545" s="10"/>
      <c r="E545" s="20"/>
      <c r="F545" s="10"/>
      <c r="G545" s="10"/>
      <c r="H545" s="27"/>
      <c r="I545" s="27"/>
      <c r="J545" s="27"/>
      <c r="K545" s="27"/>
      <c r="L545" s="27"/>
      <c r="M545" s="27"/>
      <c r="N545" s="27"/>
      <c r="O545" s="27"/>
    </row>
    <row r="546" spans="2:15">
      <c r="B546" s="26"/>
      <c r="D546" s="10"/>
      <c r="E546" s="20"/>
      <c r="F546" s="10"/>
      <c r="G546" s="10"/>
      <c r="H546" s="27"/>
      <c r="I546" s="27"/>
      <c r="J546" s="27"/>
      <c r="K546" s="27"/>
      <c r="L546" s="27"/>
      <c r="M546" s="27"/>
      <c r="N546" s="27"/>
      <c r="O546" s="27"/>
    </row>
    <row r="547" spans="2:15">
      <c r="B547" s="26"/>
      <c r="D547" s="10"/>
      <c r="E547" s="20"/>
      <c r="F547" s="10"/>
      <c r="G547" s="10"/>
      <c r="H547" s="27"/>
      <c r="I547" s="27"/>
      <c r="J547" s="27"/>
      <c r="K547" s="27"/>
      <c r="L547" s="27"/>
      <c r="M547" s="27"/>
      <c r="N547" s="27"/>
      <c r="O547" s="27"/>
    </row>
    <row r="548" spans="2:15">
      <c r="B548" s="26"/>
      <c r="D548" s="10"/>
      <c r="E548" s="20"/>
      <c r="F548" s="10"/>
      <c r="G548" s="10"/>
      <c r="H548" s="27"/>
      <c r="I548" s="27"/>
      <c r="J548" s="27"/>
      <c r="K548" s="27"/>
      <c r="L548" s="27"/>
      <c r="M548" s="27"/>
      <c r="N548" s="27"/>
      <c r="O548" s="27"/>
    </row>
    <row r="549" spans="2:15">
      <c r="B549" s="26"/>
      <c r="D549" s="10"/>
      <c r="E549" s="20"/>
      <c r="F549" s="10"/>
      <c r="G549" s="10"/>
      <c r="H549" s="27"/>
      <c r="I549" s="27"/>
      <c r="J549" s="27"/>
      <c r="K549" s="27"/>
      <c r="L549" s="27"/>
      <c r="M549" s="27"/>
      <c r="N549" s="27"/>
      <c r="O549" s="27"/>
    </row>
    <row r="550" spans="2:15">
      <c r="B550" s="26"/>
      <c r="D550" s="10"/>
      <c r="E550" s="20"/>
      <c r="F550" s="10"/>
      <c r="G550" s="10"/>
      <c r="H550" s="27"/>
      <c r="I550" s="27"/>
      <c r="J550" s="27"/>
      <c r="K550" s="27"/>
      <c r="L550" s="27"/>
      <c r="M550" s="27"/>
      <c r="N550" s="27"/>
      <c r="O550" s="27"/>
    </row>
    <row r="551" spans="2:15">
      <c r="B551" s="26"/>
      <c r="D551" s="10"/>
      <c r="E551" s="20"/>
      <c r="F551" s="10"/>
      <c r="G551" s="10"/>
      <c r="H551" s="27"/>
      <c r="I551" s="27"/>
      <c r="J551" s="27"/>
      <c r="K551" s="27"/>
      <c r="L551" s="27"/>
      <c r="M551" s="27"/>
      <c r="N551" s="27"/>
      <c r="O551" s="27"/>
    </row>
    <row r="552" spans="2:15">
      <c r="B552" s="26"/>
      <c r="D552" s="10"/>
      <c r="E552" s="20"/>
      <c r="F552" s="10"/>
      <c r="G552" s="10"/>
      <c r="H552" s="27"/>
      <c r="I552" s="27"/>
      <c r="J552" s="27"/>
      <c r="K552" s="27"/>
      <c r="L552" s="27"/>
      <c r="M552" s="27"/>
      <c r="N552" s="27"/>
      <c r="O552" s="27"/>
    </row>
    <row r="553" spans="2:15">
      <c r="B553" s="26"/>
      <c r="D553" s="10"/>
      <c r="E553" s="20"/>
      <c r="F553" s="10"/>
      <c r="G553" s="10"/>
      <c r="H553" s="27"/>
      <c r="I553" s="27"/>
      <c r="J553" s="27"/>
      <c r="K553" s="27"/>
      <c r="L553" s="27"/>
      <c r="M553" s="27"/>
      <c r="N553" s="27"/>
      <c r="O553" s="27"/>
    </row>
    <row r="554" spans="2:15">
      <c r="B554" s="26"/>
      <c r="D554" s="10"/>
      <c r="E554" s="20"/>
      <c r="F554" s="10"/>
      <c r="G554" s="10"/>
      <c r="H554" s="27"/>
      <c r="I554" s="27"/>
      <c r="J554" s="27"/>
      <c r="K554" s="27"/>
      <c r="L554" s="27"/>
      <c r="M554" s="27"/>
      <c r="N554" s="27"/>
      <c r="O554" s="27"/>
    </row>
    <row r="555" spans="2:15">
      <c r="B555" s="26"/>
      <c r="D555" s="10"/>
      <c r="E555" s="20"/>
      <c r="F555" s="10"/>
      <c r="G555" s="10"/>
      <c r="H555" s="27"/>
      <c r="I555" s="27"/>
      <c r="J555" s="27"/>
      <c r="K555" s="27"/>
      <c r="L555" s="27"/>
      <c r="M555" s="27"/>
      <c r="N555" s="27"/>
      <c r="O555" s="27"/>
    </row>
    <row r="556" spans="2:15">
      <c r="B556" s="26"/>
      <c r="D556" s="10"/>
      <c r="E556" s="20"/>
      <c r="F556" s="10"/>
      <c r="G556" s="10"/>
      <c r="H556" s="27"/>
      <c r="I556" s="27"/>
      <c r="J556" s="27"/>
      <c r="K556" s="27"/>
      <c r="L556" s="27"/>
      <c r="M556" s="27"/>
      <c r="N556" s="27"/>
      <c r="O556" s="27"/>
    </row>
    <row r="557" spans="2:15">
      <c r="B557" s="26"/>
      <c r="D557" s="10"/>
      <c r="E557" s="20"/>
      <c r="F557" s="10"/>
      <c r="G557" s="10"/>
      <c r="H557" s="27"/>
      <c r="I557" s="27"/>
      <c r="J557" s="27"/>
      <c r="K557" s="27"/>
      <c r="L557" s="27"/>
      <c r="M557" s="27"/>
      <c r="N557" s="27"/>
      <c r="O557" s="27"/>
    </row>
    <row r="558" spans="2:15">
      <c r="B558" s="26"/>
      <c r="D558" s="10"/>
      <c r="E558" s="20"/>
      <c r="F558" s="10"/>
      <c r="G558" s="10"/>
      <c r="H558" s="27"/>
      <c r="I558" s="27"/>
      <c r="J558" s="27"/>
      <c r="K558" s="27"/>
      <c r="L558" s="27"/>
      <c r="M558" s="27"/>
      <c r="N558" s="27"/>
      <c r="O558" s="27"/>
    </row>
    <row r="559" spans="2:15">
      <c r="B559" s="26"/>
      <c r="D559" s="10"/>
      <c r="E559" s="20"/>
      <c r="F559" s="10"/>
      <c r="G559" s="10"/>
      <c r="H559" s="27"/>
      <c r="I559" s="27"/>
      <c r="J559" s="27"/>
      <c r="K559" s="27"/>
      <c r="L559" s="27"/>
      <c r="M559" s="27"/>
      <c r="N559" s="27"/>
      <c r="O559" s="27"/>
    </row>
    <row r="560" spans="2:15">
      <c r="B560" s="26"/>
      <c r="D560" s="10"/>
      <c r="E560" s="20"/>
      <c r="F560" s="10"/>
      <c r="G560" s="10"/>
      <c r="H560" s="27"/>
      <c r="I560" s="27"/>
      <c r="J560" s="27"/>
      <c r="K560" s="27"/>
      <c r="L560" s="27"/>
      <c r="M560" s="27"/>
      <c r="N560" s="27"/>
      <c r="O560" s="27"/>
    </row>
    <row r="561" spans="2:15">
      <c r="B561" s="26"/>
      <c r="D561" s="10"/>
      <c r="E561" s="20"/>
      <c r="F561" s="10"/>
      <c r="G561" s="10"/>
      <c r="H561" s="27"/>
      <c r="I561" s="27"/>
      <c r="J561" s="27"/>
      <c r="K561" s="27"/>
      <c r="L561" s="27"/>
      <c r="M561" s="27"/>
      <c r="N561" s="27"/>
      <c r="O561" s="27"/>
    </row>
    <row r="562" spans="2:15">
      <c r="B562" s="26"/>
      <c r="D562" s="10"/>
      <c r="E562" s="20"/>
      <c r="F562" s="10"/>
      <c r="G562" s="10"/>
      <c r="H562" s="27"/>
      <c r="I562" s="27"/>
      <c r="J562" s="27"/>
      <c r="K562" s="27"/>
      <c r="L562" s="27"/>
      <c r="M562" s="27"/>
      <c r="N562" s="27"/>
      <c r="O562" s="27"/>
    </row>
    <row r="563" spans="2:15">
      <c r="B563" s="26"/>
      <c r="D563" s="10"/>
      <c r="E563" s="20"/>
      <c r="F563" s="10"/>
      <c r="G563" s="10"/>
      <c r="H563" s="27"/>
      <c r="I563" s="27"/>
      <c r="J563" s="27"/>
      <c r="K563" s="27"/>
      <c r="L563" s="27"/>
      <c r="M563" s="27"/>
      <c r="N563" s="27"/>
      <c r="O563" s="27"/>
    </row>
    <row r="564" spans="2:15">
      <c r="B564" s="26"/>
      <c r="D564" s="10"/>
      <c r="E564" s="20"/>
      <c r="F564" s="10"/>
      <c r="G564" s="10"/>
      <c r="H564" s="27"/>
      <c r="I564" s="27"/>
      <c r="J564" s="27"/>
      <c r="K564" s="27"/>
      <c r="L564" s="27"/>
      <c r="M564" s="27"/>
      <c r="N564" s="27"/>
      <c r="O564" s="27"/>
    </row>
    <row r="565" spans="2:15">
      <c r="B565" s="26"/>
      <c r="D565" s="10"/>
      <c r="E565" s="20"/>
      <c r="F565" s="10"/>
      <c r="G565" s="10"/>
      <c r="H565" s="27"/>
      <c r="I565" s="27"/>
      <c r="J565" s="27"/>
      <c r="K565" s="27"/>
      <c r="L565" s="27"/>
      <c r="M565" s="27"/>
      <c r="N565" s="27"/>
      <c r="O565" s="27"/>
    </row>
    <row r="566" spans="2:15">
      <c r="B566" s="26"/>
      <c r="D566" s="10"/>
      <c r="E566" s="20"/>
      <c r="F566" s="10"/>
      <c r="G566" s="10"/>
      <c r="H566" s="27"/>
      <c r="I566" s="27"/>
      <c r="J566" s="27"/>
      <c r="K566" s="27"/>
      <c r="L566" s="27"/>
      <c r="M566" s="27"/>
      <c r="N566" s="27"/>
      <c r="O566" s="27"/>
    </row>
    <row r="567" spans="2:15">
      <c r="B567" s="26"/>
      <c r="D567" s="10"/>
      <c r="E567" s="20"/>
      <c r="F567" s="10"/>
      <c r="G567" s="10"/>
      <c r="H567" s="27"/>
      <c r="I567" s="27"/>
      <c r="J567" s="27"/>
      <c r="K567" s="27"/>
      <c r="L567" s="27"/>
      <c r="M567" s="27"/>
      <c r="N567" s="27"/>
      <c r="O567" s="27"/>
    </row>
    <row r="568" spans="2:15">
      <c r="B568" s="26"/>
      <c r="D568" s="10"/>
      <c r="E568" s="20"/>
      <c r="F568" s="10"/>
      <c r="G568" s="10"/>
      <c r="H568" s="27"/>
      <c r="I568" s="27"/>
      <c r="J568" s="27"/>
      <c r="K568" s="27"/>
      <c r="L568" s="27"/>
      <c r="M568" s="27"/>
      <c r="N568" s="27"/>
      <c r="O568" s="27"/>
    </row>
    <row r="569" spans="2:15">
      <c r="B569" s="26"/>
      <c r="D569" s="10"/>
      <c r="E569" s="20"/>
      <c r="F569" s="10"/>
      <c r="G569" s="10"/>
      <c r="H569" s="27"/>
      <c r="I569" s="27"/>
      <c r="J569" s="27"/>
      <c r="K569" s="27"/>
      <c r="L569" s="27"/>
      <c r="M569" s="27"/>
      <c r="N569" s="27"/>
      <c r="O569" s="27"/>
    </row>
    <row r="570" spans="2:15">
      <c r="B570" s="26"/>
      <c r="D570" s="10"/>
      <c r="E570" s="20"/>
      <c r="F570" s="10"/>
      <c r="G570" s="10"/>
      <c r="H570" s="27"/>
      <c r="I570" s="27"/>
      <c r="J570" s="27"/>
      <c r="K570" s="27"/>
      <c r="L570" s="27"/>
      <c r="M570" s="27"/>
      <c r="N570" s="27"/>
      <c r="O570" s="27"/>
    </row>
    <row r="571" spans="2:15">
      <c r="B571" s="26"/>
      <c r="D571" s="10"/>
      <c r="E571" s="20"/>
      <c r="F571" s="10"/>
      <c r="G571" s="10"/>
      <c r="H571" s="27"/>
      <c r="I571" s="27"/>
      <c r="J571" s="27"/>
      <c r="K571" s="27"/>
      <c r="L571" s="27"/>
      <c r="M571" s="27"/>
      <c r="N571" s="27"/>
      <c r="O571" s="27"/>
    </row>
    <row r="572" spans="2:15">
      <c r="B572" s="26"/>
      <c r="D572" s="10"/>
      <c r="E572" s="20"/>
      <c r="F572" s="10"/>
      <c r="G572" s="10"/>
      <c r="H572" s="27"/>
      <c r="I572" s="27"/>
      <c r="J572" s="27"/>
      <c r="K572" s="27"/>
      <c r="L572" s="27"/>
      <c r="M572" s="27"/>
      <c r="N572" s="27"/>
      <c r="O572" s="27"/>
    </row>
    <row r="573" spans="2:15">
      <c r="B573" s="26"/>
      <c r="D573" s="10"/>
      <c r="E573" s="20"/>
      <c r="F573" s="10"/>
      <c r="G573" s="10"/>
      <c r="H573" s="27"/>
      <c r="I573" s="27"/>
      <c r="J573" s="27"/>
      <c r="K573" s="27"/>
      <c r="L573" s="27"/>
      <c r="M573" s="27"/>
      <c r="N573" s="27"/>
      <c r="O573" s="27"/>
    </row>
    <row r="574" spans="2:15">
      <c r="B574" s="26"/>
      <c r="D574" s="10"/>
      <c r="E574" s="20"/>
      <c r="F574" s="10"/>
      <c r="G574" s="10"/>
      <c r="H574" s="27"/>
      <c r="I574" s="27"/>
      <c r="J574" s="27"/>
      <c r="K574" s="27"/>
      <c r="L574" s="27"/>
      <c r="M574" s="27"/>
      <c r="N574" s="27"/>
      <c r="O574" s="27"/>
    </row>
    <row r="575" spans="2:15">
      <c r="B575" s="26"/>
      <c r="D575" s="10"/>
      <c r="E575" s="20"/>
      <c r="F575" s="10"/>
      <c r="G575" s="10"/>
      <c r="H575" s="27"/>
      <c r="I575" s="27"/>
      <c r="J575" s="27"/>
      <c r="K575" s="27"/>
      <c r="L575" s="27"/>
      <c r="M575" s="27"/>
      <c r="N575" s="27"/>
      <c r="O575" s="27"/>
    </row>
    <row r="576" spans="2:15">
      <c r="B576" s="26"/>
      <c r="D576" s="10"/>
      <c r="E576" s="20"/>
      <c r="F576" s="10"/>
      <c r="G576" s="10"/>
      <c r="H576" s="27"/>
      <c r="I576" s="27"/>
      <c r="J576" s="27"/>
      <c r="K576" s="27"/>
      <c r="L576" s="27"/>
      <c r="M576" s="27"/>
      <c r="N576" s="27"/>
      <c r="O576" s="27"/>
    </row>
    <row r="577" spans="2:15">
      <c r="B577" s="26"/>
      <c r="D577" s="10"/>
      <c r="E577" s="20"/>
      <c r="F577" s="10"/>
      <c r="G577" s="10"/>
      <c r="H577" s="27"/>
      <c r="I577" s="27"/>
      <c r="J577" s="27"/>
      <c r="K577" s="27"/>
      <c r="L577" s="27"/>
      <c r="M577" s="27"/>
      <c r="N577" s="27"/>
      <c r="O577" s="27"/>
    </row>
    <row r="578" spans="2:15">
      <c r="B578" s="26"/>
      <c r="D578" s="10"/>
      <c r="E578" s="20"/>
      <c r="F578" s="10"/>
      <c r="G578" s="10"/>
      <c r="H578" s="27"/>
      <c r="I578" s="27"/>
      <c r="J578" s="27"/>
      <c r="K578" s="27"/>
      <c r="L578" s="27"/>
      <c r="M578" s="27"/>
      <c r="N578" s="27"/>
      <c r="O578" s="27"/>
    </row>
    <row r="579" spans="2:15">
      <c r="B579" s="26"/>
      <c r="D579" s="10"/>
      <c r="E579" s="20"/>
      <c r="F579" s="10"/>
      <c r="G579" s="10"/>
      <c r="H579" s="27"/>
      <c r="I579" s="27"/>
      <c r="J579" s="27"/>
      <c r="K579" s="27"/>
      <c r="L579" s="27"/>
      <c r="M579" s="27"/>
      <c r="N579" s="27"/>
      <c r="O579" s="27"/>
    </row>
    <row r="580" spans="2:15">
      <c r="B580" s="26"/>
      <c r="D580" s="10"/>
      <c r="E580" s="20"/>
      <c r="F580" s="10"/>
      <c r="G580" s="10"/>
      <c r="H580" s="27"/>
      <c r="I580" s="27"/>
      <c r="J580" s="27"/>
      <c r="K580" s="27"/>
      <c r="L580" s="27"/>
      <c r="M580" s="27"/>
      <c r="N580" s="27"/>
      <c r="O580" s="27"/>
    </row>
    <row r="581" spans="2:15">
      <c r="B581" s="26"/>
      <c r="D581" s="10"/>
      <c r="E581" s="20"/>
      <c r="F581" s="10"/>
      <c r="G581" s="10"/>
      <c r="H581" s="27"/>
      <c r="I581" s="27"/>
      <c r="J581" s="27"/>
      <c r="K581" s="27"/>
      <c r="L581" s="27"/>
      <c r="M581" s="27"/>
      <c r="N581" s="27"/>
      <c r="O581" s="27"/>
    </row>
    <row r="582" spans="2:15">
      <c r="B582" s="26"/>
      <c r="D582" s="10"/>
      <c r="E582" s="20"/>
      <c r="F582" s="10"/>
      <c r="G582" s="10"/>
      <c r="H582" s="27"/>
      <c r="I582" s="27"/>
      <c r="J582" s="27"/>
      <c r="K582" s="27"/>
      <c r="L582" s="27"/>
      <c r="M582" s="27"/>
      <c r="N582" s="27"/>
      <c r="O582" s="27"/>
    </row>
    <row r="583" spans="2:15">
      <c r="B583" s="26"/>
      <c r="D583" s="10"/>
      <c r="E583" s="20"/>
      <c r="F583" s="10"/>
      <c r="G583" s="10"/>
      <c r="H583" s="27"/>
      <c r="I583" s="27"/>
      <c r="J583" s="27"/>
      <c r="K583" s="27"/>
      <c r="L583" s="27"/>
      <c r="M583" s="27"/>
      <c r="N583" s="27"/>
      <c r="O583" s="27"/>
    </row>
    <row r="584" spans="2:15">
      <c r="B584" s="26"/>
      <c r="D584" s="10"/>
      <c r="E584" s="20"/>
      <c r="F584" s="10"/>
      <c r="G584" s="10"/>
      <c r="H584" s="27"/>
      <c r="I584" s="27"/>
      <c r="J584" s="27"/>
      <c r="K584" s="27"/>
      <c r="L584" s="27"/>
      <c r="M584" s="27"/>
      <c r="N584" s="27"/>
      <c r="O584" s="27"/>
    </row>
    <row r="585" spans="2:15">
      <c r="B585" s="26"/>
      <c r="D585" s="10"/>
      <c r="E585" s="20"/>
      <c r="F585" s="10"/>
      <c r="G585" s="10"/>
      <c r="H585" s="27"/>
      <c r="I585" s="27"/>
      <c r="J585" s="27"/>
      <c r="K585" s="27"/>
      <c r="L585" s="27"/>
      <c r="M585" s="27"/>
      <c r="N585" s="27"/>
      <c r="O585" s="27"/>
    </row>
    <row r="586" spans="2:15">
      <c r="B586" s="26"/>
      <c r="D586" s="10"/>
      <c r="E586" s="20"/>
      <c r="F586" s="10"/>
      <c r="G586" s="10"/>
      <c r="H586" s="27"/>
      <c r="I586" s="27"/>
      <c r="J586" s="27"/>
      <c r="K586" s="27"/>
      <c r="L586" s="27"/>
      <c r="M586" s="27"/>
      <c r="N586" s="27"/>
      <c r="O586" s="27"/>
    </row>
    <row r="587" spans="2:15">
      <c r="B587" s="26"/>
      <c r="D587" s="10"/>
      <c r="E587" s="20"/>
      <c r="F587" s="10"/>
      <c r="G587" s="10"/>
      <c r="H587" s="27"/>
      <c r="I587" s="27"/>
      <c r="J587" s="27"/>
      <c r="K587" s="27"/>
      <c r="L587" s="27"/>
      <c r="M587" s="27"/>
      <c r="N587" s="27"/>
      <c r="O587" s="27"/>
    </row>
    <row r="588" spans="2:15">
      <c r="B588" s="26"/>
      <c r="D588" s="10"/>
      <c r="E588" s="20"/>
      <c r="F588" s="10"/>
      <c r="G588" s="10"/>
      <c r="H588" s="27"/>
      <c r="I588" s="27"/>
      <c r="J588" s="27"/>
      <c r="K588" s="27"/>
      <c r="L588" s="27"/>
      <c r="M588" s="27"/>
      <c r="N588" s="27"/>
      <c r="O588" s="27"/>
    </row>
    <row r="589" spans="2:15">
      <c r="B589" s="26"/>
      <c r="D589" s="10"/>
      <c r="E589" s="20"/>
      <c r="F589" s="10"/>
      <c r="G589" s="10"/>
      <c r="H589" s="27"/>
      <c r="I589" s="27"/>
      <c r="J589" s="27"/>
      <c r="K589" s="27"/>
      <c r="L589" s="27"/>
      <c r="M589" s="27"/>
      <c r="N589" s="27"/>
      <c r="O589" s="27"/>
    </row>
    <row r="590" spans="2:15">
      <c r="B590" s="26"/>
      <c r="D590" s="10"/>
      <c r="E590" s="20"/>
      <c r="F590" s="10"/>
      <c r="G590" s="10"/>
      <c r="H590" s="27"/>
      <c r="I590" s="27"/>
      <c r="J590" s="27"/>
      <c r="K590" s="27"/>
      <c r="L590" s="27"/>
      <c r="M590" s="27"/>
      <c r="N590" s="27"/>
      <c r="O590" s="27"/>
    </row>
    <row r="591" spans="2:15">
      <c r="B591" s="26"/>
      <c r="D591" s="10"/>
      <c r="E591" s="20"/>
      <c r="F591" s="10"/>
      <c r="G591" s="10"/>
      <c r="H591" s="27"/>
      <c r="I591" s="27"/>
      <c r="J591" s="27"/>
      <c r="K591" s="27"/>
      <c r="L591" s="27"/>
      <c r="M591" s="27"/>
      <c r="N591" s="27"/>
      <c r="O591" s="27"/>
    </row>
    <row r="592" spans="2:15">
      <c r="B592" s="26"/>
      <c r="D592" s="10"/>
      <c r="E592" s="20"/>
      <c r="F592" s="10"/>
      <c r="G592" s="10"/>
      <c r="H592" s="27"/>
      <c r="I592" s="27"/>
      <c r="J592" s="27"/>
      <c r="K592" s="27"/>
      <c r="L592" s="27"/>
      <c r="M592" s="27"/>
      <c r="N592" s="27"/>
      <c r="O592" s="27"/>
    </row>
    <row r="593" spans="2:15">
      <c r="B593" s="26"/>
      <c r="D593" s="10"/>
      <c r="E593" s="20"/>
      <c r="F593" s="10"/>
      <c r="G593" s="10"/>
      <c r="H593" s="27"/>
      <c r="I593" s="27"/>
      <c r="J593" s="27"/>
      <c r="K593" s="27"/>
      <c r="L593" s="27"/>
      <c r="M593" s="27"/>
      <c r="N593" s="27"/>
      <c r="O593" s="27"/>
    </row>
    <row r="594" spans="2:15">
      <c r="B594" s="26"/>
      <c r="D594" s="10"/>
      <c r="E594" s="20"/>
      <c r="F594" s="10"/>
      <c r="G594" s="10"/>
      <c r="H594" s="27"/>
      <c r="I594" s="27"/>
      <c r="J594" s="27"/>
      <c r="K594" s="27"/>
      <c r="L594" s="27"/>
      <c r="M594" s="27"/>
      <c r="N594" s="27"/>
      <c r="O594" s="27"/>
    </row>
    <row r="595" spans="2:15">
      <c r="B595" s="26"/>
      <c r="D595" s="10"/>
      <c r="E595" s="20"/>
      <c r="F595" s="10"/>
      <c r="G595" s="10"/>
      <c r="H595" s="27"/>
      <c r="I595" s="27"/>
      <c r="J595" s="27"/>
      <c r="K595" s="27"/>
      <c r="L595" s="27"/>
      <c r="M595" s="27"/>
      <c r="N595" s="27"/>
      <c r="O595" s="27"/>
    </row>
    <row r="596" spans="2:15">
      <c r="B596" s="26"/>
      <c r="D596" s="10"/>
      <c r="E596" s="20"/>
      <c r="F596" s="10"/>
      <c r="G596" s="10"/>
      <c r="H596" s="27"/>
      <c r="I596" s="27"/>
      <c r="J596" s="27"/>
      <c r="K596" s="27"/>
      <c r="L596" s="27"/>
      <c r="M596" s="27"/>
      <c r="N596" s="27"/>
      <c r="O596" s="27"/>
    </row>
    <row r="597" spans="2:15">
      <c r="B597" s="26"/>
      <c r="D597" s="10"/>
      <c r="E597" s="20"/>
      <c r="F597" s="10"/>
      <c r="G597" s="10"/>
      <c r="H597" s="27"/>
      <c r="I597" s="27"/>
      <c r="J597" s="27"/>
      <c r="K597" s="27"/>
      <c r="L597" s="27"/>
      <c r="M597" s="27"/>
      <c r="N597" s="27"/>
      <c r="O597" s="27"/>
    </row>
    <row r="598" spans="2:15">
      <c r="B598" s="26"/>
      <c r="D598" s="10"/>
      <c r="E598" s="20"/>
      <c r="F598" s="10"/>
      <c r="G598" s="10"/>
      <c r="H598" s="27"/>
      <c r="I598" s="27"/>
      <c r="J598" s="27"/>
      <c r="K598" s="27"/>
      <c r="L598" s="27"/>
      <c r="M598" s="27"/>
      <c r="N598" s="27"/>
      <c r="O598" s="27"/>
    </row>
    <row r="599" spans="2:15">
      <c r="B599" s="26"/>
      <c r="D599" s="10"/>
      <c r="E599" s="20"/>
      <c r="F599" s="10"/>
      <c r="G599" s="10"/>
      <c r="H599" s="27"/>
      <c r="I599" s="27"/>
      <c r="J599" s="27"/>
      <c r="K599" s="27"/>
      <c r="L599" s="27"/>
      <c r="M599" s="27"/>
      <c r="N599" s="27"/>
      <c r="O599" s="27"/>
    </row>
    <row r="600" spans="2:15">
      <c r="B600" s="26"/>
      <c r="D600" s="10"/>
      <c r="E600" s="20"/>
      <c r="F600" s="10"/>
      <c r="G600" s="10"/>
      <c r="H600" s="27"/>
      <c r="I600" s="27"/>
      <c r="J600" s="27"/>
      <c r="K600" s="27"/>
      <c r="L600" s="27"/>
      <c r="M600" s="27"/>
      <c r="N600" s="27"/>
      <c r="O600" s="27"/>
    </row>
    <row r="601" spans="2:15">
      <c r="B601" s="26"/>
      <c r="D601" s="10"/>
      <c r="E601" s="20"/>
      <c r="F601" s="10"/>
      <c r="G601" s="10"/>
      <c r="H601" s="27"/>
      <c r="I601" s="27"/>
      <c r="J601" s="27"/>
      <c r="K601" s="27"/>
      <c r="L601" s="27"/>
      <c r="M601" s="27"/>
      <c r="N601" s="27"/>
      <c r="O601" s="27"/>
    </row>
    <row r="602" spans="2:15">
      <c r="B602" s="26"/>
      <c r="D602" s="10"/>
      <c r="E602" s="20"/>
      <c r="F602" s="10"/>
      <c r="G602" s="10"/>
      <c r="H602" s="27"/>
      <c r="I602" s="27"/>
      <c r="J602" s="27"/>
      <c r="K602" s="27"/>
      <c r="L602" s="27"/>
      <c r="M602" s="27"/>
      <c r="N602" s="27"/>
      <c r="O602" s="27"/>
    </row>
    <row r="603" spans="2:15">
      <c r="B603" s="26"/>
      <c r="D603" s="10"/>
      <c r="E603" s="20"/>
      <c r="F603" s="10"/>
      <c r="G603" s="10"/>
      <c r="H603" s="27"/>
      <c r="I603" s="27"/>
      <c r="J603" s="27"/>
      <c r="K603" s="27"/>
      <c r="L603" s="27"/>
      <c r="M603" s="27"/>
      <c r="N603" s="27"/>
      <c r="O603" s="27"/>
    </row>
    <row r="604" spans="2:15">
      <c r="B604" s="26"/>
      <c r="D604" s="10"/>
      <c r="E604" s="20"/>
      <c r="F604" s="10"/>
      <c r="G604" s="10"/>
      <c r="H604" s="27"/>
      <c r="I604" s="27"/>
      <c r="J604" s="27"/>
      <c r="K604" s="27"/>
      <c r="L604" s="27"/>
      <c r="M604" s="27"/>
      <c r="N604" s="27"/>
      <c r="O604" s="27"/>
    </row>
    <row r="605" spans="2:15">
      <c r="B605" s="26"/>
      <c r="D605" s="10"/>
      <c r="E605" s="20"/>
      <c r="F605" s="10"/>
      <c r="G605" s="10"/>
      <c r="H605" s="27"/>
      <c r="I605" s="27"/>
      <c r="J605" s="27"/>
      <c r="K605" s="27"/>
      <c r="L605" s="27"/>
      <c r="M605" s="27"/>
      <c r="N605" s="27"/>
      <c r="O605" s="27"/>
    </row>
    <row r="606" spans="2:15">
      <c r="B606" s="26"/>
      <c r="D606" s="10"/>
      <c r="E606" s="20"/>
      <c r="F606" s="10"/>
      <c r="G606" s="10"/>
      <c r="H606" s="27"/>
      <c r="I606" s="27"/>
      <c r="J606" s="27"/>
      <c r="K606" s="27"/>
      <c r="L606" s="27"/>
      <c r="M606" s="27"/>
      <c r="N606" s="27"/>
      <c r="O606" s="27"/>
    </row>
    <row r="607" spans="2:15">
      <c r="B607" s="26"/>
      <c r="D607" s="10"/>
      <c r="E607" s="20"/>
      <c r="F607" s="10"/>
      <c r="G607" s="10"/>
      <c r="H607" s="27"/>
      <c r="I607" s="27"/>
      <c r="J607" s="27"/>
      <c r="K607" s="27"/>
      <c r="L607" s="27"/>
      <c r="M607" s="27"/>
      <c r="N607" s="27"/>
      <c r="O607" s="27"/>
    </row>
    <row r="608" spans="2:15">
      <c r="B608" s="26"/>
      <c r="D608" s="10"/>
      <c r="E608" s="20"/>
      <c r="F608" s="10"/>
      <c r="G608" s="10"/>
      <c r="H608" s="27"/>
      <c r="I608" s="27"/>
      <c r="J608" s="27"/>
      <c r="K608" s="27"/>
      <c r="L608" s="27"/>
      <c r="M608" s="27"/>
      <c r="N608" s="27"/>
      <c r="O608" s="27"/>
    </row>
    <row r="609" spans="2:15">
      <c r="B609" s="26"/>
      <c r="D609" s="10"/>
      <c r="E609" s="20"/>
      <c r="F609" s="10"/>
      <c r="G609" s="10"/>
      <c r="H609" s="27"/>
      <c r="I609" s="27"/>
      <c r="J609" s="27"/>
      <c r="K609" s="27"/>
      <c r="L609" s="27"/>
      <c r="M609" s="27"/>
      <c r="N609" s="27"/>
      <c r="O609" s="27"/>
    </row>
    <row r="610" spans="2:15">
      <c r="B610" s="26"/>
      <c r="D610" s="10"/>
      <c r="E610" s="20"/>
      <c r="F610" s="10"/>
      <c r="G610" s="10"/>
      <c r="H610" s="27"/>
      <c r="I610" s="27"/>
      <c r="J610" s="27"/>
      <c r="K610" s="27"/>
      <c r="L610" s="27"/>
      <c r="M610" s="27"/>
      <c r="N610" s="27"/>
      <c r="O610" s="27"/>
    </row>
    <row r="611" spans="2:15">
      <c r="B611" s="26"/>
      <c r="D611" s="10"/>
      <c r="E611" s="20"/>
      <c r="F611" s="10"/>
      <c r="G611" s="10"/>
      <c r="H611" s="27"/>
      <c r="I611" s="27"/>
      <c r="J611" s="27"/>
      <c r="K611" s="27"/>
      <c r="L611" s="27"/>
      <c r="M611" s="27"/>
      <c r="N611" s="27"/>
      <c r="O611" s="27"/>
    </row>
    <row r="612" spans="2:15">
      <c r="B612" s="26"/>
      <c r="D612" s="10"/>
      <c r="E612" s="20"/>
      <c r="F612" s="10"/>
      <c r="G612" s="10"/>
      <c r="H612" s="27"/>
      <c r="I612" s="27"/>
      <c r="J612" s="27"/>
      <c r="K612" s="27"/>
      <c r="L612" s="27"/>
      <c r="M612" s="27"/>
      <c r="N612" s="27"/>
      <c r="O612" s="27"/>
    </row>
    <row r="613" spans="2:15">
      <c r="B613" s="26"/>
      <c r="D613" s="10"/>
      <c r="E613" s="20"/>
      <c r="F613" s="10"/>
      <c r="G613" s="10"/>
      <c r="H613" s="27"/>
      <c r="I613" s="27"/>
      <c r="J613" s="27"/>
      <c r="K613" s="27"/>
      <c r="L613" s="27"/>
      <c r="M613" s="27"/>
      <c r="N613" s="27"/>
      <c r="O613" s="27"/>
    </row>
    <row r="614" spans="2:15">
      <c r="B614" s="26"/>
      <c r="D614" s="10"/>
      <c r="E614" s="20"/>
      <c r="F614" s="10"/>
      <c r="G614" s="10"/>
      <c r="H614" s="27"/>
      <c r="I614" s="27"/>
      <c r="J614" s="27"/>
      <c r="K614" s="27"/>
      <c r="L614" s="27"/>
      <c r="M614" s="27"/>
      <c r="N614" s="27"/>
      <c r="O614" s="27"/>
    </row>
    <row r="615" spans="2:15">
      <c r="B615" s="26"/>
      <c r="D615" s="10"/>
      <c r="E615" s="20"/>
      <c r="F615" s="10"/>
      <c r="G615" s="10"/>
      <c r="H615" s="27"/>
      <c r="I615" s="27"/>
      <c r="J615" s="27"/>
      <c r="K615" s="27"/>
      <c r="L615" s="27"/>
      <c r="M615" s="27"/>
      <c r="N615" s="27"/>
      <c r="O615" s="27"/>
    </row>
    <row r="616" spans="2:15">
      <c r="B616" s="26"/>
      <c r="D616" s="10"/>
      <c r="E616" s="20"/>
      <c r="F616" s="10"/>
      <c r="G616" s="10"/>
      <c r="H616" s="27"/>
      <c r="I616" s="27"/>
      <c r="J616" s="27"/>
      <c r="K616" s="27"/>
      <c r="L616" s="27"/>
      <c r="M616" s="27"/>
      <c r="N616" s="27"/>
      <c r="O616" s="27"/>
    </row>
    <row r="617" spans="2:15">
      <c r="B617" s="26"/>
      <c r="D617" s="10"/>
      <c r="E617" s="20"/>
      <c r="F617" s="10"/>
      <c r="G617" s="10"/>
      <c r="H617" s="27"/>
      <c r="I617" s="27"/>
      <c r="J617" s="27"/>
      <c r="K617" s="27"/>
      <c r="L617" s="27"/>
      <c r="M617" s="27"/>
      <c r="N617" s="27"/>
      <c r="O617" s="27"/>
    </row>
    <row r="618" spans="2:15">
      <c r="B618" s="26"/>
      <c r="D618" s="10"/>
      <c r="E618" s="20"/>
      <c r="F618" s="10"/>
      <c r="G618" s="10"/>
      <c r="H618" s="27"/>
      <c r="I618" s="27"/>
      <c r="J618" s="27"/>
      <c r="K618" s="27"/>
      <c r="L618" s="27"/>
      <c r="M618" s="27"/>
      <c r="N618" s="27"/>
      <c r="O618" s="27"/>
    </row>
    <row r="619" spans="2:15">
      <c r="B619" s="26"/>
      <c r="D619" s="10"/>
      <c r="E619" s="20"/>
      <c r="F619" s="10"/>
      <c r="G619" s="10"/>
      <c r="H619" s="27"/>
      <c r="I619" s="27"/>
      <c r="J619" s="27"/>
      <c r="K619" s="27"/>
      <c r="L619" s="27"/>
      <c r="M619" s="27"/>
      <c r="N619" s="27"/>
      <c r="O619" s="27"/>
    </row>
    <row r="620" spans="2:15">
      <c r="B620" s="26"/>
      <c r="D620" s="10"/>
      <c r="E620" s="20"/>
      <c r="F620" s="10"/>
      <c r="G620" s="10"/>
      <c r="H620" s="27"/>
      <c r="I620" s="27"/>
      <c r="J620" s="27"/>
      <c r="K620" s="27"/>
      <c r="L620" s="27"/>
      <c r="M620" s="27"/>
      <c r="N620" s="27"/>
      <c r="O620" s="27"/>
    </row>
    <row r="621" spans="2:15">
      <c r="B621" s="26"/>
      <c r="D621" s="10"/>
      <c r="E621" s="20"/>
      <c r="F621" s="10"/>
      <c r="G621" s="10"/>
      <c r="H621" s="27"/>
      <c r="I621" s="27"/>
      <c r="J621" s="27"/>
      <c r="K621" s="27"/>
      <c r="L621" s="27"/>
      <c r="M621" s="27"/>
      <c r="N621" s="27"/>
      <c r="O621" s="27"/>
    </row>
    <row r="622" spans="2:15">
      <c r="B622" s="26"/>
      <c r="D622" s="10"/>
      <c r="E622" s="20"/>
      <c r="F622" s="10"/>
      <c r="G622" s="10"/>
      <c r="H622" s="27"/>
      <c r="I622" s="27"/>
      <c r="J622" s="27"/>
      <c r="K622" s="27"/>
      <c r="L622" s="27"/>
      <c r="M622" s="27"/>
      <c r="N622" s="27"/>
      <c r="O622" s="27"/>
    </row>
    <row r="623" spans="2:15">
      <c r="B623" s="26"/>
      <c r="D623" s="10"/>
      <c r="E623" s="20"/>
      <c r="F623" s="10"/>
      <c r="G623" s="10"/>
      <c r="H623" s="27"/>
      <c r="I623" s="27"/>
      <c r="J623" s="27"/>
      <c r="K623" s="27"/>
      <c r="L623" s="27"/>
      <c r="M623" s="27"/>
      <c r="N623" s="27"/>
      <c r="O623" s="27"/>
    </row>
    <row r="624" spans="2:15">
      <c r="B624" s="26"/>
      <c r="D624" s="10"/>
      <c r="E624" s="20"/>
      <c r="F624" s="10"/>
      <c r="G624" s="10"/>
      <c r="H624" s="27"/>
      <c r="I624" s="27"/>
      <c r="J624" s="27"/>
      <c r="K624" s="27"/>
      <c r="L624" s="27"/>
      <c r="M624" s="27"/>
      <c r="N624" s="27"/>
      <c r="O624" s="27"/>
    </row>
    <row r="625" spans="2:15">
      <c r="B625" s="26"/>
      <c r="D625" s="10"/>
      <c r="E625" s="20"/>
      <c r="F625" s="10"/>
      <c r="G625" s="10"/>
      <c r="H625" s="27"/>
      <c r="I625" s="27"/>
      <c r="J625" s="27"/>
      <c r="K625" s="27"/>
      <c r="L625" s="27"/>
      <c r="M625" s="27"/>
      <c r="N625" s="27"/>
      <c r="O625" s="27"/>
    </row>
    <row r="626" spans="2:15">
      <c r="B626" s="26"/>
      <c r="D626" s="10"/>
      <c r="E626" s="20"/>
      <c r="F626" s="10"/>
      <c r="G626" s="10"/>
      <c r="H626" s="27"/>
      <c r="I626" s="27"/>
      <c r="J626" s="27"/>
      <c r="K626" s="27"/>
      <c r="L626" s="27"/>
      <c r="M626" s="27"/>
      <c r="N626" s="27"/>
      <c r="O626" s="27"/>
    </row>
    <row r="627" spans="2:15">
      <c r="B627" s="26"/>
      <c r="D627" s="10"/>
      <c r="E627" s="20"/>
      <c r="F627" s="10"/>
      <c r="G627" s="10"/>
      <c r="H627" s="27"/>
      <c r="I627" s="27"/>
      <c r="J627" s="27"/>
      <c r="K627" s="27"/>
      <c r="L627" s="27"/>
      <c r="M627" s="27"/>
      <c r="N627" s="27"/>
      <c r="O627" s="27"/>
    </row>
    <row r="628" spans="2:15">
      <c r="B628" s="26"/>
      <c r="D628" s="10"/>
      <c r="E628" s="20"/>
      <c r="F628" s="10"/>
      <c r="G628" s="10"/>
      <c r="H628" s="27"/>
      <c r="I628" s="27"/>
      <c r="J628" s="27"/>
      <c r="K628" s="27"/>
      <c r="L628" s="27"/>
      <c r="M628" s="27"/>
      <c r="N628" s="27"/>
      <c r="O628" s="27"/>
    </row>
    <row r="629" spans="2:15">
      <c r="B629" s="26"/>
      <c r="D629" s="10"/>
      <c r="E629" s="20"/>
      <c r="F629" s="10"/>
      <c r="G629" s="10"/>
      <c r="H629" s="27"/>
      <c r="I629" s="27"/>
      <c r="J629" s="27"/>
      <c r="K629" s="27"/>
      <c r="L629" s="27"/>
      <c r="M629" s="27"/>
      <c r="N629" s="27"/>
      <c r="O629" s="27"/>
    </row>
    <row r="630" spans="2:15">
      <c r="B630" s="26"/>
      <c r="D630" s="10"/>
      <c r="E630" s="20"/>
      <c r="F630" s="10"/>
      <c r="G630" s="10"/>
      <c r="H630" s="27"/>
      <c r="I630" s="27"/>
      <c r="J630" s="27"/>
      <c r="K630" s="27"/>
      <c r="L630" s="27"/>
      <c r="M630" s="27"/>
      <c r="N630" s="27"/>
      <c r="O630" s="27"/>
    </row>
    <row r="631" spans="2:15">
      <c r="B631" s="26"/>
      <c r="D631" s="10"/>
      <c r="E631" s="20"/>
      <c r="F631" s="10"/>
      <c r="G631" s="10"/>
      <c r="H631" s="27"/>
      <c r="I631" s="27"/>
      <c r="J631" s="27"/>
      <c r="K631" s="27"/>
      <c r="L631" s="27"/>
      <c r="M631" s="27"/>
      <c r="N631" s="27"/>
      <c r="O631" s="27"/>
    </row>
    <row r="632" spans="2:15">
      <c r="B632" s="26"/>
      <c r="D632" s="10"/>
      <c r="E632" s="20"/>
      <c r="F632" s="10"/>
      <c r="G632" s="10"/>
      <c r="H632" s="27"/>
      <c r="I632" s="27"/>
      <c r="J632" s="27"/>
      <c r="K632" s="27"/>
      <c r="L632" s="27"/>
      <c r="M632" s="27"/>
      <c r="N632" s="27"/>
      <c r="O632" s="27"/>
    </row>
    <row r="633" spans="2:15">
      <c r="B633" s="26"/>
      <c r="D633" s="10"/>
      <c r="E633" s="20"/>
      <c r="F633" s="10"/>
      <c r="G633" s="10"/>
      <c r="H633" s="27"/>
      <c r="I633" s="27"/>
      <c r="J633" s="27"/>
      <c r="K633" s="27"/>
      <c r="L633" s="27"/>
      <c r="M633" s="27"/>
      <c r="N633" s="27"/>
      <c r="O633" s="27"/>
    </row>
    <row r="634" spans="2:15">
      <c r="B634" s="26"/>
      <c r="D634" s="10"/>
      <c r="E634" s="20"/>
      <c r="F634" s="10"/>
      <c r="G634" s="10"/>
      <c r="H634" s="27"/>
      <c r="I634" s="27"/>
      <c r="J634" s="27"/>
      <c r="K634" s="27"/>
      <c r="L634" s="27"/>
      <c r="M634" s="27"/>
      <c r="N634" s="27"/>
      <c r="O634" s="27"/>
    </row>
    <row r="635" spans="2:15">
      <c r="B635" s="26"/>
      <c r="D635" s="10"/>
      <c r="E635" s="20"/>
      <c r="F635" s="10"/>
      <c r="G635" s="10"/>
      <c r="H635" s="27"/>
      <c r="I635" s="27"/>
      <c r="J635" s="27"/>
      <c r="K635" s="27"/>
      <c r="L635" s="27"/>
      <c r="M635" s="27"/>
      <c r="N635" s="27"/>
      <c r="O635" s="27"/>
    </row>
    <row r="636" spans="2:15">
      <c r="B636" s="26"/>
      <c r="D636" s="10"/>
      <c r="E636" s="20"/>
      <c r="F636" s="10"/>
      <c r="G636" s="10"/>
      <c r="H636" s="27"/>
      <c r="I636" s="27"/>
      <c r="J636" s="27"/>
      <c r="K636" s="27"/>
      <c r="L636" s="27"/>
      <c r="M636" s="27"/>
      <c r="N636" s="27"/>
      <c r="O636" s="27"/>
    </row>
    <row r="637" spans="2:15">
      <c r="B637" s="26"/>
      <c r="D637" s="10"/>
      <c r="E637" s="20"/>
      <c r="F637" s="10"/>
      <c r="G637" s="10"/>
      <c r="H637" s="27"/>
      <c r="I637" s="27"/>
      <c r="J637" s="27"/>
      <c r="K637" s="27"/>
      <c r="L637" s="27"/>
      <c r="M637" s="27"/>
      <c r="N637" s="27"/>
      <c r="O637" s="27"/>
    </row>
    <row r="638" spans="2:15">
      <c r="B638" s="26"/>
      <c r="D638" s="10"/>
      <c r="E638" s="20"/>
      <c r="F638" s="10"/>
      <c r="G638" s="10"/>
      <c r="H638" s="27"/>
      <c r="I638" s="27"/>
      <c r="J638" s="27"/>
      <c r="K638" s="27"/>
      <c r="L638" s="27"/>
      <c r="M638" s="27"/>
      <c r="N638" s="27"/>
      <c r="O638" s="27"/>
    </row>
    <row r="639" spans="2:15">
      <c r="B639" s="26"/>
      <c r="D639" s="10"/>
      <c r="E639" s="20"/>
      <c r="F639" s="10"/>
      <c r="G639" s="10"/>
      <c r="H639" s="27"/>
      <c r="I639" s="27"/>
      <c r="J639" s="27"/>
      <c r="K639" s="27"/>
      <c r="L639" s="27"/>
      <c r="M639" s="27"/>
      <c r="N639" s="27"/>
      <c r="O639" s="27"/>
    </row>
    <row r="640" spans="2:15">
      <c r="B640" s="26"/>
      <c r="D640" s="10"/>
      <c r="E640" s="20"/>
      <c r="F640" s="10"/>
      <c r="G640" s="10"/>
      <c r="H640" s="27"/>
      <c r="I640" s="27"/>
      <c r="J640" s="27"/>
      <c r="K640" s="27"/>
      <c r="L640" s="27"/>
      <c r="M640" s="27"/>
      <c r="N640" s="27"/>
      <c r="O640" s="27"/>
    </row>
    <row r="641" spans="2:15">
      <c r="B641" s="26"/>
      <c r="D641" s="10"/>
      <c r="E641" s="20"/>
      <c r="F641" s="10"/>
      <c r="G641" s="10"/>
      <c r="H641" s="27"/>
      <c r="I641" s="27"/>
      <c r="J641" s="27"/>
      <c r="K641" s="27"/>
      <c r="L641" s="27"/>
      <c r="M641" s="27"/>
      <c r="N641" s="27"/>
      <c r="O641" s="27"/>
    </row>
    <row r="642" spans="2:15">
      <c r="B642" s="26"/>
      <c r="D642" s="10"/>
      <c r="E642" s="20"/>
      <c r="F642" s="10"/>
      <c r="G642" s="10"/>
      <c r="H642" s="27"/>
      <c r="I642" s="27"/>
      <c r="J642" s="27"/>
      <c r="K642" s="27"/>
      <c r="L642" s="27"/>
      <c r="M642" s="27"/>
      <c r="N642" s="27"/>
      <c r="O642" s="27"/>
    </row>
    <row r="643" spans="2:15">
      <c r="B643" s="26"/>
      <c r="D643" s="10"/>
      <c r="E643" s="20"/>
      <c r="F643" s="10"/>
      <c r="G643" s="10"/>
      <c r="H643" s="27"/>
      <c r="I643" s="27"/>
      <c r="J643" s="27"/>
      <c r="K643" s="27"/>
      <c r="L643" s="27"/>
      <c r="M643" s="27"/>
      <c r="N643" s="27"/>
      <c r="O643" s="27"/>
    </row>
    <row r="644" spans="2:15">
      <c r="B644" s="26"/>
      <c r="D644" s="10"/>
      <c r="E644" s="20"/>
      <c r="F644" s="10"/>
      <c r="G644" s="10"/>
      <c r="H644" s="27"/>
      <c r="I644" s="27"/>
      <c r="J644" s="27"/>
      <c r="K644" s="27"/>
      <c r="L644" s="27"/>
      <c r="M644" s="27"/>
      <c r="N644" s="27"/>
      <c r="O644" s="27"/>
    </row>
    <row r="645" spans="2:15">
      <c r="B645" s="26"/>
      <c r="D645" s="10"/>
      <c r="E645" s="20"/>
      <c r="F645" s="10"/>
      <c r="G645" s="10"/>
      <c r="H645" s="27"/>
      <c r="I645" s="27"/>
      <c r="J645" s="27"/>
      <c r="K645" s="27"/>
      <c r="L645" s="27"/>
      <c r="M645" s="27"/>
      <c r="N645" s="27"/>
      <c r="O645" s="27"/>
    </row>
    <row r="646" spans="2:15">
      <c r="B646" s="26"/>
      <c r="D646" s="10"/>
      <c r="E646" s="20"/>
      <c r="F646" s="10"/>
      <c r="G646" s="10"/>
      <c r="H646" s="27"/>
      <c r="I646" s="27"/>
      <c r="J646" s="27"/>
      <c r="K646" s="27"/>
      <c r="L646" s="27"/>
      <c r="M646" s="27"/>
      <c r="N646" s="27"/>
      <c r="O646" s="27"/>
    </row>
    <row r="647" spans="2:15">
      <c r="B647" s="26"/>
      <c r="D647" s="10"/>
      <c r="E647" s="20"/>
      <c r="F647" s="10"/>
      <c r="G647" s="10"/>
      <c r="H647" s="27"/>
      <c r="I647" s="27"/>
      <c r="J647" s="27"/>
      <c r="K647" s="27"/>
      <c r="L647" s="27"/>
      <c r="M647" s="27"/>
      <c r="N647" s="27"/>
      <c r="O647" s="27"/>
    </row>
    <row r="648" spans="2:15">
      <c r="B648" s="26"/>
      <c r="D648" s="10"/>
      <c r="E648" s="20"/>
      <c r="F648" s="10"/>
      <c r="G648" s="10"/>
      <c r="H648" s="27"/>
      <c r="I648" s="27"/>
      <c r="J648" s="27"/>
      <c r="K648" s="27"/>
      <c r="L648" s="27"/>
      <c r="M648" s="27"/>
      <c r="N648" s="27"/>
      <c r="O648" s="27"/>
    </row>
    <row r="649" spans="2:15">
      <c r="B649" s="26"/>
      <c r="D649" s="10"/>
      <c r="E649" s="20"/>
      <c r="F649" s="10"/>
      <c r="G649" s="10"/>
      <c r="H649" s="27"/>
      <c r="I649" s="27"/>
      <c r="J649" s="27"/>
      <c r="K649" s="27"/>
      <c r="L649" s="27"/>
      <c r="M649" s="27"/>
      <c r="N649" s="27"/>
      <c r="O649" s="27"/>
    </row>
    <row r="650" spans="2:15">
      <c r="B650" s="26"/>
      <c r="D650" s="10"/>
      <c r="E650" s="20"/>
      <c r="F650" s="10"/>
      <c r="G650" s="10"/>
      <c r="H650" s="27"/>
      <c r="I650" s="27"/>
      <c r="J650" s="27"/>
      <c r="K650" s="27"/>
      <c r="L650" s="27"/>
      <c r="M650" s="27"/>
      <c r="N650" s="27"/>
      <c r="O650" s="27"/>
    </row>
    <row r="651" spans="2:15">
      <c r="B651" s="26"/>
      <c r="D651" s="10"/>
      <c r="E651" s="20"/>
      <c r="F651" s="10"/>
      <c r="G651" s="10"/>
      <c r="H651" s="27"/>
      <c r="I651" s="27"/>
      <c r="J651" s="27"/>
      <c r="K651" s="27"/>
      <c r="L651" s="27"/>
      <c r="M651" s="27"/>
      <c r="N651" s="27"/>
      <c r="O651" s="27"/>
    </row>
    <row r="652" spans="2:15">
      <c r="B652" s="26"/>
      <c r="D652" s="10"/>
      <c r="E652" s="20"/>
      <c r="F652" s="10"/>
      <c r="G652" s="10"/>
      <c r="H652" s="27"/>
      <c r="I652" s="27"/>
      <c r="J652" s="27"/>
      <c r="K652" s="27"/>
      <c r="L652" s="27"/>
      <c r="M652" s="27"/>
      <c r="N652" s="27"/>
      <c r="O652" s="27"/>
    </row>
    <row r="653" spans="2:15">
      <c r="B653" s="26"/>
      <c r="D653" s="10"/>
      <c r="E653" s="20"/>
      <c r="F653" s="10"/>
      <c r="G653" s="10"/>
      <c r="H653" s="27"/>
      <c r="I653" s="27"/>
      <c r="J653" s="27"/>
      <c r="K653" s="27"/>
      <c r="L653" s="27"/>
      <c r="M653" s="27"/>
      <c r="N653" s="27"/>
      <c r="O653" s="27"/>
    </row>
    <row r="654" spans="2:15">
      <c r="B654" s="26"/>
      <c r="D654" s="10"/>
      <c r="E654" s="20"/>
      <c r="F654" s="10"/>
      <c r="G654" s="10"/>
      <c r="H654" s="27"/>
      <c r="I654" s="27"/>
      <c r="J654" s="27"/>
      <c r="K654" s="27"/>
      <c r="L654" s="27"/>
      <c r="M654" s="27"/>
      <c r="N654" s="27"/>
      <c r="O654" s="27"/>
    </row>
    <row r="655" spans="2:15">
      <c r="B655" s="26"/>
      <c r="D655" s="10"/>
      <c r="E655" s="20"/>
      <c r="F655" s="10"/>
      <c r="G655" s="10"/>
      <c r="H655" s="27"/>
      <c r="I655" s="27"/>
      <c r="J655" s="27"/>
      <c r="K655" s="27"/>
      <c r="L655" s="27"/>
      <c r="M655" s="27"/>
      <c r="N655" s="27"/>
      <c r="O655" s="27"/>
    </row>
    <row r="656" spans="2:15">
      <c r="B656" s="26"/>
      <c r="D656" s="10"/>
      <c r="E656" s="20"/>
      <c r="F656" s="10"/>
      <c r="G656" s="10"/>
      <c r="H656" s="27"/>
      <c r="I656" s="27"/>
      <c r="J656" s="27"/>
      <c r="K656" s="27"/>
      <c r="L656" s="27"/>
      <c r="M656" s="27"/>
      <c r="N656" s="27"/>
      <c r="O656" s="27"/>
    </row>
    <row r="657" spans="2:15">
      <c r="B657" s="26"/>
      <c r="D657" s="10"/>
      <c r="E657" s="20"/>
      <c r="F657" s="10"/>
      <c r="G657" s="10"/>
      <c r="H657" s="27"/>
      <c r="I657" s="27"/>
      <c r="J657" s="27"/>
      <c r="K657" s="27"/>
      <c r="L657" s="27"/>
      <c r="M657" s="27"/>
      <c r="N657" s="27"/>
      <c r="O657" s="27"/>
    </row>
    <row r="658" spans="2:15">
      <c r="B658" s="26"/>
      <c r="D658" s="10"/>
      <c r="E658" s="20"/>
      <c r="F658" s="10"/>
      <c r="G658" s="10"/>
      <c r="H658" s="27"/>
      <c r="I658" s="27"/>
      <c r="J658" s="27"/>
      <c r="K658" s="27"/>
      <c r="L658" s="27"/>
      <c r="M658" s="27"/>
      <c r="N658" s="27"/>
      <c r="O658" s="27"/>
    </row>
    <row r="659" spans="2:15">
      <c r="B659" s="26"/>
      <c r="D659" s="10"/>
      <c r="E659" s="20"/>
      <c r="F659" s="10"/>
      <c r="G659" s="10"/>
      <c r="H659" s="27"/>
      <c r="I659" s="27"/>
      <c r="J659" s="27"/>
      <c r="K659" s="27"/>
      <c r="L659" s="27"/>
      <c r="M659" s="27"/>
      <c r="N659" s="27"/>
      <c r="O659" s="27"/>
    </row>
    <row r="660" spans="2:15">
      <c r="B660" s="26"/>
      <c r="D660" s="10"/>
      <c r="E660" s="20"/>
      <c r="F660" s="10"/>
      <c r="G660" s="10"/>
      <c r="H660" s="27"/>
      <c r="I660" s="27"/>
      <c r="J660" s="27"/>
      <c r="K660" s="27"/>
      <c r="L660" s="27"/>
      <c r="M660" s="27"/>
      <c r="N660" s="27"/>
      <c r="O660" s="27"/>
    </row>
    <row r="661" spans="2:15">
      <c r="B661" s="26"/>
      <c r="D661" s="10"/>
      <c r="E661" s="20"/>
      <c r="F661" s="10"/>
      <c r="G661" s="10"/>
      <c r="H661" s="27"/>
      <c r="I661" s="27"/>
      <c r="J661" s="27"/>
      <c r="K661" s="27"/>
      <c r="L661" s="27"/>
      <c r="M661" s="27"/>
      <c r="N661" s="27"/>
      <c r="O661" s="27"/>
    </row>
    <row r="662" spans="2:15">
      <c r="B662" s="26"/>
      <c r="D662" s="10"/>
      <c r="E662" s="20"/>
      <c r="F662" s="10"/>
      <c r="G662" s="10"/>
      <c r="H662" s="27"/>
      <c r="I662" s="27"/>
      <c r="J662" s="27"/>
      <c r="K662" s="27"/>
      <c r="L662" s="27"/>
      <c r="M662" s="27"/>
      <c r="N662" s="27"/>
      <c r="O662" s="27"/>
    </row>
    <row r="663" spans="2:15">
      <c r="B663" s="26"/>
      <c r="D663" s="10"/>
      <c r="E663" s="20"/>
      <c r="F663" s="10"/>
      <c r="G663" s="10"/>
      <c r="H663" s="27"/>
      <c r="I663" s="27"/>
      <c r="J663" s="27"/>
      <c r="K663" s="27"/>
      <c r="L663" s="27"/>
      <c r="M663" s="27"/>
      <c r="N663" s="27"/>
      <c r="O663" s="27"/>
    </row>
    <row r="664" spans="2:15">
      <c r="B664" s="26"/>
      <c r="D664" s="10"/>
      <c r="E664" s="20"/>
      <c r="F664" s="10"/>
      <c r="G664" s="10"/>
      <c r="H664" s="27"/>
      <c r="I664" s="27"/>
      <c r="J664" s="27"/>
      <c r="K664" s="27"/>
      <c r="L664" s="27"/>
      <c r="M664" s="27"/>
      <c r="N664" s="27"/>
      <c r="O664" s="27"/>
    </row>
    <row r="665" spans="2:15">
      <c r="B665" s="26"/>
      <c r="D665" s="10"/>
      <c r="E665" s="20"/>
      <c r="F665" s="10"/>
      <c r="G665" s="10"/>
      <c r="H665" s="27"/>
      <c r="I665" s="27"/>
      <c r="J665" s="27"/>
      <c r="K665" s="27"/>
      <c r="L665" s="27"/>
      <c r="M665" s="27"/>
      <c r="N665" s="27"/>
      <c r="O665" s="27"/>
    </row>
    <row r="666" spans="2:15">
      <c r="B666" s="26"/>
      <c r="D666" s="10"/>
      <c r="E666" s="20"/>
      <c r="F666" s="10"/>
      <c r="G666" s="10"/>
      <c r="H666" s="27"/>
      <c r="I666" s="27"/>
      <c r="J666" s="27"/>
      <c r="K666" s="27"/>
      <c r="L666" s="27"/>
      <c r="M666" s="27"/>
      <c r="N666" s="27"/>
      <c r="O666" s="27"/>
    </row>
    <row r="667" spans="2:15">
      <c r="B667" s="26"/>
      <c r="D667" s="10"/>
      <c r="E667" s="20"/>
      <c r="F667" s="10"/>
      <c r="G667" s="10"/>
      <c r="H667" s="27"/>
      <c r="I667" s="27"/>
      <c r="J667" s="27"/>
      <c r="K667" s="27"/>
      <c r="L667" s="27"/>
      <c r="M667" s="27"/>
      <c r="N667" s="27"/>
      <c r="O667" s="27"/>
    </row>
    <row r="668" spans="2:15">
      <c r="B668" s="26"/>
      <c r="D668" s="10"/>
      <c r="E668" s="20"/>
      <c r="F668" s="10"/>
      <c r="G668" s="10"/>
      <c r="H668" s="27"/>
      <c r="I668" s="27"/>
      <c r="J668" s="27"/>
      <c r="K668" s="27"/>
      <c r="L668" s="27"/>
      <c r="M668" s="27"/>
      <c r="N668" s="27"/>
      <c r="O668" s="27"/>
    </row>
    <row r="669" spans="2:15">
      <c r="B669" s="26"/>
      <c r="D669" s="10"/>
      <c r="E669" s="20"/>
      <c r="F669" s="10"/>
      <c r="G669" s="10"/>
      <c r="H669" s="27"/>
      <c r="I669" s="27"/>
      <c r="J669" s="27"/>
      <c r="K669" s="27"/>
      <c r="L669" s="27"/>
      <c r="M669" s="27"/>
      <c r="N669" s="27"/>
      <c r="O669" s="27"/>
    </row>
    <row r="670" spans="2:15">
      <c r="B670" s="26"/>
      <c r="D670" s="10"/>
      <c r="E670" s="20"/>
      <c r="F670" s="10"/>
      <c r="G670" s="10"/>
      <c r="H670" s="27"/>
      <c r="I670" s="27"/>
      <c r="J670" s="27"/>
      <c r="K670" s="27"/>
      <c r="L670" s="27"/>
      <c r="M670" s="27"/>
      <c r="N670" s="27"/>
      <c r="O670" s="27"/>
    </row>
    <row r="671" spans="2:15">
      <c r="B671" s="26"/>
      <c r="D671" s="10"/>
      <c r="E671" s="20"/>
      <c r="F671" s="10"/>
      <c r="G671" s="10"/>
      <c r="H671" s="27"/>
      <c r="I671" s="27"/>
      <c r="J671" s="27"/>
      <c r="K671" s="27"/>
      <c r="L671" s="27"/>
      <c r="M671" s="27"/>
      <c r="N671" s="27"/>
      <c r="O671" s="27"/>
    </row>
    <row r="672" spans="2:15">
      <c r="B672" s="26"/>
      <c r="D672" s="10"/>
      <c r="E672" s="20"/>
      <c r="F672" s="10"/>
      <c r="G672" s="10"/>
      <c r="H672" s="27"/>
      <c r="I672" s="27"/>
      <c r="J672" s="27"/>
      <c r="K672" s="27"/>
      <c r="L672" s="27"/>
      <c r="M672" s="27"/>
      <c r="N672" s="27"/>
      <c r="O672" s="27"/>
    </row>
    <row r="673" spans="2:15">
      <c r="B673" s="26"/>
      <c r="D673" s="10"/>
      <c r="E673" s="20"/>
      <c r="F673" s="10"/>
      <c r="G673" s="10"/>
      <c r="H673" s="27"/>
      <c r="I673" s="27"/>
      <c r="J673" s="27"/>
      <c r="K673" s="27"/>
      <c r="L673" s="27"/>
      <c r="M673" s="27"/>
      <c r="N673" s="27"/>
      <c r="O673" s="27"/>
    </row>
    <row r="674" spans="2:15">
      <c r="B674" s="26"/>
      <c r="D674" s="10"/>
      <c r="E674" s="20"/>
      <c r="F674" s="10"/>
      <c r="G674" s="10"/>
      <c r="H674" s="27"/>
      <c r="I674" s="27"/>
      <c r="J674" s="27"/>
      <c r="K674" s="27"/>
      <c r="L674" s="27"/>
      <c r="M674" s="27"/>
      <c r="N674" s="27"/>
      <c r="O674" s="27"/>
    </row>
    <row r="675" spans="2:15">
      <c r="B675" s="26"/>
      <c r="D675" s="10"/>
      <c r="E675" s="20"/>
      <c r="F675" s="10"/>
      <c r="G675" s="10"/>
      <c r="H675" s="27"/>
      <c r="I675" s="27"/>
      <c r="J675" s="27"/>
      <c r="K675" s="27"/>
      <c r="L675" s="27"/>
      <c r="M675" s="27"/>
      <c r="N675" s="27"/>
      <c r="O675" s="27"/>
    </row>
    <row r="676" spans="2:15">
      <c r="B676" s="26"/>
      <c r="D676" s="10"/>
      <c r="E676" s="20"/>
      <c r="F676" s="10"/>
      <c r="G676" s="10"/>
      <c r="H676" s="27"/>
      <c r="I676" s="27"/>
      <c r="J676" s="27"/>
      <c r="K676" s="27"/>
      <c r="L676" s="27"/>
      <c r="M676" s="27"/>
      <c r="N676" s="27"/>
      <c r="O676" s="27"/>
    </row>
    <row r="677" spans="2:15">
      <c r="B677" s="26"/>
      <c r="D677" s="10"/>
      <c r="E677" s="20"/>
      <c r="F677" s="10"/>
      <c r="G677" s="10"/>
      <c r="H677" s="27"/>
      <c r="I677" s="27"/>
      <c r="J677" s="27"/>
      <c r="K677" s="27"/>
      <c r="L677" s="27"/>
      <c r="M677" s="27"/>
      <c r="N677" s="27"/>
      <c r="O677" s="27"/>
    </row>
    <row r="678" spans="2:15">
      <c r="B678" s="26"/>
      <c r="D678" s="10"/>
      <c r="E678" s="20"/>
      <c r="F678" s="10"/>
      <c r="G678" s="10"/>
      <c r="H678" s="27"/>
      <c r="I678" s="27"/>
      <c r="J678" s="27"/>
      <c r="K678" s="27"/>
      <c r="L678" s="27"/>
      <c r="M678" s="27"/>
      <c r="N678" s="27"/>
      <c r="O678" s="27"/>
    </row>
    <row r="679" spans="2:15">
      <c r="B679" s="26"/>
      <c r="D679" s="10"/>
      <c r="E679" s="20"/>
      <c r="F679" s="10"/>
      <c r="G679" s="10"/>
      <c r="H679" s="27"/>
      <c r="I679" s="27"/>
      <c r="J679" s="27"/>
      <c r="K679" s="27"/>
      <c r="L679" s="27"/>
      <c r="M679" s="27"/>
      <c r="N679" s="27"/>
      <c r="O679" s="27"/>
    </row>
    <row r="680" spans="2:15">
      <c r="B680" s="26"/>
      <c r="D680" s="10"/>
      <c r="E680" s="20"/>
      <c r="F680" s="10"/>
      <c r="G680" s="10"/>
      <c r="H680" s="27"/>
      <c r="I680" s="27"/>
      <c r="J680" s="27"/>
      <c r="K680" s="27"/>
      <c r="L680" s="27"/>
      <c r="M680" s="27"/>
      <c r="N680" s="27"/>
      <c r="O680" s="27"/>
    </row>
    <row r="681" spans="2:15">
      <c r="B681" s="26"/>
      <c r="D681" s="10"/>
      <c r="E681" s="20"/>
      <c r="F681" s="10"/>
      <c r="G681" s="10"/>
      <c r="H681" s="27"/>
      <c r="I681" s="27"/>
      <c r="J681" s="27"/>
      <c r="K681" s="27"/>
      <c r="L681" s="27"/>
      <c r="M681" s="27"/>
      <c r="N681" s="27"/>
      <c r="O681" s="27"/>
    </row>
    <row r="682" spans="2:15">
      <c r="B682" s="26"/>
      <c r="D682" s="10"/>
      <c r="E682" s="20"/>
      <c r="F682" s="10"/>
      <c r="G682" s="10"/>
      <c r="H682" s="27"/>
      <c r="I682" s="27"/>
      <c r="J682" s="27"/>
      <c r="K682" s="27"/>
      <c r="L682" s="27"/>
      <c r="M682" s="27"/>
      <c r="N682" s="27"/>
      <c r="O682" s="27"/>
    </row>
    <row r="683" spans="2:15">
      <c r="B683" s="26"/>
      <c r="D683" s="10"/>
      <c r="E683" s="20"/>
      <c r="F683" s="10"/>
      <c r="G683" s="10"/>
      <c r="H683" s="27"/>
      <c r="I683" s="27"/>
      <c r="J683" s="27"/>
      <c r="K683" s="27"/>
      <c r="L683" s="27"/>
      <c r="M683" s="27"/>
      <c r="N683" s="27"/>
      <c r="O683" s="27"/>
    </row>
    <row r="684" spans="2:15">
      <c r="B684" s="26"/>
      <c r="D684" s="10"/>
      <c r="E684" s="20"/>
      <c r="F684" s="10"/>
      <c r="G684" s="10"/>
      <c r="H684" s="27"/>
      <c r="I684" s="27"/>
      <c r="J684" s="27"/>
      <c r="K684" s="27"/>
      <c r="L684" s="27"/>
      <c r="M684" s="27"/>
      <c r="N684" s="27"/>
      <c r="O684" s="27"/>
    </row>
    <row r="685" spans="2:15">
      <c r="B685" s="26"/>
      <c r="D685" s="10"/>
      <c r="E685" s="20"/>
      <c r="F685" s="10"/>
      <c r="G685" s="10"/>
      <c r="H685" s="27"/>
      <c r="I685" s="27"/>
      <c r="J685" s="27"/>
      <c r="K685" s="27"/>
      <c r="L685" s="27"/>
      <c r="M685" s="27"/>
      <c r="N685" s="27"/>
      <c r="O685" s="27"/>
    </row>
    <row r="686" spans="2:15">
      <c r="B686" s="26"/>
      <c r="D686" s="10"/>
      <c r="E686" s="20"/>
      <c r="F686" s="10"/>
      <c r="G686" s="10"/>
      <c r="H686" s="27"/>
      <c r="I686" s="27"/>
      <c r="J686" s="27"/>
      <c r="K686" s="27"/>
      <c r="L686" s="27"/>
      <c r="M686" s="27"/>
      <c r="N686" s="27"/>
      <c r="O686" s="27"/>
    </row>
    <row r="687" spans="2:15">
      <c r="B687" s="26"/>
      <c r="D687" s="10"/>
      <c r="E687" s="20"/>
      <c r="F687" s="10"/>
      <c r="G687" s="10"/>
      <c r="H687" s="27"/>
      <c r="I687" s="27"/>
      <c r="J687" s="27"/>
      <c r="K687" s="27"/>
      <c r="L687" s="27"/>
      <c r="M687" s="27"/>
      <c r="N687" s="27"/>
      <c r="O687" s="27"/>
    </row>
    <row r="688" spans="2:15">
      <c r="B688" s="26"/>
      <c r="D688" s="10"/>
      <c r="E688" s="20"/>
      <c r="F688" s="10"/>
      <c r="G688" s="10"/>
      <c r="H688" s="27"/>
      <c r="I688" s="27"/>
      <c r="J688" s="27"/>
      <c r="K688" s="27"/>
      <c r="L688" s="27"/>
      <c r="M688" s="27"/>
      <c r="N688" s="27"/>
      <c r="O688" s="27"/>
    </row>
    <row r="689" spans="2:15">
      <c r="B689" s="26"/>
      <c r="D689" s="10"/>
      <c r="E689" s="20"/>
      <c r="F689" s="10"/>
      <c r="G689" s="10"/>
      <c r="H689" s="27"/>
      <c r="I689" s="27"/>
      <c r="J689" s="27"/>
      <c r="K689" s="27"/>
      <c r="L689" s="27"/>
      <c r="M689" s="27"/>
      <c r="N689" s="27"/>
      <c r="O689" s="27"/>
    </row>
    <row r="690" spans="2:15">
      <c r="B690" s="26"/>
      <c r="D690" s="10"/>
      <c r="E690" s="20"/>
      <c r="F690" s="10"/>
      <c r="G690" s="10"/>
      <c r="H690" s="27"/>
      <c r="I690" s="27"/>
      <c r="J690" s="27"/>
      <c r="K690" s="27"/>
      <c r="L690" s="27"/>
      <c r="M690" s="27"/>
      <c r="N690" s="27"/>
      <c r="O690" s="27"/>
    </row>
    <row r="691" spans="2:15">
      <c r="B691" s="26"/>
      <c r="D691" s="10"/>
      <c r="E691" s="20"/>
      <c r="F691" s="10"/>
      <c r="G691" s="10"/>
      <c r="H691" s="27"/>
      <c r="I691" s="27"/>
      <c r="J691" s="27"/>
      <c r="K691" s="27"/>
      <c r="L691" s="27"/>
      <c r="M691" s="27"/>
      <c r="N691" s="27"/>
      <c r="O691" s="27"/>
    </row>
    <row r="692" spans="2:15">
      <c r="B692" s="26"/>
      <c r="D692" s="10"/>
      <c r="E692" s="20"/>
      <c r="F692" s="10"/>
      <c r="G692" s="10"/>
      <c r="H692" s="27"/>
      <c r="I692" s="27"/>
      <c r="J692" s="27"/>
      <c r="K692" s="27"/>
      <c r="L692" s="27"/>
      <c r="M692" s="27"/>
      <c r="N692" s="27"/>
      <c r="O692" s="27"/>
    </row>
    <row r="693" spans="2:15">
      <c r="B693" s="26"/>
      <c r="D693" s="10"/>
      <c r="E693" s="20"/>
      <c r="F693" s="10"/>
      <c r="G693" s="10"/>
      <c r="H693" s="27"/>
      <c r="I693" s="27"/>
      <c r="J693" s="27"/>
      <c r="K693" s="27"/>
      <c r="L693" s="27"/>
      <c r="M693" s="27"/>
      <c r="N693" s="27"/>
      <c r="O693" s="27"/>
    </row>
    <row r="694" spans="2:15">
      <c r="B694" s="26"/>
      <c r="D694" s="10"/>
      <c r="E694" s="20"/>
      <c r="F694" s="10"/>
      <c r="G694" s="10"/>
      <c r="H694" s="27"/>
      <c r="I694" s="27"/>
      <c r="J694" s="27"/>
      <c r="K694" s="27"/>
      <c r="L694" s="27"/>
      <c r="M694" s="27"/>
      <c r="N694" s="27"/>
      <c r="O694" s="27"/>
    </row>
    <row r="695" spans="2:15">
      <c r="B695" s="26"/>
      <c r="D695" s="10"/>
      <c r="E695" s="20"/>
      <c r="F695" s="10"/>
      <c r="G695" s="10"/>
      <c r="H695" s="27"/>
      <c r="I695" s="27"/>
      <c r="J695" s="27"/>
      <c r="K695" s="27"/>
      <c r="L695" s="27"/>
      <c r="M695" s="27"/>
      <c r="N695" s="27"/>
      <c r="O695" s="27"/>
    </row>
    <row r="696" spans="2:15">
      <c r="B696" s="26"/>
      <c r="D696" s="10"/>
      <c r="E696" s="20"/>
      <c r="F696" s="10"/>
      <c r="G696" s="10"/>
      <c r="H696" s="27"/>
      <c r="I696" s="27"/>
      <c r="J696" s="27"/>
      <c r="K696" s="27"/>
      <c r="L696" s="27"/>
      <c r="M696" s="27"/>
      <c r="N696" s="27"/>
      <c r="O696" s="27"/>
    </row>
    <row r="697" spans="2:15">
      <c r="B697" s="26"/>
      <c r="D697" s="10"/>
      <c r="E697" s="20"/>
      <c r="F697" s="10"/>
      <c r="G697" s="10"/>
      <c r="H697" s="27"/>
      <c r="I697" s="27"/>
      <c r="J697" s="27"/>
      <c r="K697" s="27"/>
      <c r="L697" s="27"/>
      <c r="M697" s="27"/>
      <c r="N697" s="27"/>
      <c r="O697" s="27"/>
    </row>
    <row r="698" spans="2:15">
      <c r="B698" s="26"/>
      <c r="D698" s="10"/>
      <c r="E698" s="20"/>
      <c r="F698" s="10"/>
      <c r="G698" s="10"/>
      <c r="H698" s="27"/>
      <c r="I698" s="27"/>
      <c r="J698" s="27"/>
      <c r="K698" s="27"/>
      <c r="L698" s="27"/>
      <c r="M698" s="27"/>
      <c r="N698" s="27"/>
      <c r="O698" s="27"/>
    </row>
    <row r="699" spans="2:15">
      <c r="B699" s="26"/>
      <c r="D699" s="10"/>
      <c r="E699" s="20"/>
      <c r="F699" s="10"/>
      <c r="G699" s="10"/>
      <c r="H699" s="27"/>
      <c r="I699" s="27"/>
      <c r="J699" s="27"/>
      <c r="K699" s="27"/>
      <c r="L699" s="27"/>
      <c r="M699" s="27"/>
      <c r="N699" s="27"/>
      <c r="O699" s="27"/>
    </row>
    <row r="700" spans="2:15">
      <c r="B700" s="26"/>
      <c r="D700" s="10"/>
      <c r="E700" s="20"/>
      <c r="F700" s="10"/>
      <c r="G700" s="10"/>
      <c r="H700" s="27"/>
      <c r="I700" s="27"/>
      <c r="J700" s="27"/>
      <c r="K700" s="27"/>
      <c r="L700" s="27"/>
      <c r="M700" s="27"/>
      <c r="N700" s="27"/>
      <c r="O700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7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2.75" customHeight="1"/>
  <cols>
    <col min="1" max="1" width="34.7109375" customWidth="1"/>
    <col min="2" max="2" width="13" customWidth="1"/>
    <col min="3" max="3" width="32.42578125" customWidth="1"/>
    <col min="4" max="4" width="8.42578125" customWidth="1"/>
    <col min="5" max="5" width="13.42578125" customWidth="1"/>
    <col min="6" max="6" width="11" customWidth="1"/>
    <col min="7" max="7" width="11.42578125" customWidth="1"/>
    <col min="8" max="8" width="43.140625" customWidth="1"/>
    <col min="9" max="9" width="6.5703125" customWidth="1"/>
    <col min="10" max="10" width="12.42578125" customWidth="1"/>
    <col min="12" max="12" width="14.42578125" customWidth="1"/>
    <col min="13" max="13" width="29.42578125" customWidth="1"/>
    <col min="14" max="21" width="15.140625" customWidth="1"/>
  </cols>
  <sheetData>
    <row r="1" spans="1:13" ht="12.75" customHeight="1">
      <c r="A1" s="9" t="s">
        <v>0</v>
      </c>
      <c r="B1" s="24" t="s">
        <v>1</v>
      </c>
      <c r="C1" s="9" t="s">
        <v>3</v>
      </c>
      <c r="D1" s="13" t="s">
        <v>4</v>
      </c>
      <c r="E1" s="22" t="s">
        <v>5</v>
      </c>
      <c r="F1" s="13" t="s">
        <v>6</v>
      </c>
      <c r="G1" s="13" t="s">
        <v>7</v>
      </c>
      <c r="H1" s="9" t="s">
        <v>527</v>
      </c>
      <c r="I1" s="9" t="s">
        <v>528</v>
      </c>
      <c r="J1" s="22" t="s">
        <v>529</v>
      </c>
      <c r="K1" s="25" t="s">
        <v>530</v>
      </c>
      <c r="L1" s="13" t="s">
        <v>531</v>
      </c>
      <c r="M1" s="9" t="s">
        <v>532</v>
      </c>
    </row>
    <row r="2" spans="1:13" ht="12.75" customHeight="1">
      <c r="A2" s="9" t="s">
        <v>228</v>
      </c>
      <c r="B2" s="7">
        <v>41507</v>
      </c>
      <c r="C2" s="9" t="s">
        <v>522</v>
      </c>
      <c r="D2" s="13">
        <v>366</v>
      </c>
      <c r="E2" s="22">
        <v>76223</v>
      </c>
      <c r="F2" s="13">
        <v>596</v>
      </c>
      <c r="G2" s="13">
        <v>360</v>
      </c>
      <c r="H2" s="9" t="s">
        <v>533</v>
      </c>
      <c r="I2" s="9">
        <v>1</v>
      </c>
      <c r="J2" s="20">
        <f t="shared" ref="J2:J9" si="0">E2*I2*IF(K2&lt;=0,0,1)</f>
        <v>76223</v>
      </c>
      <c r="K2" s="25">
        <v>1</v>
      </c>
      <c r="L2" s="10">
        <f t="shared" ref="L2:L271" si="1">G2*K2</f>
        <v>360</v>
      </c>
      <c r="M2" s="9" t="s">
        <v>534</v>
      </c>
    </row>
    <row r="3" spans="1:13" ht="12.75" customHeight="1">
      <c r="A3" s="9" t="s">
        <v>228</v>
      </c>
      <c r="B3" s="7">
        <v>41507</v>
      </c>
      <c r="C3" s="9" t="s">
        <v>522</v>
      </c>
      <c r="D3" s="13">
        <v>366</v>
      </c>
      <c r="E3" s="22">
        <v>76223</v>
      </c>
      <c r="F3" s="13">
        <v>596</v>
      </c>
      <c r="G3" s="13">
        <v>360</v>
      </c>
      <c r="H3" s="9" t="s">
        <v>535</v>
      </c>
      <c r="I3" s="9">
        <v>1.0489999999999999</v>
      </c>
      <c r="J3" s="20">
        <f t="shared" si="0"/>
        <v>79957.926999999996</v>
      </c>
      <c r="K3" s="25">
        <v>0.78</v>
      </c>
      <c r="L3" s="10">
        <f t="shared" si="1"/>
        <v>280.8</v>
      </c>
      <c r="M3" s="9" t="s">
        <v>536</v>
      </c>
    </row>
    <row r="4" spans="1:13" ht="12.75" customHeight="1">
      <c r="A4" s="9" t="s">
        <v>228</v>
      </c>
      <c r="B4" s="7">
        <v>41507</v>
      </c>
      <c r="C4" s="9" t="s">
        <v>522</v>
      </c>
      <c r="D4" s="13">
        <v>366</v>
      </c>
      <c r="E4" s="22">
        <v>76223</v>
      </c>
      <c r="F4" s="13">
        <v>596</v>
      </c>
      <c r="G4" s="13">
        <v>360</v>
      </c>
      <c r="H4" s="9" t="s">
        <v>537</v>
      </c>
      <c r="I4" s="9">
        <v>1.1000000000000001</v>
      </c>
      <c r="J4" s="20">
        <f t="shared" si="0"/>
        <v>83845.3</v>
      </c>
      <c r="K4" s="25">
        <v>0.2</v>
      </c>
      <c r="L4" s="10">
        <f t="shared" si="1"/>
        <v>72</v>
      </c>
      <c r="M4" s="9" t="s">
        <v>536</v>
      </c>
    </row>
    <row r="5" spans="1:13" ht="12.75" customHeight="1">
      <c r="A5" s="9" t="s">
        <v>228</v>
      </c>
      <c r="B5" s="7">
        <v>41507</v>
      </c>
      <c r="C5" s="9" t="s">
        <v>522</v>
      </c>
      <c r="D5" s="13">
        <v>366</v>
      </c>
      <c r="E5" s="22">
        <v>76223</v>
      </c>
      <c r="F5" s="13">
        <v>596</v>
      </c>
      <c r="G5" s="13">
        <v>360</v>
      </c>
      <c r="H5" s="9" t="s">
        <v>538</v>
      </c>
      <c r="I5" s="9">
        <v>1.1499999999999999</v>
      </c>
      <c r="J5" s="20">
        <f t="shared" si="0"/>
        <v>87656.45</v>
      </c>
      <c r="K5" s="25">
        <v>0.02</v>
      </c>
      <c r="L5" s="10">
        <f t="shared" si="1"/>
        <v>7.2</v>
      </c>
      <c r="M5" s="9" t="s">
        <v>539</v>
      </c>
    </row>
    <row r="6" spans="1:13" ht="12.75" customHeight="1">
      <c r="A6" s="9" t="s">
        <v>228</v>
      </c>
      <c r="B6" s="7">
        <v>41507</v>
      </c>
      <c r="C6" s="9" t="s">
        <v>522</v>
      </c>
      <c r="D6" s="13">
        <v>366</v>
      </c>
      <c r="E6" s="22">
        <v>76223</v>
      </c>
      <c r="F6" s="13">
        <v>596</v>
      </c>
      <c r="G6" s="13">
        <v>360</v>
      </c>
      <c r="H6" s="9" t="s">
        <v>540</v>
      </c>
      <c r="I6" s="9">
        <v>1.2</v>
      </c>
      <c r="J6" s="20">
        <f t="shared" si="0"/>
        <v>0</v>
      </c>
      <c r="K6" s="25">
        <v>0</v>
      </c>
      <c r="L6" s="10">
        <f t="shared" si="1"/>
        <v>0</v>
      </c>
      <c r="M6" s="9" t="s">
        <v>539</v>
      </c>
    </row>
    <row r="7" spans="1:13" ht="12.75" customHeight="1">
      <c r="A7" s="9" t="s">
        <v>228</v>
      </c>
      <c r="B7" s="7">
        <v>41507</v>
      </c>
      <c r="C7" s="9" t="s">
        <v>522</v>
      </c>
      <c r="D7" s="13">
        <v>366</v>
      </c>
      <c r="E7" s="22">
        <v>76223</v>
      </c>
      <c r="F7" s="13">
        <v>596</v>
      </c>
      <c r="G7" s="13">
        <v>360</v>
      </c>
      <c r="H7" s="9" t="s">
        <v>541</v>
      </c>
      <c r="I7" s="9">
        <v>1.25</v>
      </c>
      <c r="J7" s="20">
        <f t="shared" si="0"/>
        <v>0</v>
      </c>
      <c r="K7" s="25">
        <v>0</v>
      </c>
      <c r="L7" s="10">
        <f t="shared" si="1"/>
        <v>0</v>
      </c>
      <c r="M7" s="9" t="s">
        <v>539</v>
      </c>
    </row>
    <row r="8" spans="1:13" ht="12.75" customHeight="1">
      <c r="A8" s="9" t="s">
        <v>228</v>
      </c>
      <c r="B8" s="7">
        <v>41507</v>
      </c>
      <c r="C8" s="9" t="s">
        <v>522</v>
      </c>
      <c r="D8" s="13">
        <v>366</v>
      </c>
      <c r="E8" s="22">
        <v>76223</v>
      </c>
      <c r="F8" s="13">
        <v>596</v>
      </c>
      <c r="G8" s="13">
        <v>360</v>
      </c>
      <c r="H8" s="9" t="s">
        <v>542</v>
      </c>
      <c r="I8" s="9">
        <v>1.3</v>
      </c>
      <c r="J8" s="20">
        <f t="shared" si="0"/>
        <v>0</v>
      </c>
      <c r="K8" s="25">
        <v>0</v>
      </c>
      <c r="L8" s="10">
        <f t="shared" si="1"/>
        <v>0</v>
      </c>
      <c r="M8" s="9" t="s">
        <v>539</v>
      </c>
    </row>
    <row r="9" spans="1:13" ht="12.75" customHeight="1">
      <c r="A9" s="9" t="s">
        <v>228</v>
      </c>
      <c r="B9" s="7">
        <v>41507</v>
      </c>
      <c r="C9" s="9" t="s">
        <v>522</v>
      </c>
      <c r="D9" s="13">
        <v>366</v>
      </c>
      <c r="E9" s="22">
        <v>76223</v>
      </c>
      <c r="F9" s="13">
        <v>596</v>
      </c>
      <c r="G9" s="13">
        <v>360</v>
      </c>
      <c r="H9" s="9" t="s">
        <v>543</v>
      </c>
      <c r="I9" s="9">
        <v>1.4</v>
      </c>
      <c r="J9" s="20">
        <f t="shared" si="0"/>
        <v>0</v>
      </c>
      <c r="K9" s="25">
        <v>0</v>
      </c>
      <c r="L9" s="10">
        <f t="shared" si="1"/>
        <v>0</v>
      </c>
      <c r="M9" s="9" t="s">
        <v>539</v>
      </c>
    </row>
    <row r="10" spans="1:13" ht="12.75" customHeight="1">
      <c r="A10" s="9" t="s">
        <v>228</v>
      </c>
      <c r="B10" s="7">
        <v>41507</v>
      </c>
      <c r="C10" s="9" t="s">
        <v>522</v>
      </c>
      <c r="D10" s="13">
        <v>366</v>
      </c>
      <c r="E10" s="22">
        <v>76223</v>
      </c>
      <c r="F10" s="13">
        <v>596</v>
      </c>
      <c r="G10" s="13">
        <v>360</v>
      </c>
      <c r="H10" s="9" t="s">
        <v>544</v>
      </c>
      <c r="I10" s="9" t="s">
        <v>545</v>
      </c>
      <c r="J10" s="22" t="s">
        <v>545</v>
      </c>
      <c r="K10" s="25">
        <v>0</v>
      </c>
      <c r="L10" s="10">
        <f t="shared" si="1"/>
        <v>0</v>
      </c>
      <c r="M10" s="9" t="s">
        <v>539</v>
      </c>
    </row>
    <row r="11" spans="1:13" ht="12.75" customHeight="1">
      <c r="A11" s="9" t="s">
        <v>229</v>
      </c>
      <c r="B11" s="7">
        <v>41493</v>
      </c>
      <c r="C11" s="9" t="s">
        <v>522</v>
      </c>
      <c r="D11" s="13">
        <v>373</v>
      </c>
      <c r="E11" s="22">
        <v>75556</v>
      </c>
      <c r="F11" s="13">
        <v>754</v>
      </c>
      <c r="G11" s="13">
        <v>371</v>
      </c>
      <c r="H11" s="9" t="s">
        <v>533</v>
      </c>
      <c r="I11" s="9">
        <v>1</v>
      </c>
      <c r="J11" s="20">
        <f t="shared" ref="J11:J18" si="2">E11*I11*IF(K11&lt;=0,0,1)</f>
        <v>75556</v>
      </c>
      <c r="K11" s="25">
        <v>1</v>
      </c>
      <c r="L11" s="10">
        <f t="shared" si="1"/>
        <v>371</v>
      </c>
      <c r="M11" s="9" t="s">
        <v>534</v>
      </c>
    </row>
    <row r="12" spans="1:13" ht="12.75" customHeight="1">
      <c r="A12" s="9" t="s">
        <v>229</v>
      </c>
      <c r="B12" s="7">
        <v>41493</v>
      </c>
      <c r="C12" s="9" t="s">
        <v>522</v>
      </c>
      <c r="D12" s="13">
        <v>373</v>
      </c>
      <c r="E12" s="22">
        <v>75556</v>
      </c>
      <c r="F12" s="13">
        <v>754</v>
      </c>
      <c r="G12" s="13">
        <v>371</v>
      </c>
      <c r="H12" s="9" t="s">
        <v>535</v>
      </c>
      <c r="I12" s="9">
        <v>1.0489999999999999</v>
      </c>
      <c r="J12" s="20">
        <f t="shared" si="2"/>
        <v>79258.243999999992</v>
      </c>
      <c r="K12" s="25">
        <v>0.78</v>
      </c>
      <c r="L12" s="10">
        <f t="shared" si="1"/>
        <v>289.38</v>
      </c>
      <c r="M12" s="9" t="s">
        <v>536</v>
      </c>
    </row>
    <row r="13" spans="1:13" ht="12.75" customHeight="1">
      <c r="A13" s="9" t="s">
        <v>229</v>
      </c>
      <c r="B13" s="7">
        <v>41493</v>
      </c>
      <c r="C13" s="9" t="s">
        <v>522</v>
      </c>
      <c r="D13" s="13">
        <v>373</v>
      </c>
      <c r="E13" s="22">
        <v>75556</v>
      </c>
      <c r="F13" s="13">
        <v>754</v>
      </c>
      <c r="G13" s="13">
        <v>371</v>
      </c>
      <c r="H13" s="9" t="s">
        <v>537</v>
      </c>
      <c r="I13" s="9">
        <v>1.1000000000000001</v>
      </c>
      <c r="J13" s="20">
        <f t="shared" si="2"/>
        <v>83111.600000000006</v>
      </c>
      <c r="K13" s="25">
        <v>0.2</v>
      </c>
      <c r="L13" s="10">
        <f t="shared" si="1"/>
        <v>74.2</v>
      </c>
      <c r="M13" s="9" t="s">
        <v>536</v>
      </c>
    </row>
    <row r="14" spans="1:13" ht="12.75" customHeight="1">
      <c r="A14" s="9" t="s">
        <v>229</v>
      </c>
      <c r="B14" s="7">
        <v>41493</v>
      </c>
      <c r="C14" s="9" t="s">
        <v>522</v>
      </c>
      <c r="D14" s="13">
        <v>373</v>
      </c>
      <c r="E14" s="22">
        <v>75556</v>
      </c>
      <c r="F14" s="13">
        <v>754</v>
      </c>
      <c r="G14" s="13">
        <v>371</v>
      </c>
      <c r="H14" s="9" t="s">
        <v>538</v>
      </c>
      <c r="I14" s="9">
        <v>1.1499999999999999</v>
      </c>
      <c r="J14" s="20">
        <f t="shared" si="2"/>
        <v>86889.4</v>
      </c>
      <c r="K14" s="25">
        <v>0.02</v>
      </c>
      <c r="L14" s="10">
        <f t="shared" si="1"/>
        <v>7.42</v>
      </c>
      <c r="M14" s="9" t="s">
        <v>539</v>
      </c>
    </row>
    <row r="15" spans="1:13" ht="12.75" customHeight="1">
      <c r="A15" s="9" t="s">
        <v>229</v>
      </c>
      <c r="B15" s="7">
        <v>41493</v>
      </c>
      <c r="C15" s="9" t="s">
        <v>522</v>
      </c>
      <c r="D15" s="13">
        <v>373</v>
      </c>
      <c r="E15" s="22">
        <v>75556</v>
      </c>
      <c r="F15" s="13">
        <v>754</v>
      </c>
      <c r="G15" s="13">
        <v>371</v>
      </c>
      <c r="H15" s="9" t="s">
        <v>540</v>
      </c>
      <c r="I15" s="9">
        <v>1.2</v>
      </c>
      <c r="J15" s="20">
        <f t="shared" si="2"/>
        <v>0</v>
      </c>
      <c r="K15" s="25">
        <v>0</v>
      </c>
      <c r="L15" s="10">
        <f t="shared" si="1"/>
        <v>0</v>
      </c>
      <c r="M15" s="9" t="s">
        <v>539</v>
      </c>
    </row>
    <row r="16" spans="1:13" ht="12.75" customHeight="1">
      <c r="A16" s="9" t="s">
        <v>229</v>
      </c>
      <c r="B16" s="7">
        <v>41493</v>
      </c>
      <c r="C16" s="9" t="s">
        <v>522</v>
      </c>
      <c r="D16" s="13">
        <v>373</v>
      </c>
      <c r="E16" s="22">
        <v>75556</v>
      </c>
      <c r="F16" s="13">
        <v>754</v>
      </c>
      <c r="G16" s="13">
        <v>371</v>
      </c>
      <c r="H16" s="9" t="s">
        <v>541</v>
      </c>
      <c r="I16" s="9">
        <v>1.25</v>
      </c>
      <c r="J16" s="20">
        <f t="shared" si="2"/>
        <v>0</v>
      </c>
      <c r="K16" s="25">
        <v>0</v>
      </c>
      <c r="L16" s="10">
        <f t="shared" si="1"/>
        <v>0</v>
      </c>
      <c r="M16" s="9" t="s">
        <v>539</v>
      </c>
    </row>
    <row r="17" spans="1:13" ht="12.75" customHeight="1">
      <c r="A17" s="9" t="s">
        <v>229</v>
      </c>
      <c r="B17" s="7">
        <v>41493</v>
      </c>
      <c r="C17" s="9" t="s">
        <v>522</v>
      </c>
      <c r="D17" s="13">
        <v>373</v>
      </c>
      <c r="E17" s="22">
        <v>75556</v>
      </c>
      <c r="F17" s="13">
        <v>754</v>
      </c>
      <c r="G17" s="13">
        <v>371</v>
      </c>
      <c r="H17" s="9" t="s">
        <v>542</v>
      </c>
      <c r="I17" s="9">
        <v>1.3</v>
      </c>
      <c r="J17" s="20">
        <f t="shared" si="2"/>
        <v>0</v>
      </c>
      <c r="K17" s="25">
        <v>0</v>
      </c>
      <c r="L17" s="10">
        <f t="shared" si="1"/>
        <v>0</v>
      </c>
      <c r="M17" s="9" t="s">
        <v>539</v>
      </c>
    </row>
    <row r="18" spans="1:13" ht="12.75" customHeight="1">
      <c r="A18" s="9" t="s">
        <v>229</v>
      </c>
      <c r="B18" s="7">
        <v>41493</v>
      </c>
      <c r="C18" s="9" t="s">
        <v>522</v>
      </c>
      <c r="D18" s="13">
        <v>373</v>
      </c>
      <c r="E18" s="22">
        <v>75556</v>
      </c>
      <c r="F18" s="13">
        <v>754</v>
      </c>
      <c r="G18" s="13">
        <v>371</v>
      </c>
      <c r="H18" s="9" t="s">
        <v>543</v>
      </c>
      <c r="I18" s="9">
        <v>1.4</v>
      </c>
      <c r="J18" s="20">
        <f t="shared" si="2"/>
        <v>0</v>
      </c>
      <c r="K18" s="25">
        <v>0</v>
      </c>
      <c r="L18" s="10">
        <f t="shared" si="1"/>
        <v>0</v>
      </c>
      <c r="M18" s="9" t="s">
        <v>539</v>
      </c>
    </row>
    <row r="19" spans="1:13" ht="12.75" customHeight="1">
      <c r="A19" s="9" t="s">
        <v>229</v>
      </c>
      <c r="B19" s="7">
        <v>41493</v>
      </c>
      <c r="C19" s="9" t="s">
        <v>522</v>
      </c>
      <c r="D19" s="13">
        <v>373</v>
      </c>
      <c r="E19" s="22">
        <v>75556</v>
      </c>
      <c r="F19" s="13">
        <v>754</v>
      </c>
      <c r="G19" s="13">
        <v>371</v>
      </c>
      <c r="H19" s="9" t="s">
        <v>544</v>
      </c>
      <c r="I19" s="9" t="s">
        <v>545</v>
      </c>
      <c r="J19" s="22" t="s">
        <v>545</v>
      </c>
      <c r="K19" s="25">
        <v>0</v>
      </c>
      <c r="L19" s="10">
        <f t="shared" si="1"/>
        <v>0</v>
      </c>
      <c r="M19" s="9" t="s">
        <v>539</v>
      </c>
    </row>
    <row r="20" spans="1:13" ht="12.75" customHeight="1">
      <c r="A20" s="9" t="s">
        <v>230</v>
      </c>
      <c r="B20" s="7">
        <v>41472</v>
      </c>
      <c r="C20" s="9" t="s">
        <v>522</v>
      </c>
      <c r="D20" s="13">
        <v>334</v>
      </c>
      <c r="E20" s="22">
        <v>73989</v>
      </c>
      <c r="F20" s="13">
        <v>621</v>
      </c>
      <c r="G20" s="13">
        <v>332</v>
      </c>
      <c r="H20" s="9" t="s">
        <v>533</v>
      </c>
      <c r="I20" s="9">
        <v>1</v>
      </c>
      <c r="J20" s="20">
        <f t="shared" ref="J20:J27" si="3">E20*I20*IF(K20&lt;=0,0,1)</f>
        <v>73989</v>
      </c>
      <c r="K20" s="25">
        <v>1</v>
      </c>
      <c r="L20" s="10">
        <f t="shared" si="1"/>
        <v>332</v>
      </c>
      <c r="M20" s="9" t="s">
        <v>534</v>
      </c>
    </row>
    <row r="21" spans="1:13" ht="12.75" customHeight="1">
      <c r="A21" s="9" t="s">
        <v>230</v>
      </c>
      <c r="B21" s="7">
        <v>41472</v>
      </c>
      <c r="C21" s="9" t="s">
        <v>522</v>
      </c>
      <c r="D21" s="13">
        <v>334</v>
      </c>
      <c r="E21" s="22">
        <v>73989</v>
      </c>
      <c r="F21" s="13">
        <v>621</v>
      </c>
      <c r="G21" s="13">
        <v>332</v>
      </c>
      <c r="H21" s="9" t="s">
        <v>535</v>
      </c>
      <c r="I21" s="9">
        <v>1.0489999999999999</v>
      </c>
      <c r="J21" s="20">
        <f t="shared" si="3"/>
        <v>77614.460999999996</v>
      </c>
      <c r="K21" s="25">
        <v>0.78</v>
      </c>
      <c r="L21" s="10">
        <f t="shared" si="1"/>
        <v>258.96000000000004</v>
      </c>
      <c r="M21" s="9" t="s">
        <v>536</v>
      </c>
    </row>
    <row r="22" spans="1:13" ht="12.75" customHeight="1">
      <c r="A22" s="9" t="s">
        <v>230</v>
      </c>
      <c r="B22" s="7">
        <v>41472</v>
      </c>
      <c r="C22" s="9" t="s">
        <v>522</v>
      </c>
      <c r="D22" s="13">
        <v>334</v>
      </c>
      <c r="E22" s="22">
        <v>73989</v>
      </c>
      <c r="F22" s="13">
        <v>621</v>
      </c>
      <c r="G22" s="13">
        <v>332</v>
      </c>
      <c r="H22" s="9" t="s">
        <v>537</v>
      </c>
      <c r="I22" s="9">
        <v>1.1000000000000001</v>
      </c>
      <c r="J22" s="20">
        <f t="shared" si="3"/>
        <v>81387.900000000009</v>
      </c>
      <c r="K22" s="25">
        <v>0.2</v>
      </c>
      <c r="L22" s="10">
        <f t="shared" si="1"/>
        <v>66.400000000000006</v>
      </c>
      <c r="M22" s="9" t="s">
        <v>536</v>
      </c>
    </row>
    <row r="23" spans="1:13" ht="12.75" customHeight="1">
      <c r="A23" s="9" t="s">
        <v>230</v>
      </c>
      <c r="B23" s="7">
        <v>41472</v>
      </c>
      <c r="C23" s="9" t="s">
        <v>522</v>
      </c>
      <c r="D23" s="13">
        <v>334</v>
      </c>
      <c r="E23" s="22">
        <v>73989</v>
      </c>
      <c r="F23" s="13">
        <v>621</v>
      </c>
      <c r="G23" s="13">
        <v>332</v>
      </c>
      <c r="H23" s="9" t="s">
        <v>538</v>
      </c>
      <c r="I23" s="9">
        <v>1.1499999999999999</v>
      </c>
      <c r="J23" s="20">
        <f t="shared" si="3"/>
        <v>85087.349999999991</v>
      </c>
      <c r="K23" s="25">
        <v>0.02</v>
      </c>
      <c r="L23" s="10">
        <f t="shared" si="1"/>
        <v>6.6400000000000006</v>
      </c>
      <c r="M23" s="9" t="s">
        <v>539</v>
      </c>
    </row>
    <row r="24" spans="1:13" ht="12.75" customHeight="1">
      <c r="A24" s="9" t="s">
        <v>230</v>
      </c>
      <c r="B24" s="7">
        <v>41472</v>
      </c>
      <c r="C24" s="9" t="s">
        <v>522</v>
      </c>
      <c r="D24" s="13">
        <v>334</v>
      </c>
      <c r="E24" s="22">
        <v>73989</v>
      </c>
      <c r="F24" s="13">
        <v>621</v>
      </c>
      <c r="G24" s="13">
        <v>332</v>
      </c>
      <c r="H24" s="9" t="s">
        <v>540</v>
      </c>
      <c r="I24" s="9">
        <v>1.2</v>
      </c>
      <c r="J24" s="20">
        <f t="shared" si="3"/>
        <v>0</v>
      </c>
      <c r="K24" s="25">
        <v>0</v>
      </c>
      <c r="L24" s="10">
        <f t="shared" si="1"/>
        <v>0</v>
      </c>
      <c r="M24" s="9" t="s">
        <v>539</v>
      </c>
    </row>
    <row r="25" spans="1:13" ht="12.75" customHeight="1">
      <c r="A25" s="9" t="s">
        <v>230</v>
      </c>
      <c r="B25" s="7">
        <v>41472</v>
      </c>
      <c r="C25" s="9" t="s">
        <v>522</v>
      </c>
      <c r="D25" s="13">
        <v>334</v>
      </c>
      <c r="E25" s="22">
        <v>73989</v>
      </c>
      <c r="F25" s="13">
        <v>621</v>
      </c>
      <c r="G25" s="13">
        <v>332</v>
      </c>
      <c r="H25" s="9" t="s">
        <v>541</v>
      </c>
      <c r="I25" s="9">
        <v>1.25</v>
      </c>
      <c r="J25" s="20">
        <f t="shared" si="3"/>
        <v>0</v>
      </c>
      <c r="K25" s="25">
        <v>0</v>
      </c>
      <c r="L25" s="10">
        <f t="shared" si="1"/>
        <v>0</v>
      </c>
      <c r="M25" s="9" t="s">
        <v>539</v>
      </c>
    </row>
    <row r="26" spans="1:13" ht="12.75" customHeight="1">
      <c r="A26" s="9" t="s">
        <v>230</v>
      </c>
      <c r="B26" s="7">
        <v>41472</v>
      </c>
      <c r="C26" s="9" t="s">
        <v>522</v>
      </c>
      <c r="D26" s="13">
        <v>334</v>
      </c>
      <c r="E26" s="22">
        <v>73989</v>
      </c>
      <c r="F26" s="13">
        <v>621</v>
      </c>
      <c r="G26" s="13">
        <v>332</v>
      </c>
      <c r="H26" s="9" t="s">
        <v>542</v>
      </c>
      <c r="I26" s="9">
        <v>1.3</v>
      </c>
      <c r="J26" s="20">
        <f t="shared" si="3"/>
        <v>0</v>
      </c>
      <c r="K26" s="25">
        <v>0</v>
      </c>
      <c r="L26" s="10">
        <f t="shared" si="1"/>
        <v>0</v>
      </c>
      <c r="M26" s="9" t="s">
        <v>539</v>
      </c>
    </row>
    <row r="27" spans="1:13" ht="12.75" customHeight="1">
      <c r="A27" s="9" t="s">
        <v>230</v>
      </c>
      <c r="B27" s="7">
        <v>41472</v>
      </c>
      <c r="C27" s="9" t="s">
        <v>522</v>
      </c>
      <c r="D27" s="13">
        <v>334</v>
      </c>
      <c r="E27" s="22">
        <v>73989</v>
      </c>
      <c r="F27" s="13">
        <v>621</v>
      </c>
      <c r="G27" s="13">
        <v>332</v>
      </c>
      <c r="H27" s="9" t="s">
        <v>543</v>
      </c>
      <c r="I27" s="9">
        <v>1.4</v>
      </c>
      <c r="J27" s="20">
        <f t="shared" si="3"/>
        <v>0</v>
      </c>
      <c r="K27" s="25">
        <v>0</v>
      </c>
      <c r="L27" s="10">
        <f t="shared" si="1"/>
        <v>0</v>
      </c>
      <c r="M27" s="9" t="s">
        <v>539</v>
      </c>
    </row>
    <row r="28" spans="1:13" ht="12.75" customHeight="1">
      <c r="A28" s="9" t="s">
        <v>230</v>
      </c>
      <c r="B28" s="7">
        <v>41472</v>
      </c>
      <c r="C28" s="9" t="s">
        <v>522</v>
      </c>
      <c r="D28" s="13">
        <v>334</v>
      </c>
      <c r="E28" s="22">
        <v>73989</v>
      </c>
      <c r="F28" s="13">
        <v>621</v>
      </c>
      <c r="G28" s="13">
        <v>332</v>
      </c>
      <c r="H28" s="9" t="s">
        <v>544</v>
      </c>
      <c r="I28" s="9" t="s">
        <v>545</v>
      </c>
      <c r="J28" s="22" t="s">
        <v>545</v>
      </c>
      <c r="K28" s="25">
        <v>0</v>
      </c>
      <c r="L28" s="10">
        <f t="shared" si="1"/>
        <v>0</v>
      </c>
      <c r="M28" s="9" t="s">
        <v>539</v>
      </c>
    </row>
    <row r="29" spans="1:13" ht="12.75" customHeight="1">
      <c r="A29" s="9" t="s">
        <v>231</v>
      </c>
      <c r="B29" s="7">
        <v>41458</v>
      </c>
      <c r="C29" s="9" t="s">
        <v>522</v>
      </c>
      <c r="D29" s="13">
        <v>338</v>
      </c>
      <c r="E29" s="22">
        <v>73100</v>
      </c>
      <c r="F29" s="13">
        <v>716</v>
      </c>
      <c r="G29" s="13">
        <v>328</v>
      </c>
      <c r="H29" s="9" t="s">
        <v>533</v>
      </c>
      <c r="I29" s="9">
        <v>1</v>
      </c>
      <c r="J29" s="20">
        <f t="shared" ref="J29:J36" si="4">E29*I29*IF(K29&lt;=0,0,1)</f>
        <v>73100</v>
      </c>
      <c r="K29" s="25">
        <v>1</v>
      </c>
      <c r="L29" s="10">
        <f t="shared" si="1"/>
        <v>328</v>
      </c>
      <c r="M29" s="9" t="s">
        <v>534</v>
      </c>
    </row>
    <row r="30" spans="1:13" ht="12.75" customHeight="1">
      <c r="A30" s="9" t="s">
        <v>231</v>
      </c>
      <c r="B30" s="7">
        <v>41458</v>
      </c>
      <c r="C30" s="9" t="s">
        <v>522</v>
      </c>
      <c r="D30" s="13">
        <v>338</v>
      </c>
      <c r="E30" s="22">
        <v>73100</v>
      </c>
      <c r="F30" s="13">
        <v>716</v>
      </c>
      <c r="G30" s="13">
        <v>328</v>
      </c>
      <c r="H30" s="9" t="s">
        <v>535</v>
      </c>
      <c r="I30" s="9">
        <v>1.0489999999999999</v>
      </c>
      <c r="J30" s="20">
        <f t="shared" si="4"/>
        <v>76681.899999999994</v>
      </c>
      <c r="K30" s="25">
        <v>0.78</v>
      </c>
      <c r="L30" s="10">
        <f t="shared" si="1"/>
        <v>255.84</v>
      </c>
      <c r="M30" s="9" t="s">
        <v>536</v>
      </c>
    </row>
    <row r="31" spans="1:13" ht="12.75" customHeight="1">
      <c r="A31" s="9" t="s">
        <v>231</v>
      </c>
      <c r="B31" s="7">
        <v>41458</v>
      </c>
      <c r="C31" s="9" t="s">
        <v>522</v>
      </c>
      <c r="D31" s="13">
        <v>338</v>
      </c>
      <c r="E31" s="22">
        <v>73100</v>
      </c>
      <c r="F31" s="13">
        <v>716</v>
      </c>
      <c r="G31" s="13">
        <v>328</v>
      </c>
      <c r="H31" s="9" t="s">
        <v>537</v>
      </c>
      <c r="I31" s="9">
        <v>1.1000000000000001</v>
      </c>
      <c r="J31" s="20">
        <f t="shared" si="4"/>
        <v>80410</v>
      </c>
      <c r="K31" s="25">
        <v>0.2</v>
      </c>
      <c r="L31" s="10">
        <f t="shared" si="1"/>
        <v>65.600000000000009</v>
      </c>
      <c r="M31" s="9" t="s">
        <v>536</v>
      </c>
    </row>
    <row r="32" spans="1:13" ht="12.75" customHeight="1">
      <c r="A32" s="9" t="s">
        <v>231</v>
      </c>
      <c r="B32" s="7">
        <v>41458</v>
      </c>
      <c r="C32" s="9" t="s">
        <v>522</v>
      </c>
      <c r="D32" s="13">
        <v>338</v>
      </c>
      <c r="E32" s="22">
        <v>73100</v>
      </c>
      <c r="F32" s="13">
        <v>716</v>
      </c>
      <c r="G32" s="13">
        <v>328</v>
      </c>
      <c r="H32" s="9" t="s">
        <v>538</v>
      </c>
      <c r="I32" s="9">
        <v>1.1499999999999999</v>
      </c>
      <c r="J32" s="20">
        <f t="shared" si="4"/>
        <v>84065</v>
      </c>
      <c r="K32" s="25">
        <v>0.02</v>
      </c>
      <c r="L32" s="10">
        <f t="shared" si="1"/>
        <v>6.5600000000000005</v>
      </c>
      <c r="M32" s="9" t="s">
        <v>539</v>
      </c>
    </row>
    <row r="33" spans="1:13" ht="12.75" customHeight="1">
      <c r="A33" s="9" t="s">
        <v>231</v>
      </c>
      <c r="B33" s="7">
        <v>41458</v>
      </c>
      <c r="C33" s="9" t="s">
        <v>522</v>
      </c>
      <c r="D33" s="13">
        <v>338</v>
      </c>
      <c r="E33" s="22">
        <v>73100</v>
      </c>
      <c r="F33" s="13">
        <v>716</v>
      </c>
      <c r="G33" s="13">
        <v>328</v>
      </c>
      <c r="H33" s="9" t="s">
        <v>540</v>
      </c>
      <c r="I33" s="9">
        <v>1.2</v>
      </c>
      <c r="J33" s="20">
        <f t="shared" si="4"/>
        <v>0</v>
      </c>
      <c r="K33" s="25">
        <v>0</v>
      </c>
      <c r="L33" s="10">
        <f t="shared" si="1"/>
        <v>0</v>
      </c>
      <c r="M33" s="9" t="s">
        <v>539</v>
      </c>
    </row>
    <row r="34" spans="1:13" ht="12.75" customHeight="1">
      <c r="A34" s="9" t="s">
        <v>231</v>
      </c>
      <c r="B34" s="7">
        <v>41458</v>
      </c>
      <c r="C34" s="9" t="s">
        <v>522</v>
      </c>
      <c r="D34" s="13">
        <v>338</v>
      </c>
      <c r="E34" s="22">
        <v>73100</v>
      </c>
      <c r="F34" s="13">
        <v>716</v>
      </c>
      <c r="G34" s="13">
        <v>328</v>
      </c>
      <c r="H34" s="9" t="s">
        <v>541</v>
      </c>
      <c r="I34" s="9">
        <v>1.25</v>
      </c>
      <c r="J34" s="20">
        <f t="shared" si="4"/>
        <v>0</v>
      </c>
      <c r="K34" s="25">
        <v>0</v>
      </c>
      <c r="L34" s="10">
        <f t="shared" si="1"/>
        <v>0</v>
      </c>
      <c r="M34" s="9" t="s">
        <v>539</v>
      </c>
    </row>
    <row r="35" spans="1:13" ht="12.75" customHeight="1">
      <c r="A35" s="9" t="s">
        <v>231</v>
      </c>
      <c r="B35" s="7">
        <v>41458</v>
      </c>
      <c r="C35" s="9" t="s">
        <v>522</v>
      </c>
      <c r="D35" s="13">
        <v>338</v>
      </c>
      <c r="E35" s="22">
        <v>73100</v>
      </c>
      <c r="F35" s="13">
        <v>716</v>
      </c>
      <c r="G35" s="13">
        <v>328</v>
      </c>
      <c r="H35" s="9" t="s">
        <v>542</v>
      </c>
      <c r="I35" s="9">
        <v>1.3</v>
      </c>
      <c r="J35" s="20">
        <f t="shared" si="4"/>
        <v>0</v>
      </c>
      <c r="K35" s="25">
        <v>0</v>
      </c>
      <c r="L35" s="10">
        <f t="shared" si="1"/>
        <v>0</v>
      </c>
      <c r="M35" s="9" t="s">
        <v>539</v>
      </c>
    </row>
    <row r="36" spans="1:13" ht="12.75" customHeight="1">
      <c r="A36" s="9" t="s">
        <v>231</v>
      </c>
      <c r="B36" s="7">
        <v>41458</v>
      </c>
      <c r="C36" s="9" t="s">
        <v>522</v>
      </c>
      <c r="D36" s="13">
        <v>338</v>
      </c>
      <c r="E36" s="22">
        <v>73100</v>
      </c>
      <c r="F36" s="13">
        <v>716</v>
      </c>
      <c r="G36" s="13">
        <v>328</v>
      </c>
      <c r="H36" s="9" t="s">
        <v>543</v>
      </c>
      <c r="I36" s="9">
        <v>1.4</v>
      </c>
      <c r="J36" s="20">
        <f t="shared" si="4"/>
        <v>0</v>
      </c>
      <c r="K36" s="25">
        <v>0</v>
      </c>
      <c r="L36" s="10">
        <f t="shared" si="1"/>
        <v>0</v>
      </c>
      <c r="M36" s="9" t="s">
        <v>539</v>
      </c>
    </row>
    <row r="37" spans="1:13" ht="12.75" customHeight="1">
      <c r="A37" s="9" t="s">
        <v>231</v>
      </c>
      <c r="B37" s="7">
        <v>41458</v>
      </c>
      <c r="C37" s="9" t="s">
        <v>522</v>
      </c>
      <c r="D37" s="13">
        <v>338</v>
      </c>
      <c r="E37" s="22">
        <v>73100</v>
      </c>
      <c r="F37" s="13">
        <v>716</v>
      </c>
      <c r="G37" s="13">
        <v>328</v>
      </c>
      <c r="H37" s="9" t="s">
        <v>544</v>
      </c>
      <c r="I37" s="9" t="s">
        <v>545</v>
      </c>
      <c r="J37" s="22" t="s">
        <v>545</v>
      </c>
      <c r="K37" s="25">
        <v>0</v>
      </c>
      <c r="L37" s="10">
        <f t="shared" si="1"/>
        <v>0</v>
      </c>
      <c r="M37" s="9" t="s">
        <v>539</v>
      </c>
    </row>
    <row r="38" spans="1:13" ht="12.75" customHeight="1">
      <c r="A38" s="9" t="s">
        <v>232</v>
      </c>
      <c r="B38" s="7">
        <v>41444</v>
      </c>
      <c r="C38" s="9" t="s">
        <v>522</v>
      </c>
      <c r="D38" s="13">
        <v>342</v>
      </c>
      <c r="E38" s="22">
        <v>69903</v>
      </c>
      <c r="F38" s="13">
        <v>788</v>
      </c>
      <c r="G38" s="13">
        <v>341</v>
      </c>
      <c r="H38" s="9" t="s">
        <v>533</v>
      </c>
      <c r="I38" s="9">
        <v>1</v>
      </c>
      <c r="J38" s="20">
        <f t="shared" ref="J38:J45" si="5">E38*I38*IF(K38&lt;=0,0,1)</f>
        <v>69903</v>
      </c>
      <c r="K38" s="25">
        <v>1</v>
      </c>
      <c r="L38" s="10">
        <f t="shared" si="1"/>
        <v>341</v>
      </c>
      <c r="M38" s="9" t="s">
        <v>534</v>
      </c>
    </row>
    <row r="39" spans="1:13" ht="12.75" customHeight="1">
      <c r="A39" s="9" t="s">
        <v>232</v>
      </c>
      <c r="B39" s="7">
        <v>41444</v>
      </c>
      <c r="C39" s="9" t="s">
        <v>522</v>
      </c>
      <c r="D39" s="13">
        <v>342</v>
      </c>
      <c r="E39" s="22">
        <v>69903</v>
      </c>
      <c r="F39" s="13">
        <v>788</v>
      </c>
      <c r="G39" s="13">
        <v>341</v>
      </c>
      <c r="H39" s="9" t="s">
        <v>535</v>
      </c>
      <c r="I39" s="9">
        <v>1.0489999999999999</v>
      </c>
      <c r="J39" s="20">
        <f t="shared" si="5"/>
        <v>73328.246999999988</v>
      </c>
      <c r="K39" s="25">
        <v>0.78</v>
      </c>
      <c r="L39" s="10">
        <f t="shared" si="1"/>
        <v>265.98</v>
      </c>
      <c r="M39" s="9" t="s">
        <v>536</v>
      </c>
    </row>
    <row r="40" spans="1:13" ht="12.75" customHeight="1">
      <c r="A40" s="9" t="s">
        <v>232</v>
      </c>
      <c r="B40" s="7">
        <v>41444</v>
      </c>
      <c r="C40" s="9" t="s">
        <v>522</v>
      </c>
      <c r="D40" s="13">
        <v>342</v>
      </c>
      <c r="E40" s="22">
        <v>69903</v>
      </c>
      <c r="F40" s="13">
        <v>788</v>
      </c>
      <c r="G40" s="13">
        <v>341</v>
      </c>
      <c r="H40" s="9" t="s">
        <v>537</v>
      </c>
      <c r="I40" s="9">
        <v>1.1000000000000001</v>
      </c>
      <c r="J40" s="20">
        <f t="shared" si="5"/>
        <v>76893.3</v>
      </c>
      <c r="K40" s="25">
        <v>0.2</v>
      </c>
      <c r="L40" s="10">
        <f t="shared" si="1"/>
        <v>68.2</v>
      </c>
      <c r="M40" s="9" t="s">
        <v>536</v>
      </c>
    </row>
    <row r="41" spans="1:13" ht="12.75" customHeight="1">
      <c r="A41" s="9" t="s">
        <v>232</v>
      </c>
      <c r="B41" s="7">
        <v>41444</v>
      </c>
      <c r="C41" s="9" t="s">
        <v>522</v>
      </c>
      <c r="D41" s="13">
        <v>342</v>
      </c>
      <c r="E41" s="22">
        <v>69903</v>
      </c>
      <c r="F41" s="13">
        <v>788</v>
      </c>
      <c r="G41" s="13">
        <v>341</v>
      </c>
      <c r="H41" s="9" t="s">
        <v>538</v>
      </c>
      <c r="I41" s="9">
        <v>1.1499999999999999</v>
      </c>
      <c r="J41" s="20">
        <f t="shared" si="5"/>
        <v>80388.45</v>
      </c>
      <c r="K41" s="25">
        <v>0.02</v>
      </c>
      <c r="L41" s="10">
        <f t="shared" si="1"/>
        <v>6.82</v>
      </c>
      <c r="M41" s="9" t="s">
        <v>539</v>
      </c>
    </row>
    <row r="42" spans="1:13" ht="12.75" customHeight="1">
      <c r="A42" s="9" t="s">
        <v>232</v>
      </c>
      <c r="B42" s="7">
        <v>41444</v>
      </c>
      <c r="C42" s="9" t="s">
        <v>522</v>
      </c>
      <c r="D42" s="13">
        <v>342</v>
      </c>
      <c r="E42" s="22">
        <v>69903</v>
      </c>
      <c r="F42" s="13">
        <v>788</v>
      </c>
      <c r="G42" s="13">
        <v>341</v>
      </c>
      <c r="H42" s="9" t="s">
        <v>540</v>
      </c>
      <c r="I42" s="9">
        <v>1.2</v>
      </c>
      <c r="J42" s="20">
        <f t="shared" si="5"/>
        <v>0</v>
      </c>
      <c r="K42" s="25">
        <v>0</v>
      </c>
      <c r="L42" s="10">
        <f t="shared" si="1"/>
        <v>0</v>
      </c>
      <c r="M42" s="9" t="s">
        <v>539</v>
      </c>
    </row>
    <row r="43" spans="1:13" ht="12.75" customHeight="1">
      <c r="A43" s="9" t="s">
        <v>232</v>
      </c>
      <c r="B43" s="7">
        <v>41444</v>
      </c>
      <c r="C43" s="9" t="s">
        <v>522</v>
      </c>
      <c r="D43" s="13">
        <v>342</v>
      </c>
      <c r="E43" s="22">
        <v>69903</v>
      </c>
      <c r="F43" s="13">
        <v>788</v>
      </c>
      <c r="G43" s="13">
        <v>341</v>
      </c>
      <c r="H43" s="9" t="s">
        <v>541</v>
      </c>
      <c r="I43" s="9">
        <v>1.25</v>
      </c>
      <c r="J43" s="20">
        <f t="shared" si="5"/>
        <v>0</v>
      </c>
      <c r="K43" s="25">
        <v>0</v>
      </c>
      <c r="L43" s="10">
        <f t="shared" si="1"/>
        <v>0</v>
      </c>
      <c r="M43" s="9" t="s">
        <v>539</v>
      </c>
    </row>
    <row r="44" spans="1:13" ht="12.75" customHeight="1">
      <c r="A44" s="9" t="s">
        <v>232</v>
      </c>
      <c r="B44" s="7">
        <v>41444</v>
      </c>
      <c r="C44" s="9" t="s">
        <v>522</v>
      </c>
      <c r="D44" s="13">
        <v>342</v>
      </c>
      <c r="E44" s="22">
        <v>69903</v>
      </c>
      <c r="F44" s="13">
        <v>788</v>
      </c>
      <c r="G44" s="13">
        <v>341</v>
      </c>
      <c r="H44" s="9" t="s">
        <v>542</v>
      </c>
      <c r="I44" s="9">
        <v>1.3</v>
      </c>
      <c r="J44" s="20">
        <f t="shared" si="5"/>
        <v>0</v>
      </c>
      <c r="K44" s="25">
        <v>0</v>
      </c>
      <c r="L44" s="10">
        <f t="shared" si="1"/>
        <v>0</v>
      </c>
      <c r="M44" s="9" t="s">
        <v>539</v>
      </c>
    </row>
    <row r="45" spans="1:13" ht="12.75" customHeight="1">
      <c r="A45" s="9" t="s">
        <v>232</v>
      </c>
      <c r="B45" s="7">
        <v>41444</v>
      </c>
      <c r="C45" s="9" t="s">
        <v>522</v>
      </c>
      <c r="D45" s="13">
        <v>342</v>
      </c>
      <c r="E45" s="22">
        <v>69903</v>
      </c>
      <c r="F45" s="13">
        <v>788</v>
      </c>
      <c r="G45" s="13">
        <v>341</v>
      </c>
      <c r="H45" s="9" t="s">
        <v>543</v>
      </c>
      <c r="I45" s="9">
        <v>1.4</v>
      </c>
      <c r="J45" s="20">
        <f t="shared" si="5"/>
        <v>0</v>
      </c>
      <c r="K45" s="25">
        <v>0</v>
      </c>
      <c r="L45" s="10">
        <f t="shared" si="1"/>
        <v>0</v>
      </c>
      <c r="M45" s="9" t="s">
        <v>539</v>
      </c>
    </row>
    <row r="46" spans="1:13" ht="12.75" customHeight="1">
      <c r="A46" s="9" t="s">
        <v>232</v>
      </c>
      <c r="B46" s="7">
        <v>41444</v>
      </c>
      <c r="C46" s="9" t="s">
        <v>522</v>
      </c>
      <c r="D46" s="13">
        <v>342</v>
      </c>
      <c r="E46" s="22">
        <v>69903</v>
      </c>
      <c r="F46" s="13">
        <v>788</v>
      </c>
      <c r="G46" s="13">
        <v>341</v>
      </c>
      <c r="H46" s="9" t="s">
        <v>544</v>
      </c>
      <c r="I46" s="9" t="s">
        <v>545</v>
      </c>
      <c r="J46" s="22" t="s">
        <v>545</v>
      </c>
      <c r="K46" s="25">
        <v>0</v>
      </c>
      <c r="L46" s="10">
        <f t="shared" si="1"/>
        <v>0</v>
      </c>
      <c r="M46" s="9" t="s">
        <v>539</v>
      </c>
    </row>
    <row r="47" spans="1:13" ht="12.75" customHeight="1">
      <c r="A47" s="9" t="s">
        <v>233</v>
      </c>
      <c r="B47" s="7">
        <v>41430</v>
      </c>
      <c r="C47" s="9" t="s">
        <v>522</v>
      </c>
      <c r="D47" s="13">
        <v>341</v>
      </c>
      <c r="E47" s="22">
        <v>67301</v>
      </c>
      <c r="F47" s="13">
        <v>855</v>
      </c>
      <c r="G47" s="13">
        <v>336</v>
      </c>
      <c r="H47" s="9" t="s">
        <v>533</v>
      </c>
      <c r="I47" s="9">
        <v>1</v>
      </c>
      <c r="J47" s="20">
        <f t="shared" ref="J47:J54" si="6">E47*I47*IF(K47&lt;=0,0,1)</f>
        <v>67301</v>
      </c>
      <c r="K47" s="25">
        <v>1</v>
      </c>
      <c r="L47" s="10">
        <f t="shared" si="1"/>
        <v>336</v>
      </c>
      <c r="M47" s="9" t="s">
        <v>534</v>
      </c>
    </row>
    <row r="48" spans="1:13" ht="12.75" customHeight="1">
      <c r="A48" s="9" t="s">
        <v>233</v>
      </c>
      <c r="B48" s="7">
        <v>41430</v>
      </c>
      <c r="C48" s="9" t="s">
        <v>522</v>
      </c>
      <c r="D48" s="13">
        <v>341</v>
      </c>
      <c r="E48" s="22">
        <v>67301</v>
      </c>
      <c r="F48" s="13">
        <v>855</v>
      </c>
      <c r="G48" s="13">
        <v>336</v>
      </c>
      <c r="H48" s="9" t="s">
        <v>535</v>
      </c>
      <c r="I48" s="9">
        <v>1.0489999999999999</v>
      </c>
      <c r="J48" s="20">
        <f t="shared" si="6"/>
        <v>70598.748999999996</v>
      </c>
      <c r="K48" s="25">
        <v>0.78</v>
      </c>
      <c r="L48" s="10">
        <f t="shared" si="1"/>
        <v>262.08</v>
      </c>
      <c r="M48" s="9" t="s">
        <v>536</v>
      </c>
    </row>
    <row r="49" spans="1:13" ht="12.75" customHeight="1">
      <c r="A49" s="9" t="s">
        <v>233</v>
      </c>
      <c r="B49" s="7">
        <v>41430</v>
      </c>
      <c r="C49" s="9" t="s">
        <v>522</v>
      </c>
      <c r="D49" s="13">
        <v>341</v>
      </c>
      <c r="E49" s="22">
        <v>67301</v>
      </c>
      <c r="F49" s="13">
        <v>855</v>
      </c>
      <c r="G49" s="13">
        <v>336</v>
      </c>
      <c r="H49" s="9" t="s">
        <v>537</v>
      </c>
      <c r="I49" s="9">
        <v>1.1000000000000001</v>
      </c>
      <c r="J49" s="20">
        <f t="shared" si="6"/>
        <v>74031.100000000006</v>
      </c>
      <c r="K49" s="25">
        <v>0.2</v>
      </c>
      <c r="L49" s="10">
        <f t="shared" si="1"/>
        <v>67.2</v>
      </c>
      <c r="M49" s="9" t="s">
        <v>536</v>
      </c>
    </row>
    <row r="50" spans="1:13" ht="12.75" customHeight="1">
      <c r="A50" s="9" t="s">
        <v>233</v>
      </c>
      <c r="B50" s="7">
        <v>41430</v>
      </c>
      <c r="C50" s="9" t="s">
        <v>522</v>
      </c>
      <c r="D50" s="13">
        <v>341</v>
      </c>
      <c r="E50" s="22">
        <v>67301</v>
      </c>
      <c r="F50" s="13">
        <v>855</v>
      </c>
      <c r="G50" s="13">
        <v>336</v>
      </c>
      <c r="H50" s="9" t="s">
        <v>538</v>
      </c>
      <c r="I50" s="9">
        <v>1.1499999999999999</v>
      </c>
      <c r="J50" s="20">
        <f t="shared" si="6"/>
        <v>77396.149999999994</v>
      </c>
      <c r="K50" s="25">
        <v>0.02</v>
      </c>
      <c r="L50" s="10">
        <f t="shared" si="1"/>
        <v>6.72</v>
      </c>
      <c r="M50" s="9" t="s">
        <v>539</v>
      </c>
    </row>
    <row r="51" spans="1:13" ht="12.75" customHeight="1">
      <c r="A51" s="9" t="s">
        <v>233</v>
      </c>
      <c r="B51" s="7">
        <v>41430</v>
      </c>
      <c r="C51" s="9" t="s">
        <v>522</v>
      </c>
      <c r="D51" s="13">
        <v>341</v>
      </c>
      <c r="E51" s="22">
        <v>67301</v>
      </c>
      <c r="F51" s="13">
        <v>855</v>
      </c>
      <c r="G51" s="13">
        <v>336</v>
      </c>
      <c r="H51" s="9" t="s">
        <v>540</v>
      </c>
      <c r="I51" s="9">
        <v>1.2</v>
      </c>
      <c r="J51" s="20">
        <f t="shared" si="6"/>
        <v>0</v>
      </c>
      <c r="K51" s="25">
        <v>0</v>
      </c>
      <c r="L51" s="10">
        <f t="shared" si="1"/>
        <v>0</v>
      </c>
      <c r="M51" s="9" t="s">
        <v>539</v>
      </c>
    </row>
    <row r="52" spans="1:13" ht="12.75" customHeight="1">
      <c r="A52" s="9" t="s">
        <v>233</v>
      </c>
      <c r="B52" s="7">
        <v>41430</v>
      </c>
      <c r="C52" s="9" t="s">
        <v>522</v>
      </c>
      <c r="D52" s="13">
        <v>341</v>
      </c>
      <c r="E52" s="22">
        <v>67301</v>
      </c>
      <c r="F52" s="13">
        <v>855</v>
      </c>
      <c r="G52" s="13">
        <v>336</v>
      </c>
      <c r="H52" s="9" t="s">
        <v>541</v>
      </c>
      <c r="I52" s="9">
        <v>1.25</v>
      </c>
      <c r="J52" s="20">
        <f t="shared" si="6"/>
        <v>0</v>
      </c>
      <c r="K52" s="25">
        <v>0</v>
      </c>
      <c r="L52" s="10">
        <f t="shared" si="1"/>
        <v>0</v>
      </c>
      <c r="M52" s="9" t="s">
        <v>539</v>
      </c>
    </row>
    <row r="53" spans="1:13" ht="12.75" customHeight="1">
      <c r="A53" s="9" t="s">
        <v>233</v>
      </c>
      <c r="B53" s="7">
        <v>41430</v>
      </c>
      <c r="C53" s="9" t="s">
        <v>522</v>
      </c>
      <c r="D53" s="13">
        <v>341</v>
      </c>
      <c r="E53" s="22">
        <v>67301</v>
      </c>
      <c r="F53" s="13">
        <v>855</v>
      </c>
      <c r="G53" s="13">
        <v>336</v>
      </c>
      <c r="H53" s="9" t="s">
        <v>542</v>
      </c>
      <c r="I53" s="9">
        <v>1.3</v>
      </c>
      <c r="J53" s="20">
        <f t="shared" si="6"/>
        <v>0</v>
      </c>
      <c r="K53" s="25">
        <v>0</v>
      </c>
      <c r="L53" s="10">
        <f t="shared" si="1"/>
        <v>0</v>
      </c>
      <c r="M53" s="9" t="s">
        <v>539</v>
      </c>
    </row>
    <row r="54" spans="1:13" ht="12.75" customHeight="1">
      <c r="A54" s="9" t="s">
        <v>233</v>
      </c>
      <c r="B54" s="7">
        <v>41430</v>
      </c>
      <c r="C54" s="9" t="s">
        <v>522</v>
      </c>
      <c r="D54" s="13">
        <v>341</v>
      </c>
      <c r="E54" s="22">
        <v>67301</v>
      </c>
      <c r="F54" s="13">
        <v>855</v>
      </c>
      <c r="G54" s="13">
        <v>336</v>
      </c>
      <c r="H54" s="9" t="s">
        <v>543</v>
      </c>
      <c r="I54" s="9">
        <v>1.4</v>
      </c>
      <c r="J54" s="20">
        <f t="shared" si="6"/>
        <v>0</v>
      </c>
      <c r="K54" s="25">
        <v>0</v>
      </c>
      <c r="L54" s="10">
        <f t="shared" si="1"/>
        <v>0</v>
      </c>
      <c r="M54" s="9" t="s">
        <v>539</v>
      </c>
    </row>
    <row r="55" spans="1:13" ht="12.75" customHeight="1">
      <c r="A55" s="9" t="s">
        <v>233</v>
      </c>
      <c r="B55" s="7">
        <v>41430</v>
      </c>
      <c r="C55" s="9" t="s">
        <v>522</v>
      </c>
      <c r="D55" s="13">
        <v>341</v>
      </c>
      <c r="E55" s="22">
        <v>67301</v>
      </c>
      <c r="F55" s="13">
        <v>855</v>
      </c>
      <c r="G55" s="13">
        <v>336</v>
      </c>
      <c r="H55" s="9" t="s">
        <v>544</v>
      </c>
      <c r="I55" s="9" t="s">
        <v>545</v>
      </c>
      <c r="J55" s="22" t="s">
        <v>545</v>
      </c>
      <c r="K55" s="25">
        <v>0</v>
      </c>
      <c r="L55" s="10">
        <f t="shared" si="1"/>
        <v>0</v>
      </c>
      <c r="M55" s="9" t="s">
        <v>539</v>
      </c>
    </row>
    <row r="56" spans="1:13" ht="12.75" customHeight="1">
      <c r="A56" s="9" t="s">
        <v>228</v>
      </c>
      <c r="B56" s="7">
        <v>41507</v>
      </c>
      <c r="C56" s="9" t="s">
        <v>523</v>
      </c>
      <c r="D56" s="13">
        <v>375</v>
      </c>
      <c r="E56" s="22">
        <v>76607</v>
      </c>
      <c r="F56" s="13">
        <v>627</v>
      </c>
      <c r="G56" s="13">
        <v>371</v>
      </c>
      <c r="H56" s="9" t="s">
        <v>533</v>
      </c>
      <c r="I56" s="9">
        <v>1</v>
      </c>
      <c r="J56" s="20">
        <f t="shared" ref="J56:J63" si="7">E56*I56*IF(K56&lt;=0,0,1)</f>
        <v>76607</v>
      </c>
      <c r="K56" s="25">
        <v>1</v>
      </c>
      <c r="L56" s="10">
        <f t="shared" si="1"/>
        <v>371</v>
      </c>
      <c r="M56" s="9" t="s">
        <v>534</v>
      </c>
    </row>
    <row r="57" spans="1:13" ht="12.75" customHeight="1">
      <c r="A57" s="9" t="s">
        <v>228</v>
      </c>
      <c r="B57" s="7">
        <v>41507</v>
      </c>
      <c r="C57" s="9" t="s">
        <v>523</v>
      </c>
      <c r="D57" s="13">
        <v>375</v>
      </c>
      <c r="E57" s="22">
        <v>76607</v>
      </c>
      <c r="F57" s="13">
        <v>627</v>
      </c>
      <c r="G57" s="13">
        <v>371</v>
      </c>
      <c r="H57" s="9" t="s">
        <v>535</v>
      </c>
      <c r="I57" s="9">
        <v>1.0489999999999999</v>
      </c>
      <c r="J57" s="20">
        <f t="shared" si="7"/>
        <v>80360.742999999988</v>
      </c>
      <c r="K57" s="25">
        <v>0.64</v>
      </c>
      <c r="L57" s="10">
        <f t="shared" si="1"/>
        <v>237.44</v>
      </c>
      <c r="M57" s="9" t="s">
        <v>536</v>
      </c>
    </row>
    <row r="58" spans="1:13" ht="12.75" customHeight="1">
      <c r="A58" s="9" t="s">
        <v>228</v>
      </c>
      <c r="B58" s="7">
        <v>41507</v>
      </c>
      <c r="C58" s="9" t="s">
        <v>523</v>
      </c>
      <c r="D58" s="13">
        <v>375</v>
      </c>
      <c r="E58" s="22">
        <v>76607</v>
      </c>
      <c r="F58" s="13">
        <v>627</v>
      </c>
      <c r="G58" s="13">
        <v>371</v>
      </c>
      <c r="H58" s="9" t="s">
        <v>537</v>
      </c>
      <c r="I58" s="9">
        <v>1.1000000000000001</v>
      </c>
      <c r="J58" s="20">
        <f t="shared" si="7"/>
        <v>84267.700000000012</v>
      </c>
      <c r="K58" s="25">
        <v>0.24</v>
      </c>
      <c r="L58" s="10">
        <f t="shared" si="1"/>
        <v>89.039999999999992</v>
      </c>
      <c r="M58" s="9" t="s">
        <v>536</v>
      </c>
    </row>
    <row r="59" spans="1:13" ht="12.75" customHeight="1">
      <c r="A59" s="9" t="s">
        <v>228</v>
      </c>
      <c r="B59" s="7">
        <v>41507</v>
      </c>
      <c r="C59" s="9" t="s">
        <v>523</v>
      </c>
      <c r="D59" s="13">
        <v>375</v>
      </c>
      <c r="E59" s="22">
        <v>76607</v>
      </c>
      <c r="F59" s="13">
        <v>627</v>
      </c>
      <c r="G59" s="13">
        <v>371</v>
      </c>
      <c r="H59" s="9" t="s">
        <v>538</v>
      </c>
      <c r="I59" s="9">
        <v>1.1499999999999999</v>
      </c>
      <c r="J59" s="20">
        <f t="shared" si="7"/>
        <v>88098.049999999988</v>
      </c>
      <c r="K59" s="25">
        <v>0.05</v>
      </c>
      <c r="L59" s="10">
        <f t="shared" si="1"/>
        <v>18.55</v>
      </c>
      <c r="M59" s="9" t="s">
        <v>539</v>
      </c>
    </row>
    <row r="60" spans="1:13" ht="12.75" customHeight="1">
      <c r="A60" s="9" t="s">
        <v>228</v>
      </c>
      <c r="B60" s="7">
        <v>41507</v>
      </c>
      <c r="C60" s="9" t="s">
        <v>523</v>
      </c>
      <c r="D60" s="13">
        <v>375</v>
      </c>
      <c r="E60" s="22">
        <v>76607</v>
      </c>
      <c r="F60" s="13">
        <v>627</v>
      </c>
      <c r="G60" s="13">
        <v>371</v>
      </c>
      <c r="H60" s="9" t="s">
        <v>540</v>
      </c>
      <c r="I60" s="9">
        <v>1.2</v>
      </c>
      <c r="J60" s="20">
        <f t="shared" si="7"/>
        <v>91928.4</v>
      </c>
      <c r="K60" s="25">
        <v>0.03</v>
      </c>
      <c r="L60" s="10">
        <f t="shared" si="1"/>
        <v>11.129999999999999</v>
      </c>
      <c r="M60" s="9" t="s">
        <v>539</v>
      </c>
    </row>
    <row r="61" spans="1:13" ht="12.75" customHeight="1">
      <c r="A61" s="9" t="s">
        <v>228</v>
      </c>
      <c r="B61" s="7">
        <v>41507</v>
      </c>
      <c r="C61" s="9" t="s">
        <v>523</v>
      </c>
      <c r="D61" s="13">
        <v>375</v>
      </c>
      <c r="E61" s="22">
        <v>76607</v>
      </c>
      <c r="F61" s="13">
        <v>627</v>
      </c>
      <c r="G61" s="13">
        <v>371</v>
      </c>
      <c r="H61" s="9" t="s">
        <v>541</v>
      </c>
      <c r="I61" s="9">
        <v>1.25</v>
      </c>
      <c r="J61" s="20">
        <f t="shared" si="7"/>
        <v>95758.75</v>
      </c>
      <c r="K61" s="25">
        <v>0.02</v>
      </c>
      <c r="L61" s="10">
        <f t="shared" si="1"/>
        <v>7.42</v>
      </c>
      <c r="M61" s="9" t="s">
        <v>539</v>
      </c>
    </row>
    <row r="62" spans="1:13" ht="12.75" customHeight="1">
      <c r="A62" s="9" t="s">
        <v>228</v>
      </c>
      <c r="B62" s="7">
        <v>41507</v>
      </c>
      <c r="C62" s="9" t="s">
        <v>523</v>
      </c>
      <c r="D62" s="13">
        <v>375</v>
      </c>
      <c r="E62" s="22">
        <v>76607</v>
      </c>
      <c r="F62" s="13">
        <v>627</v>
      </c>
      <c r="G62" s="13">
        <v>371</v>
      </c>
      <c r="H62" s="9" t="s">
        <v>542</v>
      </c>
      <c r="I62" s="9">
        <v>1.3</v>
      </c>
      <c r="J62" s="20">
        <f t="shared" si="7"/>
        <v>99589.1</v>
      </c>
      <c r="K62" s="25">
        <v>0.02</v>
      </c>
      <c r="L62" s="10">
        <f t="shared" si="1"/>
        <v>7.42</v>
      </c>
      <c r="M62" s="9" t="s">
        <v>539</v>
      </c>
    </row>
    <row r="63" spans="1:13" ht="25.5">
      <c r="A63" s="9" t="s">
        <v>228</v>
      </c>
      <c r="B63" s="7">
        <v>41507</v>
      </c>
      <c r="C63" s="9" t="s">
        <v>523</v>
      </c>
      <c r="D63" s="13">
        <v>375</v>
      </c>
      <c r="E63" s="22">
        <v>76607</v>
      </c>
      <c r="F63" s="13">
        <v>627</v>
      </c>
      <c r="G63" s="13">
        <v>371</v>
      </c>
      <c r="H63" s="9" t="s">
        <v>543</v>
      </c>
      <c r="I63" s="9">
        <v>1.4</v>
      </c>
      <c r="J63" s="20">
        <f t="shared" si="7"/>
        <v>0</v>
      </c>
      <c r="K63" s="25">
        <v>0</v>
      </c>
      <c r="L63" s="10">
        <f t="shared" si="1"/>
        <v>0</v>
      </c>
      <c r="M63" s="9" t="s">
        <v>539</v>
      </c>
    </row>
    <row r="64" spans="1:13" ht="25.5">
      <c r="A64" s="9" t="s">
        <v>228</v>
      </c>
      <c r="B64" s="7">
        <v>41507</v>
      </c>
      <c r="C64" s="9" t="s">
        <v>523</v>
      </c>
      <c r="D64" s="13">
        <v>375</v>
      </c>
      <c r="E64" s="22">
        <v>76607</v>
      </c>
      <c r="F64" s="13">
        <v>627</v>
      </c>
      <c r="G64" s="13">
        <v>371</v>
      </c>
      <c r="H64" s="9" t="s">
        <v>544</v>
      </c>
      <c r="I64" s="9" t="s">
        <v>545</v>
      </c>
      <c r="J64" s="22" t="s">
        <v>545</v>
      </c>
      <c r="K64" s="25">
        <v>0</v>
      </c>
      <c r="L64" s="10">
        <f t="shared" si="1"/>
        <v>0</v>
      </c>
      <c r="M64" s="9" t="s">
        <v>539</v>
      </c>
    </row>
    <row r="65" spans="1:13" ht="25.5">
      <c r="A65" s="9" t="s">
        <v>229</v>
      </c>
      <c r="B65" s="7">
        <v>41493</v>
      </c>
      <c r="C65" s="9" t="s">
        <v>523</v>
      </c>
      <c r="D65" s="13">
        <v>380</v>
      </c>
      <c r="E65" s="22">
        <v>77600</v>
      </c>
      <c r="F65" s="13">
        <v>682</v>
      </c>
      <c r="G65" s="13">
        <v>373</v>
      </c>
      <c r="H65" s="9" t="s">
        <v>533</v>
      </c>
      <c r="I65" s="9">
        <v>1</v>
      </c>
      <c r="J65" s="20">
        <f t="shared" ref="J65:J72" si="8">E65*I65*IF(K65&lt;=0,0,1)</f>
        <v>77600</v>
      </c>
      <c r="K65" s="25">
        <v>1</v>
      </c>
      <c r="L65" s="10">
        <f t="shared" si="1"/>
        <v>373</v>
      </c>
      <c r="M65" s="9" t="s">
        <v>534</v>
      </c>
    </row>
    <row r="66" spans="1:13" ht="25.5">
      <c r="A66" s="9" t="s">
        <v>229</v>
      </c>
      <c r="B66" s="7">
        <v>41493</v>
      </c>
      <c r="C66" s="9" t="s">
        <v>523</v>
      </c>
      <c r="D66" s="13">
        <v>380</v>
      </c>
      <c r="E66" s="22">
        <v>77600</v>
      </c>
      <c r="F66" s="13">
        <v>682</v>
      </c>
      <c r="G66" s="13">
        <v>373</v>
      </c>
      <c r="H66" s="9" t="s">
        <v>535</v>
      </c>
      <c r="I66" s="9">
        <v>1.0489999999999999</v>
      </c>
      <c r="J66" s="20">
        <f t="shared" si="8"/>
        <v>81402.399999999994</v>
      </c>
      <c r="K66" s="25">
        <v>0.64</v>
      </c>
      <c r="L66" s="10">
        <f t="shared" si="1"/>
        <v>238.72</v>
      </c>
      <c r="M66" s="9" t="s">
        <v>536</v>
      </c>
    </row>
    <row r="67" spans="1:13" ht="25.5">
      <c r="A67" s="9" t="s">
        <v>229</v>
      </c>
      <c r="B67" s="7">
        <v>41493</v>
      </c>
      <c r="C67" s="9" t="s">
        <v>523</v>
      </c>
      <c r="D67" s="13">
        <v>380</v>
      </c>
      <c r="E67" s="22">
        <v>77600</v>
      </c>
      <c r="F67" s="13">
        <v>682</v>
      </c>
      <c r="G67" s="13">
        <v>373</v>
      </c>
      <c r="H67" s="9" t="s">
        <v>537</v>
      </c>
      <c r="I67" s="9">
        <v>1.1000000000000001</v>
      </c>
      <c r="J67" s="20">
        <f t="shared" si="8"/>
        <v>85360</v>
      </c>
      <c r="K67" s="25">
        <v>0.24</v>
      </c>
      <c r="L67" s="10">
        <f t="shared" si="1"/>
        <v>89.52</v>
      </c>
      <c r="M67" s="9" t="s">
        <v>536</v>
      </c>
    </row>
    <row r="68" spans="1:13" ht="25.5">
      <c r="A68" s="9" t="s">
        <v>229</v>
      </c>
      <c r="B68" s="7">
        <v>41493</v>
      </c>
      <c r="C68" s="9" t="s">
        <v>523</v>
      </c>
      <c r="D68" s="13">
        <v>380</v>
      </c>
      <c r="E68" s="22">
        <v>77600</v>
      </c>
      <c r="F68" s="13">
        <v>682</v>
      </c>
      <c r="G68" s="13">
        <v>373</v>
      </c>
      <c r="H68" s="9" t="s">
        <v>538</v>
      </c>
      <c r="I68" s="9">
        <v>1.1499999999999999</v>
      </c>
      <c r="J68" s="20">
        <f t="shared" si="8"/>
        <v>89240</v>
      </c>
      <c r="K68" s="25">
        <v>0.05</v>
      </c>
      <c r="L68" s="10">
        <f t="shared" si="1"/>
        <v>18.650000000000002</v>
      </c>
      <c r="M68" s="9" t="s">
        <v>539</v>
      </c>
    </row>
    <row r="69" spans="1:13" ht="25.5">
      <c r="A69" s="9" t="s">
        <v>229</v>
      </c>
      <c r="B69" s="7">
        <v>41493</v>
      </c>
      <c r="C69" s="9" t="s">
        <v>523</v>
      </c>
      <c r="D69" s="13">
        <v>380</v>
      </c>
      <c r="E69" s="22">
        <v>77600</v>
      </c>
      <c r="F69" s="13">
        <v>682</v>
      </c>
      <c r="G69" s="13">
        <v>373</v>
      </c>
      <c r="H69" s="9" t="s">
        <v>540</v>
      </c>
      <c r="I69" s="9">
        <v>1.2</v>
      </c>
      <c r="J69" s="20">
        <f t="shared" si="8"/>
        <v>93120</v>
      </c>
      <c r="K69" s="25">
        <v>0.03</v>
      </c>
      <c r="L69" s="10">
        <f t="shared" si="1"/>
        <v>11.19</v>
      </c>
      <c r="M69" s="9" t="s">
        <v>539</v>
      </c>
    </row>
    <row r="70" spans="1:13" ht="25.5">
      <c r="A70" s="9" t="s">
        <v>229</v>
      </c>
      <c r="B70" s="7">
        <v>41493</v>
      </c>
      <c r="C70" s="9" t="s">
        <v>523</v>
      </c>
      <c r="D70" s="13">
        <v>380</v>
      </c>
      <c r="E70" s="22">
        <v>77600</v>
      </c>
      <c r="F70" s="13">
        <v>682</v>
      </c>
      <c r="G70" s="13">
        <v>373</v>
      </c>
      <c r="H70" s="9" t="s">
        <v>541</v>
      </c>
      <c r="I70" s="9">
        <v>1.25</v>
      </c>
      <c r="J70" s="20">
        <f t="shared" si="8"/>
        <v>97000</v>
      </c>
      <c r="K70" s="25">
        <v>0.02</v>
      </c>
      <c r="L70" s="10">
        <f t="shared" si="1"/>
        <v>7.46</v>
      </c>
      <c r="M70" s="9" t="s">
        <v>539</v>
      </c>
    </row>
    <row r="71" spans="1:13" ht="25.5">
      <c r="A71" s="9" t="s">
        <v>229</v>
      </c>
      <c r="B71" s="7">
        <v>41493</v>
      </c>
      <c r="C71" s="9" t="s">
        <v>523</v>
      </c>
      <c r="D71" s="13">
        <v>380</v>
      </c>
      <c r="E71" s="22">
        <v>77600</v>
      </c>
      <c r="F71" s="13">
        <v>682</v>
      </c>
      <c r="G71" s="13">
        <v>373</v>
      </c>
      <c r="H71" s="9" t="s">
        <v>542</v>
      </c>
      <c r="I71" s="9">
        <v>1.3</v>
      </c>
      <c r="J71" s="20">
        <f t="shared" si="8"/>
        <v>100880</v>
      </c>
      <c r="K71" s="25">
        <v>0.02</v>
      </c>
      <c r="L71" s="10">
        <f t="shared" si="1"/>
        <v>7.46</v>
      </c>
      <c r="M71" s="9" t="s">
        <v>539</v>
      </c>
    </row>
    <row r="72" spans="1:13" ht="25.5">
      <c r="A72" s="9" t="s">
        <v>229</v>
      </c>
      <c r="B72" s="7">
        <v>41493</v>
      </c>
      <c r="C72" s="9" t="s">
        <v>523</v>
      </c>
      <c r="D72" s="13">
        <v>380</v>
      </c>
      <c r="E72" s="22">
        <v>77600</v>
      </c>
      <c r="F72" s="13">
        <v>682</v>
      </c>
      <c r="G72" s="13">
        <v>373</v>
      </c>
      <c r="H72" s="9" t="s">
        <v>543</v>
      </c>
      <c r="I72" s="9">
        <v>1.4</v>
      </c>
      <c r="J72" s="20">
        <f t="shared" si="8"/>
        <v>0</v>
      </c>
      <c r="K72" s="25">
        <v>0</v>
      </c>
      <c r="L72" s="10">
        <f t="shared" si="1"/>
        <v>0</v>
      </c>
      <c r="M72" s="9" t="s">
        <v>539</v>
      </c>
    </row>
    <row r="73" spans="1:13" ht="25.5">
      <c r="A73" s="9" t="s">
        <v>229</v>
      </c>
      <c r="B73" s="7">
        <v>41493</v>
      </c>
      <c r="C73" s="9" t="s">
        <v>523</v>
      </c>
      <c r="D73" s="13">
        <v>380</v>
      </c>
      <c r="E73" s="22">
        <v>77600</v>
      </c>
      <c r="F73" s="13">
        <v>682</v>
      </c>
      <c r="G73" s="13">
        <v>373</v>
      </c>
      <c r="H73" s="9" t="s">
        <v>544</v>
      </c>
      <c r="I73" s="9" t="s">
        <v>545</v>
      </c>
      <c r="J73" s="22" t="s">
        <v>545</v>
      </c>
      <c r="K73" s="25">
        <v>0</v>
      </c>
      <c r="L73" s="10">
        <f t="shared" si="1"/>
        <v>0</v>
      </c>
      <c r="M73" s="9" t="s">
        <v>539</v>
      </c>
    </row>
    <row r="74" spans="1:13" ht="25.5">
      <c r="A74" s="9" t="s">
        <v>230</v>
      </c>
      <c r="B74" s="7">
        <v>41472</v>
      </c>
      <c r="C74" s="9" t="s">
        <v>523</v>
      </c>
      <c r="D74" s="13">
        <v>303</v>
      </c>
      <c r="E74" s="22">
        <v>76389</v>
      </c>
      <c r="F74" s="13">
        <v>574</v>
      </c>
      <c r="G74" s="13">
        <v>301</v>
      </c>
      <c r="H74" s="9" t="s">
        <v>533</v>
      </c>
      <c r="I74" s="9">
        <v>1</v>
      </c>
      <c r="J74" s="20">
        <f t="shared" ref="J74:J81" si="9">E74*I74*IF(K74&lt;=0,0,1)</f>
        <v>76389</v>
      </c>
      <c r="K74" s="25">
        <v>1</v>
      </c>
      <c r="L74" s="10">
        <f t="shared" si="1"/>
        <v>301</v>
      </c>
      <c r="M74" s="9" t="s">
        <v>534</v>
      </c>
    </row>
    <row r="75" spans="1:13" ht="25.5">
      <c r="A75" s="9" t="s">
        <v>230</v>
      </c>
      <c r="B75" s="7">
        <v>41472</v>
      </c>
      <c r="C75" s="9" t="s">
        <v>523</v>
      </c>
      <c r="D75" s="13">
        <v>303</v>
      </c>
      <c r="E75" s="22">
        <v>76389</v>
      </c>
      <c r="F75" s="13">
        <v>574</v>
      </c>
      <c r="G75" s="13">
        <v>301</v>
      </c>
      <c r="H75" s="9" t="s">
        <v>535</v>
      </c>
      <c r="I75" s="9">
        <v>1.0489999999999999</v>
      </c>
      <c r="J75" s="20">
        <f t="shared" si="9"/>
        <v>80132.061000000002</v>
      </c>
      <c r="K75" s="25">
        <v>0.64</v>
      </c>
      <c r="L75" s="10">
        <f t="shared" si="1"/>
        <v>192.64000000000001</v>
      </c>
      <c r="M75" s="9" t="s">
        <v>536</v>
      </c>
    </row>
    <row r="76" spans="1:13" ht="25.5">
      <c r="A76" s="9" t="s">
        <v>230</v>
      </c>
      <c r="B76" s="7">
        <v>41472</v>
      </c>
      <c r="C76" s="9" t="s">
        <v>523</v>
      </c>
      <c r="D76" s="13">
        <v>303</v>
      </c>
      <c r="E76" s="22">
        <v>76389</v>
      </c>
      <c r="F76" s="13">
        <v>574</v>
      </c>
      <c r="G76" s="13">
        <v>301</v>
      </c>
      <c r="H76" s="9" t="s">
        <v>537</v>
      </c>
      <c r="I76" s="9">
        <v>1.1000000000000001</v>
      </c>
      <c r="J76" s="20">
        <f t="shared" si="9"/>
        <v>84027.900000000009</v>
      </c>
      <c r="K76" s="25">
        <v>0.24</v>
      </c>
      <c r="L76" s="10">
        <f t="shared" si="1"/>
        <v>72.239999999999995</v>
      </c>
      <c r="M76" s="9" t="s">
        <v>536</v>
      </c>
    </row>
    <row r="77" spans="1:13" ht="25.5">
      <c r="A77" s="9" t="s">
        <v>230</v>
      </c>
      <c r="B77" s="7">
        <v>41472</v>
      </c>
      <c r="C77" s="9" t="s">
        <v>523</v>
      </c>
      <c r="D77" s="13">
        <v>303</v>
      </c>
      <c r="E77" s="22">
        <v>76389</v>
      </c>
      <c r="F77" s="13">
        <v>574</v>
      </c>
      <c r="G77" s="13">
        <v>301</v>
      </c>
      <c r="H77" s="9" t="s">
        <v>538</v>
      </c>
      <c r="I77" s="9">
        <v>1.1499999999999999</v>
      </c>
      <c r="J77" s="20">
        <f t="shared" si="9"/>
        <v>87847.349999999991</v>
      </c>
      <c r="K77" s="25">
        <v>0.05</v>
      </c>
      <c r="L77" s="10">
        <f t="shared" si="1"/>
        <v>15.05</v>
      </c>
      <c r="M77" s="9" t="s">
        <v>539</v>
      </c>
    </row>
    <row r="78" spans="1:13" ht="25.5">
      <c r="A78" s="9" t="s">
        <v>230</v>
      </c>
      <c r="B78" s="7">
        <v>41472</v>
      </c>
      <c r="C78" s="9" t="s">
        <v>523</v>
      </c>
      <c r="D78" s="13">
        <v>303</v>
      </c>
      <c r="E78" s="22">
        <v>76389</v>
      </c>
      <c r="F78" s="13">
        <v>574</v>
      </c>
      <c r="G78" s="13">
        <v>301</v>
      </c>
      <c r="H78" s="9" t="s">
        <v>540</v>
      </c>
      <c r="I78" s="9">
        <v>1.2</v>
      </c>
      <c r="J78" s="20">
        <f t="shared" si="9"/>
        <v>91666.8</v>
      </c>
      <c r="K78" s="25">
        <v>0.03</v>
      </c>
      <c r="L78" s="10">
        <f t="shared" si="1"/>
        <v>9.0299999999999994</v>
      </c>
      <c r="M78" s="9" t="s">
        <v>539</v>
      </c>
    </row>
    <row r="79" spans="1:13" ht="25.5">
      <c r="A79" s="9" t="s">
        <v>230</v>
      </c>
      <c r="B79" s="7">
        <v>41472</v>
      </c>
      <c r="C79" s="9" t="s">
        <v>523</v>
      </c>
      <c r="D79" s="13">
        <v>303</v>
      </c>
      <c r="E79" s="22">
        <v>76389</v>
      </c>
      <c r="F79" s="13">
        <v>574</v>
      </c>
      <c r="G79" s="13">
        <v>301</v>
      </c>
      <c r="H79" s="9" t="s">
        <v>541</v>
      </c>
      <c r="I79" s="9">
        <v>1.25</v>
      </c>
      <c r="J79" s="20">
        <f t="shared" si="9"/>
        <v>95486.25</v>
      </c>
      <c r="K79" s="25">
        <v>0.02</v>
      </c>
      <c r="L79" s="10">
        <f t="shared" si="1"/>
        <v>6.0200000000000005</v>
      </c>
      <c r="M79" s="9" t="s">
        <v>539</v>
      </c>
    </row>
    <row r="80" spans="1:13" ht="25.5">
      <c r="A80" s="9" t="s">
        <v>230</v>
      </c>
      <c r="B80" s="7">
        <v>41472</v>
      </c>
      <c r="C80" s="9" t="s">
        <v>523</v>
      </c>
      <c r="D80" s="13">
        <v>303</v>
      </c>
      <c r="E80" s="22">
        <v>76389</v>
      </c>
      <c r="F80" s="13">
        <v>574</v>
      </c>
      <c r="G80" s="13">
        <v>301</v>
      </c>
      <c r="H80" s="9" t="s">
        <v>542</v>
      </c>
      <c r="I80" s="9">
        <v>1.3</v>
      </c>
      <c r="J80" s="20">
        <f t="shared" si="9"/>
        <v>99305.7</v>
      </c>
      <c r="K80" s="25">
        <v>0.02</v>
      </c>
      <c r="L80" s="10">
        <f t="shared" si="1"/>
        <v>6.0200000000000005</v>
      </c>
      <c r="M80" s="9" t="s">
        <v>539</v>
      </c>
    </row>
    <row r="81" spans="1:13" ht="25.5">
      <c r="A81" s="9" t="s">
        <v>230</v>
      </c>
      <c r="B81" s="7">
        <v>41472</v>
      </c>
      <c r="C81" s="9" t="s">
        <v>523</v>
      </c>
      <c r="D81" s="13">
        <v>303</v>
      </c>
      <c r="E81" s="22">
        <v>76389</v>
      </c>
      <c r="F81" s="13">
        <v>574</v>
      </c>
      <c r="G81" s="13">
        <v>301</v>
      </c>
      <c r="H81" s="9" t="s">
        <v>543</v>
      </c>
      <c r="I81" s="9">
        <v>1.4</v>
      </c>
      <c r="J81" s="20">
        <f t="shared" si="9"/>
        <v>0</v>
      </c>
      <c r="K81" s="25">
        <v>0</v>
      </c>
      <c r="L81" s="10">
        <f t="shared" si="1"/>
        <v>0</v>
      </c>
      <c r="M81" s="9" t="s">
        <v>539</v>
      </c>
    </row>
    <row r="82" spans="1:13" ht="25.5">
      <c r="A82" s="9" t="s">
        <v>230</v>
      </c>
      <c r="B82" s="7">
        <v>41472</v>
      </c>
      <c r="C82" s="9" t="s">
        <v>523</v>
      </c>
      <c r="D82" s="13">
        <v>303</v>
      </c>
      <c r="E82" s="22">
        <v>76389</v>
      </c>
      <c r="F82" s="13">
        <v>574</v>
      </c>
      <c r="G82" s="13">
        <v>301</v>
      </c>
      <c r="H82" s="9" t="s">
        <v>544</v>
      </c>
      <c r="I82" s="9" t="s">
        <v>545</v>
      </c>
      <c r="J82" s="22" t="s">
        <v>545</v>
      </c>
      <c r="K82" s="25">
        <v>0</v>
      </c>
      <c r="L82" s="10">
        <f t="shared" si="1"/>
        <v>0</v>
      </c>
      <c r="M82" s="9" t="s">
        <v>539</v>
      </c>
    </row>
    <row r="83" spans="1:13" ht="25.5">
      <c r="A83" s="9" t="s">
        <v>231</v>
      </c>
      <c r="B83" s="7">
        <v>41458</v>
      </c>
      <c r="C83" s="9" t="s">
        <v>523</v>
      </c>
      <c r="D83" s="13">
        <v>331</v>
      </c>
      <c r="E83" s="22">
        <v>77110</v>
      </c>
      <c r="F83" s="13">
        <v>652</v>
      </c>
      <c r="G83" s="13">
        <v>325</v>
      </c>
      <c r="H83" s="9" t="s">
        <v>533</v>
      </c>
      <c r="I83" s="9">
        <v>1</v>
      </c>
      <c r="J83" s="20">
        <f t="shared" ref="J83:J90" si="10">E83*I83*IF(K83&lt;=0,0,1)</f>
        <v>77110</v>
      </c>
      <c r="K83" s="25">
        <v>1</v>
      </c>
      <c r="L83" s="10">
        <f t="shared" si="1"/>
        <v>325</v>
      </c>
      <c r="M83" s="9" t="s">
        <v>534</v>
      </c>
    </row>
    <row r="84" spans="1:13" ht="25.5">
      <c r="A84" s="9" t="s">
        <v>231</v>
      </c>
      <c r="B84" s="7">
        <v>41458</v>
      </c>
      <c r="C84" s="9" t="s">
        <v>523</v>
      </c>
      <c r="D84" s="13">
        <v>331</v>
      </c>
      <c r="E84" s="22">
        <v>77110</v>
      </c>
      <c r="F84" s="13">
        <v>652</v>
      </c>
      <c r="G84" s="13">
        <v>325</v>
      </c>
      <c r="H84" s="9" t="s">
        <v>535</v>
      </c>
      <c r="I84" s="9">
        <v>1.0489999999999999</v>
      </c>
      <c r="J84" s="20">
        <f t="shared" si="10"/>
        <v>80888.39</v>
      </c>
      <c r="K84" s="25">
        <v>0.64</v>
      </c>
      <c r="L84" s="10">
        <f t="shared" si="1"/>
        <v>208</v>
      </c>
      <c r="M84" s="9" t="s">
        <v>536</v>
      </c>
    </row>
    <row r="85" spans="1:13" ht="25.5">
      <c r="A85" s="9" t="s">
        <v>231</v>
      </c>
      <c r="B85" s="7">
        <v>41458</v>
      </c>
      <c r="C85" s="9" t="s">
        <v>523</v>
      </c>
      <c r="D85" s="13">
        <v>331</v>
      </c>
      <c r="E85" s="22">
        <v>77110</v>
      </c>
      <c r="F85" s="13">
        <v>652</v>
      </c>
      <c r="G85" s="13">
        <v>325</v>
      </c>
      <c r="H85" s="9" t="s">
        <v>537</v>
      </c>
      <c r="I85" s="9">
        <v>1.1000000000000001</v>
      </c>
      <c r="J85" s="20">
        <f t="shared" si="10"/>
        <v>84821</v>
      </c>
      <c r="K85" s="25">
        <v>0.24</v>
      </c>
      <c r="L85" s="10">
        <f t="shared" si="1"/>
        <v>78</v>
      </c>
      <c r="M85" s="9" t="s">
        <v>536</v>
      </c>
    </row>
    <row r="86" spans="1:13" ht="25.5">
      <c r="A86" s="9" t="s">
        <v>231</v>
      </c>
      <c r="B86" s="7">
        <v>41458</v>
      </c>
      <c r="C86" s="9" t="s">
        <v>523</v>
      </c>
      <c r="D86" s="13">
        <v>331</v>
      </c>
      <c r="E86" s="22">
        <v>77110</v>
      </c>
      <c r="F86" s="13">
        <v>652</v>
      </c>
      <c r="G86" s="13">
        <v>325</v>
      </c>
      <c r="H86" s="9" t="s">
        <v>538</v>
      </c>
      <c r="I86" s="9">
        <v>1.1499999999999999</v>
      </c>
      <c r="J86" s="20">
        <f t="shared" si="10"/>
        <v>88676.5</v>
      </c>
      <c r="K86" s="25">
        <v>0.05</v>
      </c>
      <c r="L86" s="10">
        <f t="shared" si="1"/>
        <v>16.25</v>
      </c>
      <c r="M86" s="9" t="s">
        <v>539</v>
      </c>
    </row>
    <row r="87" spans="1:13" ht="25.5">
      <c r="A87" s="9" t="s">
        <v>231</v>
      </c>
      <c r="B87" s="7">
        <v>41458</v>
      </c>
      <c r="C87" s="9" t="s">
        <v>523</v>
      </c>
      <c r="D87" s="13">
        <v>331</v>
      </c>
      <c r="E87" s="22">
        <v>77110</v>
      </c>
      <c r="F87" s="13">
        <v>652</v>
      </c>
      <c r="G87" s="13">
        <v>325</v>
      </c>
      <c r="H87" s="9" t="s">
        <v>540</v>
      </c>
      <c r="I87" s="9">
        <v>1.2</v>
      </c>
      <c r="J87" s="20">
        <f t="shared" si="10"/>
        <v>92532</v>
      </c>
      <c r="K87" s="25">
        <v>0.03</v>
      </c>
      <c r="L87" s="10">
        <f t="shared" si="1"/>
        <v>9.75</v>
      </c>
      <c r="M87" s="9" t="s">
        <v>539</v>
      </c>
    </row>
    <row r="88" spans="1:13" ht="25.5">
      <c r="A88" s="9" t="s">
        <v>231</v>
      </c>
      <c r="B88" s="7">
        <v>41458</v>
      </c>
      <c r="C88" s="9" t="s">
        <v>523</v>
      </c>
      <c r="D88" s="13">
        <v>331</v>
      </c>
      <c r="E88" s="22">
        <v>77110</v>
      </c>
      <c r="F88" s="13">
        <v>652</v>
      </c>
      <c r="G88" s="13">
        <v>325</v>
      </c>
      <c r="H88" s="9" t="s">
        <v>541</v>
      </c>
      <c r="I88" s="9">
        <v>1.25</v>
      </c>
      <c r="J88" s="20">
        <f t="shared" si="10"/>
        <v>96387.5</v>
      </c>
      <c r="K88" s="25">
        <v>0.02</v>
      </c>
      <c r="L88" s="10">
        <f t="shared" si="1"/>
        <v>6.5</v>
      </c>
      <c r="M88" s="9" t="s">
        <v>539</v>
      </c>
    </row>
    <row r="89" spans="1:13" ht="25.5">
      <c r="A89" s="9" t="s">
        <v>231</v>
      </c>
      <c r="B89" s="7">
        <v>41458</v>
      </c>
      <c r="C89" s="9" t="s">
        <v>523</v>
      </c>
      <c r="D89" s="13">
        <v>331</v>
      </c>
      <c r="E89" s="22">
        <v>77110</v>
      </c>
      <c r="F89" s="13">
        <v>652</v>
      </c>
      <c r="G89" s="13">
        <v>325</v>
      </c>
      <c r="H89" s="9" t="s">
        <v>542</v>
      </c>
      <c r="I89" s="9">
        <v>1.3</v>
      </c>
      <c r="J89" s="20">
        <f t="shared" si="10"/>
        <v>100243</v>
      </c>
      <c r="K89" s="25">
        <v>0.02</v>
      </c>
      <c r="L89" s="10">
        <f t="shared" si="1"/>
        <v>6.5</v>
      </c>
      <c r="M89" s="9" t="s">
        <v>539</v>
      </c>
    </row>
    <row r="90" spans="1:13" ht="25.5">
      <c r="A90" s="9" t="s">
        <v>231</v>
      </c>
      <c r="B90" s="7">
        <v>41458</v>
      </c>
      <c r="C90" s="9" t="s">
        <v>523</v>
      </c>
      <c r="D90" s="13">
        <v>331</v>
      </c>
      <c r="E90" s="22">
        <v>77110</v>
      </c>
      <c r="F90" s="13">
        <v>652</v>
      </c>
      <c r="G90" s="13">
        <v>325</v>
      </c>
      <c r="H90" s="9" t="s">
        <v>543</v>
      </c>
      <c r="I90" s="9">
        <v>1.4</v>
      </c>
      <c r="J90" s="20">
        <f t="shared" si="10"/>
        <v>0</v>
      </c>
      <c r="K90" s="25">
        <v>0</v>
      </c>
      <c r="L90" s="10">
        <f t="shared" si="1"/>
        <v>0</v>
      </c>
      <c r="M90" s="9" t="s">
        <v>539</v>
      </c>
    </row>
    <row r="91" spans="1:13" ht="25.5">
      <c r="A91" s="9" t="s">
        <v>231</v>
      </c>
      <c r="B91" s="7">
        <v>41458</v>
      </c>
      <c r="C91" s="9" t="s">
        <v>523</v>
      </c>
      <c r="D91" s="13">
        <v>331</v>
      </c>
      <c r="E91" s="22">
        <v>77110</v>
      </c>
      <c r="F91" s="13">
        <v>652</v>
      </c>
      <c r="G91" s="13">
        <v>325</v>
      </c>
      <c r="H91" s="9" t="s">
        <v>544</v>
      </c>
      <c r="I91" s="9" t="s">
        <v>545</v>
      </c>
      <c r="J91" s="22" t="s">
        <v>545</v>
      </c>
      <c r="K91" s="25">
        <v>0</v>
      </c>
      <c r="L91" s="10">
        <f t="shared" si="1"/>
        <v>0</v>
      </c>
      <c r="M91" s="9" t="s">
        <v>539</v>
      </c>
    </row>
    <row r="92" spans="1:13" ht="25.5">
      <c r="A92" s="9" t="s">
        <v>232</v>
      </c>
      <c r="B92" s="7">
        <v>41444</v>
      </c>
      <c r="C92" s="9" t="s">
        <v>523</v>
      </c>
      <c r="D92" s="13">
        <v>305</v>
      </c>
      <c r="E92" s="22">
        <v>81751</v>
      </c>
      <c r="F92" s="13">
        <v>734</v>
      </c>
      <c r="G92" s="13">
        <v>304</v>
      </c>
      <c r="H92" s="9" t="s">
        <v>533</v>
      </c>
      <c r="I92" s="9">
        <v>1</v>
      </c>
      <c r="J92" s="20">
        <f t="shared" ref="J92:J99" si="11">E92*I92*IF(K92&lt;=0,0,1)</f>
        <v>81751</v>
      </c>
      <c r="K92" s="25">
        <v>1</v>
      </c>
      <c r="L92" s="10">
        <f t="shared" si="1"/>
        <v>304</v>
      </c>
      <c r="M92" s="9" t="s">
        <v>534</v>
      </c>
    </row>
    <row r="93" spans="1:13" ht="25.5">
      <c r="A93" s="9" t="s">
        <v>232</v>
      </c>
      <c r="B93" s="7">
        <v>41444</v>
      </c>
      <c r="C93" s="9" t="s">
        <v>523</v>
      </c>
      <c r="D93" s="13">
        <v>305</v>
      </c>
      <c r="E93" s="22">
        <v>81751</v>
      </c>
      <c r="F93" s="13">
        <v>734</v>
      </c>
      <c r="G93" s="13">
        <v>304</v>
      </c>
      <c r="H93" s="9" t="s">
        <v>535</v>
      </c>
      <c r="I93" s="9">
        <v>1.0489999999999999</v>
      </c>
      <c r="J93" s="20">
        <f t="shared" si="11"/>
        <v>85756.798999999999</v>
      </c>
      <c r="K93" s="25">
        <v>0.64</v>
      </c>
      <c r="L93" s="10">
        <f t="shared" si="1"/>
        <v>194.56</v>
      </c>
      <c r="M93" s="9" t="s">
        <v>536</v>
      </c>
    </row>
    <row r="94" spans="1:13" ht="25.5">
      <c r="A94" s="9" t="s">
        <v>232</v>
      </c>
      <c r="B94" s="7">
        <v>41444</v>
      </c>
      <c r="C94" s="9" t="s">
        <v>523</v>
      </c>
      <c r="D94" s="13">
        <v>305</v>
      </c>
      <c r="E94" s="22">
        <v>81751</v>
      </c>
      <c r="F94" s="13">
        <v>734</v>
      </c>
      <c r="G94" s="13">
        <v>304</v>
      </c>
      <c r="H94" s="9" t="s">
        <v>537</v>
      </c>
      <c r="I94" s="9">
        <v>1.1000000000000001</v>
      </c>
      <c r="J94" s="20">
        <f t="shared" si="11"/>
        <v>89926.1</v>
      </c>
      <c r="K94" s="25">
        <v>0.24</v>
      </c>
      <c r="L94" s="10">
        <f t="shared" si="1"/>
        <v>72.959999999999994</v>
      </c>
      <c r="M94" s="9" t="s">
        <v>536</v>
      </c>
    </row>
    <row r="95" spans="1:13" ht="25.5">
      <c r="A95" s="9" t="s">
        <v>232</v>
      </c>
      <c r="B95" s="7">
        <v>41444</v>
      </c>
      <c r="C95" s="9" t="s">
        <v>523</v>
      </c>
      <c r="D95" s="13">
        <v>305</v>
      </c>
      <c r="E95" s="22">
        <v>81751</v>
      </c>
      <c r="F95" s="13">
        <v>734</v>
      </c>
      <c r="G95" s="13">
        <v>304</v>
      </c>
      <c r="H95" s="9" t="s">
        <v>538</v>
      </c>
      <c r="I95" s="9">
        <v>1.1499999999999999</v>
      </c>
      <c r="J95" s="20">
        <f t="shared" si="11"/>
        <v>94013.65</v>
      </c>
      <c r="K95" s="25">
        <v>0.05</v>
      </c>
      <c r="L95" s="10">
        <f t="shared" si="1"/>
        <v>15.200000000000001</v>
      </c>
      <c r="M95" s="9" t="s">
        <v>539</v>
      </c>
    </row>
    <row r="96" spans="1:13" ht="25.5">
      <c r="A96" s="9" t="s">
        <v>232</v>
      </c>
      <c r="B96" s="7">
        <v>41444</v>
      </c>
      <c r="C96" s="9" t="s">
        <v>523</v>
      </c>
      <c r="D96" s="13">
        <v>305</v>
      </c>
      <c r="E96" s="22">
        <v>81751</v>
      </c>
      <c r="F96" s="13">
        <v>734</v>
      </c>
      <c r="G96" s="13">
        <v>304</v>
      </c>
      <c r="H96" s="9" t="s">
        <v>540</v>
      </c>
      <c r="I96" s="9">
        <v>1.2</v>
      </c>
      <c r="J96" s="20">
        <f t="shared" si="11"/>
        <v>98101.2</v>
      </c>
      <c r="K96" s="25">
        <v>0.03</v>
      </c>
      <c r="L96" s="10">
        <f t="shared" si="1"/>
        <v>9.1199999999999992</v>
      </c>
      <c r="M96" s="9" t="s">
        <v>539</v>
      </c>
    </row>
    <row r="97" spans="1:13" ht="25.5">
      <c r="A97" s="9" t="s">
        <v>232</v>
      </c>
      <c r="B97" s="7">
        <v>41444</v>
      </c>
      <c r="C97" s="9" t="s">
        <v>523</v>
      </c>
      <c r="D97" s="13">
        <v>305</v>
      </c>
      <c r="E97" s="22">
        <v>81751</v>
      </c>
      <c r="F97" s="13">
        <v>734</v>
      </c>
      <c r="G97" s="13">
        <v>304</v>
      </c>
      <c r="H97" s="9" t="s">
        <v>541</v>
      </c>
      <c r="I97" s="9">
        <v>1.25</v>
      </c>
      <c r="J97" s="20">
        <f t="shared" si="11"/>
        <v>102188.75</v>
      </c>
      <c r="K97" s="25">
        <v>0.02</v>
      </c>
      <c r="L97" s="10">
        <f t="shared" si="1"/>
        <v>6.08</v>
      </c>
      <c r="M97" s="9" t="s">
        <v>539</v>
      </c>
    </row>
    <row r="98" spans="1:13" ht="25.5">
      <c r="A98" s="9" t="s">
        <v>232</v>
      </c>
      <c r="B98" s="7">
        <v>41444</v>
      </c>
      <c r="C98" s="9" t="s">
        <v>523</v>
      </c>
      <c r="D98" s="13">
        <v>305</v>
      </c>
      <c r="E98" s="22">
        <v>81751</v>
      </c>
      <c r="F98" s="13">
        <v>734</v>
      </c>
      <c r="G98" s="13">
        <v>304</v>
      </c>
      <c r="H98" s="9" t="s">
        <v>542</v>
      </c>
      <c r="I98" s="9">
        <v>1.3</v>
      </c>
      <c r="J98" s="20">
        <f t="shared" si="11"/>
        <v>106276.3</v>
      </c>
      <c r="K98" s="25">
        <v>0.02</v>
      </c>
      <c r="L98" s="10">
        <f t="shared" si="1"/>
        <v>6.08</v>
      </c>
      <c r="M98" s="9" t="s">
        <v>539</v>
      </c>
    </row>
    <row r="99" spans="1:13" ht="25.5">
      <c r="A99" s="9" t="s">
        <v>232</v>
      </c>
      <c r="B99" s="7">
        <v>41444</v>
      </c>
      <c r="C99" s="9" t="s">
        <v>523</v>
      </c>
      <c r="D99" s="13">
        <v>305</v>
      </c>
      <c r="E99" s="22">
        <v>81751</v>
      </c>
      <c r="F99" s="13">
        <v>734</v>
      </c>
      <c r="G99" s="13">
        <v>304</v>
      </c>
      <c r="H99" s="9" t="s">
        <v>543</v>
      </c>
      <c r="I99" s="9">
        <v>1.4</v>
      </c>
      <c r="J99" s="20">
        <f t="shared" si="11"/>
        <v>0</v>
      </c>
      <c r="K99" s="25">
        <v>0</v>
      </c>
      <c r="L99" s="10">
        <f t="shared" si="1"/>
        <v>0</v>
      </c>
      <c r="M99" s="9" t="s">
        <v>539</v>
      </c>
    </row>
    <row r="100" spans="1:13" ht="25.5">
      <c r="A100" s="9" t="s">
        <v>232</v>
      </c>
      <c r="B100" s="7">
        <v>41444</v>
      </c>
      <c r="C100" s="9" t="s">
        <v>523</v>
      </c>
      <c r="D100" s="13">
        <v>305</v>
      </c>
      <c r="E100" s="22">
        <v>81751</v>
      </c>
      <c r="F100" s="13">
        <v>734</v>
      </c>
      <c r="G100" s="13">
        <v>304</v>
      </c>
      <c r="H100" s="9" t="s">
        <v>544</v>
      </c>
      <c r="I100" s="9" t="s">
        <v>545</v>
      </c>
      <c r="J100" s="22" t="s">
        <v>545</v>
      </c>
      <c r="K100" s="25">
        <v>0</v>
      </c>
      <c r="L100" s="10">
        <f t="shared" si="1"/>
        <v>0</v>
      </c>
      <c r="M100" s="9" t="s">
        <v>539</v>
      </c>
    </row>
    <row r="101" spans="1:13" ht="25.5">
      <c r="A101" s="9" t="s">
        <v>233</v>
      </c>
      <c r="B101" s="7">
        <v>41430</v>
      </c>
      <c r="C101" s="9" t="s">
        <v>523</v>
      </c>
      <c r="D101" s="13">
        <v>302</v>
      </c>
      <c r="E101" s="22">
        <v>75000</v>
      </c>
      <c r="F101" s="13">
        <v>732</v>
      </c>
      <c r="G101" s="13">
        <v>274</v>
      </c>
      <c r="H101" s="9" t="s">
        <v>533</v>
      </c>
      <c r="I101" s="9">
        <v>1</v>
      </c>
      <c r="J101" s="20">
        <f t="shared" ref="J101:J108" si="12">E101*I101*IF(K101&lt;=0,0,1)</f>
        <v>75000</v>
      </c>
      <c r="K101" s="25">
        <v>1</v>
      </c>
      <c r="L101" s="10">
        <f t="shared" si="1"/>
        <v>274</v>
      </c>
      <c r="M101" s="9" t="s">
        <v>534</v>
      </c>
    </row>
    <row r="102" spans="1:13" ht="25.5">
      <c r="A102" s="9" t="s">
        <v>233</v>
      </c>
      <c r="B102" s="7">
        <v>41430</v>
      </c>
      <c r="C102" s="9" t="s">
        <v>523</v>
      </c>
      <c r="D102" s="13">
        <v>302</v>
      </c>
      <c r="E102" s="22">
        <v>75000</v>
      </c>
      <c r="F102" s="13">
        <v>732</v>
      </c>
      <c r="G102" s="13">
        <v>274</v>
      </c>
      <c r="H102" s="9" t="s">
        <v>535</v>
      </c>
      <c r="I102" s="9">
        <v>1.0489999999999999</v>
      </c>
      <c r="J102" s="20">
        <f t="shared" si="12"/>
        <v>78675</v>
      </c>
      <c r="K102" s="25">
        <v>0.64</v>
      </c>
      <c r="L102" s="10">
        <f t="shared" si="1"/>
        <v>175.36</v>
      </c>
      <c r="M102" s="9" t="s">
        <v>536</v>
      </c>
    </row>
    <row r="103" spans="1:13" ht="25.5">
      <c r="A103" s="9" t="s">
        <v>233</v>
      </c>
      <c r="B103" s="7">
        <v>41430</v>
      </c>
      <c r="C103" s="9" t="s">
        <v>523</v>
      </c>
      <c r="D103" s="13">
        <v>302</v>
      </c>
      <c r="E103" s="22">
        <v>75000</v>
      </c>
      <c r="F103" s="13">
        <v>732</v>
      </c>
      <c r="G103" s="13">
        <v>274</v>
      </c>
      <c r="H103" s="9" t="s">
        <v>537</v>
      </c>
      <c r="I103" s="9">
        <v>1.1000000000000001</v>
      </c>
      <c r="J103" s="20">
        <f t="shared" si="12"/>
        <v>82500</v>
      </c>
      <c r="K103" s="25">
        <v>0.24</v>
      </c>
      <c r="L103" s="10">
        <f t="shared" si="1"/>
        <v>65.759999999999991</v>
      </c>
      <c r="M103" s="9" t="s">
        <v>536</v>
      </c>
    </row>
    <row r="104" spans="1:13" ht="25.5">
      <c r="A104" s="9" t="s">
        <v>233</v>
      </c>
      <c r="B104" s="7">
        <v>41430</v>
      </c>
      <c r="C104" s="9" t="s">
        <v>523</v>
      </c>
      <c r="D104" s="13">
        <v>302</v>
      </c>
      <c r="E104" s="22">
        <v>75000</v>
      </c>
      <c r="F104" s="13">
        <v>732</v>
      </c>
      <c r="G104" s="13">
        <v>274</v>
      </c>
      <c r="H104" s="9" t="s">
        <v>538</v>
      </c>
      <c r="I104" s="9">
        <v>1.1499999999999999</v>
      </c>
      <c r="J104" s="20">
        <f t="shared" si="12"/>
        <v>86250</v>
      </c>
      <c r="K104" s="25">
        <v>0.05</v>
      </c>
      <c r="L104" s="10">
        <f t="shared" si="1"/>
        <v>13.700000000000001</v>
      </c>
      <c r="M104" s="9" t="s">
        <v>539</v>
      </c>
    </row>
    <row r="105" spans="1:13" ht="25.5">
      <c r="A105" s="9" t="s">
        <v>233</v>
      </c>
      <c r="B105" s="7">
        <v>41430</v>
      </c>
      <c r="C105" s="9" t="s">
        <v>523</v>
      </c>
      <c r="D105" s="13">
        <v>302</v>
      </c>
      <c r="E105" s="22">
        <v>75000</v>
      </c>
      <c r="F105" s="13">
        <v>732</v>
      </c>
      <c r="G105" s="13">
        <v>274</v>
      </c>
      <c r="H105" s="9" t="s">
        <v>540</v>
      </c>
      <c r="I105" s="9">
        <v>1.2</v>
      </c>
      <c r="J105" s="20">
        <f t="shared" si="12"/>
        <v>90000</v>
      </c>
      <c r="K105" s="25">
        <v>0.03</v>
      </c>
      <c r="L105" s="10">
        <f t="shared" si="1"/>
        <v>8.2199999999999989</v>
      </c>
      <c r="M105" s="9" t="s">
        <v>539</v>
      </c>
    </row>
    <row r="106" spans="1:13" ht="25.5">
      <c r="A106" s="9" t="s">
        <v>233</v>
      </c>
      <c r="B106" s="7">
        <v>41430</v>
      </c>
      <c r="C106" s="9" t="s">
        <v>523</v>
      </c>
      <c r="D106" s="13">
        <v>302</v>
      </c>
      <c r="E106" s="22">
        <v>75000</v>
      </c>
      <c r="F106" s="13">
        <v>732</v>
      </c>
      <c r="G106" s="13">
        <v>274</v>
      </c>
      <c r="H106" s="9" t="s">
        <v>541</v>
      </c>
      <c r="I106" s="9">
        <v>1.25</v>
      </c>
      <c r="J106" s="20">
        <f t="shared" si="12"/>
        <v>93750</v>
      </c>
      <c r="K106" s="25">
        <v>0.02</v>
      </c>
      <c r="L106" s="10">
        <f t="shared" si="1"/>
        <v>5.48</v>
      </c>
      <c r="M106" s="9" t="s">
        <v>539</v>
      </c>
    </row>
    <row r="107" spans="1:13" ht="25.5">
      <c r="A107" s="9" t="s">
        <v>233</v>
      </c>
      <c r="B107" s="7">
        <v>41430</v>
      </c>
      <c r="C107" s="9" t="s">
        <v>523</v>
      </c>
      <c r="D107" s="13">
        <v>302</v>
      </c>
      <c r="E107" s="22">
        <v>75000</v>
      </c>
      <c r="F107" s="13">
        <v>732</v>
      </c>
      <c r="G107" s="13">
        <v>274</v>
      </c>
      <c r="H107" s="9" t="s">
        <v>542</v>
      </c>
      <c r="I107" s="9">
        <v>1.3</v>
      </c>
      <c r="J107" s="20">
        <f t="shared" si="12"/>
        <v>97500</v>
      </c>
      <c r="K107" s="25">
        <v>0.02</v>
      </c>
      <c r="L107" s="10">
        <f t="shared" si="1"/>
        <v>5.48</v>
      </c>
      <c r="M107" s="9" t="s">
        <v>539</v>
      </c>
    </row>
    <row r="108" spans="1:13" ht="25.5">
      <c r="A108" s="9" t="s">
        <v>233</v>
      </c>
      <c r="B108" s="7">
        <v>41430</v>
      </c>
      <c r="C108" s="9" t="s">
        <v>523</v>
      </c>
      <c r="D108" s="13">
        <v>302</v>
      </c>
      <c r="E108" s="22">
        <v>75000</v>
      </c>
      <c r="F108" s="13">
        <v>732</v>
      </c>
      <c r="G108" s="13">
        <v>274</v>
      </c>
      <c r="H108" s="9" t="s">
        <v>543</v>
      </c>
      <c r="I108" s="9">
        <v>1.4</v>
      </c>
      <c r="J108" s="20">
        <f t="shared" si="12"/>
        <v>0</v>
      </c>
      <c r="K108" s="25">
        <v>0</v>
      </c>
      <c r="L108" s="10">
        <f t="shared" si="1"/>
        <v>0</v>
      </c>
      <c r="M108" s="9" t="s">
        <v>539</v>
      </c>
    </row>
    <row r="109" spans="1:13" ht="25.5">
      <c r="A109" s="9" t="s">
        <v>233</v>
      </c>
      <c r="B109" s="7">
        <v>41430</v>
      </c>
      <c r="C109" s="9" t="s">
        <v>523</v>
      </c>
      <c r="D109" s="13">
        <v>302</v>
      </c>
      <c r="E109" s="22">
        <v>75000</v>
      </c>
      <c r="F109" s="13">
        <v>732</v>
      </c>
      <c r="G109" s="13">
        <v>274</v>
      </c>
      <c r="H109" s="9" t="s">
        <v>544</v>
      </c>
      <c r="I109" s="9" t="s">
        <v>545</v>
      </c>
      <c r="J109" s="22" t="s">
        <v>545</v>
      </c>
      <c r="K109" s="25">
        <v>0</v>
      </c>
      <c r="L109" s="10">
        <f t="shared" si="1"/>
        <v>0</v>
      </c>
      <c r="M109" s="9" t="s">
        <v>539</v>
      </c>
    </row>
    <row r="110" spans="1:13" ht="25.5">
      <c r="A110" s="9" t="s">
        <v>228</v>
      </c>
      <c r="B110" s="7">
        <v>41507</v>
      </c>
      <c r="C110" s="9" t="s">
        <v>524</v>
      </c>
      <c r="D110" s="13">
        <v>491</v>
      </c>
      <c r="E110" s="22">
        <v>1722</v>
      </c>
      <c r="F110" s="13">
        <v>615</v>
      </c>
      <c r="G110" s="13">
        <v>449</v>
      </c>
      <c r="H110" s="9" t="s">
        <v>533</v>
      </c>
      <c r="I110" s="9">
        <v>1</v>
      </c>
      <c r="J110" s="20">
        <f t="shared" ref="J110:J117" si="13">E110*I110*IF(K110&lt;=0,0,1)</f>
        <v>1722</v>
      </c>
      <c r="K110" s="25">
        <v>1</v>
      </c>
      <c r="L110" s="10">
        <f t="shared" si="1"/>
        <v>449</v>
      </c>
      <c r="M110" s="9" t="s">
        <v>534</v>
      </c>
    </row>
    <row r="111" spans="1:13" ht="25.5">
      <c r="A111" s="9" t="s">
        <v>228</v>
      </c>
      <c r="B111" s="7">
        <v>41507</v>
      </c>
      <c r="C111" s="9" t="s">
        <v>524</v>
      </c>
      <c r="D111" s="13">
        <v>491</v>
      </c>
      <c r="E111" s="22">
        <v>1722</v>
      </c>
      <c r="F111" s="13">
        <v>615</v>
      </c>
      <c r="G111" s="13">
        <v>449</v>
      </c>
      <c r="H111" s="9" t="s">
        <v>535</v>
      </c>
      <c r="I111" s="9">
        <v>1.0489999999999999</v>
      </c>
      <c r="J111" s="20">
        <f t="shared" si="13"/>
        <v>1806.3779999999999</v>
      </c>
      <c r="K111" s="25">
        <v>0.06</v>
      </c>
      <c r="L111" s="10">
        <f t="shared" si="1"/>
        <v>26.939999999999998</v>
      </c>
      <c r="M111" s="9" t="s">
        <v>536</v>
      </c>
    </row>
    <row r="112" spans="1:13" ht="25.5">
      <c r="A112" s="9" t="s">
        <v>228</v>
      </c>
      <c r="B112" s="7">
        <v>41507</v>
      </c>
      <c r="C112" s="9" t="s">
        <v>524</v>
      </c>
      <c r="D112" s="13">
        <v>491</v>
      </c>
      <c r="E112" s="22">
        <v>1722</v>
      </c>
      <c r="F112" s="13">
        <v>615</v>
      </c>
      <c r="G112" s="13">
        <v>449</v>
      </c>
      <c r="H112" s="9" t="s">
        <v>537</v>
      </c>
      <c r="I112" s="9">
        <v>1.1000000000000001</v>
      </c>
      <c r="J112" s="20">
        <f t="shared" si="13"/>
        <v>1894.2</v>
      </c>
      <c r="K112" s="25">
        <v>0.06</v>
      </c>
      <c r="L112" s="10">
        <f t="shared" si="1"/>
        <v>26.939999999999998</v>
      </c>
      <c r="M112" s="9" t="s">
        <v>536</v>
      </c>
    </row>
    <row r="113" spans="1:13" ht="25.5">
      <c r="A113" s="9" t="s">
        <v>228</v>
      </c>
      <c r="B113" s="7">
        <v>41507</v>
      </c>
      <c r="C113" s="9" t="s">
        <v>524</v>
      </c>
      <c r="D113" s="13">
        <v>491</v>
      </c>
      <c r="E113" s="22">
        <v>1722</v>
      </c>
      <c r="F113" s="13">
        <v>615</v>
      </c>
      <c r="G113" s="13">
        <v>449</v>
      </c>
      <c r="H113" s="9" t="s">
        <v>538</v>
      </c>
      <c r="I113" s="9">
        <v>1.1499999999999999</v>
      </c>
      <c r="J113" s="20">
        <f t="shared" si="13"/>
        <v>1980.3</v>
      </c>
      <c r="K113" s="25">
        <v>0.11</v>
      </c>
      <c r="L113" s="10">
        <f t="shared" si="1"/>
        <v>49.39</v>
      </c>
      <c r="M113" s="9" t="s">
        <v>539</v>
      </c>
    </row>
    <row r="114" spans="1:13" ht="25.5">
      <c r="A114" s="9" t="s">
        <v>228</v>
      </c>
      <c r="B114" s="7">
        <v>41507</v>
      </c>
      <c r="C114" s="9" t="s">
        <v>524</v>
      </c>
      <c r="D114" s="13">
        <v>491</v>
      </c>
      <c r="E114" s="22">
        <v>1722</v>
      </c>
      <c r="F114" s="13">
        <v>615</v>
      </c>
      <c r="G114" s="13">
        <v>449</v>
      </c>
      <c r="H114" s="9" t="s">
        <v>540</v>
      </c>
      <c r="I114" s="9">
        <v>1.2</v>
      </c>
      <c r="J114" s="20">
        <f t="shared" si="13"/>
        <v>2066.4</v>
      </c>
      <c r="K114" s="25">
        <v>0.14000000000000001</v>
      </c>
      <c r="L114" s="10">
        <f t="shared" si="1"/>
        <v>62.860000000000007</v>
      </c>
      <c r="M114" s="9" t="s">
        <v>539</v>
      </c>
    </row>
    <row r="115" spans="1:13" ht="25.5">
      <c r="A115" s="9" t="s">
        <v>228</v>
      </c>
      <c r="B115" s="7">
        <v>41507</v>
      </c>
      <c r="C115" s="9" t="s">
        <v>524</v>
      </c>
      <c r="D115" s="13">
        <v>491</v>
      </c>
      <c r="E115" s="22">
        <v>1722</v>
      </c>
      <c r="F115" s="13">
        <v>615</v>
      </c>
      <c r="G115" s="13">
        <v>449</v>
      </c>
      <c r="H115" s="9" t="s">
        <v>541</v>
      </c>
      <c r="I115" s="9">
        <v>1.25</v>
      </c>
      <c r="J115" s="20">
        <f t="shared" si="13"/>
        <v>2152.5</v>
      </c>
      <c r="K115" s="25">
        <v>0.17</v>
      </c>
      <c r="L115" s="10">
        <f t="shared" si="1"/>
        <v>76.330000000000013</v>
      </c>
      <c r="M115" s="9" t="s">
        <v>539</v>
      </c>
    </row>
    <row r="116" spans="1:13" ht="25.5">
      <c r="A116" s="9" t="s">
        <v>228</v>
      </c>
      <c r="B116" s="7">
        <v>41507</v>
      </c>
      <c r="C116" s="9" t="s">
        <v>524</v>
      </c>
      <c r="D116" s="13">
        <v>491</v>
      </c>
      <c r="E116" s="22">
        <v>1722</v>
      </c>
      <c r="F116" s="13">
        <v>615</v>
      </c>
      <c r="G116" s="13">
        <v>449</v>
      </c>
      <c r="H116" s="9" t="s">
        <v>542</v>
      </c>
      <c r="I116" s="9">
        <v>1.3</v>
      </c>
      <c r="J116" s="20">
        <f t="shared" si="13"/>
        <v>2238.6</v>
      </c>
      <c r="K116" s="25">
        <v>0.11</v>
      </c>
      <c r="L116" s="10">
        <f t="shared" si="1"/>
        <v>49.39</v>
      </c>
      <c r="M116" s="9" t="s">
        <v>539</v>
      </c>
    </row>
    <row r="117" spans="1:13" ht="25.5">
      <c r="A117" s="9" t="s">
        <v>228</v>
      </c>
      <c r="B117" s="7">
        <v>41507</v>
      </c>
      <c r="C117" s="9" t="s">
        <v>524</v>
      </c>
      <c r="D117" s="13">
        <v>491</v>
      </c>
      <c r="E117" s="22">
        <v>1722</v>
      </c>
      <c r="F117" s="13">
        <v>615</v>
      </c>
      <c r="G117" s="13">
        <v>449</v>
      </c>
      <c r="H117" s="9" t="s">
        <v>543</v>
      </c>
      <c r="I117" s="9">
        <v>1.4</v>
      </c>
      <c r="J117" s="20">
        <f t="shared" si="13"/>
        <v>2410.7999999999997</v>
      </c>
      <c r="K117" s="25">
        <v>0.09</v>
      </c>
      <c r="L117" s="10">
        <f t="shared" si="1"/>
        <v>40.409999999999997</v>
      </c>
      <c r="M117" s="9" t="s">
        <v>539</v>
      </c>
    </row>
    <row r="118" spans="1:13" ht="25.5">
      <c r="A118" s="9" t="s">
        <v>228</v>
      </c>
      <c r="B118" s="7">
        <v>41507</v>
      </c>
      <c r="C118" s="9" t="s">
        <v>524</v>
      </c>
      <c r="D118" s="13">
        <v>491</v>
      </c>
      <c r="E118" s="22">
        <v>1722</v>
      </c>
      <c r="F118" s="13">
        <v>615</v>
      </c>
      <c r="G118" s="13">
        <v>449</v>
      </c>
      <c r="H118" s="9" t="s">
        <v>544</v>
      </c>
      <c r="I118" s="9" t="s">
        <v>545</v>
      </c>
      <c r="J118" s="22" t="s">
        <v>545</v>
      </c>
      <c r="K118" s="25">
        <v>0.26</v>
      </c>
      <c r="L118" s="10">
        <f t="shared" si="1"/>
        <v>116.74000000000001</v>
      </c>
      <c r="M118" s="9" t="s">
        <v>539</v>
      </c>
    </row>
    <row r="119" spans="1:13" ht="25.5">
      <c r="A119" s="9" t="s">
        <v>229</v>
      </c>
      <c r="B119" s="7">
        <v>41493</v>
      </c>
      <c r="C119" s="9" t="s">
        <v>524</v>
      </c>
      <c r="D119" s="13">
        <v>482</v>
      </c>
      <c r="E119" s="22">
        <v>1792</v>
      </c>
      <c r="F119" s="13">
        <v>568</v>
      </c>
      <c r="G119" s="13">
        <v>481</v>
      </c>
      <c r="H119" s="9" t="s">
        <v>533</v>
      </c>
      <c r="I119" s="9">
        <v>1</v>
      </c>
      <c r="J119" s="20">
        <f t="shared" ref="J119:J126" si="14">E119*I119*IF(K119&lt;=0,0,1)</f>
        <v>1792</v>
      </c>
      <c r="K119" s="25">
        <v>1</v>
      </c>
      <c r="L119" s="10">
        <f t="shared" si="1"/>
        <v>481</v>
      </c>
      <c r="M119" s="9" t="s">
        <v>534</v>
      </c>
    </row>
    <row r="120" spans="1:13" ht="25.5">
      <c r="A120" s="9" t="s">
        <v>229</v>
      </c>
      <c r="B120" s="7">
        <v>41493</v>
      </c>
      <c r="C120" s="9" t="s">
        <v>524</v>
      </c>
      <c r="D120" s="13">
        <v>482</v>
      </c>
      <c r="E120" s="22">
        <v>1792</v>
      </c>
      <c r="F120" s="13">
        <v>568</v>
      </c>
      <c r="G120" s="13">
        <v>481</v>
      </c>
      <c r="H120" s="9" t="s">
        <v>535</v>
      </c>
      <c r="I120" s="9">
        <v>1.0489999999999999</v>
      </c>
      <c r="J120" s="20">
        <f t="shared" si="14"/>
        <v>1879.808</v>
      </c>
      <c r="K120" s="25">
        <v>0.06</v>
      </c>
      <c r="L120" s="10">
        <f t="shared" si="1"/>
        <v>28.86</v>
      </c>
      <c r="M120" s="9" t="s">
        <v>536</v>
      </c>
    </row>
    <row r="121" spans="1:13" ht="25.5">
      <c r="A121" s="9" t="s">
        <v>229</v>
      </c>
      <c r="B121" s="7">
        <v>41493</v>
      </c>
      <c r="C121" s="9" t="s">
        <v>524</v>
      </c>
      <c r="D121" s="13">
        <v>482</v>
      </c>
      <c r="E121" s="22">
        <v>1792</v>
      </c>
      <c r="F121" s="13">
        <v>568</v>
      </c>
      <c r="G121" s="13">
        <v>481</v>
      </c>
      <c r="H121" s="9" t="s">
        <v>537</v>
      </c>
      <c r="I121" s="9">
        <v>1.1000000000000001</v>
      </c>
      <c r="J121" s="20">
        <f t="shared" si="14"/>
        <v>1971.2000000000003</v>
      </c>
      <c r="K121" s="25">
        <v>0.06</v>
      </c>
      <c r="L121" s="10">
        <f t="shared" si="1"/>
        <v>28.86</v>
      </c>
      <c r="M121" s="9" t="s">
        <v>536</v>
      </c>
    </row>
    <row r="122" spans="1:13" ht="25.5">
      <c r="A122" s="9" t="s">
        <v>229</v>
      </c>
      <c r="B122" s="7">
        <v>41493</v>
      </c>
      <c r="C122" s="9" t="s">
        <v>524</v>
      </c>
      <c r="D122" s="13">
        <v>482</v>
      </c>
      <c r="E122" s="22">
        <v>1792</v>
      </c>
      <c r="F122" s="13">
        <v>568</v>
      </c>
      <c r="G122" s="13">
        <v>481</v>
      </c>
      <c r="H122" s="9" t="s">
        <v>538</v>
      </c>
      <c r="I122" s="9">
        <v>1.1499999999999999</v>
      </c>
      <c r="J122" s="20">
        <f t="shared" si="14"/>
        <v>2060.7999999999997</v>
      </c>
      <c r="K122" s="25">
        <v>0.11</v>
      </c>
      <c r="L122" s="10">
        <f t="shared" si="1"/>
        <v>52.910000000000004</v>
      </c>
      <c r="M122" s="9" t="s">
        <v>539</v>
      </c>
    </row>
    <row r="123" spans="1:13" ht="25.5">
      <c r="A123" s="9" t="s">
        <v>229</v>
      </c>
      <c r="B123" s="7">
        <v>41493</v>
      </c>
      <c r="C123" s="9" t="s">
        <v>524</v>
      </c>
      <c r="D123" s="13">
        <v>482</v>
      </c>
      <c r="E123" s="22">
        <v>1792</v>
      </c>
      <c r="F123" s="13">
        <v>568</v>
      </c>
      <c r="G123" s="13">
        <v>481</v>
      </c>
      <c r="H123" s="9" t="s">
        <v>540</v>
      </c>
      <c r="I123" s="9">
        <v>1.2</v>
      </c>
      <c r="J123" s="20">
        <f t="shared" si="14"/>
        <v>2150.4</v>
      </c>
      <c r="K123" s="25">
        <v>0.14000000000000001</v>
      </c>
      <c r="L123" s="10">
        <f t="shared" si="1"/>
        <v>67.34</v>
      </c>
      <c r="M123" s="9" t="s">
        <v>539</v>
      </c>
    </row>
    <row r="124" spans="1:13" ht="25.5">
      <c r="A124" s="9" t="s">
        <v>229</v>
      </c>
      <c r="B124" s="7">
        <v>41493</v>
      </c>
      <c r="C124" s="9" t="s">
        <v>524</v>
      </c>
      <c r="D124" s="13">
        <v>482</v>
      </c>
      <c r="E124" s="22">
        <v>1792</v>
      </c>
      <c r="F124" s="13">
        <v>568</v>
      </c>
      <c r="G124" s="13">
        <v>481</v>
      </c>
      <c r="H124" s="9" t="s">
        <v>541</v>
      </c>
      <c r="I124" s="9">
        <v>1.25</v>
      </c>
      <c r="J124" s="20">
        <f t="shared" si="14"/>
        <v>2240</v>
      </c>
      <c r="K124" s="25">
        <v>0.17</v>
      </c>
      <c r="L124" s="10">
        <f t="shared" si="1"/>
        <v>81.77000000000001</v>
      </c>
      <c r="M124" s="9" t="s">
        <v>539</v>
      </c>
    </row>
    <row r="125" spans="1:13" ht="25.5">
      <c r="A125" s="9" t="s">
        <v>229</v>
      </c>
      <c r="B125" s="7">
        <v>41493</v>
      </c>
      <c r="C125" s="9" t="s">
        <v>524</v>
      </c>
      <c r="D125" s="13">
        <v>482</v>
      </c>
      <c r="E125" s="22">
        <v>1792</v>
      </c>
      <c r="F125" s="13">
        <v>568</v>
      </c>
      <c r="G125" s="13">
        <v>481</v>
      </c>
      <c r="H125" s="9" t="s">
        <v>542</v>
      </c>
      <c r="I125" s="9">
        <v>1.3</v>
      </c>
      <c r="J125" s="20">
        <f t="shared" si="14"/>
        <v>2329.6</v>
      </c>
      <c r="K125" s="25">
        <v>0.11</v>
      </c>
      <c r="L125" s="10">
        <f t="shared" si="1"/>
        <v>52.910000000000004</v>
      </c>
      <c r="M125" s="9" t="s">
        <v>539</v>
      </c>
    </row>
    <row r="126" spans="1:13" ht="25.5">
      <c r="A126" s="9" t="s">
        <v>229</v>
      </c>
      <c r="B126" s="7">
        <v>41493</v>
      </c>
      <c r="C126" s="9" t="s">
        <v>524</v>
      </c>
      <c r="D126" s="13">
        <v>482</v>
      </c>
      <c r="E126" s="22">
        <v>1792</v>
      </c>
      <c r="F126" s="13">
        <v>568</v>
      </c>
      <c r="G126" s="13">
        <v>481</v>
      </c>
      <c r="H126" s="9" t="s">
        <v>543</v>
      </c>
      <c r="I126" s="9">
        <v>1.4</v>
      </c>
      <c r="J126" s="20">
        <f t="shared" si="14"/>
        <v>2508.7999999999997</v>
      </c>
      <c r="K126" s="25">
        <v>0.09</v>
      </c>
      <c r="L126" s="10">
        <f t="shared" si="1"/>
        <v>43.29</v>
      </c>
      <c r="M126" s="9" t="s">
        <v>539</v>
      </c>
    </row>
    <row r="127" spans="1:13" ht="25.5">
      <c r="A127" s="9" t="s">
        <v>229</v>
      </c>
      <c r="B127" s="7">
        <v>41493</v>
      </c>
      <c r="C127" s="9" t="s">
        <v>524</v>
      </c>
      <c r="D127" s="13">
        <v>482</v>
      </c>
      <c r="E127" s="22">
        <v>1792</v>
      </c>
      <c r="F127" s="13">
        <v>568</v>
      </c>
      <c r="G127" s="13">
        <v>481</v>
      </c>
      <c r="H127" s="9" t="s">
        <v>544</v>
      </c>
      <c r="I127" s="9" t="s">
        <v>545</v>
      </c>
      <c r="J127" s="22" t="s">
        <v>545</v>
      </c>
      <c r="K127" s="25">
        <v>0.26</v>
      </c>
      <c r="L127" s="10">
        <f t="shared" si="1"/>
        <v>125.06</v>
      </c>
      <c r="M127" s="9" t="s">
        <v>539</v>
      </c>
    </row>
    <row r="128" spans="1:13" ht="25.5">
      <c r="A128" s="9" t="s">
        <v>230</v>
      </c>
      <c r="B128" s="7">
        <v>41472</v>
      </c>
      <c r="C128" s="9" t="s">
        <v>524</v>
      </c>
      <c r="D128" s="13">
        <v>526</v>
      </c>
      <c r="E128" s="22">
        <v>1712</v>
      </c>
      <c r="F128" s="13">
        <v>652</v>
      </c>
      <c r="G128" s="13">
        <v>516</v>
      </c>
      <c r="H128" s="9" t="s">
        <v>533</v>
      </c>
      <c r="I128" s="9">
        <v>1</v>
      </c>
      <c r="J128" s="20">
        <f t="shared" ref="J128:J135" si="15">E128*I128*IF(K128&lt;=0,0,1)</f>
        <v>1712</v>
      </c>
      <c r="K128" s="25">
        <v>1</v>
      </c>
      <c r="L128" s="10">
        <f t="shared" si="1"/>
        <v>516</v>
      </c>
      <c r="M128" s="9" t="s">
        <v>534</v>
      </c>
    </row>
    <row r="129" spans="1:13" ht="25.5">
      <c r="A129" s="9" t="s">
        <v>230</v>
      </c>
      <c r="B129" s="7">
        <v>41472</v>
      </c>
      <c r="C129" s="9" t="s">
        <v>524</v>
      </c>
      <c r="D129" s="13">
        <v>526</v>
      </c>
      <c r="E129" s="22">
        <v>1712</v>
      </c>
      <c r="F129" s="13">
        <v>652</v>
      </c>
      <c r="G129" s="13">
        <v>516</v>
      </c>
      <c r="H129" s="9" t="s">
        <v>535</v>
      </c>
      <c r="I129" s="9">
        <v>1.0489999999999999</v>
      </c>
      <c r="J129" s="20">
        <f t="shared" si="15"/>
        <v>1795.8879999999999</v>
      </c>
      <c r="K129" s="25">
        <v>0.06</v>
      </c>
      <c r="L129" s="10">
        <f t="shared" si="1"/>
        <v>30.959999999999997</v>
      </c>
      <c r="M129" s="9" t="s">
        <v>536</v>
      </c>
    </row>
    <row r="130" spans="1:13" ht="25.5">
      <c r="A130" s="9" t="s">
        <v>230</v>
      </c>
      <c r="B130" s="7">
        <v>41472</v>
      </c>
      <c r="C130" s="9" t="s">
        <v>524</v>
      </c>
      <c r="D130" s="13">
        <v>526</v>
      </c>
      <c r="E130" s="22">
        <v>1712</v>
      </c>
      <c r="F130" s="13">
        <v>652</v>
      </c>
      <c r="G130" s="13">
        <v>516</v>
      </c>
      <c r="H130" s="9" t="s">
        <v>537</v>
      </c>
      <c r="I130" s="9">
        <v>1.1000000000000001</v>
      </c>
      <c r="J130" s="20">
        <f t="shared" si="15"/>
        <v>1883.2</v>
      </c>
      <c r="K130" s="25">
        <v>0.06</v>
      </c>
      <c r="L130" s="10">
        <f t="shared" si="1"/>
        <v>30.959999999999997</v>
      </c>
      <c r="M130" s="9" t="s">
        <v>536</v>
      </c>
    </row>
    <row r="131" spans="1:13" ht="25.5">
      <c r="A131" s="9" t="s">
        <v>230</v>
      </c>
      <c r="B131" s="7">
        <v>41472</v>
      </c>
      <c r="C131" s="9" t="s">
        <v>524</v>
      </c>
      <c r="D131" s="13">
        <v>526</v>
      </c>
      <c r="E131" s="22">
        <v>1712</v>
      </c>
      <c r="F131" s="13">
        <v>652</v>
      </c>
      <c r="G131" s="13">
        <v>516</v>
      </c>
      <c r="H131" s="9" t="s">
        <v>538</v>
      </c>
      <c r="I131" s="9">
        <v>1.1499999999999999</v>
      </c>
      <c r="J131" s="20">
        <f t="shared" si="15"/>
        <v>1968.8</v>
      </c>
      <c r="K131" s="25">
        <v>0.11</v>
      </c>
      <c r="L131" s="10">
        <f t="shared" si="1"/>
        <v>56.76</v>
      </c>
      <c r="M131" s="9" t="s">
        <v>539</v>
      </c>
    </row>
    <row r="132" spans="1:13" ht="25.5">
      <c r="A132" s="9" t="s">
        <v>230</v>
      </c>
      <c r="B132" s="7">
        <v>41472</v>
      </c>
      <c r="C132" s="9" t="s">
        <v>524</v>
      </c>
      <c r="D132" s="13">
        <v>526</v>
      </c>
      <c r="E132" s="22">
        <v>1712</v>
      </c>
      <c r="F132" s="13">
        <v>652</v>
      </c>
      <c r="G132" s="13">
        <v>516</v>
      </c>
      <c r="H132" s="9" t="s">
        <v>540</v>
      </c>
      <c r="I132" s="9">
        <v>1.2</v>
      </c>
      <c r="J132" s="20">
        <f t="shared" si="15"/>
        <v>2054.4</v>
      </c>
      <c r="K132" s="25">
        <v>0.14000000000000001</v>
      </c>
      <c r="L132" s="10">
        <f t="shared" si="1"/>
        <v>72.240000000000009</v>
      </c>
      <c r="M132" s="9" t="s">
        <v>539</v>
      </c>
    </row>
    <row r="133" spans="1:13" ht="25.5">
      <c r="A133" s="9" t="s">
        <v>230</v>
      </c>
      <c r="B133" s="7">
        <v>41472</v>
      </c>
      <c r="C133" s="9" t="s">
        <v>524</v>
      </c>
      <c r="D133" s="13">
        <v>526</v>
      </c>
      <c r="E133" s="22">
        <v>1712</v>
      </c>
      <c r="F133" s="13">
        <v>652</v>
      </c>
      <c r="G133" s="13">
        <v>516</v>
      </c>
      <c r="H133" s="9" t="s">
        <v>541</v>
      </c>
      <c r="I133" s="9">
        <v>1.25</v>
      </c>
      <c r="J133" s="20">
        <f t="shared" si="15"/>
        <v>2140</v>
      </c>
      <c r="K133" s="25">
        <v>0.17</v>
      </c>
      <c r="L133" s="10">
        <f t="shared" si="1"/>
        <v>87.720000000000013</v>
      </c>
      <c r="M133" s="9" t="s">
        <v>539</v>
      </c>
    </row>
    <row r="134" spans="1:13" ht="25.5">
      <c r="A134" s="9" t="s">
        <v>230</v>
      </c>
      <c r="B134" s="7">
        <v>41472</v>
      </c>
      <c r="C134" s="9" t="s">
        <v>524</v>
      </c>
      <c r="D134" s="13">
        <v>526</v>
      </c>
      <c r="E134" s="22">
        <v>1712</v>
      </c>
      <c r="F134" s="13">
        <v>652</v>
      </c>
      <c r="G134" s="13">
        <v>516</v>
      </c>
      <c r="H134" s="9" t="s">
        <v>542</v>
      </c>
      <c r="I134" s="9">
        <v>1.3</v>
      </c>
      <c r="J134" s="20">
        <f t="shared" si="15"/>
        <v>2225.6</v>
      </c>
      <c r="K134" s="25">
        <v>0.11</v>
      </c>
      <c r="L134" s="10">
        <f t="shared" si="1"/>
        <v>56.76</v>
      </c>
      <c r="M134" s="9" t="s">
        <v>539</v>
      </c>
    </row>
    <row r="135" spans="1:13" ht="25.5">
      <c r="A135" s="9" t="s">
        <v>230</v>
      </c>
      <c r="B135" s="7">
        <v>41472</v>
      </c>
      <c r="C135" s="9" t="s">
        <v>524</v>
      </c>
      <c r="D135" s="13">
        <v>526</v>
      </c>
      <c r="E135" s="22">
        <v>1712</v>
      </c>
      <c r="F135" s="13">
        <v>652</v>
      </c>
      <c r="G135" s="13">
        <v>516</v>
      </c>
      <c r="H135" s="9" t="s">
        <v>543</v>
      </c>
      <c r="I135" s="9">
        <v>1.4</v>
      </c>
      <c r="J135" s="20">
        <f t="shared" si="15"/>
        <v>2396.7999999999997</v>
      </c>
      <c r="K135" s="25">
        <v>0.09</v>
      </c>
      <c r="L135" s="10">
        <f t="shared" si="1"/>
        <v>46.44</v>
      </c>
      <c r="M135" s="9" t="s">
        <v>539</v>
      </c>
    </row>
    <row r="136" spans="1:13" ht="25.5">
      <c r="A136" s="9" t="s">
        <v>230</v>
      </c>
      <c r="B136" s="7">
        <v>41472</v>
      </c>
      <c r="C136" s="9" t="s">
        <v>524</v>
      </c>
      <c r="D136" s="13">
        <v>526</v>
      </c>
      <c r="E136" s="22">
        <v>1712</v>
      </c>
      <c r="F136" s="13">
        <v>652</v>
      </c>
      <c r="G136" s="13">
        <v>516</v>
      </c>
      <c r="H136" s="9" t="s">
        <v>544</v>
      </c>
      <c r="I136" s="9" t="s">
        <v>545</v>
      </c>
      <c r="J136" s="22" t="s">
        <v>545</v>
      </c>
      <c r="K136" s="25">
        <v>0.26</v>
      </c>
      <c r="L136" s="10">
        <f t="shared" si="1"/>
        <v>134.16</v>
      </c>
      <c r="M136" s="9" t="s">
        <v>539</v>
      </c>
    </row>
    <row r="137" spans="1:13" ht="25.5">
      <c r="A137" s="9" t="s">
        <v>231</v>
      </c>
      <c r="B137" s="7">
        <v>41458</v>
      </c>
      <c r="C137" s="9" t="s">
        <v>524</v>
      </c>
      <c r="D137" s="13">
        <v>538</v>
      </c>
      <c r="E137" s="22">
        <v>1610</v>
      </c>
      <c r="F137" s="13">
        <v>679</v>
      </c>
      <c r="G137" s="13">
        <v>536</v>
      </c>
      <c r="H137" s="9" t="s">
        <v>533</v>
      </c>
      <c r="I137" s="9">
        <v>1</v>
      </c>
      <c r="J137" s="20">
        <f t="shared" ref="J137:J144" si="16">E137*I137*IF(K137&lt;=0,0,1)</f>
        <v>1610</v>
      </c>
      <c r="K137" s="25">
        <v>1</v>
      </c>
      <c r="L137" s="10">
        <f t="shared" si="1"/>
        <v>536</v>
      </c>
      <c r="M137" s="9" t="s">
        <v>534</v>
      </c>
    </row>
    <row r="138" spans="1:13" ht="25.5">
      <c r="A138" s="9" t="s">
        <v>231</v>
      </c>
      <c r="B138" s="7">
        <v>41458</v>
      </c>
      <c r="C138" s="9" t="s">
        <v>524</v>
      </c>
      <c r="D138" s="13">
        <v>538</v>
      </c>
      <c r="E138" s="22">
        <v>1610</v>
      </c>
      <c r="F138" s="13">
        <v>679</v>
      </c>
      <c r="G138" s="13">
        <v>536</v>
      </c>
      <c r="H138" s="9" t="s">
        <v>535</v>
      </c>
      <c r="I138" s="9">
        <v>1.0489999999999999</v>
      </c>
      <c r="J138" s="20">
        <f t="shared" si="16"/>
        <v>1688.8899999999999</v>
      </c>
      <c r="K138" s="25">
        <v>0.06</v>
      </c>
      <c r="L138" s="10">
        <f t="shared" si="1"/>
        <v>32.159999999999997</v>
      </c>
      <c r="M138" s="9" t="s">
        <v>536</v>
      </c>
    </row>
    <row r="139" spans="1:13" ht="25.5">
      <c r="A139" s="9" t="s">
        <v>231</v>
      </c>
      <c r="B139" s="7">
        <v>41458</v>
      </c>
      <c r="C139" s="9" t="s">
        <v>524</v>
      </c>
      <c r="D139" s="13">
        <v>538</v>
      </c>
      <c r="E139" s="22">
        <v>1610</v>
      </c>
      <c r="F139" s="13">
        <v>679</v>
      </c>
      <c r="G139" s="13">
        <v>536</v>
      </c>
      <c r="H139" s="9" t="s">
        <v>537</v>
      </c>
      <c r="I139" s="9">
        <v>1.1000000000000001</v>
      </c>
      <c r="J139" s="20">
        <f t="shared" si="16"/>
        <v>1771.0000000000002</v>
      </c>
      <c r="K139" s="25">
        <v>0.06</v>
      </c>
      <c r="L139" s="10">
        <f t="shared" si="1"/>
        <v>32.159999999999997</v>
      </c>
      <c r="M139" s="9" t="s">
        <v>536</v>
      </c>
    </row>
    <row r="140" spans="1:13" ht="25.5">
      <c r="A140" s="9" t="s">
        <v>231</v>
      </c>
      <c r="B140" s="7">
        <v>41458</v>
      </c>
      <c r="C140" s="9" t="s">
        <v>524</v>
      </c>
      <c r="D140" s="13">
        <v>538</v>
      </c>
      <c r="E140" s="22">
        <v>1610</v>
      </c>
      <c r="F140" s="13">
        <v>679</v>
      </c>
      <c r="G140" s="13">
        <v>536</v>
      </c>
      <c r="H140" s="9" t="s">
        <v>538</v>
      </c>
      <c r="I140" s="9">
        <v>1.1499999999999999</v>
      </c>
      <c r="J140" s="20">
        <f t="shared" si="16"/>
        <v>1851.4999999999998</v>
      </c>
      <c r="K140" s="25">
        <v>0.11</v>
      </c>
      <c r="L140" s="10">
        <f t="shared" si="1"/>
        <v>58.96</v>
      </c>
      <c r="M140" s="9" t="s">
        <v>539</v>
      </c>
    </row>
    <row r="141" spans="1:13" ht="25.5">
      <c r="A141" s="9" t="s">
        <v>231</v>
      </c>
      <c r="B141" s="7">
        <v>41458</v>
      </c>
      <c r="C141" s="9" t="s">
        <v>524</v>
      </c>
      <c r="D141" s="13">
        <v>538</v>
      </c>
      <c r="E141" s="22">
        <v>1610</v>
      </c>
      <c r="F141" s="13">
        <v>679</v>
      </c>
      <c r="G141" s="13">
        <v>536</v>
      </c>
      <c r="H141" s="9" t="s">
        <v>540</v>
      </c>
      <c r="I141" s="9">
        <v>1.2</v>
      </c>
      <c r="J141" s="20">
        <f t="shared" si="16"/>
        <v>1932</v>
      </c>
      <c r="K141" s="25">
        <v>0.14000000000000001</v>
      </c>
      <c r="L141" s="10">
        <f t="shared" si="1"/>
        <v>75.040000000000006</v>
      </c>
      <c r="M141" s="9" t="s">
        <v>539</v>
      </c>
    </row>
    <row r="142" spans="1:13" ht="25.5">
      <c r="A142" s="9" t="s">
        <v>231</v>
      </c>
      <c r="B142" s="7">
        <v>41458</v>
      </c>
      <c r="C142" s="9" t="s">
        <v>524</v>
      </c>
      <c r="D142" s="13">
        <v>538</v>
      </c>
      <c r="E142" s="22">
        <v>1610</v>
      </c>
      <c r="F142" s="13">
        <v>679</v>
      </c>
      <c r="G142" s="13">
        <v>536</v>
      </c>
      <c r="H142" s="9" t="s">
        <v>541</v>
      </c>
      <c r="I142" s="9">
        <v>1.25</v>
      </c>
      <c r="J142" s="20">
        <f t="shared" si="16"/>
        <v>2012.5</v>
      </c>
      <c r="K142" s="25">
        <v>0.17</v>
      </c>
      <c r="L142" s="10">
        <f t="shared" si="1"/>
        <v>91.12</v>
      </c>
      <c r="M142" s="9" t="s">
        <v>539</v>
      </c>
    </row>
    <row r="143" spans="1:13" ht="25.5">
      <c r="A143" s="9" t="s">
        <v>231</v>
      </c>
      <c r="B143" s="7">
        <v>41458</v>
      </c>
      <c r="C143" s="9" t="s">
        <v>524</v>
      </c>
      <c r="D143" s="13">
        <v>538</v>
      </c>
      <c r="E143" s="22">
        <v>1610</v>
      </c>
      <c r="F143" s="13">
        <v>679</v>
      </c>
      <c r="G143" s="13">
        <v>536</v>
      </c>
      <c r="H143" s="9" t="s">
        <v>542</v>
      </c>
      <c r="I143" s="9">
        <v>1.3</v>
      </c>
      <c r="J143" s="20">
        <f t="shared" si="16"/>
        <v>2093</v>
      </c>
      <c r="K143" s="25">
        <v>0.11</v>
      </c>
      <c r="L143" s="10">
        <f t="shared" si="1"/>
        <v>58.96</v>
      </c>
      <c r="M143" s="9" t="s">
        <v>539</v>
      </c>
    </row>
    <row r="144" spans="1:13" ht="25.5">
      <c r="A144" s="9" t="s">
        <v>231</v>
      </c>
      <c r="B144" s="7">
        <v>41458</v>
      </c>
      <c r="C144" s="9" t="s">
        <v>524</v>
      </c>
      <c r="D144" s="13">
        <v>538</v>
      </c>
      <c r="E144" s="22">
        <v>1610</v>
      </c>
      <c r="F144" s="13">
        <v>679</v>
      </c>
      <c r="G144" s="13">
        <v>536</v>
      </c>
      <c r="H144" s="9" t="s">
        <v>543</v>
      </c>
      <c r="I144" s="9">
        <v>1.4</v>
      </c>
      <c r="J144" s="20">
        <f t="shared" si="16"/>
        <v>2254</v>
      </c>
      <c r="K144" s="25">
        <v>0.09</v>
      </c>
      <c r="L144" s="10">
        <f t="shared" si="1"/>
        <v>48.239999999999995</v>
      </c>
      <c r="M144" s="9" t="s">
        <v>539</v>
      </c>
    </row>
    <row r="145" spans="1:13" ht="25.5">
      <c r="A145" s="9" t="s">
        <v>231</v>
      </c>
      <c r="B145" s="7">
        <v>41458</v>
      </c>
      <c r="C145" s="9" t="s">
        <v>524</v>
      </c>
      <c r="D145" s="13">
        <v>538</v>
      </c>
      <c r="E145" s="22">
        <v>1610</v>
      </c>
      <c r="F145" s="13">
        <v>679</v>
      </c>
      <c r="G145" s="13">
        <v>536</v>
      </c>
      <c r="H145" s="9" t="s">
        <v>544</v>
      </c>
      <c r="I145" s="9" t="s">
        <v>545</v>
      </c>
      <c r="J145" s="22" t="s">
        <v>545</v>
      </c>
      <c r="K145" s="25">
        <v>0.26</v>
      </c>
      <c r="L145" s="10">
        <f t="shared" si="1"/>
        <v>139.36000000000001</v>
      </c>
      <c r="M145" s="9" t="s">
        <v>539</v>
      </c>
    </row>
    <row r="146" spans="1:13" ht="25.5">
      <c r="A146" s="9" t="s">
        <v>232</v>
      </c>
      <c r="B146" s="7">
        <v>41444</v>
      </c>
      <c r="C146" s="9" t="s">
        <v>524</v>
      </c>
      <c r="D146" s="13">
        <v>554</v>
      </c>
      <c r="E146" s="22">
        <v>1712</v>
      </c>
      <c r="F146" s="13">
        <v>647</v>
      </c>
      <c r="G146" s="13">
        <v>534</v>
      </c>
      <c r="H146" s="9" t="s">
        <v>533</v>
      </c>
      <c r="I146" s="9">
        <v>1</v>
      </c>
      <c r="J146" s="20">
        <f t="shared" ref="J146:J153" si="17">E146*I146*IF(K146&lt;=0,0,1)</f>
        <v>1712</v>
      </c>
      <c r="K146" s="25">
        <v>1</v>
      </c>
      <c r="L146" s="10">
        <f t="shared" si="1"/>
        <v>534</v>
      </c>
      <c r="M146" s="9" t="s">
        <v>534</v>
      </c>
    </row>
    <row r="147" spans="1:13" ht="25.5">
      <c r="A147" s="9" t="s">
        <v>232</v>
      </c>
      <c r="B147" s="7">
        <v>41444</v>
      </c>
      <c r="C147" s="9" t="s">
        <v>524</v>
      </c>
      <c r="D147" s="13">
        <v>554</v>
      </c>
      <c r="E147" s="22">
        <v>1712</v>
      </c>
      <c r="F147" s="13">
        <v>647</v>
      </c>
      <c r="G147" s="13">
        <v>534</v>
      </c>
      <c r="H147" s="9" t="s">
        <v>535</v>
      </c>
      <c r="I147" s="9">
        <v>1.0489999999999999</v>
      </c>
      <c r="J147" s="20">
        <f t="shared" si="17"/>
        <v>1795.8879999999999</v>
      </c>
      <c r="K147" s="25">
        <v>0.06</v>
      </c>
      <c r="L147" s="10">
        <f t="shared" si="1"/>
        <v>32.04</v>
      </c>
      <c r="M147" s="9" t="s">
        <v>536</v>
      </c>
    </row>
    <row r="148" spans="1:13" ht="25.5">
      <c r="A148" s="9" t="s">
        <v>232</v>
      </c>
      <c r="B148" s="7">
        <v>41444</v>
      </c>
      <c r="C148" s="9" t="s">
        <v>524</v>
      </c>
      <c r="D148" s="13">
        <v>554</v>
      </c>
      <c r="E148" s="22">
        <v>1712</v>
      </c>
      <c r="F148" s="13">
        <v>647</v>
      </c>
      <c r="G148" s="13">
        <v>534</v>
      </c>
      <c r="H148" s="9" t="s">
        <v>537</v>
      </c>
      <c r="I148" s="9">
        <v>1.1000000000000001</v>
      </c>
      <c r="J148" s="20">
        <f t="shared" si="17"/>
        <v>1883.2</v>
      </c>
      <c r="K148" s="25">
        <v>0.06</v>
      </c>
      <c r="L148" s="10">
        <f t="shared" si="1"/>
        <v>32.04</v>
      </c>
      <c r="M148" s="9" t="s">
        <v>536</v>
      </c>
    </row>
    <row r="149" spans="1:13" ht="25.5">
      <c r="A149" s="9" t="s">
        <v>232</v>
      </c>
      <c r="B149" s="7">
        <v>41444</v>
      </c>
      <c r="C149" s="9" t="s">
        <v>524</v>
      </c>
      <c r="D149" s="13">
        <v>554</v>
      </c>
      <c r="E149" s="22">
        <v>1712</v>
      </c>
      <c r="F149" s="13">
        <v>647</v>
      </c>
      <c r="G149" s="13">
        <v>534</v>
      </c>
      <c r="H149" s="9" t="s">
        <v>538</v>
      </c>
      <c r="I149" s="9">
        <v>1.1499999999999999</v>
      </c>
      <c r="J149" s="20">
        <f t="shared" si="17"/>
        <v>1968.8</v>
      </c>
      <c r="K149" s="25">
        <v>0.11</v>
      </c>
      <c r="L149" s="10">
        <f t="shared" si="1"/>
        <v>58.74</v>
      </c>
      <c r="M149" s="9" t="s">
        <v>539</v>
      </c>
    </row>
    <row r="150" spans="1:13" ht="25.5">
      <c r="A150" s="9" t="s">
        <v>232</v>
      </c>
      <c r="B150" s="7">
        <v>41444</v>
      </c>
      <c r="C150" s="9" t="s">
        <v>524</v>
      </c>
      <c r="D150" s="13">
        <v>554</v>
      </c>
      <c r="E150" s="22">
        <v>1712</v>
      </c>
      <c r="F150" s="13">
        <v>647</v>
      </c>
      <c r="G150" s="13">
        <v>534</v>
      </c>
      <c r="H150" s="9" t="s">
        <v>540</v>
      </c>
      <c r="I150" s="9">
        <v>1.2</v>
      </c>
      <c r="J150" s="20">
        <f t="shared" si="17"/>
        <v>2054.4</v>
      </c>
      <c r="K150" s="25">
        <v>0.14000000000000001</v>
      </c>
      <c r="L150" s="10">
        <f t="shared" si="1"/>
        <v>74.760000000000005</v>
      </c>
      <c r="M150" s="9" t="s">
        <v>539</v>
      </c>
    </row>
    <row r="151" spans="1:13" ht="25.5">
      <c r="A151" s="9" t="s">
        <v>232</v>
      </c>
      <c r="B151" s="7">
        <v>41444</v>
      </c>
      <c r="C151" s="9" t="s">
        <v>524</v>
      </c>
      <c r="D151" s="13">
        <v>554</v>
      </c>
      <c r="E151" s="22">
        <v>1712</v>
      </c>
      <c r="F151" s="13">
        <v>647</v>
      </c>
      <c r="G151" s="13">
        <v>534</v>
      </c>
      <c r="H151" s="9" t="s">
        <v>541</v>
      </c>
      <c r="I151" s="9">
        <v>1.25</v>
      </c>
      <c r="J151" s="20">
        <f t="shared" si="17"/>
        <v>2140</v>
      </c>
      <c r="K151" s="25">
        <v>0.17</v>
      </c>
      <c r="L151" s="10">
        <f t="shared" si="1"/>
        <v>90.78</v>
      </c>
      <c r="M151" s="9" t="s">
        <v>539</v>
      </c>
    </row>
    <row r="152" spans="1:13" ht="25.5">
      <c r="A152" s="9" t="s">
        <v>232</v>
      </c>
      <c r="B152" s="7">
        <v>41444</v>
      </c>
      <c r="C152" s="9" t="s">
        <v>524</v>
      </c>
      <c r="D152" s="13">
        <v>554</v>
      </c>
      <c r="E152" s="22">
        <v>1712</v>
      </c>
      <c r="F152" s="13">
        <v>647</v>
      </c>
      <c r="G152" s="13">
        <v>534</v>
      </c>
      <c r="H152" s="9" t="s">
        <v>542</v>
      </c>
      <c r="I152" s="9">
        <v>1.3</v>
      </c>
      <c r="J152" s="20">
        <f t="shared" si="17"/>
        <v>2225.6</v>
      </c>
      <c r="K152" s="25">
        <v>0.11</v>
      </c>
      <c r="L152" s="10">
        <f t="shared" si="1"/>
        <v>58.74</v>
      </c>
      <c r="M152" s="9" t="s">
        <v>539</v>
      </c>
    </row>
    <row r="153" spans="1:13" ht="25.5">
      <c r="A153" s="9" t="s">
        <v>232</v>
      </c>
      <c r="B153" s="7">
        <v>41444</v>
      </c>
      <c r="C153" s="9" t="s">
        <v>524</v>
      </c>
      <c r="D153" s="13">
        <v>554</v>
      </c>
      <c r="E153" s="22">
        <v>1712</v>
      </c>
      <c r="F153" s="13">
        <v>647</v>
      </c>
      <c r="G153" s="13">
        <v>534</v>
      </c>
      <c r="H153" s="9" t="s">
        <v>543</v>
      </c>
      <c r="I153" s="9">
        <v>1.4</v>
      </c>
      <c r="J153" s="20">
        <f t="shared" si="17"/>
        <v>2396.7999999999997</v>
      </c>
      <c r="K153" s="25">
        <v>0.09</v>
      </c>
      <c r="L153" s="10">
        <f t="shared" si="1"/>
        <v>48.059999999999995</v>
      </c>
      <c r="M153" s="9" t="s">
        <v>539</v>
      </c>
    </row>
    <row r="154" spans="1:13" ht="25.5">
      <c r="A154" s="9" t="s">
        <v>232</v>
      </c>
      <c r="B154" s="7">
        <v>41444</v>
      </c>
      <c r="C154" s="9" t="s">
        <v>524</v>
      </c>
      <c r="D154" s="13">
        <v>554</v>
      </c>
      <c r="E154" s="22">
        <v>1712</v>
      </c>
      <c r="F154" s="13">
        <v>647</v>
      </c>
      <c r="G154" s="13">
        <v>534</v>
      </c>
      <c r="H154" s="9" t="s">
        <v>544</v>
      </c>
      <c r="I154" s="9" t="s">
        <v>545</v>
      </c>
      <c r="J154" s="22" t="s">
        <v>545</v>
      </c>
      <c r="K154" s="25">
        <v>0.26</v>
      </c>
      <c r="L154" s="10">
        <f t="shared" si="1"/>
        <v>138.84</v>
      </c>
      <c r="M154" s="9" t="s">
        <v>539</v>
      </c>
    </row>
    <row r="155" spans="1:13" ht="25.5">
      <c r="A155" s="9" t="s">
        <v>233</v>
      </c>
      <c r="B155" s="7">
        <v>41430</v>
      </c>
      <c r="C155" s="9" t="s">
        <v>524</v>
      </c>
      <c r="D155" s="13">
        <v>511</v>
      </c>
      <c r="E155" s="22">
        <v>1701</v>
      </c>
      <c r="F155" s="13">
        <v>616</v>
      </c>
      <c r="G155" s="13">
        <v>479</v>
      </c>
      <c r="H155" s="9" t="s">
        <v>533</v>
      </c>
      <c r="I155" s="9">
        <v>1</v>
      </c>
      <c r="J155" s="20">
        <f t="shared" ref="J155:J162" si="18">E155*I155*IF(K155&lt;=0,0,1)</f>
        <v>1701</v>
      </c>
      <c r="K155" s="25">
        <v>1</v>
      </c>
      <c r="L155" s="10">
        <f t="shared" si="1"/>
        <v>479</v>
      </c>
      <c r="M155" s="9" t="s">
        <v>534</v>
      </c>
    </row>
    <row r="156" spans="1:13" ht="25.5">
      <c r="A156" s="9" t="s">
        <v>233</v>
      </c>
      <c r="B156" s="7">
        <v>41430</v>
      </c>
      <c r="C156" s="9" t="s">
        <v>524</v>
      </c>
      <c r="D156" s="13">
        <v>511</v>
      </c>
      <c r="E156" s="22">
        <v>1701</v>
      </c>
      <c r="F156" s="13">
        <v>616</v>
      </c>
      <c r="G156" s="13">
        <v>479</v>
      </c>
      <c r="H156" s="9" t="s">
        <v>535</v>
      </c>
      <c r="I156" s="9">
        <v>1.0489999999999999</v>
      </c>
      <c r="J156" s="20">
        <f t="shared" si="18"/>
        <v>1784.3489999999999</v>
      </c>
      <c r="K156" s="25">
        <v>0.06</v>
      </c>
      <c r="L156" s="10">
        <f t="shared" si="1"/>
        <v>28.74</v>
      </c>
      <c r="M156" s="9" t="s">
        <v>536</v>
      </c>
    </row>
    <row r="157" spans="1:13" ht="25.5">
      <c r="A157" s="9" t="s">
        <v>233</v>
      </c>
      <c r="B157" s="7">
        <v>41430</v>
      </c>
      <c r="C157" s="9" t="s">
        <v>524</v>
      </c>
      <c r="D157" s="13">
        <v>511</v>
      </c>
      <c r="E157" s="22">
        <v>1701</v>
      </c>
      <c r="F157" s="13">
        <v>616</v>
      </c>
      <c r="G157" s="13">
        <v>479</v>
      </c>
      <c r="H157" s="9" t="s">
        <v>537</v>
      </c>
      <c r="I157" s="9">
        <v>1.1000000000000001</v>
      </c>
      <c r="J157" s="20">
        <f t="shared" si="18"/>
        <v>1871.1000000000001</v>
      </c>
      <c r="K157" s="25">
        <v>0.06</v>
      </c>
      <c r="L157" s="10">
        <f t="shared" si="1"/>
        <v>28.74</v>
      </c>
      <c r="M157" s="9" t="s">
        <v>536</v>
      </c>
    </row>
    <row r="158" spans="1:13" ht="25.5">
      <c r="A158" s="9" t="s">
        <v>233</v>
      </c>
      <c r="B158" s="7">
        <v>41430</v>
      </c>
      <c r="C158" s="9" t="s">
        <v>524</v>
      </c>
      <c r="D158" s="13">
        <v>511</v>
      </c>
      <c r="E158" s="22">
        <v>1701</v>
      </c>
      <c r="F158" s="13">
        <v>616</v>
      </c>
      <c r="G158" s="13">
        <v>479</v>
      </c>
      <c r="H158" s="9" t="s">
        <v>538</v>
      </c>
      <c r="I158" s="9">
        <v>1.1499999999999999</v>
      </c>
      <c r="J158" s="20">
        <f t="shared" si="18"/>
        <v>1956.1499999999999</v>
      </c>
      <c r="K158" s="25">
        <v>0.11</v>
      </c>
      <c r="L158" s="10">
        <f t="shared" si="1"/>
        <v>52.69</v>
      </c>
      <c r="M158" s="9" t="s">
        <v>539</v>
      </c>
    </row>
    <row r="159" spans="1:13" ht="25.5">
      <c r="A159" s="9" t="s">
        <v>233</v>
      </c>
      <c r="B159" s="7">
        <v>41430</v>
      </c>
      <c r="C159" s="9" t="s">
        <v>524</v>
      </c>
      <c r="D159" s="13">
        <v>511</v>
      </c>
      <c r="E159" s="22">
        <v>1701</v>
      </c>
      <c r="F159" s="13">
        <v>616</v>
      </c>
      <c r="G159" s="13">
        <v>479</v>
      </c>
      <c r="H159" s="9" t="s">
        <v>540</v>
      </c>
      <c r="I159" s="9">
        <v>1.2</v>
      </c>
      <c r="J159" s="20">
        <f t="shared" si="18"/>
        <v>2041.1999999999998</v>
      </c>
      <c r="K159" s="25">
        <v>0.14000000000000001</v>
      </c>
      <c r="L159" s="10">
        <f t="shared" si="1"/>
        <v>67.06</v>
      </c>
      <c r="M159" s="9" t="s">
        <v>539</v>
      </c>
    </row>
    <row r="160" spans="1:13" ht="25.5">
      <c r="A160" s="9" t="s">
        <v>233</v>
      </c>
      <c r="B160" s="7">
        <v>41430</v>
      </c>
      <c r="C160" s="9" t="s">
        <v>524</v>
      </c>
      <c r="D160" s="13">
        <v>511</v>
      </c>
      <c r="E160" s="22">
        <v>1701</v>
      </c>
      <c r="F160" s="13">
        <v>616</v>
      </c>
      <c r="G160" s="13">
        <v>479</v>
      </c>
      <c r="H160" s="9" t="s">
        <v>541</v>
      </c>
      <c r="I160" s="9">
        <v>1.25</v>
      </c>
      <c r="J160" s="20">
        <f t="shared" si="18"/>
        <v>2126.25</v>
      </c>
      <c r="K160" s="25">
        <v>0.17</v>
      </c>
      <c r="L160" s="10">
        <f t="shared" si="1"/>
        <v>81.430000000000007</v>
      </c>
      <c r="M160" s="9" t="s">
        <v>539</v>
      </c>
    </row>
    <row r="161" spans="1:13" ht="25.5">
      <c r="A161" s="9" t="s">
        <v>233</v>
      </c>
      <c r="B161" s="7">
        <v>41430</v>
      </c>
      <c r="C161" s="9" t="s">
        <v>524</v>
      </c>
      <c r="D161" s="13">
        <v>511</v>
      </c>
      <c r="E161" s="22">
        <v>1701</v>
      </c>
      <c r="F161" s="13">
        <v>616</v>
      </c>
      <c r="G161" s="13">
        <v>479</v>
      </c>
      <c r="H161" s="9" t="s">
        <v>542</v>
      </c>
      <c r="I161" s="9">
        <v>1.3</v>
      </c>
      <c r="J161" s="20">
        <f t="shared" si="18"/>
        <v>2211.3000000000002</v>
      </c>
      <c r="K161" s="25">
        <v>0.11</v>
      </c>
      <c r="L161" s="10">
        <f t="shared" si="1"/>
        <v>52.69</v>
      </c>
      <c r="M161" s="9" t="s">
        <v>539</v>
      </c>
    </row>
    <row r="162" spans="1:13" ht="25.5">
      <c r="A162" s="9" t="s">
        <v>233</v>
      </c>
      <c r="B162" s="7">
        <v>41430</v>
      </c>
      <c r="C162" s="9" t="s">
        <v>524</v>
      </c>
      <c r="D162" s="13">
        <v>511</v>
      </c>
      <c r="E162" s="22">
        <v>1701</v>
      </c>
      <c r="F162" s="13">
        <v>616</v>
      </c>
      <c r="G162" s="13">
        <v>479</v>
      </c>
      <c r="H162" s="9" t="s">
        <v>543</v>
      </c>
      <c r="I162" s="9">
        <v>1.4</v>
      </c>
      <c r="J162" s="20">
        <f t="shared" si="18"/>
        <v>2381.3999999999996</v>
      </c>
      <c r="K162" s="25">
        <v>0.09</v>
      </c>
      <c r="L162" s="10">
        <f t="shared" si="1"/>
        <v>43.11</v>
      </c>
      <c r="M162" s="9" t="s">
        <v>539</v>
      </c>
    </row>
    <row r="163" spans="1:13" ht="25.5">
      <c r="A163" s="9" t="s">
        <v>233</v>
      </c>
      <c r="B163" s="7">
        <v>41430</v>
      </c>
      <c r="C163" s="9" t="s">
        <v>524</v>
      </c>
      <c r="D163" s="13">
        <v>511</v>
      </c>
      <c r="E163" s="22">
        <v>1701</v>
      </c>
      <c r="F163" s="13">
        <v>616</v>
      </c>
      <c r="G163" s="13">
        <v>479</v>
      </c>
      <c r="H163" s="9" t="s">
        <v>544</v>
      </c>
      <c r="I163" s="9" t="s">
        <v>545</v>
      </c>
      <c r="J163" s="22" t="s">
        <v>545</v>
      </c>
      <c r="K163" s="25">
        <v>0.26</v>
      </c>
      <c r="L163" s="10">
        <f t="shared" si="1"/>
        <v>124.54</v>
      </c>
      <c r="M163" s="9" t="s">
        <v>539</v>
      </c>
    </row>
    <row r="164" spans="1:13" ht="25.5">
      <c r="A164" s="9" t="s">
        <v>228</v>
      </c>
      <c r="B164" s="7">
        <v>41507</v>
      </c>
      <c r="C164" s="9" t="s">
        <v>525</v>
      </c>
      <c r="D164" s="13">
        <v>263</v>
      </c>
      <c r="E164" s="22">
        <v>71001</v>
      </c>
      <c r="F164" s="13">
        <v>385</v>
      </c>
      <c r="G164" s="13">
        <v>257</v>
      </c>
      <c r="H164" s="9" t="s">
        <v>533</v>
      </c>
      <c r="I164" s="9">
        <v>1</v>
      </c>
      <c r="J164" s="20">
        <f t="shared" ref="J164:J171" si="19">E164*I164*IF(K164&lt;=0,0,1)</f>
        <v>71001</v>
      </c>
      <c r="K164" s="25">
        <v>1</v>
      </c>
      <c r="L164" s="10">
        <f t="shared" si="1"/>
        <v>257</v>
      </c>
      <c r="M164" s="9" t="s">
        <v>534</v>
      </c>
    </row>
    <row r="165" spans="1:13" ht="25.5">
      <c r="A165" s="9" t="s">
        <v>228</v>
      </c>
      <c r="B165" s="7">
        <v>41507</v>
      </c>
      <c r="C165" s="9" t="s">
        <v>525</v>
      </c>
      <c r="D165" s="13">
        <v>263</v>
      </c>
      <c r="E165" s="22">
        <v>71001</v>
      </c>
      <c r="F165" s="13">
        <v>385</v>
      </c>
      <c r="G165" s="13">
        <v>257</v>
      </c>
      <c r="H165" s="9" t="s">
        <v>535</v>
      </c>
      <c r="I165" s="9">
        <v>1.0489999999999999</v>
      </c>
      <c r="J165" s="20">
        <f t="shared" si="19"/>
        <v>74480.048999999999</v>
      </c>
      <c r="K165" s="25">
        <v>0.72</v>
      </c>
      <c r="L165" s="10">
        <f t="shared" si="1"/>
        <v>185.04</v>
      </c>
      <c r="M165" s="9" t="s">
        <v>536</v>
      </c>
    </row>
    <row r="166" spans="1:13" ht="25.5">
      <c r="A166" s="9" t="s">
        <v>228</v>
      </c>
      <c r="B166" s="7">
        <v>41507</v>
      </c>
      <c r="C166" s="9" t="s">
        <v>525</v>
      </c>
      <c r="D166" s="13">
        <v>263</v>
      </c>
      <c r="E166" s="22">
        <v>71001</v>
      </c>
      <c r="F166" s="13">
        <v>385</v>
      </c>
      <c r="G166" s="13">
        <v>257</v>
      </c>
      <c r="H166" s="9" t="s">
        <v>537</v>
      </c>
      <c r="I166" s="9">
        <v>1.1000000000000001</v>
      </c>
      <c r="J166" s="20">
        <f t="shared" si="19"/>
        <v>78101.100000000006</v>
      </c>
      <c r="K166" s="25">
        <v>0.24</v>
      </c>
      <c r="L166" s="10">
        <f t="shared" si="1"/>
        <v>61.68</v>
      </c>
      <c r="M166" s="9" t="s">
        <v>536</v>
      </c>
    </row>
    <row r="167" spans="1:13" ht="25.5">
      <c r="A167" s="9" t="s">
        <v>228</v>
      </c>
      <c r="B167" s="7">
        <v>41507</v>
      </c>
      <c r="C167" s="9" t="s">
        <v>525</v>
      </c>
      <c r="D167" s="13">
        <v>263</v>
      </c>
      <c r="E167" s="22">
        <v>71001</v>
      </c>
      <c r="F167" s="13">
        <v>385</v>
      </c>
      <c r="G167" s="13">
        <v>257</v>
      </c>
      <c r="H167" s="9" t="s">
        <v>538</v>
      </c>
      <c r="I167" s="9">
        <v>1.1499999999999999</v>
      </c>
      <c r="J167" s="20">
        <f t="shared" si="19"/>
        <v>81651.149999999994</v>
      </c>
      <c r="K167" s="25">
        <v>0.03</v>
      </c>
      <c r="L167" s="10">
        <f t="shared" si="1"/>
        <v>7.71</v>
      </c>
      <c r="M167" s="9" t="s">
        <v>539</v>
      </c>
    </row>
    <row r="168" spans="1:13" ht="25.5">
      <c r="A168" s="9" t="s">
        <v>228</v>
      </c>
      <c r="B168" s="7">
        <v>41507</v>
      </c>
      <c r="C168" s="9" t="s">
        <v>525</v>
      </c>
      <c r="D168" s="13">
        <v>263</v>
      </c>
      <c r="E168" s="22">
        <v>71001</v>
      </c>
      <c r="F168" s="13">
        <v>385</v>
      </c>
      <c r="G168" s="13">
        <v>257</v>
      </c>
      <c r="H168" s="9" t="s">
        <v>540</v>
      </c>
      <c r="I168" s="9">
        <v>1.2</v>
      </c>
      <c r="J168" s="20">
        <f t="shared" si="19"/>
        <v>0</v>
      </c>
      <c r="K168" s="25">
        <v>0</v>
      </c>
      <c r="L168" s="10">
        <f t="shared" si="1"/>
        <v>0</v>
      </c>
      <c r="M168" s="9" t="s">
        <v>539</v>
      </c>
    </row>
    <row r="169" spans="1:13" ht="25.5">
      <c r="A169" s="9" t="s">
        <v>228</v>
      </c>
      <c r="B169" s="7">
        <v>41507</v>
      </c>
      <c r="C169" s="9" t="s">
        <v>525</v>
      </c>
      <c r="D169" s="13">
        <v>263</v>
      </c>
      <c r="E169" s="22">
        <v>71001</v>
      </c>
      <c r="F169" s="13">
        <v>385</v>
      </c>
      <c r="G169" s="13">
        <v>257</v>
      </c>
      <c r="H169" s="9" t="s">
        <v>541</v>
      </c>
      <c r="I169" s="9">
        <v>1.25</v>
      </c>
      <c r="J169" s="20">
        <f t="shared" si="19"/>
        <v>88751.25</v>
      </c>
      <c r="K169" s="25">
        <v>0.01</v>
      </c>
      <c r="L169" s="10">
        <f t="shared" si="1"/>
        <v>2.57</v>
      </c>
      <c r="M169" s="9" t="s">
        <v>539</v>
      </c>
    </row>
    <row r="170" spans="1:13" ht="25.5">
      <c r="A170" s="9" t="s">
        <v>228</v>
      </c>
      <c r="B170" s="7">
        <v>41507</v>
      </c>
      <c r="C170" s="9" t="s">
        <v>525</v>
      </c>
      <c r="D170" s="13">
        <v>263</v>
      </c>
      <c r="E170" s="22">
        <v>71001</v>
      </c>
      <c r="F170" s="13">
        <v>385</v>
      </c>
      <c r="G170" s="13">
        <v>257</v>
      </c>
      <c r="H170" s="9" t="s">
        <v>542</v>
      </c>
      <c r="I170" s="9">
        <v>1.3</v>
      </c>
      <c r="J170" s="20">
        <f t="shared" si="19"/>
        <v>0</v>
      </c>
      <c r="K170" s="25">
        <v>0</v>
      </c>
      <c r="L170" s="10">
        <f t="shared" si="1"/>
        <v>0</v>
      </c>
      <c r="M170" s="9" t="s">
        <v>539</v>
      </c>
    </row>
    <row r="171" spans="1:13" ht="25.5">
      <c r="A171" s="9" t="s">
        <v>228</v>
      </c>
      <c r="B171" s="7">
        <v>41507</v>
      </c>
      <c r="C171" s="9" t="s">
        <v>525</v>
      </c>
      <c r="D171" s="13">
        <v>263</v>
      </c>
      <c r="E171" s="22">
        <v>71001</v>
      </c>
      <c r="F171" s="13">
        <v>385</v>
      </c>
      <c r="G171" s="13">
        <v>257</v>
      </c>
      <c r="H171" s="9" t="s">
        <v>543</v>
      </c>
      <c r="I171" s="9">
        <v>1.4</v>
      </c>
      <c r="J171" s="20">
        <f t="shared" si="19"/>
        <v>0</v>
      </c>
      <c r="K171" s="25">
        <v>0</v>
      </c>
      <c r="L171" s="10">
        <f t="shared" si="1"/>
        <v>0</v>
      </c>
      <c r="M171" s="9" t="s">
        <v>539</v>
      </c>
    </row>
    <row r="172" spans="1:13" ht="25.5">
      <c r="A172" s="9" t="s">
        <v>228</v>
      </c>
      <c r="B172" s="7">
        <v>41507</v>
      </c>
      <c r="C172" s="9" t="s">
        <v>525</v>
      </c>
      <c r="D172" s="13">
        <v>263</v>
      </c>
      <c r="E172" s="22">
        <v>71001</v>
      </c>
      <c r="F172" s="13">
        <v>385</v>
      </c>
      <c r="G172" s="13">
        <v>257</v>
      </c>
      <c r="H172" s="9" t="s">
        <v>544</v>
      </c>
      <c r="I172" s="9" t="s">
        <v>545</v>
      </c>
      <c r="J172" s="22" t="s">
        <v>545</v>
      </c>
      <c r="K172" s="25">
        <v>0</v>
      </c>
      <c r="L172" s="10">
        <f t="shared" si="1"/>
        <v>0</v>
      </c>
      <c r="M172" s="9" t="s">
        <v>539</v>
      </c>
    </row>
    <row r="173" spans="1:13" ht="25.5">
      <c r="A173" s="9" t="s">
        <v>229</v>
      </c>
      <c r="B173" s="7">
        <v>41493</v>
      </c>
      <c r="C173" s="9" t="s">
        <v>525</v>
      </c>
      <c r="D173" s="13">
        <v>258</v>
      </c>
      <c r="E173" s="22">
        <v>68251</v>
      </c>
      <c r="F173" s="13">
        <v>364</v>
      </c>
      <c r="G173" s="13">
        <v>257</v>
      </c>
      <c r="H173" s="9" t="s">
        <v>533</v>
      </c>
      <c r="I173" s="9">
        <v>1</v>
      </c>
      <c r="J173" s="20">
        <f t="shared" ref="J173:J180" si="20">E173*I173*IF(K173&lt;=0,0,1)</f>
        <v>68251</v>
      </c>
      <c r="K173" s="25">
        <v>1</v>
      </c>
      <c r="L173" s="10">
        <f t="shared" si="1"/>
        <v>257</v>
      </c>
      <c r="M173" s="9" t="s">
        <v>534</v>
      </c>
    </row>
    <row r="174" spans="1:13" ht="25.5">
      <c r="A174" s="9" t="s">
        <v>229</v>
      </c>
      <c r="B174" s="7">
        <v>41493</v>
      </c>
      <c r="C174" s="9" t="s">
        <v>525</v>
      </c>
      <c r="D174" s="13">
        <v>258</v>
      </c>
      <c r="E174" s="22">
        <v>68251</v>
      </c>
      <c r="F174" s="13">
        <v>364</v>
      </c>
      <c r="G174" s="13">
        <v>257</v>
      </c>
      <c r="H174" s="9" t="s">
        <v>535</v>
      </c>
      <c r="I174" s="9">
        <v>1.0489999999999999</v>
      </c>
      <c r="J174" s="20">
        <f t="shared" si="20"/>
        <v>71595.298999999999</v>
      </c>
      <c r="K174" s="25">
        <v>0.72</v>
      </c>
      <c r="L174" s="10">
        <f t="shared" si="1"/>
        <v>185.04</v>
      </c>
      <c r="M174" s="9" t="s">
        <v>536</v>
      </c>
    </row>
    <row r="175" spans="1:13" ht="25.5">
      <c r="A175" s="9" t="s">
        <v>229</v>
      </c>
      <c r="B175" s="7">
        <v>41493</v>
      </c>
      <c r="C175" s="9" t="s">
        <v>525</v>
      </c>
      <c r="D175" s="13">
        <v>258</v>
      </c>
      <c r="E175" s="22">
        <v>68251</v>
      </c>
      <c r="F175" s="13">
        <v>364</v>
      </c>
      <c r="G175" s="13">
        <v>257</v>
      </c>
      <c r="H175" s="9" t="s">
        <v>537</v>
      </c>
      <c r="I175" s="9">
        <v>1.1000000000000001</v>
      </c>
      <c r="J175" s="20">
        <f t="shared" si="20"/>
        <v>75076.100000000006</v>
      </c>
      <c r="K175" s="25">
        <v>0.24</v>
      </c>
      <c r="L175" s="10">
        <f t="shared" si="1"/>
        <v>61.68</v>
      </c>
      <c r="M175" s="9" t="s">
        <v>536</v>
      </c>
    </row>
    <row r="176" spans="1:13" ht="25.5">
      <c r="A176" s="9" t="s">
        <v>229</v>
      </c>
      <c r="B176" s="7">
        <v>41493</v>
      </c>
      <c r="C176" s="9" t="s">
        <v>525</v>
      </c>
      <c r="D176" s="13">
        <v>258</v>
      </c>
      <c r="E176" s="22">
        <v>68251</v>
      </c>
      <c r="F176" s="13">
        <v>364</v>
      </c>
      <c r="G176" s="13">
        <v>257</v>
      </c>
      <c r="H176" s="9" t="s">
        <v>538</v>
      </c>
      <c r="I176" s="9">
        <v>1.1499999999999999</v>
      </c>
      <c r="J176" s="20">
        <f t="shared" si="20"/>
        <v>78488.649999999994</v>
      </c>
      <c r="K176" s="25">
        <v>0.03</v>
      </c>
      <c r="L176" s="10">
        <f t="shared" si="1"/>
        <v>7.71</v>
      </c>
      <c r="M176" s="9" t="s">
        <v>539</v>
      </c>
    </row>
    <row r="177" spans="1:13" ht="25.5">
      <c r="A177" s="9" t="s">
        <v>229</v>
      </c>
      <c r="B177" s="7">
        <v>41493</v>
      </c>
      <c r="C177" s="9" t="s">
        <v>525</v>
      </c>
      <c r="D177" s="13">
        <v>258</v>
      </c>
      <c r="E177" s="22">
        <v>68251</v>
      </c>
      <c r="F177" s="13">
        <v>364</v>
      </c>
      <c r="G177" s="13">
        <v>257</v>
      </c>
      <c r="H177" s="9" t="s">
        <v>540</v>
      </c>
      <c r="I177" s="9">
        <v>1.2</v>
      </c>
      <c r="J177" s="20">
        <f t="shared" si="20"/>
        <v>0</v>
      </c>
      <c r="K177" s="25">
        <v>0</v>
      </c>
      <c r="L177" s="10">
        <f t="shared" si="1"/>
        <v>0</v>
      </c>
      <c r="M177" s="9" t="s">
        <v>539</v>
      </c>
    </row>
    <row r="178" spans="1:13" ht="25.5">
      <c r="A178" s="9" t="s">
        <v>229</v>
      </c>
      <c r="B178" s="7">
        <v>41493</v>
      </c>
      <c r="C178" s="9" t="s">
        <v>525</v>
      </c>
      <c r="D178" s="13">
        <v>258</v>
      </c>
      <c r="E178" s="22">
        <v>68251</v>
      </c>
      <c r="F178" s="13">
        <v>364</v>
      </c>
      <c r="G178" s="13">
        <v>257</v>
      </c>
      <c r="H178" s="9" t="s">
        <v>541</v>
      </c>
      <c r="I178" s="9">
        <v>1.25</v>
      </c>
      <c r="J178" s="20">
        <f t="shared" si="20"/>
        <v>85313.75</v>
      </c>
      <c r="K178" s="25">
        <v>0.01</v>
      </c>
      <c r="L178" s="10">
        <f t="shared" si="1"/>
        <v>2.57</v>
      </c>
      <c r="M178" s="9" t="s">
        <v>539</v>
      </c>
    </row>
    <row r="179" spans="1:13" ht="25.5">
      <c r="A179" s="9" t="s">
        <v>229</v>
      </c>
      <c r="B179" s="7">
        <v>41493</v>
      </c>
      <c r="C179" s="9" t="s">
        <v>525</v>
      </c>
      <c r="D179" s="13">
        <v>258</v>
      </c>
      <c r="E179" s="22">
        <v>68251</v>
      </c>
      <c r="F179" s="13">
        <v>364</v>
      </c>
      <c r="G179" s="13">
        <v>257</v>
      </c>
      <c r="H179" s="9" t="s">
        <v>542</v>
      </c>
      <c r="I179" s="9">
        <v>1.3</v>
      </c>
      <c r="J179" s="20">
        <f t="shared" si="20"/>
        <v>0</v>
      </c>
      <c r="K179" s="25">
        <v>0</v>
      </c>
      <c r="L179" s="10">
        <f t="shared" si="1"/>
        <v>0</v>
      </c>
      <c r="M179" s="9" t="s">
        <v>539</v>
      </c>
    </row>
    <row r="180" spans="1:13" ht="25.5">
      <c r="A180" s="9" t="s">
        <v>229</v>
      </c>
      <c r="B180" s="7">
        <v>41493</v>
      </c>
      <c r="C180" s="9" t="s">
        <v>525</v>
      </c>
      <c r="D180" s="13">
        <v>258</v>
      </c>
      <c r="E180" s="22">
        <v>68251</v>
      </c>
      <c r="F180" s="13">
        <v>364</v>
      </c>
      <c r="G180" s="13">
        <v>257</v>
      </c>
      <c r="H180" s="9" t="s">
        <v>543</v>
      </c>
      <c r="I180" s="9">
        <v>1.4</v>
      </c>
      <c r="J180" s="20">
        <f t="shared" si="20"/>
        <v>0</v>
      </c>
      <c r="K180" s="25">
        <v>0</v>
      </c>
      <c r="L180" s="10">
        <f t="shared" si="1"/>
        <v>0</v>
      </c>
      <c r="M180" s="9" t="s">
        <v>539</v>
      </c>
    </row>
    <row r="181" spans="1:13" ht="25.5">
      <c r="A181" s="9" t="s">
        <v>229</v>
      </c>
      <c r="B181" s="7">
        <v>41493</v>
      </c>
      <c r="C181" s="9" t="s">
        <v>525</v>
      </c>
      <c r="D181" s="13">
        <v>258</v>
      </c>
      <c r="E181" s="22">
        <v>68251</v>
      </c>
      <c r="F181" s="13">
        <v>364</v>
      </c>
      <c r="G181" s="13">
        <v>257</v>
      </c>
      <c r="H181" s="9" t="s">
        <v>544</v>
      </c>
      <c r="I181" s="9" t="s">
        <v>545</v>
      </c>
      <c r="J181" s="22" t="s">
        <v>545</v>
      </c>
      <c r="K181" s="25">
        <v>0</v>
      </c>
      <c r="L181" s="10">
        <f t="shared" si="1"/>
        <v>0</v>
      </c>
      <c r="M181" s="9" t="s">
        <v>539</v>
      </c>
    </row>
    <row r="182" spans="1:13" ht="25.5">
      <c r="A182" s="9" t="s">
        <v>230</v>
      </c>
      <c r="B182" s="7">
        <v>41472</v>
      </c>
      <c r="C182" s="9" t="s">
        <v>525</v>
      </c>
      <c r="D182" s="13">
        <v>232</v>
      </c>
      <c r="E182" s="22">
        <v>65036</v>
      </c>
      <c r="F182" s="13">
        <v>335</v>
      </c>
      <c r="G182" s="13">
        <v>226</v>
      </c>
      <c r="H182" s="9" t="s">
        <v>533</v>
      </c>
      <c r="I182" s="9">
        <v>1</v>
      </c>
      <c r="J182" s="20">
        <f t="shared" ref="J182:J189" si="21">E182*I182*IF(K182&lt;=0,0,1)</f>
        <v>65036</v>
      </c>
      <c r="K182" s="25">
        <v>1</v>
      </c>
      <c r="L182" s="10">
        <f t="shared" si="1"/>
        <v>226</v>
      </c>
      <c r="M182" s="9" t="s">
        <v>534</v>
      </c>
    </row>
    <row r="183" spans="1:13" ht="25.5">
      <c r="A183" s="9" t="s">
        <v>230</v>
      </c>
      <c r="B183" s="7">
        <v>41472</v>
      </c>
      <c r="C183" s="9" t="s">
        <v>525</v>
      </c>
      <c r="D183" s="13">
        <v>232</v>
      </c>
      <c r="E183" s="22">
        <v>65036</v>
      </c>
      <c r="F183" s="13">
        <v>335</v>
      </c>
      <c r="G183" s="13">
        <v>226</v>
      </c>
      <c r="H183" s="9" t="s">
        <v>535</v>
      </c>
      <c r="I183" s="9">
        <v>1.0489999999999999</v>
      </c>
      <c r="J183" s="20">
        <f t="shared" si="21"/>
        <v>68222.763999999996</v>
      </c>
      <c r="K183" s="25">
        <v>0.72</v>
      </c>
      <c r="L183" s="10">
        <f t="shared" si="1"/>
        <v>162.72</v>
      </c>
      <c r="M183" s="9" t="s">
        <v>536</v>
      </c>
    </row>
    <row r="184" spans="1:13" ht="25.5">
      <c r="A184" s="9" t="s">
        <v>230</v>
      </c>
      <c r="B184" s="7">
        <v>41472</v>
      </c>
      <c r="C184" s="9" t="s">
        <v>525</v>
      </c>
      <c r="D184" s="13">
        <v>232</v>
      </c>
      <c r="E184" s="22">
        <v>65036</v>
      </c>
      <c r="F184" s="13">
        <v>335</v>
      </c>
      <c r="G184" s="13">
        <v>226</v>
      </c>
      <c r="H184" s="9" t="s">
        <v>537</v>
      </c>
      <c r="I184" s="9">
        <v>1.1000000000000001</v>
      </c>
      <c r="J184" s="20">
        <f t="shared" si="21"/>
        <v>71539.600000000006</v>
      </c>
      <c r="K184" s="25">
        <v>0.24</v>
      </c>
      <c r="L184" s="10">
        <f t="shared" si="1"/>
        <v>54.239999999999995</v>
      </c>
      <c r="M184" s="9" t="s">
        <v>536</v>
      </c>
    </row>
    <row r="185" spans="1:13" ht="25.5">
      <c r="A185" s="9" t="s">
        <v>230</v>
      </c>
      <c r="B185" s="7">
        <v>41472</v>
      </c>
      <c r="C185" s="9" t="s">
        <v>525</v>
      </c>
      <c r="D185" s="13">
        <v>232</v>
      </c>
      <c r="E185" s="22">
        <v>65036</v>
      </c>
      <c r="F185" s="13">
        <v>335</v>
      </c>
      <c r="G185" s="13">
        <v>226</v>
      </c>
      <c r="H185" s="9" t="s">
        <v>538</v>
      </c>
      <c r="I185" s="9">
        <v>1.1499999999999999</v>
      </c>
      <c r="J185" s="20">
        <f t="shared" si="21"/>
        <v>74791.399999999994</v>
      </c>
      <c r="K185" s="25">
        <v>0.03</v>
      </c>
      <c r="L185" s="10">
        <f t="shared" si="1"/>
        <v>6.7799999999999994</v>
      </c>
      <c r="M185" s="9" t="s">
        <v>539</v>
      </c>
    </row>
    <row r="186" spans="1:13" ht="25.5">
      <c r="A186" s="9" t="s">
        <v>230</v>
      </c>
      <c r="B186" s="7">
        <v>41472</v>
      </c>
      <c r="C186" s="9" t="s">
        <v>525</v>
      </c>
      <c r="D186" s="13">
        <v>232</v>
      </c>
      <c r="E186" s="22">
        <v>65036</v>
      </c>
      <c r="F186" s="13">
        <v>335</v>
      </c>
      <c r="G186" s="13">
        <v>226</v>
      </c>
      <c r="H186" s="9" t="s">
        <v>540</v>
      </c>
      <c r="I186" s="9">
        <v>1.2</v>
      </c>
      <c r="J186" s="20">
        <f t="shared" si="21"/>
        <v>0</v>
      </c>
      <c r="K186" s="25">
        <v>0</v>
      </c>
      <c r="L186" s="10">
        <f t="shared" si="1"/>
        <v>0</v>
      </c>
      <c r="M186" s="9" t="s">
        <v>539</v>
      </c>
    </row>
    <row r="187" spans="1:13" ht="25.5">
      <c r="A187" s="9" t="s">
        <v>230</v>
      </c>
      <c r="B187" s="7">
        <v>41472</v>
      </c>
      <c r="C187" s="9" t="s">
        <v>525</v>
      </c>
      <c r="D187" s="13">
        <v>232</v>
      </c>
      <c r="E187" s="22">
        <v>65036</v>
      </c>
      <c r="F187" s="13">
        <v>335</v>
      </c>
      <c r="G187" s="13">
        <v>226</v>
      </c>
      <c r="H187" s="9" t="s">
        <v>541</v>
      </c>
      <c r="I187" s="9">
        <v>1.25</v>
      </c>
      <c r="J187" s="20">
        <f t="shared" si="21"/>
        <v>81295</v>
      </c>
      <c r="K187" s="25">
        <v>0.01</v>
      </c>
      <c r="L187" s="10">
        <f t="shared" si="1"/>
        <v>2.2600000000000002</v>
      </c>
      <c r="M187" s="9" t="s">
        <v>539</v>
      </c>
    </row>
    <row r="188" spans="1:13" ht="25.5">
      <c r="A188" s="9" t="s">
        <v>230</v>
      </c>
      <c r="B188" s="7">
        <v>41472</v>
      </c>
      <c r="C188" s="9" t="s">
        <v>525</v>
      </c>
      <c r="D188" s="13">
        <v>232</v>
      </c>
      <c r="E188" s="22">
        <v>65036</v>
      </c>
      <c r="F188" s="13">
        <v>335</v>
      </c>
      <c r="G188" s="13">
        <v>226</v>
      </c>
      <c r="H188" s="9" t="s">
        <v>542</v>
      </c>
      <c r="I188" s="9">
        <v>1.3</v>
      </c>
      <c r="J188" s="20">
        <f t="shared" si="21"/>
        <v>0</v>
      </c>
      <c r="K188" s="25">
        <v>0</v>
      </c>
      <c r="L188" s="10">
        <f t="shared" si="1"/>
        <v>0</v>
      </c>
      <c r="M188" s="9" t="s">
        <v>539</v>
      </c>
    </row>
    <row r="189" spans="1:13" ht="25.5">
      <c r="A189" s="9" t="s">
        <v>230</v>
      </c>
      <c r="B189" s="7">
        <v>41472</v>
      </c>
      <c r="C189" s="9" t="s">
        <v>525</v>
      </c>
      <c r="D189" s="13">
        <v>232</v>
      </c>
      <c r="E189" s="22">
        <v>65036</v>
      </c>
      <c r="F189" s="13">
        <v>335</v>
      </c>
      <c r="G189" s="13">
        <v>226</v>
      </c>
      <c r="H189" s="9" t="s">
        <v>543</v>
      </c>
      <c r="I189" s="9">
        <v>1.4</v>
      </c>
      <c r="J189" s="20">
        <f t="shared" si="21"/>
        <v>0</v>
      </c>
      <c r="K189" s="25">
        <v>0</v>
      </c>
      <c r="L189" s="10">
        <f t="shared" si="1"/>
        <v>0</v>
      </c>
      <c r="M189" s="9" t="s">
        <v>539</v>
      </c>
    </row>
    <row r="190" spans="1:13" ht="25.5">
      <c r="A190" s="9" t="s">
        <v>230</v>
      </c>
      <c r="B190" s="7">
        <v>41472</v>
      </c>
      <c r="C190" s="9" t="s">
        <v>525</v>
      </c>
      <c r="D190" s="13">
        <v>232</v>
      </c>
      <c r="E190" s="22">
        <v>65036</v>
      </c>
      <c r="F190" s="13">
        <v>335</v>
      </c>
      <c r="G190" s="13">
        <v>226</v>
      </c>
      <c r="H190" s="9" t="s">
        <v>544</v>
      </c>
      <c r="I190" s="9" t="s">
        <v>545</v>
      </c>
      <c r="J190" s="22" t="s">
        <v>545</v>
      </c>
      <c r="K190" s="25">
        <v>0</v>
      </c>
      <c r="L190" s="10">
        <f t="shared" si="1"/>
        <v>0</v>
      </c>
      <c r="M190" s="9" t="s">
        <v>539</v>
      </c>
    </row>
    <row r="191" spans="1:13" ht="25.5">
      <c r="A191" s="9" t="s">
        <v>231</v>
      </c>
      <c r="B191" s="7">
        <v>41458</v>
      </c>
      <c r="C191" s="9" t="s">
        <v>525</v>
      </c>
      <c r="D191" s="13">
        <v>226</v>
      </c>
      <c r="E191" s="22">
        <v>61011</v>
      </c>
      <c r="F191" s="13">
        <v>301</v>
      </c>
      <c r="G191" s="13">
        <v>226</v>
      </c>
      <c r="H191" s="9" t="s">
        <v>533</v>
      </c>
      <c r="I191" s="9">
        <v>1</v>
      </c>
      <c r="J191" s="20">
        <f t="shared" ref="J191:J198" si="22">E191*I191*IF(K191&lt;=0,0,1)</f>
        <v>61011</v>
      </c>
      <c r="K191" s="25">
        <v>1</v>
      </c>
      <c r="L191" s="10">
        <f t="shared" si="1"/>
        <v>226</v>
      </c>
      <c r="M191" s="9" t="s">
        <v>534</v>
      </c>
    </row>
    <row r="192" spans="1:13" ht="25.5">
      <c r="A192" s="9" t="s">
        <v>231</v>
      </c>
      <c r="B192" s="7">
        <v>41458</v>
      </c>
      <c r="C192" s="9" t="s">
        <v>525</v>
      </c>
      <c r="D192" s="13">
        <v>226</v>
      </c>
      <c r="E192" s="22">
        <v>61011</v>
      </c>
      <c r="F192" s="13">
        <v>301</v>
      </c>
      <c r="G192" s="13">
        <v>226</v>
      </c>
      <c r="H192" s="9" t="s">
        <v>535</v>
      </c>
      <c r="I192" s="9">
        <v>1.0489999999999999</v>
      </c>
      <c r="J192" s="20">
        <f t="shared" si="22"/>
        <v>64000.538999999997</v>
      </c>
      <c r="K192" s="25">
        <v>0.72</v>
      </c>
      <c r="L192" s="10">
        <f t="shared" si="1"/>
        <v>162.72</v>
      </c>
      <c r="M192" s="9" t="s">
        <v>536</v>
      </c>
    </row>
    <row r="193" spans="1:13" ht="25.5">
      <c r="A193" s="9" t="s">
        <v>231</v>
      </c>
      <c r="B193" s="7">
        <v>41458</v>
      </c>
      <c r="C193" s="9" t="s">
        <v>525</v>
      </c>
      <c r="D193" s="13">
        <v>226</v>
      </c>
      <c r="E193" s="22">
        <v>61011</v>
      </c>
      <c r="F193" s="13">
        <v>301</v>
      </c>
      <c r="G193" s="13">
        <v>226</v>
      </c>
      <c r="H193" s="9" t="s">
        <v>537</v>
      </c>
      <c r="I193" s="9">
        <v>1.1000000000000001</v>
      </c>
      <c r="J193" s="20">
        <f t="shared" si="22"/>
        <v>67112.100000000006</v>
      </c>
      <c r="K193" s="25">
        <v>0.24</v>
      </c>
      <c r="L193" s="10">
        <f t="shared" si="1"/>
        <v>54.239999999999995</v>
      </c>
      <c r="M193" s="9" t="s">
        <v>536</v>
      </c>
    </row>
    <row r="194" spans="1:13" ht="25.5">
      <c r="A194" s="9" t="s">
        <v>231</v>
      </c>
      <c r="B194" s="7">
        <v>41458</v>
      </c>
      <c r="C194" s="9" t="s">
        <v>525</v>
      </c>
      <c r="D194" s="13">
        <v>226</v>
      </c>
      <c r="E194" s="22">
        <v>61011</v>
      </c>
      <c r="F194" s="13">
        <v>301</v>
      </c>
      <c r="G194" s="13">
        <v>226</v>
      </c>
      <c r="H194" s="9" t="s">
        <v>538</v>
      </c>
      <c r="I194" s="9">
        <v>1.1499999999999999</v>
      </c>
      <c r="J194" s="20">
        <f t="shared" si="22"/>
        <v>70162.649999999994</v>
      </c>
      <c r="K194" s="25">
        <v>0.03</v>
      </c>
      <c r="L194" s="10">
        <f t="shared" si="1"/>
        <v>6.7799999999999994</v>
      </c>
      <c r="M194" s="9" t="s">
        <v>539</v>
      </c>
    </row>
    <row r="195" spans="1:13" ht="25.5">
      <c r="A195" s="9" t="s">
        <v>231</v>
      </c>
      <c r="B195" s="7">
        <v>41458</v>
      </c>
      <c r="C195" s="9" t="s">
        <v>525</v>
      </c>
      <c r="D195" s="13">
        <v>226</v>
      </c>
      <c r="E195" s="22">
        <v>61011</v>
      </c>
      <c r="F195" s="13">
        <v>301</v>
      </c>
      <c r="G195" s="13">
        <v>226</v>
      </c>
      <c r="H195" s="9" t="s">
        <v>540</v>
      </c>
      <c r="I195" s="9">
        <v>1.2</v>
      </c>
      <c r="J195" s="20">
        <f t="shared" si="22"/>
        <v>0</v>
      </c>
      <c r="K195" s="25">
        <v>0</v>
      </c>
      <c r="L195" s="10">
        <f t="shared" si="1"/>
        <v>0</v>
      </c>
      <c r="M195" s="9" t="s">
        <v>539</v>
      </c>
    </row>
    <row r="196" spans="1:13" ht="25.5">
      <c r="A196" s="9" t="s">
        <v>231</v>
      </c>
      <c r="B196" s="7">
        <v>41458</v>
      </c>
      <c r="C196" s="9" t="s">
        <v>525</v>
      </c>
      <c r="D196" s="13">
        <v>226</v>
      </c>
      <c r="E196" s="22">
        <v>61011</v>
      </c>
      <c r="F196" s="13">
        <v>301</v>
      </c>
      <c r="G196" s="13">
        <v>226</v>
      </c>
      <c r="H196" s="9" t="s">
        <v>541</v>
      </c>
      <c r="I196" s="9">
        <v>1.25</v>
      </c>
      <c r="J196" s="20">
        <f t="shared" si="22"/>
        <v>76263.75</v>
      </c>
      <c r="K196" s="25">
        <v>0.01</v>
      </c>
      <c r="L196" s="10">
        <f t="shared" si="1"/>
        <v>2.2600000000000002</v>
      </c>
      <c r="M196" s="9" t="s">
        <v>539</v>
      </c>
    </row>
    <row r="197" spans="1:13" ht="25.5">
      <c r="A197" s="9" t="s">
        <v>231</v>
      </c>
      <c r="B197" s="7">
        <v>41458</v>
      </c>
      <c r="C197" s="9" t="s">
        <v>525</v>
      </c>
      <c r="D197" s="13">
        <v>226</v>
      </c>
      <c r="E197" s="22">
        <v>61011</v>
      </c>
      <c r="F197" s="13">
        <v>301</v>
      </c>
      <c r="G197" s="13">
        <v>226</v>
      </c>
      <c r="H197" s="9" t="s">
        <v>542</v>
      </c>
      <c r="I197" s="9">
        <v>1.3</v>
      </c>
      <c r="J197" s="20">
        <f t="shared" si="22"/>
        <v>0</v>
      </c>
      <c r="K197" s="25">
        <v>0</v>
      </c>
      <c r="L197" s="10">
        <f t="shared" si="1"/>
        <v>0</v>
      </c>
      <c r="M197" s="9" t="s">
        <v>539</v>
      </c>
    </row>
    <row r="198" spans="1:13" ht="25.5">
      <c r="A198" s="9" t="s">
        <v>231</v>
      </c>
      <c r="B198" s="7">
        <v>41458</v>
      </c>
      <c r="C198" s="9" t="s">
        <v>525</v>
      </c>
      <c r="D198" s="13">
        <v>226</v>
      </c>
      <c r="E198" s="22">
        <v>61011</v>
      </c>
      <c r="F198" s="13">
        <v>301</v>
      </c>
      <c r="G198" s="13">
        <v>226</v>
      </c>
      <c r="H198" s="9" t="s">
        <v>543</v>
      </c>
      <c r="I198" s="9">
        <v>1.4</v>
      </c>
      <c r="J198" s="20">
        <f t="shared" si="22"/>
        <v>0</v>
      </c>
      <c r="K198" s="25">
        <v>0</v>
      </c>
      <c r="L198" s="10">
        <f t="shared" si="1"/>
        <v>0</v>
      </c>
      <c r="M198" s="9" t="s">
        <v>539</v>
      </c>
    </row>
    <row r="199" spans="1:13" ht="25.5">
      <c r="A199" s="9" t="s">
        <v>231</v>
      </c>
      <c r="B199" s="7">
        <v>41458</v>
      </c>
      <c r="C199" s="9" t="s">
        <v>525</v>
      </c>
      <c r="D199" s="13">
        <v>226</v>
      </c>
      <c r="E199" s="22">
        <v>61011</v>
      </c>
      <c r="F199" s="13">
        <v>301</v>
      </c>
      <c r="G199" s="13">
        <v>226</v>
      </c>
      <c r="H199" s="9" t="s">
        <v>544</v>
      </c>
      <c r="I199" s="9" t="s">
        <v>545</v>
      </c>
      <c r="J199" s="22" t="s">
        <v>545</v>
      </c>
      <c r="K199" s="25">
        <v>0</v>
      </c>
      <c r="L199" s="10">
        <f t="shared" si="1"/>
        <v>0</v>
      </c>
      <c r="M199" s="9" t="s">
        <v>539</v>
      </c>
    </row>
    <row r="200" spans="1:13" ht="25.5">
      <c r="A200" s="9" t="s">
        <v>232</v>
      </c>
      <c r="B200" s="7">
        <v>41444</v>
      </c>
      <c r="C200" s="9" t="s">
        <v>525</v>
      </c>
      <c r="D200" s="13">
        <v>227</v>
      </c>
      <c r="E200" s="22">
        <v>59001</v>
      </c>
      <c r="F200" s="13">
        <v>289</v>
      </c>
      <c r="G200" s="13">
        <v>221</v>
      </c>
      <c r="H200" s="9" t="s">
        <v>533</v>
      </c>
      <c r="I200" s="9">
        <v>1</v>
      </c>
      <c r="J200" s="20">
        <f t="shared" ref="J200:J207" si="23">E200*I200*IF(K200&lt;=0,0,1)</f>
        <v>59001</v>
      </c>
      <c r="K200" s="25">
        <v>1</v>
      </c>
      <c r="L200" s="10">
        <f t="shared" si="1"/>
        <v>221</v>
      </c>
      <c r="M200" s="9" t="s">
        <v>534</v>
      </c>
    </row>
    <row r="201" spans="1:13" ht="25.5">
      <c r="A201" s="9" t="s">
        <v>232</v>
      </c>
      <c r="B201" s="7">
        <v>41444</v>
      </c>
      <c r="C201" s="9" t="s">
        <v>525</v>
      </c>
      <c r="D201" s="13">
        <v>227</v>
      </c>
      <c r="E201" s="22">
        <v>59001</v>
      </c>
      <c r="F201" s="13">
        <v>289</v>
      </c>
      <c r="G201" s="13">
        <v>221</v>
      </c>
      <c r="H201" s="9" t="s">
        <v>535</v>
      </c>
      <c r="I201" s="9">
        <v>1.0489999999999999</v>
      </c>
      <c r="J201" s="20">
        <f t="shared" si="23"/>
        <v>61892.048999999999</v>
      </c>
      <c r="K201" s="25">
        <v>0.72</v>
      </c>
      <c r="L201" s="10">
        <f t="shared" si="1"/>
        <v>159.12</v>
      </c>
      <c r="M201" s="9" t="s">
        <v>536</v>
      </c>
    </row>
    <row r="202" spans="1:13" ht="25.5">
      <c r="A202" s="9" t="s">
        <v>232</v>
      </c>
      <c r="B202" s="7">
        <v>41444</v>
      </c>
      <c r="C202" s="9" t="s">
        <v>525</v>
      </c>
      <c r="D202" s="13">
        <v>227</v>
      </c>
      <c r="E202" s="22">
        <v>59001</v>
      </c>
      <c r="F202" s="13">
        <v>289</v>
      </c>
      <c r="G202" s="13">
        <v>221</v>
      </c>
      <c r="H202" s="9" t="s">
        <v>537</v>
      </c>
      <c r="I202" s="9">
        <v>1.1000000000000001</v>
      </c>
      <c r="J202" s="20">
        <f t="shared" si="23"/>
        <v>64901.100000000006</v>
      </c>
      <c r="K202" s="25">
        <v>0.24</v>
      </c>
      <c r="L202" s="10">
        <f t="shared" si="1"/>
        <v>53.04</v>
      </c>
      <c r="M202" s="9" t="s">
        <v>536</v>
      </c>
    </row>
    <row r="203" spans="1:13" ht="25.5">
      <c r="A203" s="9" t="s">
        <v>232</v>
      </c>
      <c r="B203" s="7">
        <v>41444</v>
      </c>
      <c r="C203" s="9" t="s">
        <v>525</v>
      </c>
      <c r="D203" s="13">
        <v>227</v>
      </c>
      <c r="E203" s="22">
        <v>59001</v>
      </c>
      <c r="F203" s="13">
        <v>289</v>
      </c>
      <c r="G203" s="13">
        <v>221</v>
      </c>
      <c r="H203" s="9" t="s">
        <v>538</v>
      </c>
      <c r="I203" s="9">
        <v>1.1499999999999999</v>
      </c>
      <c r="J203" s="20">
        <f t="shared" si="23"/>
        <v>67851.149999999994</v>
      </c>
      <c r="K203" s="25">
        <v>0.03</v>
      </c>
      <c r="L203" s="10">
        <f t="shared" si="1"/>
        <v>6.63</v>
      </c>
      <c r="M203" s="9" t="s">
        <v>539</v>
      </c>
    </row>
    <row r="204" spans="1:13" ht="25.5">
      <c r="A204" s="9" t="s">
        <v>232</v>
      </c>
      <c r="B204" s="7">
        <v>41444</v>
      </c>
      <c r="C204" s="9" t="s">
        <v>525</v>
      </c>
      <c r="D204" s="13">
        <v>227</v>
      </c>
      <c r="E204" s="22">
        <v>59001</v>
      </c>
      <c r="F204" s="13">
        <v>289</v>
      </c>
      <c r="G204" s="13">
        <v>221</v>
      </c>
      <c r="H204" s="9" t="s">
        <v>540</v>
      </c>
      <c r="I204" s="9">
        <v>1.2</v>
      </c>
      <c r="J204" s="20">
        <f t="shared" si="23"/>
        <v>0</v>
      </c>
      <c r="K204" s="25">
        <v>0</v>
      </c>
      <c r="L204" s="10">
        <f t="shared" si="1"/>
        <v>0</v>
      </c>
      <c r="M204" s="9" t="s">
        <v>539</v>
      </c>
    </row>
    <row r="205" spans="1:13" ht="25.5">
      <c r="A205" s="9" t="s">
        <v>232</v>
      </c>
      <c r="B205" s="7">
        <v>41444</v>
      </c>
      <c r="C205" s="9" t="s">
        <v>525</v>
      </c>
      <c r="D205" s="13">
        <v>227</v>
      </c>
      <c r="E205" s="22">
        <v>59001</v>
      </c>
      <c r="F205" s="13">
        <v>289</v>
      </c>
      <c r="G205" s="13">
        <v>221</v>
      </c>
      <c r="H205" s="9" t="s">
        <v>541</v>
      </c>
      <c r="I205" s="9">
        <v>1.25</v>
      </c>
      <c r="J205" s="20">
        <f t="shared" si="23"/>
        <v>73751.25</v>
      </c>
      <c r="K205" s="25">
        <v>0.01</v>
      </c>
      <c r="L205" s="10">
        <f t="shared" si="1"/>
        <v>2.21</v>
      </c>
      <c r="M205" s="9" t="s">
        <v>539</v>
      </c>
    </row>
    <row r="206" spans="1:13" ht="25.5">
      <c r="A206" s="9" t="s">
        <v>232</v>
      </c>
      <c r="B206" s="7">
        <v>41444</v>
      </c>
      <c r="C206" s="9" t="s">
        <v>525</v>
      </c>
      <c r="D206" s="13">
        <v>227</v>
      </c>
      <c r="E206" s="22">
        <v>59001</v>
      </c>
      <c r="F206" s="13">
        <v>289</v>
      </c>
      <c r="G206" s="13">
        <v>221</v>
      </c>
      <c r="H206" s="9" t="s">
        <v>542</v>
      </c>
      <c r="I206" s="9">
        <v>1.3</v>
      </c>
      <c r="J206" s="20">
        <f t="shared" si="23"/>
        <v>0</v>
      </c>
      <c r="K206" s="25">
        <v>0</v>
      </c>
      <c r="L206" s="10">
        <f t="shared" si="1"/>
        <v>0</v>
      </c>
      <c r="M206" s="9" t="s">
        <v>539</v>
      </c>
    </row>
    <row r="207" spans="1:13" ht="25.5">
      <c r="A207" s="9" t="s">
        <v>232</v>
      </c>
      <c r="B207" s="7">
        <v>41444</v>
      </c>
      <c r="C207" s="9" t="s">
        <v>525</v>
      </c>
      <c r="D207" s="13">
        <v>227</v>
      </c>
      <c r="E207" s="22">
        <v>59001</v>
      </c>
      <c r="F207" s="13">
        <v>289</v>
      </c>
      <c r="G207" s="13">
        <v>221</v>
      </c>
      <c r="H207" s="9" t="s">
        <v>543</v>
      </c>
      <c r="I207" s="9">
        <v>1.4</v>
      </c>
      <c r="J207" s="20">
        <f t="shared" si="23"/>
        <v>0</v>
      </c>
      <c r="K207" s="25">
        <v>0</v>
      </c>
      <c r="L207" s="10">
        <f t="shared" si="1"/>
        <v>0</v>
      </c>
      <c r="M207" s="9" t="s">
        <v>539</v>
      </c>
    </row>
    <row r="208" spans="1:13" ht="25.5">
      <c r="A208" s="9" t="s">
        <v>232</v>
      </c>
      <c r="B208" s="7">
        <v>41444</v>
      </c>
      <c r="C208" s="9" t="s">
        <v>525</v>
      </c>
      <c r="D208" s="13">
        <v>227</v>
      </c>
      <c r="E208" s="22">
        <v>59001</v>
      </c>
      <c r="F208" s="13">
        <v>289</v>
      </c>
      <c r="G208" s="13">
        <v>221</v>
      </c>
      <c r="H208" s="9" t="s">
        <v>544</v>
      </c>
      <c r="I208" s="9" t="s">
        <v>545</v>
      </c>
      <c r="J208" s="22" t="s">
        <v>545</v>
      </c>
      <c r="K208" s="25">
        <v>0</v>
      </c>
      <c r="L208" s="10">
        <f t="shared" si="1"/>
        <v>0</v>
      </c>
      <c r="M208" s="9" t="s">
        <v>539</v>
      </c>
    </row>
    <row r="209" spans="1:13" ht="25.5">
      <c r="A209" s="9" t="s">
        <v>233</v>
      </c>
      <c r="B209" s="7">
        <v>41430</v>
      </c>
      <c r="C209" s="9" t="s">
        <v>525</v>
      </c>
      <c r="D209" s="13">
        <v>227</v>
      </c>
      <c r="E209" s="22">
        <v>57989</v>
      </c>
      <c r="F209" s="13">
        <v>292</v>
      </c>
      <c r="G209" s="13">
        <v>226</v>
      </c>
      <c r="H209" s="9" t="s">
        <v>533</v>
      </c>
      <c r="I209" s="9">
        <v>1</v>
      </c>
      <c r="J209" s="20">
        <f t="shared" ref="J209:J216" si="24">E209*I209*IF(K209&lt;=0,0,1)</f>
        <v>57989</v>
      </c>
      <c r="K209" s="25">
        <v>1</v>
      </c>
      <c r="L209" s="10">
        <f t="shared" si="1"/>
        <v>226</v>
      </c>
      <c r="M209" s="9" t="s">
        <v>534</v>
      </c>
    </row>
    <row r="210" spans="1:13" ht="25.5">
      <c r="A210" s="9" t="s">
        <v>233</v>
      </c>
      <c r="B210" s="7">
        <v>41430</v>
      </c>
      <c r="C210" s="9" t="s">
        <v>525</v>
      </c>
      <c r="D210" s="13">
        <v>227</v>
      </c>
      <c r="E210" s="22">
        <v>57989</v>
      </c>
      <c r="F210" s="13">
        <v>292</v>
      </c>
      <c r="G210" s="13">
        <v>226</v>
      </c>
      <c r="H210" s="9" t="s">
        <v>535</v>
      </c>
      <c r="I210" s="9">
        <v>1.0489999999999999</v>
      </c>
      <c r="J210" s="20">
        <f t="shared" si="24"/>
        <v>60830.460999999996</v>
      </c>
      <c r="K210" s="25">
        <v>0.72</v>
      </c>
      <c r="L210" s="10">
        <f t="shared" si="1"/>
        <v>162.72</v>
      </c>
      <c r="M210" s="9" t="s">
        <v>536</v>
      </c>
    </row>
    <row r="211" spans="1:13" ht="25.5">
      <c r="A211" s="9" t="s">
        <v>233</v>
      </c>
      <c r="B211" s="7">
        <v>41430</v>
      </c>
      <c r="C211" s="9" t="s">
        <v>525</v>
      </c>
      <c r="D211" s="13">
        <v>227</v>
      </c>
      <c r="E211" s="22">
        <v>57989</v>
      </c>
      <c r="F211" s="13">
        <v>292</v>
      </c>
      <c r="G211" s="13">
        <v>226</v>
      </c>
      <c r="H211" s="9" t="s">
        <v>537</v>
      </c>
      <c r="I211" s="9">
        <v>1.1000000000000001</v>
      </c>
      <c r="J211" s="20">
        <f t="shared" si="24"/>
        <v>63787.900000000009</v>
      </c>
      <c r="K211" s="25">
        <v>0.24</v>
      </c>
      <c r="L211" s="10">
        <f t="shared" si="1"/>
        <v>54.239999999999995</v>
      </c>
      <c r="M211" s="9" t="s">
        <v>536</v>
      </c>
    </row>
    <row r="212" spans="1:13" ht="25.5">
      <c r="A212" s="9" t="s">
        <v>233</v>
      </c>
      <c r="B212" s="7">
        <v>41430</v>
      </c>
      <c r="C212" s="9" t="s">
        <v>525</v>
      </c>
      <c r="D212" s="13">
        <v>227</v>
      </c>
      <c r="E212" s="22">
        <v>57989</v>
      </c>
      <c r="F212" s="13">
        <v>292</v>
      </c>
      <c r="G212" s="13">
        <v>226</v>
      </c>
      <c r="H212" s="9" t="s">
        <v>538</v>
      </c>
      <c r="I212" s="9">
        <v>1.1499999999999999</v>
      </c>
      <c r="J212" s="20">
        <f t="shared" si="24"/>
        <v>66687.349999999991</v>
      </c>
      <c r="K212" s="25">
        <v>0.03</v>
      </c>
      <c r="L212" s="10">
        <f t="shared" si="1"/>
        <v>6.7799999999999994</v>
      </c>
      <c r="M212" s="9" t="s">
        <v>539</v>
      </c>
    </row>
    <row r="213" spans="1:13" ht="25.5">
      <c r="A213" s="9" t="s">
        <v>233</v>
      </c>
      <c r="B213" s="7">
        <v>41430</v>
      </c>
      <c r="C213" s="9" t="s">
        <v>525</v>
      </c>
      <c r="D213" s="13">
        <v>227</v>
      </c>
      <c r="E213" s="22">
        <v>57989</v>
      </c>
      <c r="F213" s="13">
        <v>292</v>
      </c>
      <c r="G213" s="13">
        <v>226</v>
      </c>
      <c r="H213" s="9" t="s">
        <v>540</v>
      </c>
      <c r="I213" s="9">
        <v>1.2</v>
      </c>
      <c r="J213" s="20">
        <f t="shared" si="24"/>
        <v>0</v>
      </c>
      <c r="K213" s="25">
        <v>0</v>
      </c>
      <c r="L213" s="10">
        <f t="shared" si="1"/>
        <v>0</v>
      </c>
      <c r="M213" s="9" t="s">
        <v>539</v>
      </c>
    </row>
    <row r="214" spans="1:13" ht="25.5">
      <c r="A214" s="9" t="s">
        <v>233</v>
      </c>
      <c r="B214" s="7">
        <v>41430</v>
      </c>
      <c r="C214" s="9" t="s">
        <v>525</v>
      </c>
      <c r="D214" s="13">
        <v>227</v>
      </c>
      <c r="E214" s="22">
        <v>57989</v>
      </c>
      <c r="F214" s="13">
        <v>292</v>
      </c>
      <c r="G214" s="13">
        <v>226</v>
      </c>
      <c r="H214" s="9" t="s">
        <v>541</v>
      </c>
      <c r="I214" s="9">
        <v>1.25</v>
      </c>
      <c r="J214" s="20">
        <f t="shared" si="24"/>
        <v>72486.25</v>
      </c>
      <c r="K214" s="25">
        <v>0.01</v>
      </c>
      <c r="L214" s="10">
        <f t="shared" si="1"/>
        <v>2.2600000000000002</v>
      </c>
      <c r="M214" s="9" t="s">
        <v>539</v>
      </c>
    </row>
    <row r="215" spans="1:13" ht="25.5">
      <c r="A215" s="9" t="s">
        <v>233</v>
      </c>
      <c r="B215" s="7">
        <v>41430</v>
      </c>
      <c r="C215" s="9" t="s">
        <v>525</v>
      </c>
      <c r="D215" s="13">
        <v>227</v>
      </c>
      <c r="E215" s="22">
        <v>57989</v>
      </c>
      <c r="F215" s="13">
        <v>292</v>
      </c>
      <c r="G215" s="13">
        <v>226</v>
      </c>
      <c r="H215" s="9" t="s">
        <v>542</v>
      </c>
      <c r="I215" s="9">
        <v>1.3</v>
      </c>
      <c r="J215" s="20">
        <f t="shared" si="24"/>
        <v>0</v>
      </c>
      <c r="K215" s="25">
        <v>0</v>
      </c>
      <c r="L215" s="10">
        <f t="shared" si="1"/>
        <v>0</v>
      </c>
      <c r="M215" s="9" t="s">
        <v>539</v>
      </c>
    </row>
    <row r="216" spans="1:13" ht="25.5">
      <c r="A216" s="9" t="s">
        <v>233</v>
      </c>
      <c r="B216" s="7">
        <v>41430</v>
      </c>
      <c r="C216" s="9" t="s">
        <v>525</v>
      </c>
      <c r="D216" s="13">
        <v>227</v>
      </c>
      <c r="E216" s="22">
        <v>57989</v>
      </c>
      <c r="F216" s="13">
        <v>292</v>
      </c>
      <c r="G216" s="13">
        <v>226</v>
      </c>
      <c r="H216" s="9" t="s">
        <v>543</v>
      </c>
      <c r="I216" s="9">
        <v>1.4</v>
      </c>
      <c r="J216" s="20">
        <f t="shared" si="24"/>
        <v>0</v>
      </c>
      <c r="K216" s="25">
        <v>0</v>
      </c>
      <c r="L216" s="10">
        <f t="shared" si="1"/>
        <v>0</v>
      </c>
      <c r="M216" s="9" t="s">
        <v>539</v>
      </c>
    </row>
    <row r="217" spans="1:13" ht="25.5">
      <c r="A217" s="9" t="s">
        <v>233</v>
      </c>
      <c r="B217" s="7">
        <v>41430</v>
      </c>
      <c r="C217" s="9" t="s">
        <v>525</v>
      </c>
      <c r="D217" s="13">
        <v>227</v>
      </c>
      <c r="E217" s="22">
        <v>57989</v>
      </c>
      <c r="F217" s="13">
        <v>292</v>
      </c>
      <c r="G217" s="13">
        <v>226</v>
      </c>
      <c r="H217" s="9" t="s">
        <v>544</v>
      </c>
      <c r="I217" s="9" t="s">
        <v>545</v>
      </c>
      <c r="J217" s="22" t="s">
        <v>545</v>
      </c>
      <c r="K217" s="25">
        <v>0</v>
      </c>
      <c r="L217" s="10">
        <f t="shared" si="1"/>
        <v>0</v>
      </c>
      <c r="M217" s="9" t="s">
        <v>539</v>
      </c>
    </row>
    <row r="218" spans="1:13" ht="25.5">
      <c r="A218" s="9" t="s">
        <v>228</v>
      </c>
      <c r="B218" s="7">
        <v>41507</v>
      </c>
      <c r="C218" s="9" t="s">
        <v>526</v>
      </c>
      <c r="D218" s="13">
        <v>264</v>
      </c>
      <c r="E218" s="22">
        <v>79223</v>
      </c>
      <c r="F218" s="13">
        <v>385</v>
      </c>
      <c r="G218" s="13">
        <v>264</v>
      </c>
      <c r="H218" s="9" t="s">
        <v>533</v>
      </c>
      <c r="I218" s="9">
        <v>1</v>
      </c>
      <c r="J218" s="20">
        <f t="shared" ref="J218:J225" si="25">E218*I218*IF(K218&lt;=0,0,1)</f>
        <v>79223</v>
      </c>
      <c r="K218" s="25">
        <v>1</v>
      </c>
      <c r="L218" s="10">
        <f t="shared" si="1"/>
        <v>264</v>
      </c>
      <c r="M218" s="9" t="s">
        <v>534</v>
      </c>
    </row>
    <row r="219" spans="1:13" ht="25.5">
      <c r="A219" s="9" t="s">
        <v>228</v>
      </c>
      <c r="B219" s="7">
        <v>41507</v>
      </c>
      <c r="C219" s="9" t="s">
        <v>526</v>
      </c>
      <c r="D219" s="13">
        <v>264</v>
      </c>
      <c r="E219" s="22">
        <v>79223</v>
      </c>
      <c r="F219" s="13">
        <v>385</v>
      </c>
      <c r="G219" s="13">
        <v>264</v>
      </c>
      <c r="H219" s="9" t="s">
        <v>535</v>
      </c>
      <c r="I219" s="9">
        <v>1.0489999999999999</v>
      </c>
      <c r="J219" s="20">
        <f t="shared" si="25"/>
        <v>83104.926999999996</v>
      </c>
      <c r="K219" s="25">
        <v>0.72</v>
      </c>
      <c r="L219" s="10">
        <f t="shared" si="1"/>
        <v>190.07999999999998</v>
      </c>
      <c r="M219" s="9" t="s">
        <v>536</v>
      </c>
    </row>
    <row r="220" spans="1:13" ht="25.5">
      <c r="A220" s="9" t="s">
        <v>228</v>
      </c>
      <c r="B220" s="7">
        <v>41507</v>
      </c>
      <c r="C220" s="9" t="s">
        <v>526</v>
      </c>
      <c r="D220" s="13">
        <v>264</v>
      </c>
      <c r="E220" s="22">
        <v>79223</v>
      </c>
      <c r="F220" s="13">
        <v>385</v>
      </c>
      <c r="G220" s="13">
        <v>264</v>
      </c>
      <c r="H220" s="9" t="s">
        <v>537</v>
      </c>
      <c r="I220" s="9">
        <v>1.1000000000000001</v>
      </c>
      <c r="J220" s="20">
        <f t="shared" si="25"/>
        <v>87145.3</v>
      </c>
      <c r="K220" s="25">
        <v>0.16</v>
      </c>
      <c r="L220" s="10">
        <f t="shared" si="1"/>
        <v>42.24</v>
      </c>
      <c r="M220" s="9" t="s">
        <v>536</v>
      </c>
    </row>
    <row r="221" spans="1:13" ht="25.5">
      <c r="A221" s="9" t="s">
        <v>228</v>
      </c>
      <c r="B221" s="7">
        <v>41507</v>
      </c>
      <c r="C221" s="9" t="s">
        <v>526</v>
      </c>
      <c r="D221" s="13">
        <v>264</v>
      </c>
      <c r="E221" s="22">
        <v>79223</v>
      </c>
      <c r="F221" s="13">
        <v>385</v>
      </c>
      <c r="G221" s="13">
        <v>264</v>
      </c>
      <c r="H221" s="9" t="s">
        <v>538</v>
      </c>
      <c r="I221" s="9">
        <v>1.1499999999999999</v>
      </c>
      <c r="J221" s="20">
        <f t="shared" si="25"/>
        <v>91106.45</v>
      </c>
      <c r="K221" s="25">
        <v>7.0000000000000007E-2</v>
      </c>
      <c r="L221" s="10">
        <f t="shared" si="1"/>
        <v>18.48</v>
      </c>
      <c r="M221" s="9" t="s">
        <v>539</v>
      </c>
    </row>
    <row r="222" spans="1:13" ht="25.5">
      <c r="A222" s="9" t="s">
        <v>228</v>
      </c>
      <c r="B222" s="7">
        <v>41507</v>
      </c>
      <c r="C222" s="9" t="s">
        <v>526</v>
      </c>
      <c r="D222" s="13">
        <v>264</v>
      </c>
      <c r="E222" s="22">
        <v>79223</v>
      </c>
      <c r="F222" s="13">
        <v>385</v>
      </c>
      <c r="G222" s="13">
        <v>264</v>
      </c>
      <c r="H222" s="9" t="s">
        <v>540</v>
      </c>
      <c r="I222" s="9">
        <v>1.2</v>
      </c>
      <c r="J222" s="20">
        <f t="shared" si="25"/>
        <v>95067.599999999991</v>
      </c>
      <c r="K222" s="25">
        <v>0.03</v>
      </c>
      <c r="L222" s="10">
        <f t="shared" si="1"/>
        <v>7.92</v>
      </c>
      <c r="M222" s="9" t="s">
        <v>539</v>
      </c>
    </row>
    <row r="223" spans="1:13" ht="25.5">
      <c r="A223" s="9" t="s">
        <v>228</v>
      </c>
      <c r="B223" s="7">
        <v>41507</v>
      </c>
      <c r="C223" s="9" t="s">
        <v>526</v>
      </c>
      <c r="D223" s="13">
        <v>264</v>
      </c>
      <c r="E223" s="22">
        <v>79223</v>
      </c>
      <c r="F223" s="13">
        <v>385</v>
      </c>
      <c r="G223" s="13">
        <v>264</v>
      </c>
      <c r="H223" s="9" t="s">
        <v>541</v>
      </c>
      <c r="I223" s="9">
        <v>1.25</v>
      </c>
      <c r="J223" s="20">
        <f t="shared" si="25"/>
        <v>99028.75</v>
      </c>
      <c r="K223" s="25">
        <v>0.02</v>
      </c>
      <c r="L223" s="10">
        <f t="shared" si="1"/>
        <v>5.28</v>
      </c>
      <c r="M223" s="9" t="s">
        <v>539</v>
      </c>
    </row>
    <row r="224" spans="1:13" ht="25.5">
      <c r="A224" s="9" t="s">
        <v>228</v>
      </c>
      <c r="B224" s="7">
        <v>41507</v>
      </c>
      <c r="C224" s="9" t="s">
        <v>526</v>
      </c>
      <c r="D224" s="13">
        <v>264</v>
      </c>
      <c r="E224" s="22">
        <v>79223</v>
      </c>
      <c r="F224" s="13">
        <v>385</v>
      </c>
      <c r="G224" s="13">
        <v>264</v>
      </c>
      <c r="H224" s="9" t="s">
        <v>542</v>
      </c>
      <c r="I224" s="9">
        <v>1.3</v>
      </c>
      <c r="J224" s="20">
        <f t="shared" si="25"/>
        <v>0</v>
      </c>
      <c r="K224" s="25">
        <v>0</v>
      </c>
      <c r="L224" s="10">
        <f t="shared" si="1"/>
        <v>0</v>
      </c>
      <c r="M224" s="9" t="s">
        <v>539</v>
      </c>
    </row>
    <row r="225" spans="1:13" ht="25.5">
      <c r="A225" s="9" t="s">
        <v>228</v>
      </c>
      <c r="B225" s="7">
        <v>41507</v>
      </c>
      <c r="C225" s="9" t="s">
        <v>526</v>
      </c>
      <c r="D225" s="13">
        <v>264</v>
      </c>
      <c r="E225" s="22">
        <v>79223</v>
      </c>
      <c r="F225" s="13">
        <v>385</v>
      </c>
      <c r="G225" s="13">
        <v>264</v>
      </c>
      <c r="H225" s="9" t="s">
        <v>543</v>
      </c>
      <c r="I225" s="9">
        <v>1.4</v>
      </c>
      <c r="J225" s="20">
        <f t="shared" si="25"/>
        <v>0</v>
      </c>
      <c r="K225" s="25">
        <v>0</v>
      </c>
      <c r="L225" s="10">
        <f t="shared" si="1"/>
        <v>0</v>
      </c>
      <c r="M225" s="9" t="s">
        <v>539</v>
      </c>
    </row>
    <row r="226" spans="1:13" ht="25.5">
      <c r="A226" s="9" t="s">
        <v>228</v>
      </c>
      <c r="B226" s="7">
        <v>41507</v>
      </c>
      <c r="C226" s="9" t="s">
        <v>526</v>
      </c>
      <c r="D226" s="13">
        <v>264</v>
      </c>
      <c r="E226" s="22">
        <v>79223</v>
      </c>
      <c r="F226" s="13">
        <v>385</v>
      </c>
      <c r="G226" s="13">
        <v>264</v>
      </c>
      <c r="H226" s="9" t="s">
        <v>544</v>
      </c>
      <c r="I226" s="9" t="s">
        <v>545</v>
      </c>
      <c r="J226" s="22" t="s">
        <v>545</v>
      </c>
      <c r="K226" s="25">
        <v>0</v>
      </c>
      <c r="L226" s="10">
        <f t="shared" si="1"/>
        <v>0</v>
      </c>
      <c r="M226" s="9" t="s">
        <v>539</v>
      </c>
    </row>
    <row r="227" spans="1:13" ht="25.5">
      <c r="A227" s="9" t="s">
        <v>229</v>
      </c>
      <c r="B227" s="7">
        <v>41493</v>
      </c>
      <c r="C227" s="9" t="s">
        <v>526</v>
      </c>
      <c r="D227" s="13">
        <v>264</v>
      </c>
      <c r="E227" s="22">
        <v>77989</v>
      </c>
      <c r="F227" s="13">
        <v>407</v>
      </c>
      <c r="G227" s="13">
        <v>261</v>
      </c>
      <c r="H227" s="9" t="s">
        <v>533</v>
      </c>
      <c r="I227" s="9">
        <v>1</v>
      </c>
      <c r="J227" s="20">
        <f t="shared" ref="J227:J234" si="26">E227*I227*IF(K227&lt;=0,0,1)</f>
        <v>77989</v>
      </c>
      <c r="K227" s="25">
        <v>1</v>
      </c>
      <c r="L227" s="10">
        <f t="shared" si="1"/>
        <v>261</v>
      </c>
      <c r="M227" s="9" t="s">
        <v>534</v>
      </c>
    </row>
    <row r="228" spans="1:13" ht="25.5">
      <c r="A228" s="9" t="s">
        <v>229</v>
      </c>
      <c r="B228" s="7">
        <v>41493</v>
      </c>
      <c r="C228" s="9" t="s">
        <v>526</v>
      </c>
      <c r="D228" s="13">
        <v>264</v>
      </c>
      <c r="E228" s="22">
        <v>77989</v>
      </c>
      <c r="F228" s="13">
        <v>407</v>
      </c>
      <c r="G228" s="13">
        <v>261</v>
      </c>
      <c r="H228" s="9" t="s">
        <v>535</v>
      </c>
      <c r="I228" s="9">
        <v>1.0489999999999999</v>
      </c>
      <c r="J228" s="20">
        <f t="shared" si="26"/>
        <v>81810.460999999996</v>
      </c>
      <c r="K228" s="25">
        <v>0.72</v>
      </c>
      <c r="L228" s="10">
        <f t="shared" si="1"/>
        <v>187.92</v>
      </c>
      <c r="M228" s="9" t="s">
        <v>536</v>
      </c>
    </row>
    <row r="229" spans="1:13" ht="25.5">
      <c r="A229" s="9" t="s">
        <v>229</v>
      </c>
      <c r="B229" s="7">
        <v>41493</v>
      </c>
      <c r="C229" s="9" t="s">
        <v>526</v>
      </c>
      <c r="D229" s="13">
        <v>264</v>
      </c>
      <c r="E229" s="22">
        <v>77989</v>
      </c>
      <c r="F229" s="13">
        <v>407</v>
      </c>
      <c r="G229" s="13">
        <v>261</v>
      </c>
      <c r="H229" s="9" t="s">
        <v>537</v>
      </c>
      <c r="I229" s="9">
        <v>1.1000000000000001</v>
      </c>
      <c r="J229" s="20">
        <f t="shared" si="26"/>
        <v>85787.900000000009</v>
      </c>
      <c r="K229" s="25">
        <v>0.16</v>
      </c>
      <c r="L229" s="10">
        <f t="shared" si="1"/>
        <v>41.76</v>
      </c>
      <c r="M229" s="9" t="s">
        <v>536</v>
      </c>
    </row>
    <row r="230" spans="1:13" ht="25.5">
      <c r="A230" s="9" t="s">
        <v>229</v>
      </c>
      <c r="B230" s="7">
        <v>41493</v>
      </c>
      <c r="C230" s="9" t="s">
        <v>526</v>
      </c>
      <c r="D230" s="13">
        <v>264</v>
      </c>
      <c r="E230" s="22">
        <v>77989</v>
      </c>
      <c r="F230" s="13">
        <v>407</v>
      </c>
      <c r="G230" s="13">
        <v>261</v>
      </c>
      <c r="H230" s="9" t="s">
        <v>538</v>
      </c>
      <c r="I230" s="9">
        <v>1.1499999999999999</v>
      </c>
      <c r="J230" s="20">
        <f t="shared" si="26"/>
        <v>89687.349999999991</v>
      </c>
      <c r="K230" s="25">
        <v>7.0000000000000007E-2</v>
      </c>
      <c r="L230" s="10">
        <f t="shared" si="1"/>
        <v>18.270000000000003</v>
      </c>
      <c r="M230" s="9" t="s">
        <v>539</v>
      </c>
    </row>
    <row r="231" spans="1:13" ht="25.5">
      <c r="A231" s="9" t="s">
        <v>229</v>
      </c>
      <c r="B231" s="7">
        <v>41493</v>
      </c>
      <c r="C231" s="9" t="s">
        <v>526</v>
      </c>
      <c r="D231" s="13">
        <v>264</v>
      </c>
      <c r="E231" s="22">
        <v>77989</v>
      </c>
      <c r="F231" s="13">
        <v>407</v>
      </c>
      <c r="G231" s="13">
        <v>261</v>
      </c>
      <c r="H231" s="9" t="s">
        <v>540</v>
      </c>
      <c r="I231" s="9">
        <v>1.2</v>
      </c>
      <c r="J231" s="20">
        <f t="shared" si="26"/>
        <v>93586.8</v>
      </c>
      <c r="K231" s="25">
        <v>0.03</v>
      </c>
      <c r="L231" s="10">
        <f t="shared" si="1"/>
        <v>7.83</v>
      </c>
      <c r="M231" s="9" t="s">
        <v>539</v>
      </c>
    </row>
    <row r="232" spans="1:13" ht="25.5">
      <c r="A232" s="9" t="s">
        <v>229</v>
      </c>
      <c r="B232" s="7">
        <v>41493</v>
      </c>
      <c r="C232" s="9" t="s">
        <v>526</v>
      </c>
      <c r="D232" s="13">
        <v>264</v>
      </c>
      <c r="E232" s="22">
        <v>77989</v>
      </c>
      <c r="F232" s="13">
        <v>407</v>
      </c>
      <c r="G232" s="13">
        <v>261</v>
      </c>
      <c r="H232" s="9" t="s">
        <v>541</v>
      </c>
      <c r="I232" s="9">
        <v>1.25</v>
      </c>
      <c r="J232" s="20">
        <f t="shared" si="26"/>
        <v>97486.25</v>
      </c>
      <c r="K232" s="25">
        <v>0.02</v>
      </c>
      <c r="L232" s="10">
        <f t="shared" si="1"/>
        <v>5.22</v>
      </c>
      <c r="M232" s="9" t="s">
        <v>539</v>
      </c>
    </row>
    <row r="233" spans="1:13" ht="25.5">
      <c r="A233" s="9" t="s">
        <v>229</v>
      </c>
      <c r="B233" s="7">
        <v>41493</v>
      </c>
      <c r="C233" s="9" t="s">
        <v>526</v>
      </c>
      <c r="D233" s="13">
        <v>264</v>
      </c>
      <c r="E233" s="22">
        <v>77989</v>
      </c>
      <c r="F233" s="13">
        <v>407</v>
      </c>
      <c r="G233" s="13">
        <v>261</v>
      </c>
      <c r="H233" s="9" t="s">
        <v>542</v>
      </c>
      <c r="I233" s="9">
        <v>1.3</v>
      </c>
      <c r="J233" s="20">
        <f t="shared" si="26"/>
        <v>0</v>
      </c>
      <c r="K233" s="25">
        <v>0</v>
      </c>
      <c r="L233" s="10">
        <f t="shared" si="1"/>
        <v>0</v>
      </c>
      <c r="M233" s="9" t="s">
        <v>539</v>
      </c>
    </row>
    <row r="234" spans="1:13" ht="25.5">
      <c r="A234" s="9" t="s">
        <v>229</v>
      </c>
      <c r="B234" s="7">
        <v>41493</v>
      </c>
      <c r="C234" s="9" t="s">
        <v>526</v>
      </c>
      <c r="D234" s="13">
        <v>264</v>
      </c>
      <c r="E234" s="22">
        <v>77989</v>
      </c>
      <c r="F234" s="13">
        <v>407</v>
      </c>
      <c r="G234" s="13">
        <v>261</v>
      </c>
      <c r="H234" s="9" t="s">
        <v>543</v>
      </c>
      <c r="I234" s="9">
        <v>1.4</v>
      </c>
      <c r="J234" s="20">
        <f t="shared" si="26"/>
        <v>0</v>
      </c>
      <c r="K234" s="25">
        <v>0</v>
      </c>
      <c r="L234" s="10">
        <f t="shared" si="1"/>
        <v>0</v>
      </c>
      <c r="M234" s="9" t="s">
        <v>539</v>
      </c>
    </row>
    <row r="235" spans="1:13" ht="25.5">
      <c r="A235" s="9" t="s">
        <v>229</v>
      </c>
      <c r="B235" s="7">
        <v>41493</v>
      </c>
      <c r="C235" s="9" t="s">
        <v>526</v>
      </c>
      <c r="D235" s="13">
        <v>264</v>
      </c>
      <c r="E235" s="22">
        <v>77989</v>
      </c>
      <c r="F235" s="13">
        <v>407</v>
      </c>
      <c r="G235" s="13">
        <v>261</v>
      </c>
      <c r="H235" s="9" t="s">
        <v>544</v>
      </c>
      <c r="I235" s="9" t="s">
        <v>545</v>
      </c>
      <c r="J235" s="22" t="s">
        <v>545</v>
      </c>
      <c r="K235" s="25">
        <v>0</v>
      </c>
      <c r="L235" s="10">
        <f t="shared" si="1"/>
        <v>0</v>
      </c>
      <c r="M235" s="9" t="s">
        <v>539</v>
      </c>
    </row>
    <row r="236" spans="1:13" ht="25.5">
      <c r="A236" s="9" t="s">
        <v>230</v>
      </c>
      <c r="B236" s="7">
        <v>41472</v>
      </c>
      <c r="C236" s="9" t="s">
        <v>526</v>
      </c>
      <c r="D236" s="13">
        <v>240</v>
      </c>
      <c r="E236" s="22">
        <v>76802</v>
      </c>
      <c r="F236" s="13">
        <v>425</v>
      </c>
      <c r="G236" s="13">
        <v>237</v>
      </c>
      <c r="H236" s="9" t="s">
        <v>533</v>
      </c>
      <c r="I236" s="9">
        <v>1</v>
      </c>
      <c r="J236" s="20">
        <f t="shared" ref="J236:J243" si="27">E236*I236*IF(K236&lt;=0,0,1)</f>
        <v>76802</v>
      </c>
      <c r="K236" s="25">
        <v>1</v>
      </c>
      <c r="L236" s="10">
        <f t="shared" si="1"/>
        <v>237</v>
      </c>
      <c r="M236" s="9" t="s">
        <v>534</v>
      </c>
    </row>
    <row r="237" spans="1:13" ht="25.5">
      <c r="A237" s="9" t="s">
        <v>230</v>
      </c>
      <c r="B237" s="7">
        <v>41472</v>
      </c>
      <c r="C237" s="9" t="s">
        <v>526</v>
      </c>
      <c r="D237" s="13">
        <v>240</v>
      </c>
      <c r="E237" s="22">
        <v>76802</v>
      </c>
      <c r="F237" s="13">
        <v>425</v>
      </c>
      <c r="G237" s="13">
        <v>237</v>
      </c>
      <c r="H237" s="9" t="s">
        <v>535</v>
      </c>
      <c r="I237" s="9">
        <v>1.0489999999999999</v>
      </c>
      <c r="J237" s="20">
        <f t="shared" si="27"/>
        <v>80565.297999999995</v>
      </c>
      <c r="K237" s="25">
        <v>0.72</v>
      </c>
      <c r="L237" s="10">
        <f t="shared" si="1"/>
        <v>170.64</v>
      </c>
      <c r="M237" s="9" t="s">
        <v>536</v>
      </c>
    </row>
    <row r="238" spans="1:13" ht="25.5">
      <c r="A238" s="9" t="s">
        <v>230</v>
      </c>
      <c r="B238" s="7">
        <v>41472</v>
      </c>
      <c r="C238" s="9" t="s">
        <v>526</v>
      </c>
      <c r="D238" s="13">
        <v>240</v>
      </c>
      <c r="E238" s="22">
        <v>76802</v>
      </c>
      <c r="F238" s="13">
        <v>425</v>
      </c>
      <c r="G238" s="13">
        <v>237</v>
      </c>
      <c r="H238" s="9" t="s">
        <v>537</v>
      </c>
      <c r="I238" s="9">
        <v>1.1000000000000001</v>
      </c>
      <c r="J238" s="20">
        <f t="shared" si="27"/>
        <v>84482.200000000012</v>
      </c>
      <c r="K238" s="25">
        <v>0.16</v>
      </c>
      <c r="L238" s="10">
        <f t="shared" si="1"/>
        <v>37.92</v>
      </c>
      <c r="M238" s="9" t="s">
        <v>536</v>
      </c>
    </row>
    <row r="239" spans="1:13" ht="25.5">
      <c r="A239" s="9" t="s">
        <v>230</v>
      </c>
      <c r="B239" s="7">
        <v>41472</v>
      </c>
      <c r="C239" s="9" t="s">
        <v>526</v>
      </c>
      <c r="D239" s="13">
        <v>240</v>
      </c>
      <c r="E239" s="22">
        <v>76802</v>
      </c>
      <c r="F239" s="13">
        <v>425</v>
      </c>
      <c r="G239" s="13">
        <v>237</v>
      </c>
      <c r="H239" s="9" t="s">
        <v>538</v>
      </c>
      <c r="I239" s="9">
        <v>1.1499999999999999</v>
      </c>
      <c r="J239" s="20">
        <f t="shared" si="27"/>
        <v>88322.299999999988</v>
      </c>
      <c r="K239" s="25">
        <v>7.0000000000000007E-2</v>
      </c>
      <c r="L239" s="10">
        <f t="shared" si="1"/>
        <v>16.59</v>
      </c>
      <c r="M239" s="9" t="s">
        <v>539</v>
      </c>
    </row>
    <row r="240" spans="1:13" ht="25.5">
      <c r="A240" s="9" t="s">
        <v>230</v>
      </c>
      <c r="B240" s="7">
        <v>41472</v>
      </c>
      <c r="C240" s="9" t="s">
        <v>526</v>
      </c>
      <c r="D240" s="13">
        <v>240</v>
      </c>
      <c r="E240" s="22">
        <v>76802</v>
      </c>
      <c r="F240" s="13">
        <v>425</v>
      </c>
      <c r="G240" s="13">
        <v>237</v>
      </c>
      <c r="H240" s="9" t="s">
        <v>540</v>
      </c>
      <c r="I240" s="9">
        <v>1.2</v>
      </c>
      <c r="J240" s="20">
        <f t="shared" si="27"/>
        <v>92162.4</v>
      </c>
      <c r="K240" s="25">
        <v>0.03</v>
      </c>
      <c r="L240" s="10">
        <f t="shared" si="1"/>
        <v>7.1099999999999994</v>
      </c>
      <c r="M240" s="9" t="s">
        <v>539</v>
      </c>
    </row>
    <row r="241" spans="1:13" ht="25.5">
      <c r="A241" s="9" t="s">
        <v>230</v>
      </c>
      <c r="B241" s="7">
        <v>41472</v>
      </c>
      <c r="C241" s="9" t="s">
        <v>526</v>
      </c>
      <c r="D241" s="13">
        <v>240</v>
      </c>
      <c r="E241" s="22">
        <v>76802</v>
      </c>
      <c r="F241" s="13">
        <v>425</v>
      </c>
      <c r="G241" s="13">
        <v>237</v>
      </c>
      <c r="H241" s="9" t="s">
        <v>541</v>
      </c>
      <c r="I241" s="9">
        <v>1.25</v>
      </c>
      <c r="J241" s="20">
        <f t="shared" si="27"/>
        <v>96002.5</v>
      </c>
      <c r="K241" s="25">
        <v>0.02</v>
      </c>
      <c r="L241" s="10">
        <f t="shared" si="1"/>
        <v>4.74</v>
      </c>
      <c r="M241" s="9" t="s">
        <v>539</v>
      </c>
    </row>
    <row r="242" spans="1:13" ht="25.5">
      <c r="A242" s="9" t="s">
        <v>230</v>
      </c>
      <c r="B242" s="7">
        <v>41472</v>
      </c>
      <c r="C242" s="9" t="s">
        <v>526</v>
      </c>
      <c r="D242" s="13">
        <v>240</v>
      </c>
      <c r="E242" s="22">
        <v>76802</v>
      </c>
      <c r="F242" s="13">
        <v>425</v>
      </c>
      <c r="G242" s="13">
        <v>237</v>
      </c>
      <c r="H242" s="9" t="s">
        <v>542</v>
      </c>
      <c r="I242" s="9">
        <v>1.3</v>
      </c>
      <c r="J242" s="20">
        <f t="shared" si="27"/>
        <v>0</v>
      </c>
      <c r="K242" s="25">
        <v>0</v>
      </c>
      <c r="L242" s="10">
        <f t="shared" si="1"/>
        <v>0</v>
      </c>
      <c r="M242" s="9" t="s">
        <v>539</v>
      </c>
    </row>
    <row r="243" spans="1:13" ht="25.5">
      <c r="A243" s="9" t="s">
        <v>230</v>
      </c>
      <c r="B243" s="7">
        <v>41472</v>
      </c>
      <c r="C243" s="9" t="s">
        <v>526</v>
      </c>
      <c r="D243" s="13">
        <v>240</v>
      </c>
      <c r="E243" s="22">
        <v>76802</v>
      </c>
      <c r="F243" s="13">
        <v>425</v>
      </c>
      <c r="G243" s="13">
        <v>237</v>
      </c>
      <c r="H243" s="9" t="s">
        <v>543</v>
      </c>
      <c r="I243" s="9">
        <v>1.4</v>
      </c>
      <c r="J243" s="20">
        <f t="shared" si="27"/>
        <v>0</v>
      </c>
      <c r="K243" s="25">
        <v>0</v>
      </c>
      <c r="L243" s="10">
        <f t="shared" si="1"/>
        <v>0</v>
      </c>
      <c r="M243" s="9" t="s">
        <v>539</v>
      </c>
    </row>
    <row r="244" spans="1:13" ht="25.5">
      <c r="A244" s="9" t="s">
        <v>230</v>
      </c>
      <c r="B244" s="7">
        <v>41472</v>
      </c>
      <c r="C244" s="9" t="s">
        <v>526</v>
      </c>
      <c r="D244" s="13">
        <v>240</v>
      </c>
      <c r="E244" s="22">
        <v>76802</v>
      </c>
      <c r="F244" s="13">
        <v>425</v>
      </c>
      <c r="G244" s="13">
        <v>237</v>
      </c>
      <c r="H244" s="9" t="s">
        <v>544</v>
      </c>
      <c r="I244" s="9" t="s">
        <v>545</v>
      </c>
      <c r="J244" s="22" t="s">
        <v>545</v>
      </c>
      <c r="K244" s="25">
        <v>0</v>
      </c>
      <c r="L244" s="10">
        <f t="shared" si="1"/>
        <v>0</v>
      </c>
      <c r="M244" s="9" t="s">
        <v>539</v>
      </c>
    </row>
    <row r="245" spans="1:13" ht="25.5">
      <c r="A245" s="9" t="s">
        <v>231</v>
      </c>
      <c r="B245" s="7">
        <v>41458</v>
      </c>
      <c r="C245" s="9" t="s">
        <v>526</v>
      </c>
      <c r="D245" s="13">
        <v>288</v>
      </c>
      <c r="E245" s="22">
        <v>77000</v>
      </c>
      <c r="F245" s="13">
        <v>485</v>
      </c>
      <c r="G245" s="13">
        <v>284</v>
      </c>
      <c r="H245" s="9" t="s">
        <v>533</v>
      </c>
      <c r="I245" s="9">
        <v>1</v>
      </c>
      <c r="J245" s="20">
        <f t="shared" ref="J245:J252" si="28">E245*I245*IF(K245&lt;=0,0,1)</f>
        <v>77000</v>
      </c>
      <c r="K245" s="25">
        <v>1</v>
      </c>
      <c r="L245" s="10">
        <f t="shared" si="1"/>
        <v>284</v>
      </c>
      <c r="M245" s="9" t="s">
        <v>534</v>
      </c>
    </row>
    <row r="246" spans="1:13" ht="25.5">
      <c r="A246" s="9" t="s">
        <v>231</v>
      </c>
      <c r="B246" s="7">
        <v>41458</v>
      </c>
      <c r="C246" s="9" t="s">
        <v>526</v>
      </c>
      <c r="D246" s="13">
        <v>288</v>
      </c>
      <c r="E246" s="22">
        <v>77000</v>
      </c>
      <c r="F246" s="13">
        <v>485</v>
      </c>
      <c r="G246" s="13">
        <v>284</v>
      </c>
      <c r="H246" s="9" t="s">
        <v>535</v>
      </c>
      <c r="I246" s="9">
        <v>1.0489999999999999</v>
      </c>
      <c r="J246" s="20">
        <f t="shared" si="28"/>
        <v>80773</v>
      </c>
      <c r="K246" s="25">
        <v>0.72</v>
      </c>
      <c r="L246" s="10">
        <f t="shared" si="1"/>
        <v>204.48</v>
      </c>
      <c r="M246" s="9" t="s">
        <v>536</v>
      </c>
    </row>
    <row r="247" spans="1:13" ht="25.5">
      <c r="A247" s="9" t="s">
        <v>231</v>
      </c>
      <c r="B247" s="7">
        <v>41458</v>
      </c>
      <c r="C247" s="9" t="s">
        <v>526</v>
      </c>
      <c r="D247" s="13">
        <v>288</v>
      </c>
      <c r="E247" s="22">
        <v>77000</v>
      </c>
      <c r="F247" s="13">
        <v>485</v>
      </c>
      <c r="G247" s="13">
        <v>284</v>
      </c>
      <c r="H247" s="9" t="s">
        <v>537</v>
      </c>
      <c r="I247" s="9">
        <v>1.1000000000000001</v>
      </c>
      <c r="J247" s="20">
        <f t="shared" si="28"/>
        <v>84700</v>
      </c>
      <c r="K247" s="25">
        <v>0.16</v>
      </c>
      <c r="L247" s="10">
        <f t="shared" si="1"/>
        <v>45.44</v>
      </c>
      <c r="M247" s="9" t="s">
        <v>536</v>
      </c>
    </row>
    <row r="248" spans="1:13" ht="25.5">
      <c r="A248" s="9" t="s">
        <v>231</v>
      </c>
      <c r="B248" s="7">
        <v>41458</v>
      </c>
      <c r="C248" s="9" t="s">
        <v>526</v>
      </c>
      <c r="D248" s="13">
        <v>288</v>
      </c>
      <c r="E248" s="22">
        <v>77000</v>
      </c>
      <c r="F248" s="13">
        <v>485</v>
      </c>
      <c r="G248" s="13">
        <v>284</v>
      </c>
      <c r="H248" s="9" t="s">
        <v>538</v>
      </c>
      <c r="I248" s="9">
        <v>1.1499999999999999</v>
      </c>
      <c r="J248" s="20">
        <f t="shared" si="28"/>
        <v>88550</v>
      </c>
      <c r="K248" s="25">
        <v>7.0000000000000007E-2</v>
      </c>
      <c r="L248" s="10">
        <f t="shared" si="1"/>
        <v>19.880000000000003</v>
      </c>
      <c r="M248" s="9" t="s">
        <v>539</v>
      </c>
    </row>
    <row r="249" spans="1:13" ht="25.5">
      <c r="A249" s="9" t="s">
        <v>231</v>
      </c>
      <c r="B249" s="7">
        <v>41458</v>
      </c>
      <c r="C249" s="9" t="s">
        <v>526</v>
      </c>
      <c r="D249" s="13">
        <v>288</v>
      </c>
      <c r="E249" s="22">
        <v>77000</v>
      </c>
      <c r="F249" s="13">
        <v>485</v>
      </c>
      <c r="G249" s="13">
        <v>284</v>
      </c>
      <c r="H249" s="9" t="s">
        <v>540</v>
      </c>
      <c r="I249" s="9">
        <v>1.2</v>
      </c>
      <c r="J249" s="20">
        <f t="shared" si="28"/>
        <v>92400</v>
      </c>
      <c r="K249" s="25">
        <v>0.03</v>
      </c>
      <c r="L249" s="10">
        <f t="shared" si="1"/>
        <v>8.52</v>
      </c>
      <c r="M249" s="9" t="s">
        <v>539</v>
      </c>
    </row>
    <row r="250" spans="1:13" ht="25.5">
      <c r="A250" s="9" t="s">
        <v>231</v>
      </c>
      <c r="B250" s="7">
        <v>41458</v>
      </c>
      <c r="C250" s="9" t="s">
        <v>526</v>
      </c>
      <c r="D250" s="13">
        <v>288</v>
      </c>
      <c r="E250" s="22">
        <v>77000</v>
      </c>
      <c r="F250" s="13">
        <v>485</v>
      </c>
      <c r="G250" s="13">
        <v>284</v>
      </c>
      <c r="H250" s="9" t="s">
        <v>541</v>
      </c>
      <c r="I250" s="9">
        <v>1.25</v>
      </c>
      <c r="J250" s="20">
        <f t="shared" si="28"/>
        <v>96250</v>
      </c>
      <c r="K250" s="25">
        <v>0.02</v>
      </c>
      <c r="L250" s="10">
        <f t="shared" si="1"/>
        <v>5.68</v>
      </c>
      <c r="M250" s="9" t="s">
        <v>539</v>
      </c>
    </row>
    <row r="251" spans="1:13" ht="25.5">
      <c r="A251" s="9" t="s">
        <v>231</v>
      </c>
      <c r="B251" s="7">
        <v>41458</v>
      </c>
      <c r="C251" s="9" t="s">
        <v>526</v>
      </c>
      <c r="D251" s="13">
        <v>288</v>
      </c>
      <c r="E251" s="22">
        <v>77000</v>
      </c>
      <c r="F251" s="13">
        <v>485</v>
      </c>
      <c r="G251" s="13">
        <v>284</v>
      </c>
      <c r="H251" s="9" t="s">
        <v>542</v>
      </c>
      <c r="I251" s="9">
        <v>1.3</v>
      </c>
      <c r="J251" s="20">
        <f t="shared" si="28"/>
        <v>0</v>
      </c>
      <c r="K251" s="25">
        <v>0</v>
      </c>
      <c r="L251" s="10">
        <f t="shared" si="1"/>
        <v>0</v>
      </c>
      <c r="M251" s="9" t="s">
        <v>539</v>
      </c>
    </row>
    <row r="252" spans="1:13" ht="25.5">
      <c r="A252" s="9" t="s">
        <v>231</v>
      </c>
      <c r="B252" s="7">
        <v>41458</v>
      </c>
      <c r="C252" s="9" t="s">
        <v>526</v>
      </c>
      <c r="D252" s="13">
        <v>288</v>
      </c>
      <c r="E252" s="22">
        <v>77000</v>
      </c>
      <c r="F252" s="13">
        <v>485</v>
      </c>
      <c r="G252" s="13">
        <v>284</v>
      </c>
      <c r="H252" s="9" t="s">
        <v>543</v>
      </c>
      <c r="I252" s="9">
        <v>1.4</v>
      </c>
      <c r="J252" s="20">
        <f t="shared" si="28"/>
        <v>0</v>
      </c>
      <c r="K252" s="25">
        <v>0</v>
      </c>
      <c r="L252" s="10">
        <f t="shared" si="1"/>
        <v>0</v>
      </c>
      <c r="M252" s="9" t="s">
        <v>539</v>
      </c>
    </row>
    <row r="253" spans="1:13" ht="25.5">
      <c r="A253" s="9" t="s">
        <v>231</v>
      </c>
      <c r="B253" s="7">
        <v>41458</v>
      </c>
      <c r="C253" s="9" t="s">
        <v>526</v>
      </c>
      <c r="D253" s="13">
        <v>288</v>
      </c>
      <c r="E253" s="22">
        <v>77000</v>
      </c>
      <c r="F253" s="13">
        <v>485</v>
      </c>
      <c r="G253" s="13">
        <v>284</v>
      </c>
      <c r="H253" s="9" t="s">
        <v>544</v>
      </c>
      <c r="I253" s="9" t="s">
        <v>545</v>
      </c>
      <c r="J253" s="22" t="s">
        <v>545</v>
      </c>
      <c r="K253" s="25">
        <v>0</v>
      </c>
      <c r="L253" s="10">
        <f t="shared" si="1"/>
        <v>0</v>
      </c>
      <c r="M253" s="9" t="s">
        <v>539</v>
      </c>
    </row>
    <row r="254" spans="1:13" ht="25.5">
      <c r="A254" s="9" t="s">
        <v>232</v>
      </c>
      <c r="B254" s="7">
        <v>41444</v>
      </c>
      <c r="C254" s="9" t="s">
        <v>526</v>
      </c>
      <c r="D254" s="13">
        <v>251</v>
      </c>
      <c r="E254" s="22">
        <v>83001</v>
      </c>
      <c r="F254" s="13">
        <v>466</v>
      </c>
      <c r="G254" s="13">
        <v>250</v>
      </c>
      <c r="H254" s="9" t="s">
        <v>533</v>
      </c>
      <c r="I254" s="9">
        <v>1</v>
      </c>
      <c r="J254" s="20">
        <f t="shared" ref="J254:J261" si="29">E254*I254*IF(K254&lt;=0,0,1)</f>
        <v>83001</v>
      </c>
      <c r="K254" s="25">
        <v>1</v>
      </c>
      <c r="L254" s="10">
        <f t="shared" si="1"/>
        <v>250</v>
      </c>
      <c r="M254" s="9" t="s">
        <v>534</v>
      </c>
    </row>
    <row r="255" spans="1:13" ht="25.5">
      <c r="A255" s="9" t="s">
        <v>232</v>
      </c>
      <c r="B255" s="7">
        <v>41444</v>
      </c>
      <c r="C255" s="9" t="s">
        <v>526</v>
      </c>
      <c r="D255" s="13">
        <v>251</v>
      </c>
      <c r="E255" s="22">
        <v>83001</v>
      </c>
      <c r="F255" s="13">
        <v>466</v>
      </c>
      <c r="G255" s="13">
        <v>250</v>
      </c>
      <c r="H255" s="9" t="s">
        <v>535</v>
      </c>
      <c r="I255" s="9">
        <v>1.0489999999999999</v>
      </c>
      <c r="J255" s="20">
        <f t="shared" si="29"/>
        <v>87068.048999999999</v>
      </c>
      <c r="K255" s="25">
        <v>0.72</v>
      </c>
      <c r="L255" s="10">
        <f t="shared" si="1"/>
        <v>180</v>
      </c>
      <c r="M255" s="9" t="s">
        <v>536</v>
      </c>
    </row>
    <row r="256" spans="1:13" ht="25.5">
      <c r="A256" s="9" t="s">
        <v>232</v>
      </c>
      <c r="B256" s="7">
        <v>41444</v>
      </c>
      <c r="C256" s="9" t="s">
        <v>526</v>
      </c>
      <c r="D256" s="13">
        <v>251</v>
      </c>
      <c r="E256" s="22">
        <v>83001</v>
      </c>
      <c r="F256" s="13">
        <v>466</v>
      </c>
      <c r="G256" s="13">
        <v>250</v>
      </c>
      <c r="H256" s="9" t="s">
        <v>537</v>
      </c>
      <c r="I256" s="9">
        <v>1.1000000000000001</v>
      </c>
      <c r="J256" s="20">
        <f t="shared" si="29"/>
        <v>91301.1</v>
      </c>
      <c r="K256" s="25">
        <v>0.16</v>
      </c>
      <c r="L256" s="10">
        <f t="shared" si="1"/>
        <v>40</v>
      </c>
      <c r="M256" s="9" t="s">
        <v>536</v>
      </c>
    </row>
    <row r="257" spans="1:13" ht="25.5">
      <c r="A257" s="9" t="s">
        <v>232</v>
      </c>
      <c r="B257" s="7">
        <v>41444</v>
      </c>
      <c r="C257" s="9" t="s">
        <v>526</v>
      </c>
      <c r="D257" s="13">
        <v>251</v>
      </c>
      <c r="E257" s="22">
        <v>83001</v>
      </c>
      <c r="F257" s="13">
        <v>466</v>
      </c>
      <c r="G257" s="13">
        <v>250</v>
      </c>
      <c r="H257" s="9" t="s">
        <v>538</v>
      </c>
      <c r="I257" s="9">
        <v>1.1499999999999999</v>
      </c>
      <c r="J257" s="20">
        <f t="shared" si="29"/>
        <v>95451.15</v>
      </c>
      <c r="K257" s="25">
        <v>7.0000000000000007E-2</v>
      </c>
      <c r="L257" s="10">
        <f t="shared" si="1"/>
        <v>17.5</v>
      </c>
      <c r="M257" s="9" t="s">
        <v>539</v>
      </c>
    </row>
    <row r="258" spans="1:13" ht="25.5">
      <c r="A258" s="9" t="s">
        <v>232</v>
      </c>
      <c r="B258" s="7">
        <v>41444</v>
      </c>
      <c r="C258" s="9" t="s">
        <v>526</v>
      </c>
      <c r="D258" s="13">
        <v>251</v>
      </c>
      <c r="E258" s="22">
        <v>83001</v>
      </c>
      <c r="F258" s="13">
        <v>466</v>
      </c>
      <c r="G258" s="13">
        <v>250</v>
      </c>
      <c r="H258" s="9" t="s">
        <v>540</v>
      </c>
      <c r="I258" s="9">
        <v>1.2</v>
      </c>
      <c r="J258" s="20">
        <f t="shared" si="29"/>
        <v>99601.2</v>
      </c>
      <c r="K258" s="25">
        <v>0.03</v>
      </c>
      <c r="L258" s="10">
        <f t="shared" si="1"/>
        <v>7.5</v>
      </c>
      <c r="M258" s="9" t="s">
        <v>539</v>
      </c>
    </row>
    <row r="259" spans="1:13" ht="25.5">
      <c r="A259" s="9" t="s">
        <v>232</v>
      </c>
      <c r="B259" s="7">
        <v>41444</v>
      </c>
      <c r="C259" s="9" t="s">
        <v>526</v>
      </c>
      <c r="D259" s="13">
        <v>251</v>
      </c>
      <c r="E259" s="22">
        <v>83001</v>
      </c>
      <c r="F259" s="13">
        <v>466</v>
      </c>
      <c r="G259" s="13">
        <v>250</v>
      </c>
      <c r="H259" s="9" t="s">
        <v>541</v>
      </c>
      <c r="I259" s="9">
        <v>1.25</v>
      </c>
      <c r="J259" s="20">
        <f t="shared" si="29"/>
        <v>103751.25</v>
      </c>
      <c r="K259" s="25">
        <v>0.02</v>
      </c>
      <c r="L259" s="10">
        <f t="shared" si="1"/>
        <v>5</v>
      </c>
      <c r="M259" s="9" t="s">
        <v>539</v>
      </c>
    </row>
    <row r="260" spans="1:13" ht="25.5">
      <c r="A260" s="9" t="s">
        <v>232</v>
      </c>
      <c r="B260" s="7">
        <v>41444</v>
      </c>
      <c r="C260" s="9" t="s">
        <v>526</v>
      </c>
      <c r="D260" s="13">
        <v>251</v>
      </c>
      <c r="E260" s="22">
        <v>83001</v>
      </c>
      <c r="F260" s="13">
        <v>466</v>
      </c>
      <c r="G260" s="13">
        <v>250</v>
      </c>
      <c r="H260" s="9" t="s">
        <v>542</v>
      </c>
      <c r="I260" s="9">
        <v>1.3</v>
      </c>
      <c r="J260" s="20">
        <f t="shared" si="29"/>
        <v>0</v>
      </c>
      <c r="K260" s="25">
        <v>0</v>
      </c>
      <c r="L260" s="10">
        <f t="shared" si="1"/>
        <v>0</v>
      </c>
      <c r="M260" s="9" t="s">
        <v>539</v>
      </c>
    </row>
    <row r="261" spans="1:13" ht="25.5">
      <c r="A261" s="9" t="s">
        <v>232</v>
      </c>
      <c r="B261" s="7">
        <v>41444</v>
      </c>
      <c r="C261" s="9" t="s">
        <v>526</v>
      </c>
      <c r="D261" s="13">
        <v>251</v>
      </c>
      <c r="E261" s="22">
        <v>83001</v>
      </c>
      <c r="F261" s="13">
        <v>466</v>
      </c>
      <c r="G261" s="13">
        <v>250</v>
      </c>
      <c r="H261" s="9" t="s">
        <v>543</v>
      </c>
      <c r="I261" s="9">
        <v>1.4</v>
      </c>
      <c r="J261" s="20">
        <f t="shared" si="29"/>
        <v>0</v>
      </c>
      <c r="K261" s="25">
        <v>0</v>
      </c>
      <c r="L261" s="10">
        <f t="shared" si="1"/>
        <v>0</v>
      </c>
      <c r="M261" s="9" t="s">
        <v>539</v>
      </c>
    </row>
    <row r="262" spans="1:13" ht="25.5">
      <c r="A262" s="9" t="s">
        <v>232</v>
      </c>
      <c r="B262" s="7">
        <v>41444</v>
      </c>
      <c r="C262" s="9" t="s">
        <v>526</v>
      </c>
      <c r="D262" s="13">
        <v>251</v>
      </c>
      <c r="E262" s="22">
        <v>83001</v>
      </c>
      <c r="F262" s="13">
        <v>466</v>
      </c>
      <c r="G262" s="13">
        <v>250</v>
      </c>
      <c r="H262" s="9" t="s">
        <v>544</v>
      </c>
      <c r="I262" s="9" t="s">
        <v>545</v>
      </c>
      <c r="J262" s="22" t="s">
        <v>545</v>
      </c>
      <c r="K262" s="25">
        <v>0</v>
      </c>
      <c r="L262" s="10">
        <f t="shared" si="1"/>
        <v>0</v>
      </c>
      <c r="M262" s="9" t="s">
        <v>539</v>
      </c>
    </row>
    <row r="263" spans="1:13" ht="25.5">
      <c r="A263" s="9" t="s">
        <v>233</v>
      </c>
      <c r="B263" s="7">
        <v>41430</v>
      </c>
      <c r="C263" s="9" t="s">
        <v>526</v>
      </c>
      <c r="D263" s="13">
        <v>239</v>
      </c>
      <c r="E263" s="22">
        <v>76000</v>
      </c>
      <c r="F263" s="13">
        <v>534</v>
      </c>
      <c r="G263" s="13">
        <v>189</v>
      </c>
      <c r="H263" s="9" t="s">
        <v>533</v>
      </c>
      <c r="I263" s="9">
        <v>1</v>
      </c>
      <c r="J263" s="20">
        <f t="shared" ref="J263:J270" si="30">E263*I263*IF(K263&lt;=0,0,1)</f>
        <v>76000</v>
      </c>
      <c r="K263" s="25">
        <v>1</v>
      </c>
      <c r="L263" s="10">
        <f t="shared" si="1"/>
        <v>189</v>
      </c>
      <c r="M263" s="9" t="s">
        <v>534</v>
      </c>
    </row>
    <row r="264" spans="1:13" ht="25.5">
      <c r="A264" s="9" t="s">
        <v>233</v>
      </c>
      <c r="B264" s="7">
        <v>41430</v>
      </c>
      <c r="C264" s="9" t="s">
        <v>526</v>
      </c>
      <c r="D264" s="13">
        <v>239</v>
      </c>
      <c r="E264" s="22">
        <v>76000</v>
      </c>
      <c r="F264" s="13">
        <v>534</v>
      </c>
      <c r="G264" s="13">
        <v>189</v>
      </c>
      <c r="H264" s="9" t="s">
        <v>535</v>
      </c>
      <c r="I264" s="9">
        <v>1.0489999999999999</v>
      </c>
      <c r="J264" s="20">
        <f t="shared" si="30"/>
        <v>79724</v>
      </c>
      <c r="K264" s="25">
        <v>0.72</v>
      </c>
      <c r="L264" s="10">
        <f t="shared" si="1"/>
        <v>136.07999999999998</v>
      </c>
      <c r="M264" s="9" t="s">
        <v>536</v>
      </c>
    </row>
    <row r="265" spans="1:13" ht="25.5">
      <c r="A265" s="9" t="s">
        <v>233</v>
      </c>
      <c r="B265" s="7">
        <v>41430</v>
      </c>
      <c r="C265" s="9" t="s">
        <v>526</v>
      </c>
      <c r="D265" s="13">
        <v>239</v>
      </c>
      <c r="E265" s="22">
        <v>76000</v>
      </c>
      <c r="F265" s="13">
        <v>534</v>
      </c>
      <c r="G265" s="13">
        <v>189</v>
      </c>
      <c r="H265" s="9" t="s">
        <v>537</v>
      </c>
      <c r="I265" s="9">
        <v>1.1000000000000001</v>
      </c>
      <c r="J265" s="20">
        <f t="shared" si="30"/>
        <v>83600</v>
      </c>
      <c r="K265" s="25">
        <v>0.16</v>
      </c>
      <c r="L265" s="10">
        <f t="shared" si="1"/>
        <v>30.240000000000002</v>
      </c>
      <c r="M265" s="9" t="s">
        <v>536</v>
      </c>
    </row>
    <row r="266" spans="1:13" ht="25.5">
      <c r="A266" s="9" t="s">
        <v>233</v>
      </c>
      <c r="B266" s="7">
        <v>41430</v>
      </c>
      <c r="C266" s="9" t="s">
        <v>526</v>
      </c>
      <c r="D266" s="13">
        <v>239</v>
      </c>
      <c r="E266" s="22">
        <v>76000</v>
      </c>
      <c r="F266" s="13">
        <v>534</v>
      </c>
      <c r="G266" s="13">
        <v>189</v>
      </c>
      <c r="H266" s="9" t="s">
        <v>538</v>
      </c>
      <c r="I266" s="9">
        <v>1.1499999999999999</v>
      </c>
      <c r="J266" s="20">
        <f t="shared" si="30"/>
        <v>87400</v>
      </c>
      <c r="K266" s="25">
        <v>7.0000000000000007E-2</v>
      </c>
      <c r="L266" s="10">
        <f t="shared" si="1"/>
        <v>13.23</v>
      </c>
      <c r="M266" s="9" t="s">
        <v>539</v>
      </c>
    </row>
    <row r="267" spans="1:13" ht="25.5">
      <c r="A267" s="9" t="s">
        <v>233</v>
      </c>
      <c r="B267" s="7">
        <v>41430</v>
      </c>
      <c r="C267" s="9" t="s">
        <v>526</v>
      </c>
      <c r="D267" s="13">
        <v>239</v>
      </c>
      <c r="E267" s="22">
        <v>76000</v>
      </c>
      <c r="F267" s="13">
        <v>534</v>
      </c>
      <c r="G267" s="13">
        <v>189</v>
      </c>
      <c r="H267" s="9" t="s">
        <v>540</v>
      </c>
      <c r="I267" s="9">
        <v>1.2</v>
      </c>
      <c r="J267" s="20">
        <f t="shared" si="30"/>
        <v>91200</v>
      </c>
      <c r="K267" s="25">
        <v>0.03</v>
      </c>
      <c r="L267" s="10">
        <f t="shared" si="1"/>
        <v>5.67</v>
      </c>
      <c r="M267" s="9" t="s">
        <v>539</v>
      </c>
    </row>
    <row r="268" spans="1:13" ht="25.5">
      <c r="A268" s="9" t="s">
        <v>233</v>
      </c>
      <c r="B268" s="7">
        <v>41430</v>
      </c>
      <c r="C268" s="9" t="s">
        <v>526</v>
      </c>
      <c r="D268" s="13">
        <v>239</v>
      </c>
      <c r="E268" s="22">
        <v>76000</v>
      </c>
      <c r="F268" s="13">
        <v>534</v>
      </c>
      <c r="G268" s="13">
        <v>189</v>
      </c>
      <c r="H268" s="9" t="s">
        <v>541</v>
      </c>
      <c r="I268" s="9">
        <v>1.25</v>
      </c>
      <c r="J268" s="20">
        <f t="shared" si="30"/>
        <v>95000</v>
      </c>
      <c r="K268" s="25">
        <v>0.02</v>
      </c>
      <c r="L268" s="10">
        <f t="shared" si="1"/>
        <v>3.7800000000000002</v>
      </c>
      <c r="M268" s="9" t="s">
        <v>539</v>
      </c>
    </row>
    <row r="269" spans="1:13" ht="25.5">
      <c r="A269" s="9" t="s">
        <v>233</v>
      </c>
      <c r="B269" s="7">
        <v>41430</v>
      </c>
      <c r="C269" s="9" t="s">
        <v>526</v>
      </c>
      <c r="D269" s="13">
        <v>239</v>
      </c>
      <c r="E269" s="22">
        <v>76000</v>
      </c>
      <c r="F269" s="13">
        <v>534</v>
      </c>
      <c r="G269" s="13">
        <v>189</v>
      </c>
      <c r="H269" s="9" t="s">
        <v>542</v>
      </c>
      <c r="I269" s="9">
        <v>1.3</v>
      </c>
      <c r="J269" s="20">
        <f t="shared" si="30"/>
        <v>0</v>
      </c>
      <c r="K269" s="25">
        <v>0</v>
      </c>
      <c r="L269" s="10">
        <f t="shared" si="1"/>
        <v>0</v>
      </c>
      <c r="M269" s="9" t="s">
        <v>539</v>
      </c>
    </row>
    <row r="270" spans="1:13" ht="25.5">
      <c r="A270" s="9" t="s">
        <v>233</v>
      </c>
      <c r="B270" s="7">
        <v>41430</v>
      </c>
      <c r="C270" s="9" t="s">
        <v>526</v>
      </c>
      <c r="D270" s="13">
        <v>239</v>
      </c>
      <c r="E270" s="22">
        <v>76000</v>
      </c>
      <c r="F270" s="13">
        <v>534</v>
      </c>
      <c r="G270" s="13">
        <v>189</v>
      </c>
      <c r="H270" s="9" t="s">
        <v>543</v>
      </c>
      <c r="I270" s="9">
        <v>1.4</v>
      </c>
      <c r="J270" s="20">
        <f t="shared" si="30"/>
        <v>0</v>
      </c>
      <c r="K270" s="25">
        <v>0</v>
      </c>
      <c r="L270" s="10">
        <f t="shared" si="1"/>
        <v>0</v>
      </c>
      <c r="M270" s="9" t="s">
        <v>539</v>
      </c>
    </row>
    <row r="271" spans="1:13" ht="25.5">
      <c r="A271" s="9" t="s">
        <v>233</v>
      </c>
      <c r="B271" s="7">
        <v>41430</v>
      </c>
      <c r="C271" s="9" t="s">
        <v>526</v>
      </c>
      <c r="D271" s="13">
        <v>239</v>
      </c>
      <c r="E271" s="22">
        <v>76000</v>
      </c>
      <c r="F271" s="13">
        <v>534</v>
      </c>
      <c r="G271" s="13">
        <v>189</v>
      </c>
      <c r="H271" s="9" t="s">
        <v>544</v>
      </c>
      <c r="I271" s="9" t="s">
        <v>545</v>
      </c>
      <c r="J271" s="22" t="s">
        <v>545</v>
      </c>
      <c r="K271" s="25">
        <v>0</v>
      </c>
      <c r="L271" s="10">
        <f t="shared" si="1"/>
        <v>0</v>
      </c>
      <c r="M271" s="9" t="s">
        <v>539</v>
      </c>
    </row>
    <row r="272" spans="1:13">
      <c r="B272" s="26"/>
      <c r="D272" s="10"/>
      <c r="E272" s="20"/>
      <c r="F272" s="10"/>
      <c r="G272" s="10"/>
      <c r="J272" s="20"/>
      <c r="K272" s="27"/>
      <c r="L272" s="10"/>
    </row>
    <row r="273" spans="2:12">
      <c r="B273" s="26"/>
      <c r="D273" s="10"/>
      <c r="E273" s="20"/>
      <c r="F273" s="10"/>
      <c r="G273" s="10"/>
      <c r="J273" s="20"/>
      <c r="K273" s="27"/>
      <c r="L27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onemotoring</vt:lpstr>
      <vt:lpstr>mytransport</vt:lpstr>
      <vt:lpstr>Bid Distribution</vt:lpstr>
      <vt:lpstr>Bid Distribution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Hanson Mah</cp:lastModifiedBy>
  <dcterms:modified xsi:type="dcterms:W3CDTF">2022-12-09T12:19:45Z</dcterms:modified>
</cp:coreProperties>
</file>