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C1B20A06-E9A8-41AB-AAD0-1D129C4E705F}" xr6:coauthVersionLast="43" xr6:coauthVersionMax="43" xr10:uidLastSave="{00000000-0000-0000-0000-000000000000}"/>
  <bookViews>
    <workbookView xWindow="10350" yWindow="780" windowWidth="18780" windowHeight="12630" activeTab="2" xr2:uid="{00000000-000D-0000-FFFF-FFFF00000000}"/>
  </bookViews>
  <sheets>
    <sheet name="stride" sheetId="5" r:id="rId1"/>
    <sheet name="padding" sheetId="4" r:id="rId2"/>
    <sheet name="padding_stride" sheetId="6" r:id="rId3"/>
    <sheet name="SimpleModel" sheetId="1" r:id="rId4"/>
    <sheet name="MobileNetV2" sheetId="2" r:id="rId5"/>
    <sheet name="Reshape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6" l="1"/>
  <c r="E14" i="6"/>
  <c r="E13" i="6"/>
  <c r="E12" i="6"/>
  <c r="E11" i="6"/>
  <c r="E10" i="6"/>
  <c r="E9" i="6"/>
  <c r="E8" i="6"/>
  <c r="E7" i="6"/>
  <c r="E6" i="6"/>
  <c r="E5" i="6"/>
  <c r="E4" i="6"/>
  <c r="D15" i="5"/>
  <c r="D14" i="5"/>
  <c r="D13" i="5"/>
  <c r="D12" i="5"/>
  <c r="D11" i="5"/>
  <c r="D10" i="5"/>
  <c r="D9" i="5"/>
  <c r="D8" i="5"/>
  <c r="D7" i="5"/>
  <c r="D6" i="5"/>
  <c r="D5" i="5"/>
  <c r="D4" i="5"/>
  <c r="D15" i="4"/>
  <c r="D14" i="4"/>
  <c r="D13" i="4"/>
  <c r="D12" i="4"/>
  <c r="D11" i="4"/>
  <c r="D10" i="4"/>
  <c r="D9" i="4"/>
  <c r="D8" i="4"/>
  <c r="D7" i="4"/>
  <c r="D6" i="4"/>
  <c r="D5" i="4"/>
  <c r="D4" i="4"/>
  <c r="C4" i="3" l="1"/>
  <c r="C9" i="3"/>
  <c r="C8" i="3"/>
  <c r="C7" i="3"/>
  <c r="C6" i="3"/>
  <c r="C5" i="3"/>
  <c r="C3" i="3"/>
  <c r="F9" i="3"/>
  <c r="F8" i="3"/>
  <c r="F7" i="3"/>
  <c r="F6" i="3"/>
  <c r="F5" i="3"/>
  <c r="F4" i="3"/>
  <c r="F3" i="3"/>
  <c r="F4" i="2" l="1"/>
  <c r="F5" i="2"/>
  <c r="F6" i="2"/>
  <c r="F7" i="2"/>
  <c r="F8" i="2"/>
  <c r="F9" i="2"/>
  <c r="F3" i="2"/>
  <c r="C9" i="2"/>
  <c r="C8" i="2"/>
  <c r="C7" i="2"/>
  <c r="C6" i="2"/>
  <c r="C5" i="2"/>
  <c r="C4" i="2"/>
  <c r="C3" i="2"/>
  <c r="H20" i="1" l="1"/>
  <c r="H19" i="1"/>
  <c r="H18" i="1"/>
  <c r="H17" i="1"/>
  <c r="H16" i="1"/>
  <c r="H3" i="1"/>
  <c r="H5" i="1"/>
  <c r="H7" i="1"/>
  <c r="H4" i="1"/>
  <c r="H6" i="1"/>
  <c r="H8" i="1"/>
  <c r="H9" i="1"/>
  <c r="H10" i="1"/>
</calcChain>
</file>

<file path=xl/sharedStrings.xml><?xml version="1.0" encoding="utf-8"?>
<sst xmlns="http://schemas.openxmlformats.org/spreadsheetml/2006/main" count="170" uniqueCount="50">
  <si>
    <t>CPU</t>
    <phoneticPr fontId="1"/>
  </si>
  <si>
    <t>TPU</t>
    <phoneticPr fontId="1"/>
  </si>
  <si>
    <t>CHANNEL</t>
    <phoneticPr fontId="1"/>
  </si>
  <si>
    <t>KERNEL</t>
    <phoneticPr fontId="1"/>
  </si>
  <si>
    <t>LAYER</t>
    <phoneticPr fontId="1"/>
  </si>
  <si>
    <t>Size [Mbyte]</t>
    <phoneticPr fontId="1"/>
  </si>
  <si>
    <t>処理時間 [msec]</t>
    <rPh sb="0" eb="2">
      <t>ショリ</t>
    </rPh>
    <rPh sb="2" eb="4">
      <t>ジカン</t>
    </rPh>
    <phoneticPr fontId="1"/>
  </si>
  <si>
    <t>UNITS</t>
    <phoneticPr fontId="1"/>
  </si>
  <si>
    <t>倍率 [倍]</t>
    <rPh sb="0" eb="2">
      <t>バイリツ</t>
    </rPh>
    <rPh sb="4" eb="5">
      <t>バイ</t>
    </rPh>
    <phoneticPr fontId="1"/>
  </si>
  <si>
    <t>モデル構造</t>
    <rPh sb="3" eb="5">
      <t>コウゾウ</t>
    </rPh>
    <phoneticPr fontId="1"/>
  </si>
  <si>
    <t>モデル構造</t>
    <phoneticPr fontId="1"/>
  </si>
  <si>
    <t>96x96</t>
    <phoneticPr fontId="1"/>
  </si>
  <si>
    <t>128x128</t>
    <phoneticPr fontId="1"/>
  </si>
  <si>
    <t>512x512</t>
    <phoneticPr fontId="1"/>
  </si>
  <si>
    <t>1024x1024</t>
    <phoneticPr fontId="1"/>
  </si>
  <si>
    <t>2048x2048</t>
    <phoneticPr fontId="1"/>
  </si>
  <si>
    <t>4096x4096</t>
    <phoneticPr fontId="1"/>
  </si>
  <si>
    <t>4096x2048</t>
    <phoneticPr fontId="1"/>
  </si>
  <si>
    <t>64x64</t>
    <phoneticPr fontId="1"/>
  </si>
  <si>
    <t>128x64</t>
    <phoneticPr fontId="1"/>
  </si>
  <si>
    <t>256x128</t>
    <phoneticPr fontId="1"/>
  </si>
  <si>
    <t>256x256</t>
    <phoneticPr fontId="1"/>
  </si>
  <si>
    <t>512x256</t>
    <phoneticPr fontId="1"/>
  </si>
  <si>
    <t>2x2x3</t>
    <phoneticPr fontId="1"/>
  </si>
  <si>
    <t>64x64x3</t>
    <phoneticPr fontId="1"/>
  </si>
  <si>
    <t>128x64x3</t>
    <phoneticPr fontId="1"/>
  </si>
  <si>
    <t>128x128x3</t>
    <phoneticPr fontId="1"/>
  </si>
  <si>
    <t>256x128x3</t>
    <phoneticPr fontId="1"/>
  </si>
  <si>
    <t>256x256x3</t>
    <phoneticPr fontId="1"/>
  </si>
  <si>
    <t>512x256x3</t>
    <phoneticPr fontId="1"/>
  </si>
  <si>
    <t>512x512x3</t>
    <phoneticPr fontId="1"/>
  </si>
  <si>
    <t>1024x512x3</t>
    <phoneticPr fontId="1"/>
  </si>
  <si>
    <t>1024x1024x3</t>
    <phoneticPr fontId="1"/>
  </si>
  <si>
    <t>2048x1024x3</t>
    <phoneticPr fontId="1"/>
  </si>
  <si>
    <t>2048x2048x3</t>
    <phoneticPr fontId="1"/>
  </si>
  <si>
    <t>Output</t>
    <phoneticPr fontId="1"/>
  </si>
  <si>
    <t>Model</t>
    <phoneticPr fontId="1"/>
  </si>
  <si>
    <t>Size [Kbyte]</t>
    <phoneticPr fontId="1"/>
  </si>
  <si>
    <t>Model (Edge TPU)</t>
    <phoneticPr fontId="1"/>
  </si>
  <si>
    <t>単にpaddingのコストが高い? 出力がダメ?</t>
    <rPh sb="0" eb="1">
      <t>タン</t>
    </rPh>
    <rPh sb="14" eb="15">
      <t>タカ</t>
    </rPh>
    <rPh sb="18" eb="20">
      <t>シュツリョク</t>
    </rPh>
    <phoneticPr fontId="1"/>
  </si>
  <si>
    <t>出力の前にstride</t>
    <rPh sb="0" eb="2">
      <t>シュツリョク</t>
    </rPh>
    <rPh sb="3" eb="4">
      <t>マエ</t>
    </rPh>
    <phoneticPr fontId="1"/>
  </si>
  <si>
    <t>EdgeTPU</t>
    <phoneticPr fontId="1"/>
  </si>
  <si>
    <t>EdgeTPU (USB2.0)</t>
    <phoneticPr fontId="1"/>
  </si>
  <si>
    <t>5W</t>
    <phoneticPr fontId="1"/>
  </si>
  <si>
    <t>Input</t>
    <phoneticPr fontId="1"/>
  </si>
  <si>
    <t>1x1x3</t>
    <phoneticPr fontId="1"/>
  </si>
  <si>
    <t xml:space="preserve">Internal </t>
    <phoneticPr fontId="1"/>
  </si>
  <si>
    <t>10W</t>
    <phoneticPr fontId="1"/>
  </si>
  <si>
    <t>2x2x3</t>
  </si>
  <si>
    <t>1x1x3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</si>
</sst>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79665041869767"/>
          <c:y val="5.3333333333333337E-2"/>
          <c:w val="0.73734345706786653"/>
          <c:h val="0.782165974707706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SimpleModel!$G$2</c:f>
              <c:strCache>
                <c:ptCount val="1"/>
                <c:pt idx="0">
                  <c:v>TPU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SimpleModel!$E$3:$E$10</c:f>
              <c:numCache>
                <c:formatCode>General</c:formatCode>
                <c:ptCount val="8"/>
                <c:pt idx="0">
                  <c:v>1.5</c:v>
                </c:pt>
                <c:pt idx="1">
                  <c:v>3.3</c:v>
                </c:pt>
                <c:pt idx="2">
                  <c:v>5.0999999999999996</c:v>
                </c:pt>
                <c:pt idx="3">
                  <c:v>6.9</c:v>
                </c:pt>
                <c:pt idx="4">
                  <c:v>8.8000000000000007</c:v>
                </c:pt>
                <c:pt idx="5">
                  <c:v>10.6</c:v>
                </c:pt>
                <c:pt idx="6">
                  <c:v>14.3</c:v>
                </c:pt>
                <c:pt idx="7">
                  <c:v>17.8</c:v>
                </c:pt>
              </c:numCache>
            </c:numRef>
          </c:xVal>
          <c:yVal>
            <c:numRef>
              <c:f>SimpleModel!$G$3:$G$10</c:f>
              <c:numCache>
                <c:formatCode>General</c:formatCode>
                <c:ptCount val="8"/>
                <c:pt idx="0">
                  <c:v>116</c:v>
                </c:pt>
                <c:pt idx="1">
                  <c:v>171</c:v>
                </c:pt>
                <c:pt idx="2">
                  <c:v>224</c:v>
                </c:pt>
                <c:pt idx="3">
                  <c:v>277</c:v>
                </c:pt>
                <c:pt idx="4">
                  <c:v>336</c:v>
                </c:pt>
                <c:pt idx="5">
                  <c:v>386</c:v>
                </c:pt>
                <c:pt idx="6">
                  <c:v>495</c:v>
                </c:pt>
                <c:pt idx="7">
                  <c:v>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6-47AF-A52C-A1C0E8ADC5F3}"/>
            </c:ext>
          </c:extLst>
        </c:ser>
        <c:ser>
          <c:idx val="1"/>
          <c:order val="1"/>
          <c:tx>
            <c:strRef>
              <c:f>SimpleModel!$F$2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SimpleModel!$E$3:$E$10</c:f>
              <c:numCache>
                <c:formatCode>General</c:formatCode>
                <c:ptCount val="8"/>
                <c:pt idx="0">
                  <c:v>1.5</c:v>
                </c:pt>
                <c:pt idx="1">
                  <c:v>3.3</c:v>
                </c:pt>
                <c:pt idx="2">
                  <c:v>5.0999999999999996</c:v>
                </c:pt>
                <c:pt idx="3">
                  <c:v>6.9</c:v>
                </c:pt>
                <c:pt idx="4">
                  <c:v>8.8000000000000007</c:v>
                </c:pt>
                <c:pt idx="5">
                  <c:v>10.6</c:v>
                </c:pt>
                <c:pt idx="6">
                  <c:v>14.3</c:v>
                </c:pt>
                <c:pt idx="7">
                  <c:v>17.8</c:v>
                </c:pt>
              </c:numCache>
            </c:numRef>
          </c:xVal>
          <c:yVal>
            <c:numRef>
              <c:f>SimpleModel!$F$3:$F$10</c:f>
              <c:numCache>
                <c:formatCode>General</c:formatCode>
                <c:ptCount val="8"/>
                <c:pt idx="0">
                  <c:v>11016</c:v>
                </c:pt>
                <c:pt idx="1">
                  <c:v>25773</c:v>
                </c:pt>
                <c:pt idx="2">
                  <c:v>37943</c:v>
                </c:pt>
                <c:pt idx="3">
                  <c:v>53423</c:v>
                </c:pt>
                <c:pt idx="4">
                  <c:v>66824</c:v>
                </c:pt>
                <c:pt idx="5">
                  <c:v>79538</c:v>
                </c:pt>
                <c:pt idx="6">
                  <c:v>109096</c:v>
                </c:pt>
                <c:pt idx="7">
                  <c:v>133504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6-47AF-A52C-A1C0E8ADC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41368"/>
        <c:axId val="560841040"/>
      </c:scatterChart>
      <c:valAx>
        <c:axId val="560841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モデルサイズ</a:t>
                </a:r>
                <a:r>
                  <a:rPr lang="en-US" altLang="ja-JP" baseline="0"/>
                  <a:t> [MByte]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41040"/>
        <c:crosses val="autoZero"/>
        <c:crossBetween val="midCat"/>
      </c:valAx>
      <c:valAx>
        <c:axId val="560841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処理時間 </a:t>
                </a:r>
                <a:r>
                  <a:rPr lang="en-US" altLang="ja-JP"/>
                  <a:t>[msec]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41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57396992042641"/>
          <c:y val="0.66055490336435219"/>
          <c:w val="0.1196429612965046"/>
          <c:h val="0.16363744647580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79665041869767"/>
          <c:y val="5.3333333333333337E-2"/>
          <c:w val="0.73734345706786653"/>
          <c:h val="0.782165974707706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SimpleModel!$G$2</c:f>
              <c:strCache>
                <c:ptCount val="1"/>
                <c:pt idx="0">
                  <c:v>TPU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SimpleModel!$E$16:$E$20</c:f>
              <c:numCache>
                <c:formatCode>General</c:formatCode>
                <c:ptCount val="5"/>
                <c:pt idx="0">
                  <c:v>3.4</c:v>
                </c:pt>
                <c:pt idx="1">
                  <c:v>5.9</c:v>
                </c:pt>
                <c:pt idx="2">
                  <c:v>8.5</c:v>
                </c:pt>
                <c:pt idx="3">
                  <c:v>11.1</c:v>
                </c:pt>
                <c:pt idx="4">
                  <c:v>13.7</c:v>
                </c:pt>
              </c:numCache>
            </c:numRef>
          </c:xVal>
          <c:yVal>
            <c:numRef>
              <c:f>SimpleModel!$G$16:$G$20</c:f>
              <c:numCache>
                <c:formatCode>General</c:formatCode>
                <c:ptCount val="5"/>
                <c:pt idx="0">
                  <c:v>35</c:v>
                </c:pt>
                <c:pt idx="1">
                  <c:v>59</c:v>
                </c:pt>
                <c:pt idx="2">
                  <c:v>135</c:v>
                </c:pt>
                <c:pt idx="3">
                  <c:v>211</c:v>
                </c:pt>
                <c:pt idx="4">
                  <c:v>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D1-4561-8675-33197A10FD65}"/>
            </c:ext>
          </c:extLst>
        </c:ser>
        <c:ser>
          <c:idx val="1"/>
          <c:order val="1"/>
          <c:tx>
            <c:strRef>
              <c:f>SimpleModel!$F$2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SimpleModel!$E$16:$E$20</c:f>
              <c:numCache>
                <c:formatCode>General</c:formatCode>
                <c:ptCount val="5"/>
                <c:pt idx="0">
                  <c:v>3.4</c:v>
                </c:pt>
                <c:pt idx="1">
                  <c:v>5.9</c:v>
                </c:pt>
                <c:pt idx="2">
                  <c:v>8.5</c:v>
                </c:pt>
                <c:pt idx="3">
                  <c:v>11.1</c:v>
                </c:pt>
                <c:pt idx="4">
                  <c:v>13.7</c:v>
                </c:pt>
              </c:numCache>
            </c:numRef>
          </c:xVal>
          <c:yVal>
            <c:numRef>
              <c:f>SimpleModel!$F$16:$F$20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D1-4561-8675-33197A10F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41368"/>
        <c:axId val="560841040"/>
      </c:scatterChart>
      <c:valAx>
        <c:axId val="560841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モデルサイズ</a:t>
                </a:r>
                <a:r>
                  <a:rPr lang="en-US" altLang="ja-JP" baseline="0"/>
                  <a:t> [MByte]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41040"/>
        <c:crosses val="autoZero"/>
        <c:crossBetween val="midCat"/>
      </c:valAx>
      <c:valAx>
        <c:axId val="560841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処理時間 </a:t>
                </a:r>
                <a:r>
                  <a:rPr lang="en-US" altLang="ja-JP"/>
                  <a:t>[msec]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41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57396992042641"/>
          <c:y val="0.66055490336435219"/>
          <c:w val="0.1196429612965046"/>
          <c:h val="0.16363744647580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79665041869767"/>
          <c:y val="5.3333333333333337E-2"/>
          <c:w val="0.73734345706786653"/>
          <c:h val="0.782165974707706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SimpleModel!$G$2</c:f>
              <c:strCache>
                <c:ptCount val="1"/>
                <c:pt idx="0">
                  <c:v>TPU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SimpleModel!$E$16:$E$20</c:f>
              <c:numCache>
                <c:formatCode>General</c:formatCode>
                <c:ptCount val="5"/>
                <c:pt idx="0">
                  <c:v>3.4</c:v>
                </c:pt>
                <c:pt idx="1">
                  <c:v>5.9</c:v>
                </c:pt>
                <c:pt idx="2">
                  <c:v>8.5</c:v>
                </c:pt>
                <c:pt idx="3">
                  <c:v>11.1</c:v>
                </c:pt>
                <c:pt idx="4">
                  <c:v>13.7</c:v>
                </c:pt>
              </c:numCache>
            </c:numRef>
          </c:xVal>
          <c:yVal>
            <c:numRef>
              <c:f>SimpleModel!$G$16:$G$20</c:f>
              <c:numCache>
                <c:formatCode>General</c:formatCode>
                <c:ptCount val="5"/>
                <c:pt idx="0">
                  <c:v>35</c:v>
                </c:pt>
                <c:pt idx="1">
                  <c:v>59</c:v>
                </c:pt>
                <c:pt idx="2">
                  <c:v>135</c:v>
                </c:pt>
                <c:pt idx="3">
                  <c:v>211</c:v>
                </c:pt>
                <c:pt idx="4">
                  <c:v>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1-4732-8514-64D3D86A3258}"/>
            </c:ext>
          </c:extLst>
        </c:ser>
        <c:ser>
          <c:idx val="1"/>
          <c:order val="1"/>
          <c:tx>
            <c:strRef>
              <c:f>SimpleModel!$F$2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SimpleModel!$E$16:$E$20</c:f>
              <c:numCache>
                <c:formatCode>General</c:formatCode>
                <c:ptCount val="5"/>
                <c:pt idx="0">
                  <c:v>3.4</c:v>
                </c:pt>
                <c:pt idx="1">
                  <c:v>5.9</c:v>
                </c:pt>
                <c:pt idx="2">
                  <c:v>8.5</c:v>
                </c:pt>
                <c:pt idx="3">
                  <c:v>11.1</c:v>
                </c:pt>
                <c:pt idx="4">
                  <c:v>13.7</c:v>
                </c:pt>
              </c:numCache>
            </c:numRef>
          </c:xVal>
          <c:yVal>
            <c:numRef>
              <c:f>SimpleModel!$F$16:$F$20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31-4732-8514-64D3D86A3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41368"/>
        <c:axId val="560841040"/>
      </c:scatterChart>
      <c:valAx>
        <c:axId val="560841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モデルサイズ</a:t>
                </a:r>
                <a:r>
                  <a:rPr lang="en-US" altLang="ja-JP" baseline="0"/>
                  <a:t> [MByte]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41040"/>
        <c:crosses val="autoZero"/>
        <c:crossBetween val="midCat"/>
      </c:valAx>
      <c:valAx>
        <c:axId val="56084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処理時間 </a:t>
                </a:r>
                <a:r>
                  <a:rPr lang="en-US" altLang="ja-JP"/>
                  <a:t>[msec]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41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57396992042641"/>
          <c:y val="0.66055490336435219"/>
          <c:w val="0.1196429612965046"/>
          <c:h val="0.16363744647580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79665041869767"/>
          <c:y val="5.3333333333333337E-2"/>
          <c:w val="0.73734345706786653"/>
          <c:h val="0.782165974707706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SimpleModel!$G$2</c:f>
              <c:strCache>
                <c:ptCount val="1"/>
                <c:pt idx="0">
                  <c:v>TPU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SimpleModel!$E$3:$E$10</c:f>
              <c:numCache>
                <c:formatCode>General</c:formatCode>
                <c:ptCount val="8"/>
                <c:pt idx="0">
                  <c:v>1.5</c:v>
                </c:pt>
                <c:pt idx="1">
                  <c:v>3.3</c:v>
                </c:pt>
                <c:pt idx="2">
                  <c:v>5.0999999999999996</c:v>
                </c:pt>
                <c:pt idx="3">
                  <c:v>6.9</c:v>
                </c:pt>
                <c:pt idx="4">
                  <c:v>8.8000000000000007</c:v>
                </c:pt>
                <c:pt idx="5">
                  <c:v>10.6</c:v>
                </c:pt>
                <c:pt idx="6">
                  <c:v>14.3</c:v>
                </c:pt>
                <c:pt idx="7">
                  <c:v>17.8</c:v>
                </c:pt>
              </c:numCache>
            </c:numRef>
          </c:xVal>
          <c:yVal>
            <c:numRef>
              <c:f>SimpleModel!$G$3:$G$10</c:f>
              <c:numCache>
                <c:formatCode>General</c:formatCode>
                <c:ptCount val="8"/>
                <c:pt idx="0">
                  <c:v>116</c:v>
                </c:pt>
                <c:pt idx="1">
                  <c:v>171</c:v>
                </c:pt>
                <c:pt idx="2">
                  <c:v>224</c:v>
                </c:pt>
                <c:pt idx="3">
                  <c:v>277</c:v>
                </c:pt>
                <c:pt idx="4">
                  <c:v>336</c:v>
                </c:pt>
                <c:pt idx="5">
                  <c:v>386</c:v>
                </c:pt>
                <c:pt idx="6">
                  <c:v>495</c:v>
                </c:pt>
                <c:pt idx="7">
                  <c:v>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3A-4538-B586-8330A8392468}"/>
            </c:ext>
          </c:extLst>
        </c:ser>
        <c:ser>
          <c:idx val="1"/>
          <c:order val="1"/>
          <c:tx>
            <c:strRef>
              <c:f>SimpleModel!$F$2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SimpleModel!$E$3:$E$10</c:f>
              <c:numCache>
                <c:formatCode>General</c:formatCode>
                <c:ptCount val="8"/>
                <c:pt idx="0">
                  <c:v>1.5</c:v>
                </c:pt>
                <c:pt idx="1">
                  <c:v>3.3</c:v>
                </c:pt>
                <c:pt idx="2">
                  <c:v>5.0999999999999996</c:v>
                </c:pt>
                <c:pt idx="3">
                  <c:v>6.9</c:v>
                </c:pt>
                <c:pt idx="4">
                  <c:v>8.8000000000000007</c:v>
                </c:pt>
                <c:pt idx="5">
                  <c:v>10.6</c:v>
                </c:pt>
                <c:pt idx="6">
                  <c:v>14.3</c:v>
                </c:pt>
                <c:pt idx="7">
                  <c:v>17.8</c:v>
                </c:pt>
              </c:numCache>
            </c:numRef>
          </c:xVal>
          <c:yVal>
            <c:numRef>
              <c:f>SimpleModel!$F$3:$F$10</c:f>
              <c:numCache>
                <c:formatCode>General</c:formatCode>
                <c:ptCount val="8"/>
                <c:pt idx="0">
                  <c:v>11016</c:v>
                </c:pt>
                <c:pt idx="1">
                  <c:v>25773</c:v>
                </c:pt>
                <c:pt idx="2">
                  <c:v>37943</c:v>
                </c:pt>
                <c:pt idx="3">
                  <c:v>53423</c:v>
                </c:pt>
                <c:pt idx="4">
                  <c:v>66824</c:v>
                </c:pt>
                <c:pt idx="5">
                  <c:v>79538</c:v>
                </c:pt>
                <c:pt idx="6">
                  <c:v>109096</c:v>
                </c:pt>
                <c:pt idx="7">
                  <c:v>133504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3A-4538-B586-8330A8392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41368"/>
        <c:axId val="560841040"/>
      </c:scatterChart>
      <c:valAx>
        <c:axId val="560841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モデルサイズ</a:t>
                </a:r>
                <a:r>
                  <a:rPr lang="en-US" altLang="ja-JP" baseline="0"/>
                  <a:t> [MByte]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41040"/>
        <c:crosses val="autoZero"/>
        <c:crossBetween val="midCat"/>
      </c:valAx>
      <c:valAx>
        <c:axId val="56084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処理時間 </a:t>
                </a:r>
                <a:r>
                  <a:rPr lang="en-US" altLang="ja-JP"/>
                  <a:t>[msec]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41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57396992042641"/>
          <c:y val="0.66055490336435219"/>
          <c:w val="0.1196429612965046"/>
          <c:h val="0.16363744647580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MobileNetV2!$C$3:$C$9</c:f>
              <c:numCache>
                <c:formatCode>General</c:formatCode>
                <c:ptCount val="7"/>
                <c:pt idx="0">
                  <c:v>9216</c:v>
                </c:pt>
                <c:pt idx="1">
                  <c:v>16384</c:v>
                </c:pt>
                <c:pt idx="2">
                  <c:v>262144</c:v>
                </c:pt>
                <c:pt idx="3">
                  <c:v>1048576</c:v>
                </c:pt>
                <c:pt idx="4">
                  <c:v>4194304</c:v>
                </c:pt>
                <c:pt idx="5">
                  <c:v>8388608</c:v>
                </c:pt>
                <c:pt idx="6">
                  <c:v>16777216</c:v>
                </c:pt>
              </c:numCache>
            </c:numRef>
          </c:xVal>
          <c:yVal>
            <c:numRef>
              <c:f>MobileNetV2!$D$3:$D$9</c:f>
              <c:numCache>
                <c:formatCode>General</c:formatCode>
                <c:ptCount val="7"/>
                <c:pt idx="0">
                  <c:v>45.466999999999999</c:v>
                </c:pt>
                <c:pt idx="1">
                  <c:v>77.715639999999993</c:v>
                </c:pt>
                <c:pt idx="2">
                  <c:v>1200.5644</c:v>
                </c:pt>
                <c:pt idx="3">
                  <c:v>4822.7736999999997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0A-4C44-8D2E-C11A2409BA0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MobileNetV2!$C$3:$C$9</c:f>
              <c:numCache>
                <c:formatCode>General</c:formatCode>
                <c:ptCount val="7"/>
                <c:pt idx="0">
                  <c:v>9216</c:v>
                </c:pt>
                <c:pt idx="1">
                  <c:v>16384</c:v>
                </c:pt>
                <c:pt idx="2">
                  <c:v>262144</c:v>
                </c:pt>
                <c:pt idx="3">
                  <c:v>1048576</c:v>
                </c:pt>
                <c:pt idx="4">
                  <c:v>4194304</c:v>
                </c:pt>
                <c:pt idx="5">
                  <c:v>8388608</c:v>
                </c:pt>
                <c:pt idx="6">
                  <c:v>16777216</c:v>
                </c:pt>
              </c:numCache>
            </c:numRef>
          </c:xVal>
          <c:yVal>
            <c:numRef>
              <c:f>MobileNetV2!$E$3:$E$9</c:f>
              <c:numCache>
                <c:formatCode>General</c:formatCode>
                <c:ptCount val="7"/>
                <c:pt idx="0">
                  <c:v>7.3778899999999998</c:v>
                </c:pt>
                <c:pt idx="1">
                  <c:v>7.41662</c:v>
                </c:pt>
                <c:pt idx="2">
                  <c:v>78.539699999999996</c:v>
                </c:pt>
                <c:pt idx="3">
                  <c:v>358.78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0A-4C44-8D2E-C11A2409B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974064"/>
        <c:axId val="556974392"/>
      </c:scatterChart>
      <c:valAx>
        <c:axId val="55697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6974392"/>
        <c:crosses val="autoZero"/>
        <c:crossBetween val="midCat"/>
      </c:valAx>
      <c:valAx>
        <c:axId val="55697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697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Reshape!$C$3:$C$7</c:f>
              <c:numCache>
                <c:formatCode>General</c:formatCode>
                <c:ptCount val="5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  <c:pt idx="4">
                  <c:v>65536</c:v>
                </c:pt>
              </c:numCache>
            </c:numRef>
          </c:xVal>
          <c:yVal>
            <c:numRef>
              <c:f>Reshape!$D$3:$D$7</c:f>
              <c:numCache>
                <c:formatCode>General</c:formatCode>
                <c:ptCount val="5"/>
                <c:pt idx="0">
                  <c:v>0.286457538604736</c:v>
                </c:pt>
                <c:pt idx="1">
                  <c:v>0.55722236633300004</c:v>
                </c:pt>
                <c:pt idx="2">
                  <c:v>0.94388246536253995</c:v>
                </c:pt>
                <c:pt idx="3">
                  <c:v>1.3605737686157</c:v>
                </c:pt>
                <c:pt idx="4">
                  <c:v>2.0332551002502401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88-40FB-AD20-A950B6C6445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Reshape!$C$3:$C$7</c:f>
              <c:numCache>
                <c:formatCode>General</c:formatCode>
                <c:ptCount val="5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  <c:pt idx="4">
                  <c:v>65536</c:v>
                </c:pt>
              </c:numCache>
            </c:numRef>
          </c:xVal>
          <c:yVal>
            <c:numRef>
              <c:f>Reshape!$E$3:$E$7</c:f>
              <c:numCache>
                <c:formatCode>General</c:formatCode>
                <c:ptCount val="5"/>
                <c:pt idx="0">
                  <c:v>3.6984038352966002</c:v>
                </c:pt>
                <c:pt idx="1">
                  <c:v>6.6076421737600004</c:v>
                </c:pt>
                <c:pt idx="2">
                  <c:v>12.91983366012</c:v>
                </c:pt>
                <c:pt idx="3">
                  <c:v>24.299688339199999</c:v>
                </c:pt>
                <c:pt idx="4">
                  <c:v>48.351480960000004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88-40FB-AD20-A950B6C64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974064"/>
        <c:axId val="556974392"/>
      </c:scatterChart>
      <c:valAx>
        <c:axId val="55697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6974392"/>
        <c:crosses val="autoZero"/>
        <c:crossBetween val="midCat"/>
      </c:valAx>
      <c:valAx>
        <c:axId val="55697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697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238124</xdr:rowOff>
    </xdr:from>
    <xdr:to>
      <xdr:col>16</xdr:col>
      <xdr:colOff>0</xdr:colOff>
      <xdr:row>12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948458E-735E-4763-9238-5EBB5CCFA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14</xdr:row>
      <xdr:rowOff>0</xdr:rowOff>
    </xdr:from>
    <xdr:to>
      <xdr:col>16</xdr:col>
      <xdr:colOff>0</xdr:colOff>
      <xdr:row>25</xdr:row>
      <xdr:rowOff>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EA92AAB-E2E8-4D89-A0FF-ADF16ACF9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0</xdr:colOff>
      <xdr:row>25</xdr:row>
      <xdr:rowOff>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756E9C2-B724-42DD-9DED-9CBB2E96E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0</xdr:colOff>
      <xdr:row>12</xdr:row>
      <xdr:rowOff>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2C78BB37-CB8A-461B-8CFB-C67C94A34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4</xdr:row>
      <xdr:rowOff>204787</xdr:rowOff>
    </xdr:from>
    <xdr:to>
      <xdr:col>14</xdr:col>
      <xdr:colOff>647700</xdr:colOff>
      <xdr:row>16</xdr:row>
      <xdr:rowOff>90487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2FAFEFF-752A-4EB7-BD6F-39087E89A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4</xdr:row>
      <xdr:rowOff>204787</xdr:rowOff>
    </xdr:from>
    <xdr:to>
      <xdr:col>14</xdr:col>
      <xdr:colOff>647700</xdr:colOff>
      <xdr:row>16</xdr:row>
      <xdr:rowOff>90487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A98A070-5754-4158-B31F-F32508CE3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19444-E3CD-42C5-BEE0-F473E9E500B3}">
  <dimension ref="B1:L15"/>
  <sheetViews>
    <sheetView workbookViewId="0">
      <selection activeCell="G3" sqref="G3"/>
    </sheetView>
  </sheetViews>
  <sheetFormatPr defaultRowHeight="18.75" x14ac:dyDescent="0.4"/>
  <cols>
    <col min="3" max="3" width="12" customWidth="1"/>
    <col min="4" max="5" width="11.5" customWidth="1"/>
    <col min="6" max="6" width="12.875" customWidth="1"/>
  </cols>
  <sheetData>
    <row r="1" spans="2:12" x14ac:dyDescent="0.4">
      <c r="B1" s="1" t="s">
        <v>9</v>
      </c>
      <c r="D1" s="1" t="s">
        <v>37</v>
      </c>
      <c r="G1" s="2" t="s">
        <v>6</v>
      </c>
      <c r="H1" s="2"/>
      <c r="I1" s="2"/>
      <c r="J1" s="2"/>
      <c r="K1" s="2"/>
      <c r="L1" s="2"/>
    </row>
    <row r="2" spans="2:12" x14ac:dyDescent="0.4">
      <c r="B2" t="s">
        <v>35</v>
      </c>
      <c r="C2" t="s">
        <v>44</v>
      </c>
      <c r="D2" t="s">
        <v>44</v>
      </c>
      <c r="E2" t="s">
        <v>36</v>
      </c>
      <c r="F2" t="s">
        <v>38</v>
      </c>
      <c r="G2" s="2" t="s">
        <v>47</v>
      </c>
      <c r="H2" s="2"/>
      <c r="I2" s="2"/>
      <c r="J2" s="2" t="s">
        <v>43</v>
      </c>
      <c r="K2" s="2"/>
      <c r="L2" s="2"/>
    </row>
    <row r="3" spans="2:12" x14ac:dyDescent="0.4">
      <c r="G3" t="s">
        <v>0</v>
      </c>
      <c r="H3" t="s">
        <v>41</v>
      </c>
      <c r="I3" t="s">
        <v>42</v>
      </c>
      <c r="J3" t="s">
        <v>0</v>
      </c>
      <c r="K3" t="s">
        <v>41</v>
      </c>
      <c r="L3" t="s">
        <v>42</v>
      </c>
    </row>
    <row r="4" spans="2:12" x14ac:dyDescent="0.4">
      <c r="B4" t="s">
        <v>45</v>
      </c>
      <c r="C4" t="s">
        <v>23</v>
      </c>
      <c r="D4">
        <f>2*2*3/1000</f>
        <v>1.2E-2</v>
      </c>
      <c r="E4">
        <v>1</v>
      </c>
      <c r="F4">
        <v>37</v>
      </c>
      <c r="G4" s="3">
        <v>7.6767683020000001E-3</v>
      </c>
      <c r="H4" s="3">
        <v>0.29194705486290001</v>
      </c>
      <c r="I4" s="3">
        <v>0.37154631614</v>
      </c>
      <c r="J4" s="3">
        <v>1.10986232757568E-2</v>
      </c>
      <c r="K4" s="3">
        <v>0.45771415233612001</v>
      </c>
      <c r="L4" s="3">
        <v>0.53393833637237498</v>
      </c>
    </row>
    <row r="5" spans="2:12" x14ac:dyDescent="0.4">
      <c r="B5" t="s">
        <v>45</v>
      </c>
      <c r="C5" t="s">
        <v>24</v>
      </c>
      <c r="D5">
        <f>64*64*3/1000</f>
        <v>12.288</v>
      </c>
      <c r="E5">
        <v>1</v>
      </c>
      <c r="F5">
        <v>37</v>
      </c>
      <c r="G5" s="3">
        <v>9.2773675918578994E-3</v>
      </c>
      <c r="H5" s="3">
        <v>0.31770656108855999</v>
      </c>
      <c r="I5" s="3">
        <v>0.68054623603819997</v>
      </c>
      <c r="J5" s="3">
        <v>1.42930030822753E-2</v>
      </c>
      <c r="K5" s="3">
        <v>0.46815044879913298</v>
      </c>
      <c r="L5" s="3">
        <v>0.93464314937591497</v>
      </c>
    </row>
    <row r="6" spans="2:12" x14ac:dyDescent="0.4">
      <c r="B6" t="s">
        <v>45</v>
      </c>
      <c r="C6" t="s">
        <v>25</v>
      </c>
      <c r="D6">
        <f>128*64*3/1000</f>
        <v>24.576000000000001</v>
      </c>
      <c r="E6">
        <v>1</v>
      </c>
      <c r="F6">
        <v>37</v>
      </c>
      <c r="G6" s="3">
        <v>1.139819622E-2</v>
      </c>
      <c r="H6" s="3">
        <v>0.34615335464476998</v>
      </c>
      <c r="I6" s="3">
        <v>1.0274834156036301</v>
      </c>
      <c r="J6" s="3">
        <v>1.7427086830139101E-2</v>
      </c>
      <c r="K6" s="3">
        <v>0.50702712535858097</v>
      </c>
      <c r="L6" s="3">
        <v>1.4804395437240601</v>
      </c>
    </row>
    <row r="7" spans="2:12" x14ac:dyDescent="0.4">
      <c r="B7" t="s">
        <v>45</v>
      </c>
      <c r="C7" t="s">
        <v>26</v>
      </c>
      <c r="D7">
        <f>128*128*3/1000</f>
        <v>49.152000000000001</v>
      </c>
      <c r="E7">
        <v>1</v>
      </c>
      <c r="F7">
        <v>37</v>
      </c>
      <c r="G7" s="3">
        <v>1.5265727042999999E-2</v>
      </c>
      <c r="H7" s="3">
        <v>0.412429475784301</v>
      </c>
      <c r="I7" s="3">
        <v>1.7095368146896299</v>
      </c>
      <c r="J7" s="3">
        <v>2.2995638847351001E-2</v>
      </c>
      <c r="K7" s="3">
        <v>0.59889304637908902</v>
      </c>
      <c r="L7" s="3">
        <v>2.54662563800811</v>
      </c>
    </row>
    <row r="8" spans="2:12" x14ac:dyDescent="0.4">
      <c r="B8" t="s">
        <v>45</v>
      </c>
      <c r="C8" t="s">
        <v>27</v>
      </c>
      <c r="D8">
        <f>256*128*3/1000</f>
        <v>98.304000000000002</v>
      </c>
      <c r="E8">
        <v>1</v>
      </c>
      <c r="F8">
        <v>37</v>
      </c>
      <c r="G8" s="3">
        <v>2.1770262718200002E-2</v>
      </c>
      <c r="H8" s="3">
        <v>0.60293653011322002</v>
      </c>
      <c r="I8" s="3">
        <v>3.0534021139144798</v>
      </c>
      <c r="J8" s="3">
        <v>3.3597016334533603E-2</v>
      </c>
      <c r="K8" s="3">
        <v>0.78373103141784595</v>
      </c>
      <c r="L8" s="3">
        <v>4.7123345613479604</v>
      </c>
    </row>
    <row r="9" spans="2:12" x14ac:dyDescent="0.4">
      <c r="B9" t="s">
        <v>45</v>
      </c>
      <c r="C9" t="s">
        <v>28</v>
      </c>
      <c r="D9">
        <f>256*256*3/1000</f>
        <v>196.608</v>
      </c>
      <c r="E9">
        <v>1</v>
      </c>
      <c r="F9">
        <v>37</v>
      </c>
      <c r="G9" s="3">
        <v>3.6259055137634E-2</v>
      </c>
      <c r="H9" s="3">
        <v>0.92405002117150004</v>
      </c>
      <c r="I9" s="3">
        <v>5.8113956212997397</v>
      </c>
      <c r="J9" s="3">
        <v>5.46896457672119E-2</v>
      </c>
      <c r="K9" s="3">
        <v>1.22642602920532</v>
      </c>
      <c r="L9" s="3">
        <v>8.4723840236663808</v>
      </c>
    </row>
    <row r="10" spans="2:12" x14ac:dyDescent="0.4">
      <c r="C10" t="s">
        <v>29</v>
      </c>
      <c r="D10">
        <f>512*256*3/1000</f>
        <v>393.21600000000001</v>
      </c>
      <c r="E10">
        <v>1</v>
      </c>
      <c r="G10" s="3">
        <v>6.4106082916000007E-2</v>
      </c>
      <c r="H10" s="3"/>
      <c r="I10" s="3"/>
      <c r="J10" s="3">
        <v>9.7672820091247503E-2</v>
      </c>
      <c r="K10" s="3"/>
      <c r="L10" s="3"/>
    </row>
    <row r="11" spans="2:12" x14ac:dyDescent="0.4">
      <c r="C11" t="s">
        <v>30</v>
      </c>
      <c r="D11">
        <f>512*512*3/1000</f>
        <v>786.43200000000002</v>
      </c>
      <c r="E11">
        <v>1</v>
      </c>
      <c r="G11" s="3"/>
      <c r="H11" s="3"/>
      <c r="I11" s="3"/>
      <c r="J11" s="3"/>
      <c r="K11" s="3"/>
      <c r="L11" s="3"/>
    </row>
    <row r="12" spans="2:12" x14ac:dyDescent="0.4">
      <c r="C12" t="s">
        <v>31</v>
      </c>
      <c r="D12">
        <f>1024*512*3/1000</f>
        <v>1572.864</v>
      </c>
      <c r="E12">
        <v>1</v>
      </c>
      <c r="G12" s="3"/>
      <c r="H12" s="3"/>
      <c r="I12" s="3"/>
      <c r="J12" s="3"/>
      <c r="K12" s="3"/>
      <c r="L12" s="3"/>
    </row>
    <row r="13" spans="2:12" x14ac:dyDescent="0.4">
      <c r="C13" t="s">
        <v>32</v>
      </c>
      <c r="D13">
        <f>1024*1024*3/1000</f>
        <v>3145.7280000000001</v>
      </c>
      <c r="E13">
        <v>1</v>
      </c>
      <c r="G13" s="3"/>
      <c r="H13" s="3"/>
      <c r="I13" s="3"/>
      <c r="J13" s="3"/>
      <c r="K13" s="3"/>
      <c r="L13" s="3"/>
    </row>
    <row r="14" spans="2:12" x14ac:dyDescent="0.4">
      <c r="C14" t="s">
        <v>33</v>
      </c>
      <c r="D14">
        <f>2048*1024*3/1000</f>
        <v>6291.4560000000001</v>
      </c>
      <c r="E14">
        <v>1</v>
      </c>
      <c r="G14" s="3"/>
      <c r="H14" s="3"/>
      <c r="I14" s="3"/>
      <c r="J14" s="3"/>
      <c r="K14" s="3"/>
      <c r="L14" s="3"/>
    </row>
    <row r="15" spans="2:12" x14ac:dyDescent="0.4">
      <c r="C15" t="s">
        <v>34</v>
      </c>
      <c r="D15">
        <f>2048*2048*3/1000</f>
        <v>12582.912</v>
      </c>
      <c r="E15">
        <v>1</v>
      </c>
      <c r="G15" s="3"/>
      <c r="H15" s="3"/>
      <c r="I15" s="3"/>
      <c r="J15" s="3"/>
      <c r="K15" s="3"/>
      <c r="L15" s="3"/>
    </row>
  </sheetData>
  <mergeCells count="3">
    <mergeCell ref="G2:I2"/>
    <mergeCell ref="J2:L2"/>
    <mergeCell ref="G1:L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07A67-BE91-4BFB-8B72-2600CB5E8FD7}">
  <dimension ref="B1:L15"/>
  <sheetViews>
    <sheetView workbookViewId="0">
      <selection activeCell="G20" sqref="G20"/>
    </sheetView>
  </sheetViews>
  <sheetFormatPr defaultRowHeight="18.75" x14ac:dyDescent="0.4"/>
  <cols>
    <col min="3" max="3" width="12" customWidth="1"/>
    <col min="4" max="5" width="11.5" customWidth="1"/>
    <col min="6" max="6" width="12.875" customWidth="1"/>
  </cols>
  <sheetData>
    <row r="1" spans="2:12" x14ac:dyDescent="0.4">
      <c r="B1" s="1" t="s">
        <v>9</v>
      </c>
      <c r="C1" s="1"/>
      <c r="D1" s="1" t="s">
        <v>37</v>
      </c>
      <c r="G1" s="2" t="s">
        <v>6</v>
      </c>
      <c r="H1" s="2"/>
      <c r="I1" s="2"/>
      <c r="J1" s="2"/>
      <c r="K1" s="2"/>
      <c r="L1" s="2"/>
    </row>
    <row r="2" spans="2:12" x14ac:dyDescent="0.4">
      <c r="B2" t="s">
        <v>44</v>
      </c>
      <c r="C2" t="s">
        <v>35</v>
      </c>
      <c r="D2" t="s">
        <v>35</v>
      </c>
      <c r="E2" t="s">
        <v>36</v>
      </c>
      <c r="F2" t="s">
        <v>38</v>
      </c>
      <c r="G2" s="2" t="s">
        <v>47</v>
      </c>
      <c r="H2" s="2"/>
      <c r="I2" s="2"/>
      <c r="J2" s="2" t="s">
        <v>43</v>
      </c>
      <c r="K2" s="2"/>
      <c r="L2" s="2"/>
    </row>
    <row r="3" spans="2:12" x14ac:dyDescent="0.4">
      <c r="G3" t="s">
        <v>0</v>
      </c>
      <c r="H3" t="s">
        <v>41</v>
      </c>
      <c r="I3" t="s">
        <v>42</v>
      </c>
      <c r="J3" t="s">
        <v>0</v>
      </c>
      <c r="K3" t="s">
        <v>41</v>
      </c>
      <c r="L3" t="s">
        <v>42</v>
      </c>
    </row>
    <row r="4" spans="2:12" x14ac:dyDescent="0.4">
      <c r="B4" t="s">
        <v>23</v>
      </c>
      <c r="C4" t="s">
        <v>23</v>
      </c>
      <c r="D4">
        <f>2*2*3/1000</f>
        <v>1.2E-2</v>
      </c>
      <c r="E4">
        <v>1</v>
      </c>
      <c r="F4">
        <v>25</v>
      </c>
      <c r="G4" s="3">
        <v>7.1970462799000002E-3</v>
      </c>
      <c r="H4" s="3">
        <v>0.29279627799899999</v>
      </c>
      <c r="I4" s="3">
        <v>0.35652265548706003</v>
      </c>
      <c r="J4" s="3">
        <v>1.06837511062622E-2</v>
      </c>
      <c r="K4" s="3">
        <v>0.424424982070922</v>
      </c>
      <c r="L4" s="3">
        <v>0.51200299263000404</v>
      </c>
    </row>
    <row r="5" spans="2:12" x14ac:dyDescent="0.4">
      <c r="B5" t="s">
        <v>23</v>
      </c>
      <c r="C5" t="s">
        <v>24</v>
      </c>
      <c r="D5">
        <f>64*64*3/1000</f>
        <v>12.288</v>
      </c>
      <c r="E5">
        <v>1</v>
      </c>
      <c r="F5">
        <v>25</v>
      </c>
      <c r="G5" s="3">
        <v>4.1756677627E-2</v>
      </c>
      <c r="H5" s="3">
        <v>0.78728017806999995</v>
      </c>
      <c r="I5" s="3">
        <v>1.77678339481</v>
      </c>
      <c r="J5" s="3">
        <v>6.2995243072509699E-2</v>
      </c>
      <c r="K5" s="3">
        <v>1.32417771816253</v>
      </c>
      <c r="L5" s="3">
        <v>3.15445013046264</v>
      </c>
    </row>
    <row r="6" spans="2:12" x14ac:dyDescent="0.4">
      <c r="B6" t="s">
        <v>23</v>
      </c>
      <c r="C6" t="s">
        <v>25</v>
      </c>
      <c r="D6">
        <f>128*64*3/1000</f>
        <v>24.576000000000001</v>
      </c>
      <c r="E6">
        <v>1</v>
      </c>
      <c r="F6">
        <v>25</v>
      </c>
      <c r="G6" s="3">
        <v>7.5792908668510003E-2</v>
      </c>
      <c r="H6" s="3">
        <v>1.3229622602460001</v>
      </c>
      <c r="I6" s="3">
        <v>3.1938737392425001</v>
      </c>
      <c r="J6" s="3">
        <v>0.113248372077941</v>
      </c>
      <c r="K6" s="3">
        <v>2.3057240486145001</v>
      </c>
      <c r="L6" s="3">
        <v>5.9224041700363097</v>
      </c>
    </row>
    <row r="7" spans="2:12" x14ac:dyDescent="0.4">
      <c r="B7" t="s">
        <v>23</v>
      </c>
      <c r="C7" t="s">
        <v>26</v>
      </c>
      <c r="D7">
        <f>128*128*3/1000</f>
        <v>49.152000000000001</v>
      </c>
      <c r="E7">
        <v>1</v>
      </c>
      <c r="F7">
        <v>29</v>
      </c>
      <c r="G7" s="3">
        <v>0.14241569041999999</v>
      </c>
      <c r="H7" s="3">
        <v>2.3969609022139999</v>
      </c>
      <c r="I7" s="3">
        <v>6.0146255016326897</v>
      </c>
      <c r="J7" s="3">
        <v>0.218647241592407</v>
      </c>
      <c r="K7" s="3">
        <v>4.1832735538482604</v>
      </c>
      <c r="L7" s="3">
        <v>11.429140925407401</v>
      </c>
    </row>
    <row r="8" spans="2:12" x14ac:dyDescent="0.4">
      <c r="B8" t="s">
        <v>23</v>
      </c>
      <c r="C8" t="s">
        <v>27</v>
      </c>
      <c r="D8">
        <f>256*128*3/1000</f>
        <v>98.304000000000002</v>
      </c>
      <c r="E8">
        <v>1</v>
      </c>
      <c r="F8">
        <v>29</v>
      </c>
      <c r="G8" s="3">
        <v>0.295449566841125</v>
      </c>
      <c r="H8" s="3">
        <v>4.5981720924377001</v>
      </c>
      <c r="I8" s="3">
        <v>11.740645599364999</v>
      </c>
      <c r="J8" s="3">
        <v>0.44356882572174</v>
      </c>
      <c r="K8" s="3">
        <v>8.0879623889923096</v>
      </c>
      <c r="L8" s="3">
        <v>22.918332099914501</v>
      </c>
    </row>
    <row r="9" spans="2:12" x14ac:dyDescent="0.4">
      <c r="B9" t="s">
        <v>23</v>
      </c>
      <c r="C9" t="s">
        <v>28</v>
      </c>
      <c r="D9">
        <f>256*256*3/1000</f>
        <v>196.608</v>
      </c>
      <c r="E9">
        <v>1</v>
      </c>
      <c r="F9">
        <v>29</v>
      </c>
      <c r="G9" s="3">
        <v>0.58437964916219998</v>
      </c>
      <c r="H9" s="3">
        <v>8.7690141677856008</v>
      </c>
      <c r="I9" s="3">
        <v>22.396694231033301</v>
      </c>
      <c r="J9" s="3">
        <v>0.874963331222534</v>
      </c>
      <c r="K9" s="3">
        <v>15.9579997301101</v>
      </c>
      <c r="L9" s="3">
        <v>45.350565767288202</v>
      </c>
    </row>
    <row r="10" spans="2:12" x14ac:dyDescent="0.4">
      <c r="B10" t="s">
        <v>23</v>
      </c>
      <c r="C10" t="s">
        <v>29</v>
      </c>
      <c r="D10">
        <f>512*256*3/1000</f>
        <v>393.21600000000001</v>
      </c>
      <c r="E10">
        <v>1</v>
      </c>
      <c r="F10">
        <v>33</v>
      </c>
      <c r="G10" s="3"/>
      <c r="H10" s="3"/>
      <c r="I10" s="3"/>
      <c r="J10" s="3">
        <v>1.74761328697204</v>
      </c>
      <c r="K10" s="3"/>
      <c r="L10" s="3"/>
    </row>
    <row r="11" spans="2:12" x14ac:dyDescent="0.4">
      <c r="B11" t="s">
        <v>48</v>
      </c>
      <c r="C11" t="s">
        <v>30</v>
      </c>
      <c r="D11">
        <f>512*512*3/1000</f>
        <v>786.43200000000002</v>
      </c>
      <c r="G11" s="3"/>
      <c r="H11" s="3"/>
      <c r="I11" s="3"/>
      <c r="J11" s="3"/>
      <c r="K11" s="3"/>
      <c r="L11" s="3"/>
    </row>
    <row r="12" spans="2:12" x14ac:dyDescent="0.4">
      <c r="B12" t="s">
        <v>48</v>
      </c>
      <c r="C12" t="s">
        <v>31</v>
      </c>
      <c r="D12">
        <f>1024*512*3/1000</f>
        <v>1572.864</v>
      </c>
      <c r="G12" s="3"/>
      <c r="H12" s="3"/>
      <c r="I12" s="3"/>
      <c r="J12" s="3"/>
      <c r="K12" s="3"/>
      <c r="L12" s="3"/>
    </row>
    <row r="13" spans="2:12" x14ac:dyDescent="0.4">
      <c r="B13" t="s">
        <v>48</v>
      </c>
      <c r="C13" t="s">
        <v>32</v>
      </c>
      <c r="D13">
        <f>1024*1024*3/1000</f>
        <v>3145.7280000000001</v>
      </c>
      <c r="G13" s="3"/>
      <c r="H13" s="3"/>
      <c r="I13" s="3"/>
      <c r="J13" s="3"/>
      <c r="K13" s="3"/>
      <c r="L13" s="3"/>
    </row>
    <row r="14" spans="2:12" x14ac:dyDescent="0.4">
      <c r="B14" t="s">
        <v>48</v>
      </c>
      <c r="C14" t="s">
        <v>33</v>
      </c>
      <c r="D14">
        <f>2048*1024*3/1000</f>
        <v>6291.4560000000001</v>
      </c>
      <c r="G14" s="3"/>
      <c r="H14" s="3"/>
      <c r="I14" s="3"/>
      <c r="J14" s="3"/>
      <c r="K14" s="3"/>
      <c r="L14" s="3"/>
    </row>
    <row r="15" spans="2:12" x14ac:dyDescent="0.4">
      <c r="B15" t="s">
        <v>48</v>
      </c>
      <c r="C15" t="s">
        <v>34</v>
      </c>
      <c r="D15">
        <f>2048*2048*3/1000</f>
        <v>12582.912</v>
      </c>
      <c r="G15" s="3"/>
      <c r="H15" s="3"/>
      <c r="I15" s="3"/>
      <c r="J15" s="3"/>
      <c r="K15" s="3"/>
      <c r="L15" s="3"/>
    </row>
  </sheetData>
  <mergeCells count="3">
    <mergeCell ref="G2:I2"/>
    <mergeCell ref="G1:L1"/>
    <mergeCell ref="J2:L2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D50EB-9653-439E-B16B-009CED5772AA}">
  <dimension ref="B1:M17"/>
  <sheetViews>
    <sheetView tabSelected="1" workbookViewId="0">
      <selection activeCell="F13" sqref="F13"/>
    </sheetView>
  </sheetViews>
  <sheetFormatPr defaultRowHeight="18.75" x14ac:dyDescent="0.4"/>
  <cols>
    <col min="4" max="4" width="12" customWidth="1"/>
    <col min="5" max="6" width="11.5" customWidth="1"/>
    <col min="7" max="7" width="12.875" customWidth="1"/>
  </cols>
  <sheetData>
    <row r="1" spans="2:13" x14ac:dyDescent="0.4">
      <c r="B1" s="1" t="s">
        <v>9</v>
      </c>
      <c r="C1" s="1"/>
      <c r="D1" s="1"/>
      <c r="E1" s="1" t="s">
        <v>37</v>
      </c>
      <c r="F1" s="1"/>
      <c r="G1" s="1"/>
      <c r="H1" s="2" t="s">
        <v>6</v>
      </c>
      <c r="I1" s="2"/>
      <c r="J1" s="2"/>
      <c r="K1" s="2"/>
      <c r="L1" s="2"/>
      <c r="M1" s="2"/>
    </row>
    <row r="2" spans="2:13" x14ac:dyDescent="0.4">
      <c r="B2" t="s">
        <v>44</v>
      </c>
      <c r="C2" t="s">
        <v>35</v>
      </c>
      <c r="D2" t="s">
        <v>46</v>
      </c>
      <c r="E2" t="s">
        <v>46</v>
      </c>
      <c r="F2" t="s">
        <v>36</v>
      </c>
      <c r="G2" t="s">
        <v>38</v>
      </c>
      <c r="H2" s="2" t="s">
        <v>47</v>
      </c>
      <c r="I2" s="2"/>
      <c r="J2" s="2"/>
      <c r="K2" s="2" t="s">
        <v>43</v>
      </c>
      <c r="L2" s="2"/>
      <c r="M2" s="2"/>
    </row>
    <row r="3" spans="2:13" x14ac:dyDescent="0.4">
      <c r="H3" t="s">
        <v>0</v>
      </c>
      <c r="I3" t="s">
        <v>41</v>
      </c>
      <c r="J3" t="s">
        <v>42</v>
      </c>
      <c r="K3" t="s">
        <v>0</v>
      </c>
      <c r="L3" t="s">
        <v>41</v>
      </c>
      <c r="M3" t="s">
        <v>42</v>
      </c>
    </row>
    <row r="4" spans="2:13" x14ac:dyDescent="0.4">
      <c r="B4" t="s">
        <v>23</v>
      </c>
      <c r="C4" t="s">
        <v>45</v>
      </c>
      <c r="D4" t="s">
        <v>23</v>
      </c>
      <c r="E4">
        <f>2*2*3/1000</f>
        <v>1.2E-2</v>
      </c>
      <c r="F4">
        <v>2</v>
      </c>
      <c r="G4">
        <v>37</v>
      </c>
      <c r="H4" s="3">
        <v>9.3323945999145494E-3</v>
      </c>
      <c r="I4" s="3">
        <v>0.29264512062072701</v>
      </c>
      <c r="J4" s="3">
        <v>0.36656439304351801</v>
      </c>
      <c r="K4" s="3">
        <v>1.4964866638183499E-2</v>
      </c>
      <c r="L4" s="3">
        <v>0.45966734886169403</v>
      </c>
      <c r="M4" s="3">
        <v>0.53083667755126895</v>
      </c>
    </row>
    <row r="5" spans="2:13" x14ac:dyDescent="0.4">
      <c r="B5" t="s">
        <v>23</v>
      </c>
      <c r="C5" t="s">
        <v>45</v>
      </c>
      <c r="D5" t="s">
        <v>24</v>
      </c>
      <c r="E5">
        <f>64*64*3/1000</f>
        <v>12.288</v>
      </c>
      <c r="F5">
        <v>2</v>
      </c>
      <c r="G5">
        <v>37</v>
      </c>
      <c r="H5" s="3">
        <v>1.0925459861755299E-2</v>
      </c>
      <c r="I5" s="3">
        <v>0.29587972164153997</v>
      </c>
      <c r="J5" s="3">
        <v>0.38116757869720402</v>
      </c>
      <c r="K5" s="3">
        <v>1.6756963729858399E-2</v>
      </c>
      <c r="L5" s="3">
        <v>0.42248361110687199</v>
      </c>
      <c r="M5" s="3">
        <v>0.54552507400512695</v>
      </c>
    </row>
    <row r="6" spans="2:13" x14ac:dyDescent="0.4">
      <c r="B6" t="s">
        <v>48</v>
      </c>
      <c r="C6" t="s">
        <v>49</v>
      </c>
      <c r="D6" t="s">
        <v>25</v>
      </c>
      <c r="E6">
        <f>128*64*3/1000</f>
        <v>24.576000000000001</v>
      </c>
      <c r="F6">
        <v>2</v>
      </c>
      <c r="G6">
        <v>37</v>
      </c>
      <c r="H6" s="3">
        <v>1.17663621902465E-2</v>
      </c>
      <c r="I6" s="3">
        <v>0.29522988796234101</v>
      </c>
      <c r="J6" s="3">
        <v>0.38107588291168198</v>
      </c>
      <c r="K6" s="3">
        <v>1.8129849433898899E-2</v>
      </c>
      <c r="L6" s="3">
        <v>0.45643711090087802</v>
      </c>
      <c r="M6" s="3">
        <v>0.55221695899963297</v>
      </c>
    </row>
    <row r="7" spans="2:13" x14ac:dyDescent="0.4">
      <c r="B7" t="s">
        <v>48</v>
      </c>
      <c r="C7" t="s">
        <v>49</v>
      </c>
      <c r="D7" t="s">
        <v>26</v>
      </c>
      <c r="E7">
        <f>128*128*3/1000</f>
        <v>49.152000000000001</v>
      </c>
      <c r="F7">
        <v>2</v>
      </c>
      <c r="G7">
        <v>37</v>
      </c>
      <c r="H7" s="3">
        <v>1.5040802955627401E-2</v>
      </c>
      <c r="I7" s="3">
        <v>0.296873021125793</v>
      </c>
      <c r="J7" s="3">
        <v>0.38470168113708397</v>
      </c>
      <c r="K7" s="3">
        <v>2.2274327278137201E-2</v>
      </c>
      <c r="L7" s="3">
        <v>0.45837092399597101</v>
      </c>
      <c r="M7" s="3">
        <v>0.51441063880920401</v>
      </c>
    </row>
    <row r="8" spans="2:13" x14ac:dyDescent="0.4">
      <c r="B8" t="s">
        <v>48</v>
      </c>
      <c r="C8" t="s">
        <v>49</v>
      </c>
      <c r="D8" t="s">
        <v>27</v>
      </c>
      <c r="E8">
        <f>256*128*3/1000</f>
        <v>98.304000000000002</v>
      </c>
      <c r="F8">
        <v>2</v>
      </c>
      <c r="G8">
        <v>37</v>
      </c>
      <c r="H8" s="3">
        <v>2.0263433456420898E-2</v>
      </c>
      <c r="I8" s="3">
        <v>0.29913799762725801</v>
      </c>
      <c r="J8" s="3">
        <v>0.38623781204223601</v>
      </c>
      <c r="K8" s="3">
        <v>3.02739858627319E-2</v>
      </c>
      <c r="L8" s="3">
        <v>0.45831894874572698</v>
      </c>
      <c r="M8" s="3">
        <v>0.53494434356689402</v>
      </c>
    </row>
    <row r="9" spans="2:13" x14ac:dyDescent="0.4">
      <c r="B9" t="s">
        <v>48</v>
      </c>
      <c r="C9" t="s">
        <v>49</v>
      </c>
      <c r="D9" t="s">
        <v>28</v>
      </c>
      <c r="E9">
        <f>256*256*3/1000</f>
        <v>196.608</v>
      </c>
      <c r="F9">
        <v>2</v>
      </c>
      <c r="G9">
        <v>37</v>
      </c>
      <c r="H9" s="3">
        <v>3.0646395683288499E-2</v>
      </c>
      <c r="I9" s="3">
        <v>0.30655677318572999</v>
      </c>
      <c r="J9" s="3">
        <v>0.40276622772216703</v>
      </c>
      <c r="K9" s="3">
        <v>4.6078109741210897E-2</v>
      </c>
      <c r="L9" s="3">
        <v>0.46333839893341</v>
      </c>
      <c r="M9" s="3">
        <v>0.53212742805480895</v>
      </c>
    </row>
    <row r="10" spans="2:13" x14ac:dyDescent="0.4">
      <c r="B10" t="s">
        <v>48</v>
      </c>
      <c r="C10" t="s">
        <v>49</v>
      </c>
      <c r="D10" t="s">
        <v>29</v>
      </c>
      <c r="E10">
        <f>512*256*3/1000</f>
        <v>393.21600000000001</v>
      </c>
      <c r="F10">
        <v>2</v>
      </c>
      <c r="H10" s="3"/>
      <c r="I10" s="3"/>
      <c r="J10" s="3"/>
      <c r="K10" s="3"/>
      <c r="L10" s="3"/>
      <c r="M10" s="3"/>
    </row>
    <row r="11" spans="2:13" x14ac:dyDescent="0.4">
      <c r="B11" t="s">
        <v>48</v>
      </c>
      <c r="C11" t="s">
        <v>49</v>
      </c>
      <c r="D11" t="s">
        <v>30</v>
      </c>
      <c r="E11">
        <f>512*512*3/1000</f>
        <v>786.43200000000002</v>
      </c>
      <c r="F11">
        <v>2</v>
      </c>
      <c r="H11" s="3"/>
      <c r="I11" s="3"/>
      <c r="J11" s="3"/>
      <c r="K11" s="3"/>
      <c r="L11" s="3"/>
      <c r="M11" s="3"/>
    </row>
    <row r="12" spans="2:13" x14ac:dyDescent="0.4">
      <c r="B12" t="s">
        <v>48</v>
      </c>
      <c r="C12" t="s">
        <v>49</v>
      </c>
      <c r="D12" t="s">
        <v>31</v>
      </c>
      <c r="E12">
        <f>1024*512*3/1000</f>
        <v>1572.864</v>
      </c>
      <c r="H12" s="3"/>
      <c r="I12" s="3"/>
      <c r="J12" s="3"/>
      <c r="K12" s="3"/>
      <c r="L12" s="3"/>
      <c r="M12" s="3"/>
    </row>
    <row r="13" spans="2:13" x14ac:dyDescent="0.4">
      <c r="B13" t="s">
        <v>48</v>
      </c>
      <c r="C13" t="s">
        <v>49</v>
      </c>
      <c r="D13" t="s">
        <v>32</v>
      </c>
      <c r="E13">
        <f>1024*1024*3/1000</f>
        <v>3145.7280000000001</v>
      </c>
      <c r="H13" s="3"/>
      <c r="I13" s="3"/>
      <c r="J13" s="3"/>
      <c r="K13" s="3"/>
      <c r="L13" s="3"/>
      <c r="M13" s="3"/>
    </row>
    <row r="14" spans="2:13" x14ac:dyDescent="0.4">
      <c r="B14" t="s">
        <v>48</v>
      </c>
      <c r="C14" t="s">
        <v>49</v>
      </c>
      <c r="D14" t="s">
        <v>33</v>
      </c>
      <c r="E14">
        <f>2048*1024*3/1000</f>
        <v>6291.4560000000001</v>
      </c>
      <c r="H14" s="3"/>
      <c r="I14" s="3"/>
      <c r="J14" s="3"/>
      <c r="K14" s="3"/>
      <c r="L14" s="3"/>
      <c r="M14" s="3"/>
    </row>
    <row r="15" spans="2:13" x14ac:dyDescent="0.4">
      <c r="B15" t="s">
        <v>48</v>
      </c>
      <c r="C15" t="s">
        <v>49</v>
      </c>
      <c r="D15" t="s">
        <v>34</v>
      </c>
      <c r="E15">
        <f>2048*2048*3/1000</f>
        <v>12582.912</v>
      </c>
      <c r="H15" s="3"/>
      <c r="I15" s="3"/>
      <c r="J15" s="3"/>
      <c r="K15" s="3"/>
      <c r="L15" s="3"/>
      <c r="M15" s="3"/>
    </row>
    <row r="16" spans="2:13" x14ac:dyDescent="0.4">
      <c r="H16" t="s">
        <v>39</v>
      </c>
    </row>
    <row r="17" spans="8:8" x14ac:dyDescent="0.4">
      <c r="H17" t="s">
        <v>40</v>
      </c>
    </row>
  </sheetData>
  <mergeCells count="3">
    <mergeCell ref="H1:M1"/>
    <mergeCell ref="H2:J2"/>
    <mergeCell ref="K2:M2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0"/>
  <sheetViews>
    <sheetView zoomScale="85" zoomScaleNormal="85" workbookViewId="0">
      <selection activeCell="H10" sqref="B1:H10"/>
    </sheetView>
  </sheetViews>
  <sheetFormatPr defaultRowHeight="18.75" x14ac:dyDescent="0.4"/>
  <sheetData>
    <row r="1" spans="2:8" x14ac:dyDescent="0.4">
      <c r="B1" s="2" t="s">
        <v>9</v>
      </c>
      <c r="C1" s="2"/>
      <c r="D1" s="2"/>
      <c r="E1" s="2"/>
      <c r="F1" s="2" t="s">
        <v>6</v>
      </c>
      <c r="G1" s="2"/>
      <c r="H1" s="2"/>
    </row>
    <row r="2" spans="2:8" x14ac:dyDescent="0.4">
      <c r="B2" t="s">
        <v>2</v>
      </c>
      <c r="C2" t="s">
        <v>3</v>
      </c>
      <c r="D2" t="s">
        <v>4</v>
      </c>
      <c r="E2" t="s">
        <v>5</v>
      </c>
      <c r="F2" t="s">
        <v>0</v>
      </c>
      <c r="G2" t="s">
        <v>1</v>
      </c>
      <c r="H2" t="s">
        <v>8</v>
      </c>
    </row>
    <row r="3" spans="2:8" x14ac:dyDescent="0.4">
      <c r="B3">
        <v>32</v>
      </c>
      <c r="C3">
        <v>19</v>
      </c>
      <c r="D3">
        <v>5</v>
      </c>
      <c r="E3">
        <v>1.5</v>
      </c>
      <c r="F3">
        <v>11016</v>
      </c>
      <c r="G3">
        <v>116</v>
      </c>
      <c r="H3">
        <f>F3/G3</f>
        <v>94.965517241379317</v>
      </c>
    </row>
    <row r="4" spans="2:8" x14ac:dyDescent="0.4">
      <c r="D4">
        <v>10</v>
      </c>
      <c r="E4">
        <v>3.3</v>
      </c>
      <c r="F4">
        <v>25773</v>
      </c>
      <c r="G4">
        <v>171</v>
      </c>
      <c r="H4">
        <f t="shared" ref="H4:H10" si="0">F4/G4</f>
        <v>150.71929824561403</v>
      </c>
    </row>
    <row r="5" spans="2:8" x14ac:dyDescent="0.4">
      <c r="D5">
        <v>15</v>
      </c>
      <c r="E5">
        <v>5.0999999999999996</v>
      </c>
      <c r="F5">
        <v>37943</v>
      </c>
      <c r="G5">
        <v>224</v>
      </c>
      <c r="H5">
        <f t="shared" si="0"/>
        <v>169.38839285714286</v>
      </c>
    </row>
    <row r="6" spans="2:8" x14ac:dyDescent="0.4">
      <c r="D6">
        <v>20</v>
      </c>
      <c r="E6">
        <v>6.9</v>
      </c>
      <c r="F6">
        <v>53423</v>
      </c>
      <c r="G6">
        <v>277</v>
      </c>
      <c r="H6">
        <f t="shared" si="0"/>
        <v>192.86281588447653</v>
      </c>
    </row>
    <row r="7" spans="2:8" x14ac:dyDescent="0.4">
      <c r="D7">
        <v>25</v>
      </c>
      <c r="E7">
        <v>8.8000000000000007</v>
      </c>
      <c r="F7">
        <v>66824</v>
      </c>
      <c r="G7">
        <v>336</v>
      </c>
      <c r="H7">
        <f>F7/G7</f>
        <v>198.88095238095238</v>
      </c>
    </row>
    <row r="8" spans="2:8" x14ac:dyDescent="0.4">
      <c r="D8">
        <v>30</v>
      </c>
      <c r="E8">
        <v>10.6</v>
      </c>
      <c r="F8">
        <v>79538</v>
      </c>
      <c r="G8">
        <v>386</v>
      </c>
      <c r="H8">
        <f>F8/G8</f>
        <v>206.05699481865284</v>
      </c>
    </row>
    <row r="9" spans="2:8" x14ac:dyDescent="0.4">
      <c r="D9">
        <v>40</v>
      </c>
      <c r="E9">
        <v>14.3</v>
      </c>
      <c r="F9">
        <v>109096</v>
      </c>
      <c r="G9">
        <v>495</v>
      </c>
      <c r="H9">
        <f t="shared" si="0"/>
        <v>220.3959595959596</v>
      </c>
    </row>
    <row r="10" spans="2:8" x14ac:dyDescent="0.4">
      <c r="D10">
        <v>50</v>
      </c>
      <c r="E10">
        <v>17.8</v>
      </c>
      <c r="F10">
        <v>133504</v>
      </c>
      <c r="G10">
        <v>606</v>
      </c>
      <c r="H10">
        <f t="shared" si="0"/>
        <v>220.30363036303629</v>
      </c>
    </row>
    <row r="14" spans="2:8" x14ac:dyDescent="0.4">
      <c r="C14" s="2" t="s">
        <v>10</v>
      </c>
      <c r="D14" s="2"/>
      <c r="E14" s="2"/>
      <c r="F14" s="2" t="s">
        <v>6</v>
      </c>
      <c r="G14" s="2"/>
      <c r="H14" s="2"/>
    </row>
    <row r="15" spans="2:8" x14ac:dyDescent="0.4">
      <c r="C15" t="s">
        <v>7</v>
      </c>
      <c r="D15" t="s">
        <v>4</v>
      </c>
      <c r="E15" t="s">
        <v>5</v>
      </c>
      <c r="F15" t="s">
        <v>0</v>
      </c>
      <c r="G15" t="s">
        <v>1</v>
      </c>
      <c r="H15" t="s">
        <v>8</v>
      </c>
    </row>
    <row r="16" spans="2:8" x14ac:dyDescent="0.4">
      <c r="C16">
        <v>400</v>
      </c>
      <c r="D16">
        <v>10</v>
      </c>
      <c r="E16">
        <v>3.4</v>
      </c>
      <c r="F16">
        <v>4</v>
      </c>
      <c r="G16">
        <v>35</v>
      </c>
      <c r="H16">
        <f t="shared" ref="H16:H17" si="1">F16/G16</f>
        <v>0.11428571428571428</v>
      </c>
    </row>
    <row r="17" spans="4:8" x14ac:dyDescent="0.4">
      <c r="D17">
        <v>20</v>
      </c>
      <c r="E17">
        <v>5.9</v>
      </c>
      <c r="F17">
        <v>6</v>
      </c>
      <c r="G17">
        <v>59</v>
      </c>
      <c r="H17">
        <f t="shared" si="1"/>
        <v>0.10169491525423729</v>
      </c>
    </row>
    <row r="18" spans="4:8" x14ac:dyDescent="0.4">
      <c r="D18">
        <v>30</v>
      </c>
      <c r="E18">
        <v>8.5</v>
      </c>
      <c r="F18">
        <v>9</v>
      </c>
      <c r="G18">
        <v>135</v>
      </c>
      <c r="H18">
        <f>F18/G18</f>
        <v>6.6666666666666666E-2</v>
      </c>
    </row>
    <row r="19" spans="4:8" x14ac:dyDescent="0.4">
      <c r="D19">
        <v>40</v>
      </c>
      <c r="E19">
        <v>11.1</v>
      </c>
      <c r="F19">
        <v>11</v>
      </c>
      <c r="G19">
        <v>211</v>
      </c>
      <c r="H19">
        <f t="shared" ref="H19:H20" si="2">F19/G19</f>
        <v>5.2132701421800945E-2</v>
      </c>
    </row>
    <row r="20" spans="4:8" x14ac:dyDescent="0.4">
      <c r="D20">
        <v>50</v>
      </c>
      <c r="E20">
        <v>13.7</v>
      </c>
      <c r="F20">
        <v>14</v>
      </c>
      <c r="G20">
        <v>286</v>
      </c>
      <c r="H20">
        <f t="shared" si="2"/>
        <v>4.8951048951048952E-2</v>
      </c>
    </row>
  </sheetData>
  <mergeCells count="4">
    <mergeCell ref="F1:H1"/>
    <mergeCell ref="B1:E1"/>
    <mergeCell ref="F14:H14"/>
    <mergeCell ref="C14:E14"/>
  </mergeCells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8B2CD-5A32-4B21-890B-F0DDC32A2A03}">
  <dimension ref="B1:F9"/>
  <sheetViews>
    <sheetView workbookViewId="0">
      <selection activeCell="C24" sqref="C24"/>
    </sheetView>
  </sheetViews>
  <sheetFormatPr defaultRowHeight="18.75" x14ac:dyDescent="0.4"/>
  <cols>
    <col min="3" max="3" width="9.5" bestFit="1" customWidth="1"/>
  </cols>
  <sheetData>
    <row r="1" spans="2:6" x14ac:dyDescent="0.4">
      <c r="B1" s="2" t="s">
        <v>9</v>
      </c>
      <c r="C1" s="2"/>
      <c r="D1" s="2" t="s">
        <v>6</v>
      </c>
      <c r="E1" s="2"/>
      <c r="F1" s="2"/>
    </row>
    <row r="2" spans="2:6" x14ac:dyDescent="0.4">
      <c r="D2" t="s">
        <v>0</v>
      </c>
      <c r="E2" t="s">
        <v>1</v>
      </c>
      <c r="F2" t="s">
        <v>8</v>
      </c>
    </row>
    <row r="3" spans="2:6" x14ac:dyDescent="0.4">
      <c r="B3" t="s">
        <v>11</v>
      </c>
      <c r="C3">
        <f>96*96</f>
        <v>9216</v>
      </c>
      <c r="D3">
        <v>45.466999999999999</v>
      </c>
      <c r="E3">
        <v>7.3778899999999998</v>
      </c>
      <c r="F3">
        <f>D3/E3</f>
        <v>6.1626020447580538</v>
      </c>
    </row>
    <row r="4" spans="2:6" x14ac:dyDescent="0.4">
      <c r="B4" t="s">
        <v>12</v>
      </c>
      <c r="C4">
        <f>128*128</f>
        <v>16384</v>
      </c>
      <c r="D4">
        <v>77.715639999999993</v>
      </c>
      <c r="E4">
        <v>7.41662</v>
      </c>
      <c r="F4">
        <f t="shared" ref="F4:F9" si="0">D4/E4</f>
        <v>10.478579191060078</v>
      </c>
    </row>
    <row r="5" spans="2:6" x14ac:dyDescent="0.4">
      <c r="B5" t="s">
        <v>13</v>
      </c>
      <c r="C5">
        <f>512*512</f>
        <v>262144</v>
      </c>
      <c r="D5">
        <v>1200.5644</v>
      </c>
      <c r="E5">
        <v>78.539699999999996</v>
      </c>
      <c r="F5">
        <f t="shared" si="0"/>
        <v>15.286083343837575</v>
      </c>
    </row>
    <row r="6" spans="2:6" x14ac:dyDescent="0.4">
      <c r="B6" t="s">
        <v>14</v>
      </c>
      <c r="C6">
        <f>1024*1024</f>
        <v>1048576</v>
      </c>
      <c r="D6">
        <v>4822.7736999999997</v>
      </c>
      <c r="E6">
        <v>358.78</v>
      </c>
      <c r="F6">
        <f t="shared" si="0"/>
        <v>13.442147555605107</v>
      </c>
    </row>
    <row r="7" spans="2:6" x14ac:dyDescent="0.4">
      <c r="B7" t="s">
        <v>15</v>
      </c>
      <c r="C7">
        <f>2048*2048</f>
        <v>4194304</v>
      </c>
      <c r="F7" t="e">
        <f t="shared" si="0"/>
        <v>#DIV/0!</v>
      </c>
    </row>
    <row r="8" spans="2:6" x14ac:dyDescent="0.4">
      <c r="B8" t="s">
        <v>17</v>
      </c>
      <c r="C8">
        <f>4096*2048</f>
        <v>8388608</v>
      </c>
      <c r="F8" t="e">
        <f t="shared" si="0"/>
        <v>#DIV/0!</v>
      </c>
    </row>
    <row r="9" spans="2:6" x14ac:dyDescent="0.4">
      <c r="B9" t="s">
        <v>16</v>
      </c>
      <c r="C9">
        <f>4096*4096</f>
        <v>16777216</v>
      </c>
      <c r="F9" t="e">
        <f t="shared" si="0"/>
        <v>#DIV/0!</v>
      </c>
    </row>
  </sheetData>
  <mergeCells count="2">
    <mergeCell ref="D1:F1"/>
    <mergeCell ref="B1:C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3D293-5994-4DA9-BE03-B276679642A6}">
  <dimension ref="B1:F9"/>
  <sheetViews>
    <sheetView workbookViewId="0">
      <selection activeCell="E11" sqref="E11"/>
    </sheetView>
  </sheetViews>
  <sheetFormatPr defaultRowHeight="18.75" x14ac:dyDescent="0.4"/>
  <cols>
    <col min="3" max="3" width="9.5" bestFit="1" customWidth="1"/>
  </cols>
  <sheetData>
    <row r="1" spans="2:6" x14ac:dyDescent="0.4">
      <c r="B1" s="2" t="s">
        <v>9</v>
      </c>
      <c r="C1" s="2"/>
      <c r="D1" s="2" t="s">
        <v>6</v>
      </c>
      <c r="E1" s="2"/>
      <c r="F1" s="2"/>
    </row>
    <row r="2" spans="2:6" x14ac:dyDescent="0.4">
      <c r="D2" t="s">
        <v>0</v>
      </c>
      <c r="E2" t="s">
        <v>1</v>
      </c>
      <c r="F2" t="s">
        <v>8</v>
      </c>
    </row>
    <row r="3" spans="2:6" x14ac:dyDescent="0.4">
      <c r="B3" t="s">
        <v>18</v>
      </c>
      <c r="C3">
        <f>64*64</f>
        <v>4096</v>
      </c>
      <c r="D3">
        <v>0.286457538604736</v>
      </c>
      <c r="E3">
        <v>3.6984038352966002</v>
      </c>
      <c r="F3">
        <f>D3/E3</f>
        <v>7.7454369874609172E-2</v>
      </c>
    </row>
    <row r="4" spans="2:6" x14ac:dyDescent="0.4">
      <c r="B4" t="s">
        <v>19</v>
      </c>
      <c r="C4">
        <f>128*64</f>
        <v>8192</v>
      </c>
      <c r="D4">
        <v>0.55722236633300004</v>
      </c>
      <c r="E4">
        <v>6.6076421737600004</v>
      </c>
      <c r="F4">
        <f t="shared" ref="F4:F9" si="0">D4/E4</f>
        <v>8.4329985141419858E-2</v>
      </c>
    </row>
    <row r="5" spans="2:6" x14ac:dyDescent="0.4">
      <c r="B5" t="s">
        <v>12</v>
      </c>
      <c r="C5">
        <f>128*128</f>
        <v>16384</v>
      </c>
      <c r="D5">
        <v>0.94388246536253995</v>
      </c>
      <c r="E5">
        <v>12.91983366012</v>
      </c>
      <c r="F5">
        <f t="shared" si="0"/>
        <v>7.3056858949821266E-2</v>
      </c>
    </row>
    <row r="6" spans="2:6" x14ac:dyDescent="0.4">
      <c r="B6" t="s">
        <v>20</v>
      </c>
      <c r="C6">
        <f>256*128</f>
        <v>32768</v>
      </c>
      <c r="D6">
        <v>1.3605737686157</v>
      </c>
      <c r="E6">
        <v>24.299688339199999</v>
      </c>
      <c r="F6">
        <f t="shared" si="0"/>
        <v>5.5991408186945216E-2</v>
      </c>
    </row>
    <row r="7" spans="2:6" x14ac:dyDescent="0.4">
      <c r="B7" t="s">
        <v>21</v>
      </c>
      <c r="C7">
        <f>256*256</f>
        <v>65536</v>
      </c>
      <c r="D7">
        <v>2.0332551002502401</v>
      </c>
      <c r="E7">
        <v>48.351480960000004</v>
      </c>
      <c r="F7">
        <f t="shared" si="0"/>
        <v>4.2051557881594204E-2</v>
      </c>
    </row>
    <row r="8" spans="2:6" x14ac:dyDescent="0.4">
      <c r="B8" t="s">
        <v>22</v>
      </c>
      <c r="C8">
        <f>512*256</f>
        <v>131072</v>
      </c>
      <c r="F8" t="e">
        <f t="shared" si="0"/>
        <v>#DIV/0!</v>
      </c>
    </row>
    <row r="9" spans="2:6" x14ac:dyDescent="0.4">
      <c r="B9" t="s">
        <v>13</v>
      </c>
      <c r="C9">
        <f>512*512</f>
        <v>262144</v>
      </c>
      <c r="F9" t="e">
        <f t="shared" si="0"/>
        <v>#DIV/0!</v>
      </c>
    </row>
  </sheetData>
  <mergeCells count="2">
    <mergeCell ref="B1:C1"/>
    <mergeCell ref="D1:F1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stride</vt:lpstr>
      <vt:lpstr>padding</vt:lpstr>
      <vt:lpstr>padding_stride</vt:lpstr>
      <vt:lpstr>SimpleModel</vt:lpstr>
      <vt:lpstr>MobileNetV2</vt:lpstr>
      <vt:lpstr>Reshape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2019-06-15T12:19:40Z</dcterms:modified>
</cp:coreProperties>
</file>