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iwata\Documents\msp430_test\"/>
    </mc:Choice>
  </mc:AlternateContent>
  <bookViews>
    <workbookView xWindow="0" yWindow="0" windowWidth="24000" windowHeight="9675" tabRatio="500"/>
  </bookViews>
  <sheets>
    <sheet name="大仙マップ" sheetId="1" r:id="rId1"/>
    <sheet name="20170217" sheetId="2" r:id="rId2"/>
    <sheet name="20170301" sheetId="3" r:id="rId3"/>
    <sheet name="20170302" sheetId="4" r:id="rId4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J3" i="4" l="1"/>
  <c r="AI3" i="4"/>
  <c r="AI5" i="4"/>
  <c r="AJ5" i="4"/>
  <c r="AI6" i="4"/>
  <c r="AJ6" i="4"/>
  <c r="AI7" i="4"/>
  <c r="AJ7" i="4"/>
  <c r="AI8" i="4"/>
  <c r="AJ8" i="4"/>
  <c r="AI9" i="4"/>
  <c r="AJ9" i="4"/>
  <c r="AI10" i="4"/>
  <c r="AJ10" i="4"/>
  <c r="AI11" i="4"/>
  <c r="AJ11" i="4"/>
  <c r="AI12" i="4"/>
  <c r="AJ12" i="4"/>
  <c r="AI13" i="4"/>
  <c r="AJ13" i="4"/>
  <c r="AI14" i="4"/>
  <c r="AJ14" i="4"/>
  <c r="AI15" i="4"/>
  <c r="AJ15" i="4"/>
  <c r="AI16" i="4"/>
  <c r="AJ16" i="4"/>
  <c r="AI17" i="4"/>
  <c r="AJ17" i="4"/>
  <c r="AI18" i="4"/>
  <c r="AJ18" i="4"/>
  <c r="AI19" i="4"/>
  <c r="AJ19" i="4"/>
  <c r="AI20" i="4"/>
  <c r="AJ20" i="4"/>
  <c r="AI21" i="4"/>
  <c r="AJ21" i="4"/>
  <c r="AI22" i="4"/>
  <c r="AJ22" i="4"/>
  <c r="AI23" i="4"/>
  <c r="AJ23" i="4"/>
  <c r="AJ4" i="4"/>
  <c r="AI4" i="4"/>
  <c r="AE5" i="4"/>
  <c r="AF5" i="4"/>
  <c r="AG5" i="4"/>
  <c r="AH5" i="4"/>
  <c r="AE6" i="4"/>
  <c r="AF6" i="4"/>
  <c r="AG6" i="4"/>
  <c r="AH6" i="4"/>
  <c r="AE7" i="4"/>
  <c r="AF7" i="4"/>
  <c r="AG7" i="4"/>
  <c r="AH7" i="4"/>
  <c r="AE8" i="4"/>
  <c r="AF8" i="4"/>
  <c r="AG8" i="4"/>
  <c r="AH8" i="4"/>
  <c r="AE9" i="4"/>
  <c r="AF9" i="4"/>
  <c r="AG9" i="4"/>
  <c r="AH9" i="4"/>
  <c r="AE10" i="4"/>
  <c r="AF10" i="4"/>
  <c r="AG10" i="4"/>
  <c r="AH10" i="4"/>
  <c r="AE11" i="4"/>
  <c r="AF11" i="4"/>
  <c r="AG11" i="4"/>
  <c r="AH11" i="4"/>
  <c r="AE12" i="4"/>
  <c r="AF12" i="4"/>
  <c r="AG12" i="4"/>
  <c r="AH12" i="4"/>
  <c r="AE13" i="4"/>
  <c r="AF13" i="4"/>
  <c r="AG13" i="4"/>
  <c r="AH13" i="4"/>
  <c r="AE14" i="4"/>
  <c r="AF14" i="4"/>
  <c r="AG14" i="4"/>
  <c r="AH14" i="4"/>
  <c r="AE15" i="4"/>
  <c r="AF15" i="4"/>
  <c r="AG15" i="4"/>
  <c r="AH15" i="4"/>
  <c r="AE16" i="4"/>
  <c r="AF16" i="4"/>
  <c r="AG16" i="4"/>
  <c r="AH16" i="4"/>
  <c r="AE17" i="4"/>
  <c r="AF17" i="4"/>
  <c r="AG17" i="4"/>
  <c r="AH17" i="4"/>
  <c r="AE18" i="4"/>
  <c r="AF18" i="4"/>
  <c r="AG18" i="4"/>
  <c r="AH18" i="4"/>
  <c r="AE19" i="4"/>
  <c r="AF19" i="4"/>
  <c r="AG19" i="4"/>
  <c r="AH19" i="4"/>
  <c r="AE20" i="4"/>
  <c r="AF20" i="4"/>
  <c r="AG20" i="4"/>
  <c r="AH20" i="4"/>
  <c r="AE21" i="4"/>
  <c r="AF21" i="4"/>
  <c r="AG21" i="4"/>
  <c r="AH21" i="4"/>
  <c r="AE22" i="4"/>
  <c r="AF22" i="4"/>
  <c r="AG22" i="4"/>
  <c r="AH22" i="4"/>
  <c r="AE23" i="4"/>
  <c r="AF23" i="4"/>
  <c r="AG23" i="4"/>
  <c r="AH23" i="4"/>
  <c r="AE4" i="4"/>
  <c r="AF4" i="4"/>
  <c r="AH4" i="4"/>
  <c r="AG4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F16" i="4"/>
  <c r="H16" i="4"/>
  <c r="P16" i="4"/>
  <c r="G16" i="4"/>
  <c r="I16" i="4"/>
  <c r="Q16" i="4"/>
  <c r="U16" i="4"/>
  <c r="AC16" i="4"/>
  <c r="N16" i="4"/>
  <c r="O16" i="4"/>
  <c r="T16" i="4"/>
  <c r="AB16" i="4"/>
  <c r="L16" i="4"/>
  <c r="M16" i="4"/>
  <c r="S16" i="4"/>
  <c r="AA16" i="4"/>
  <c r="J16" i="4"/>
  <c r="K16" i="4"/>
  <c r="R16" i="4"/>
  <c r="Z16" i="4"/>
  <c r="Y16" i="4"/>
  <c r="X16" i="4"/>
  <c r="W16" i="4"/>
  <c r="V16" i="4"/>
  <c r="F15" i="4"/>
  <c r="H15" i="4"/>
  <c r="P15" i="4"/>
  <c r="G15" i="4"/>
  <c r="I15" i="4"/>
  <c r="Q15" i="4"/>
  <c r="U15" i="4"/>
  <c r="AC15" i="4"/>
  <c r="N15" i="4"/>
  <c r="O15" i="4"/>
  <c r="T15" i="4"/>
  <c r="AB15" i="4"/>
  <c r="L15" i="4"/>
  <c r="M15" i="4"/>
  <c r="S15" i="4"/>
  <c r="AA15" i="4"/>
  <c r="J15" i="4"/>
  <c r="K15" i="4"/>
  <c r="R15" i="4"/>
  <c r="Z15" i="4"/>
  <c r="Y15" i="4"/>
  <c r="X15" i="4"/>
  <c r="W15" i="4"/>
  <c r="V15" i="4"/>
  <c r="F14" i="4"/>
  <c r="H14" i="4"/>
  <c r="P14" i="4"/>
  <c r="G14" i="4"/>
  <c r="I14" i="4"/>
  <c r="Q14" i="4"/>
  <c r="U14" i="4"/>
  <c r="AC14" i="4"/>
  <c r="N14" i="4"/>
  <c r="O14" i="4"/>
  <c r="T14" i="4"/>
  <c r="AB14" i="4"/>
  <c r="L14" i="4"/>
  <c r="M14" i="4"/>
  <c r="S14" i="4"/>
  <c r="AA14" i="4"/>
  <c r="J14" i="4"/>
  <c r="K14" i="4"/>
  <c r="R14" i="4"/>
  <c r="Z14" i="4"/>
  <c r="Y14" i="4"/>
  <c r="X14" i="4"/>
  <c r="W14" i="4"/>
  <c r="V14" i="4"/>
  <c r="F13" i="4"/>
  <c r="H13" i="4"/>
  <c r="P13" i="4"/>
  <c r="G13" i="4"/>
  <c r="I13" i="4"/>
  <c r="Q13" i="4"/>
  <c r="U13" i="4"/>
  <c r="AC13" i="4"/>
  <c r="N13" i="4"/>
  <c r="O13" i="4"/>
  <c r="T13" i="4"/>
  <c r="AB13" i="4"/>
  <c r="L13" i="4"/>
  <c r="M13" i="4"/>
  <c r="S13" i="4"/>
  <c r="AA13" i="4"/>
  <c r="J13" i="4"/>
  <c r="K13" i="4"/>
  <c r="R13" i="4"/>
  <c r="Z13" i="4"/>
  <c r="Y13" i="4"/>
  <c r="X13" i="4"/>
  <c r="W13" i="4"/>
  <c r="V13" i="4"/>
  <c r="F12" i="4"/>
  <c r="H12" i="4"/>
  <c r="P12" i="4"/>
  <c r="G12" i="4"/>
  <c r="I12" i="4"/>
  <c r="Q12" i="4"/>
  <c r="U12" i="4"/>
  <c r="AC12" i="4"/>
  <c r="N12" i="4"/>
  <c r="O12" i="4"/>
  <c r="T12" i="4"/>
  <c r="AB12" i="4"/>
  <c r="L12" i="4"/>
  <c r="M12" i="4"/>
  <c r="S12" i="4"/>
  <c r="AA12" i="4"/>
  <c r="J12" i="4"/>
  <c r="K12" i="4"/>
  <c r="R12" i="4"/>
  <c r="Z12" i="4"/>
  <c r="Y12" i="4"/>
  <c r="X12" i="4"/>
  <c r="W12" i="4"/>
  <c r="V12" i="4"/>
  <c r="F11" i="4"/>
  <c r="H11" i="4"/>
  <c r="P11" i="4"/>
  <c r="G11" i="4"/>
  <c r="I11" i="4"/>
  <c r="Q11" i="4"/>
  <c r="U11" i="4"/>
  <c r="AC11" i="4"/>
  <c r="N11" i="4"/>
  <c r="O11" i="4"/>
  <c r="T11" i="4"/>
  <c r="AB11" i="4"/>
  <c r="L11" i="4"/>
  <c r="M11" i="4"/>
  <c r="S11" i="4"/>
  <c r="AA11" i="4"/>
  <c r="J11" i="4"/>
  <c r="K11" i="4"/>
  <c r="R11" i="4"/>
  <c r="Z11" i="4"/>
  <c r="Y11" i="4"/>
  <c r="X11" i="4"/>
  <c r="W11" i="4"/>
  <c r="V11" i="4"/>
  <c r="F10" i="4"/>
  <c r="H10" i="4"/>
  <c r="P10" i="4"/>
  <c r="G10" i="4"/>
  <c r="I10" i="4"/>
  <c r="Q10" i="4"/>
  <c r="U10" i="4"/>
  <c r="AC10" i="4"/>
  <c r="N10" i="4"/>
  <c r="O10" i="4"/>
  <c r="T10" i="4"/>
  <c r="AB10" i="4"/>
  <c r="L10" i="4"/>
  <c r="M10" i="4"/>
  <c r="S10" i="4"/>
  <c r="AA10" i="4"/>
  <c r="J10" i="4"/>
  <c r="K10" i="4"/>
  <c r="R10" i="4"/>
  <c r="Z10" i="4"/>
  <c r="Y10" i="4"/>
  <c r="X10" i="4"/>
  <c r="W10" i="4"/>
  <c r="V10" i="4"/>
  <c r="F9" i="4"/>
  <c r="H9" i="4"/>
  <c r="P9" i="4"/>
  <c r="G9" i="4"/>
  <c r="I9" i="4"/>
  <c r="Q9" i="4"/>
  <c r="U9" i="4"/>
  <c r="AC9" i="4"/>
  <c r="N9" i="4"/>
  <c r="O9" i="4"/>
  <c r="T9" i="4"/>
  <c r="AB9" i="4"/>
  <c r="L9" i="4"/>
  <c r="M9" i="4"/>
  <c r="S9" i="4"/>
  <c r="AA9" i="4"/>
  <c r="J9" i="4"/>
  <c r="K9" i="4"/>
  <c r="R9" i="4"/>
  <c r="Z9" i="4"/>
  <c r="Y9" i="4"/>
  <c r="X9" i="4"/>
  <c r="W9" i="4"/>
  <c r="V9" i="4"/>
  <c r="F8" i="4"/>
  <c r="H8" i="4"/>
  <c r="P8" i="4"/>
  <c r="G8" i="4"/>
  <c r="I8" i="4"/>
  <c r="Q8" i="4"/>
  <c r="U8" i="4"/>
  <c r="AC8" i="4"/>
  <c r="N8" i="4"/>
  <c r="O8" i="4"/>
  <c r="T8" i="4"/>
  <c r="AB8" i="4"/>
  <c r="L8" i="4"/>
  <c r="M8" i="4"/>
  <c r="S8" i="4"/>
  <c r="AA8" i="4"/>
  <c r="J8" i="4"/>
  <c r="K8" i="4"/>
  <c r="R8" i="4"/>
  <c r="Z8" i="4"/>
  <c r="Y8" i="4"/>
  <c r="X8" i="4"/>
  <c r="W8" i="4"/>
  <c r="V8" i="4"/>
  <c r="F7" i="4"/>
  <c r="H7" i="4"/>
  <c r="P7" i="4"/>
  <c r="G7" i="4"/>
  <c r="I7" i="4"/>
  <c r="Q7" i="4"/>
  <c r="U7" i="4"/>
  <c r="AC7" i="4"/>
  <c r="N7" i="4"/>
  <c r="O7" i="4"/>
  <c r="T7" i="4"/>
  <c r="AB7" i="4"/>
  <c r="L7" i="4"/>
  <c r="M7" i="4"/>
  <c r="S7" i="4"/>
  <c r="AA7" i="4"/>
  <c r="J7" i="4"/>
  <c r="K7" i="4"/>
  <c r="R7" i="4"/>
  <c r="Z7" i="4"/>
  <c r="Y7" i="4"/>
  <c r="X7" i="4"/>
  <c r="W7" i="4"/>
  <c r="V7" i="4"/>
  <c r="F6" i="4"/>
  <c r="H6" i="4"/>
  <c r="P6" i="4"/>
  <c r="G6" i="4"/>
  <c r="I6" i="4"/>
  <c r="Q6" i="4"/>
  <c r="U6" i="4"/>
  <c r="AC6" i="4"/>
  <c r="N6" i="4"/>
  <c r="O6" i="4"/>
  <c r="T6" i="4"/>
  <c r="AB6" i="4"/>
  <c r="L6" i="4"/>
  <c r="M6" i="4"/>
  <c r="S6" i="4"/>
  <c r="AA6" i="4"/>
  <c r="J6" i="4"/>
  <c r="K6" i="4"/>
  <c r="R6" i="4"/>
  <c r="Z6" i="4"/>
  <c r="Y6" i="4"/>
  <c r="X6" i="4"/>
  <c r="W6" i="4"/>
  <c r="V6" i="4"/>
  <c r="F5" i="4"/>
  <c r="H5" i="4"/>
  <c r="P5" i="4"/>
  <c r="G5" i="4"/>
  <c r="I5" i="4"/>
  <c r="Q5" i="4"/>
  <c r="U5" i="4"/>
  <c r="AC5" i="4"/>
  <c r="N5" i="4"/>
  <c r="O5" i="4"/>
  <c r="T5" i="4"/>
  <c r="AB5" i="4"/>
  <c r="L5" i="4"/>
  <c r="M5" i="4"/>
  <c r="S5" i="4"/>
  <c r="AA5" i="4"/>
  <c r="J5" i="4"/>
  <c r="K5" i="4"/>
  <c r="R5" i="4"/>
  <c r="Z5" i="4"/>
  <c r="Y5" i="4"/>
  <c r="X5" i="4"/>
  <c r="W5" i="4"/>
  <c r="V5" i="4"/>
  <c r="K20" i="2"/>
  <c r="R20" i="2"/>
  <c r="G20" i="2"/>
  <c r="M20" i="2"/>
  <c r="S20" i="2"/>
  <c r="O20" i="2"/>
  <c r="T20" i="2"/>
  <c r="I20" i="2"/>
  <c r="Q20" i="2"/>
  <c r="U20" i="2"/>
  <c r="F20" i="2"/>
  <c r="H20" i="2"/>
  <c r="P20" i="2"/>
  <c r="V20" i="2"/>
  <c r="J20" i="2"/>
  <c r="W20" i="2"/>
  <c r="L20" i="2"/>
  <c r="X20" i="2"/>
  <c r="N20" i="2"/>
  <c r="Y20" i="2"/>
  <c r="Z20" i="2"/>
  <c r="AA20" i="2"/>
  <c r="AB20" i="2"/>
  <c r="AC20" i="2"/>
  <c r="K21" i="2"/>
  <c r="R21" i="2"/>
  <c r="G21" i="2"/>
  <c r="M21" i="2"/>
  <c r="S21" i="2"/>
  <c r="O21" i="2"/>
  <c r="T21" i="2"/>
  <c r="I21" i="2"/>
  <c r="Q21" i="2"/>
  <c r="U21" i="2"/>
  <c r="F21" i="2"/>
  <c r="H21" i="2"/>
  <c r="P21" i="2"/>
  <c r="V21" i="2"/>
  <c r="J21" i="2"/>
  <c r="W21" i="2"/>
  <c r="L21" i="2"/>
  <c r="X21" i="2"/>
  <c r="N21" i="2"/>
  <c r="Y21" i="2"/>
  <c r="Z21" i="2"/>
  <c r="AA21" i="2"/>
  <c r="AB21" i="2"/>
  <c r="AC21" i="2"/>
  <c r="K22" i="2"/>
  <c r="R22" i="2"/>
  <c r="G22" i="2"/>
  <c r="M22" i="2"/>
  <c r="S22" i="2"/>
  <c r="O22" i="2"/>
  <c r="T22" i="2"/>
  <c r="I22" i="2"/>
  <c r="Q22" i="2"/>
  <c r="U22" i="2"/>
  <c r="F22" i="2"/>
  <c r="H22" i="2"/>
  <c r="P22" i="2"/>
  <c r="V22" i="2"/>
  <c r="J22" i="2"/>
  <c r="W22" i="2"/>
  <c r="L22" i="2"/>
  <c r="X22" i="2"/>
  <c r="N22" i="2"/>
  <c r="Y22" i="2"/>
  <c r="Z22" i="2"/>
  <c r="AA22" i="2"/>
  <c r="AB22" i="2"/>
  <c r="AC22" i="2"/>
  <c r="K23" i="2"/>
  <c r="R23" i="2"/>
  <c r="G23" i="2"/>
  <c r="M23" i="2"/>
  <c r="S23" i="2"/>
  <c r="O23" i="2"/>
  <c r="T23" i="2"/>
  <c r="I23" i="2"/>
  <c r="Q23" i="2"/>
  <c r="U23" i="2"/>
  <c r="F23" i="2"/>
  <c r="H23" i="2"/>
  <c r="P23" i="2"/>
  <c r="V23" i="2"/>
  <c r="J23" i="2"/>
  <c r="W23" i="2"/>
  <c r="L23" i="2"/>
  <c r="X23" i="2"/>
  <c r="N23" i="2"/>
  <c r="Y23" i="2"/>
  <c r="Z23" i="2"/>
  <c r="AA23" i="2"/>
  <c r="AB23" i="2"/>
  <c r="AC23" i="2"/>
  <c r="K24" i="2"/>
  <c r="R24" i="2"/>
  <c r="G24" i="2"/>
  <c r="M24" i="2"/>
  <c r="S24" i="2"/>
  <c r="O24" i="2"/>
  <c r="T24" i="2"/>
  <c r="I24" i="2"/>
  <c r="Q24" i="2"/>
  <c r="U24" i="2"/>
  <c r="F24" i="2"/>
  <c r="H24" i="2"/>
  <c r="P24" i="2"/>
  <c r="V24" i="2"/>
  <c r="J24" i="2"/>
  <c r="W24" i="2"/>
  <c r="L24" i="2"/>
  <c r="X24" i="2"/>
  <c r="N24" i="2"/>
  <c r="Y24" i="2"/>
  <c r="Z24" i="2"/>
  <c r="AA24" i="2"/>
  <c r="AB24" i="2"/>
  <c r="AC24" i="2"/>
  <c r="K25" i="2"/>
  <c r="R25" i="2"/>
  <c r="G25" i="2"/>
  <c r="M25" i="2"/>
  <c r="S25" i="2"/>
  <c r="O25" i="2"/>
  <c r="T25" i="2"/>
  <c r="I25" i="2"/>
  <c r="Q25" i="2"/>
  <c r="U25" i="2"/>
  <c r="F25" i="2"/>
  <c r="H25" i="2"/>
  <c r="P25" i="2"/>
  <c r="V25" i="2"/>
  <c r="J25" i="2"/>
  <c r="W25" i="2"/>
  <c r="L25" i="2"/>
  <c r="X25" i="2"/>
  <c r="N25" i="2"/>
  <c r="Y25" i="2"/>
  <c r="Z25" i="2"/>
  <c r="AA25" i="2"/>
  <c r="AB25" i="2"/>
  <c r="AC25" i="2"/>
  <c r="K26" i="2"/>
  <c r="R26" i="2"/>
  <c r="G26" i="2"/>
  <c r="M26" i="2"/>
  <c r="S26" i="2"/>
  <c r="O26" i="2"/>
  <c r="T26" i="2"/>
  <c r="I26" i="2"/>
  <c r="Q26" i="2"/>
  <c r="U26" i="2"/>
  <c r="F26" i="2"/>
  <c r="H26" i="2"/>
  <c r="P26" i="2"/>
  <c r="V26" i="2"/>
  <c r="J26" i="2"/>
  <c r="W26" i="2"/>
  <c r="L26" i="2"/>
  <c r="X26" i="2"/>
  <c r="N26" i="2"/>
  <c r="Y26" i="2"/>
  <c r="Z26" i="2"/>
  <c r="AA26" i="2"/>
  <c r="AB26" i="2"/>
  <c r="AC26" i="2"/>
  <c r="K27" i="2"/>
  <c r="R27" i="2"/>
  <c r="G27" i="2"/>
  <c r="M27" i="2"/>
  <c r="S27" i="2"/>
  <c r="O27" i="2"/>
  <c r="T27" i="2"/>
  <c r="I27" i="2"/>
  <c r="Q27" i="2"/>
  <c r="U27" i="2"/>
  <c r="F27" i="2"/>
  <c r="H27" i="2"/>
  <c r="P27" i="2"/>
  <c r="V27" i="2"/>
  <c r="J27" i="2"/>
  <c r="W27" i="2"/>
  <c r="L27" i="2"/>
  <c r="X27" i="2"/>
  <c r="N27" i="2"/>
  <c r="Y27" i="2"/>
  <c r="Z27" i="2"/>
  <c r="AA27" i="2"/>
  <c r="AB27" i="2"/>
  <c r="AC27" i="2"/>
  <c r="K28" i="2"/>
  <c r="R28" i="2"/>
  <c r="G28" i="2"/>
  <c r="M28" i="2"/>
  <c r="S28" i="2"/>
  <c r="O28" i="2"/>
  <c r="T28" i="2"/>
  <c r="I28" i="2"/>
  <c r="Q28" i="2"/>
  <c r="U28" i="2"/>
  <c r="F28" i="2"/>
  <c r="H28" i="2"/>
  <c r="P28" i="2"/>
  <c r="V28" i="2"/>
  <c r="J28" i="2"/>
  <c r="W28" i="2"/>
  <c r="L28" i="2"/>
  <c r="X28" i="2"/>
  <c r="N28" i="2"/>
  <c r="Y28" i="2"/>
  <c r="Z28" i="2"/>
  <c r="AA28" i="2"/>
  <c r="AB28" i="2"/>
  <c r="AC28" i="2"/>
  <c r="G19" i="2"/>
  <c r="I19" i="2"/>
  <c r="Q19" i="2"/>
  <c r="U19" i="2"/>
  <c r="F19" i="2"/>
  <c r="H19" i="2"/>
  <c r="P19" i="2"/>
  <c r="AC19" i="2"/>
  <c r="O19" i="2"/>
  <c r="T19" i="2"/>
  <c r="N19" i="2"/>
  <c r="AB19" i="2"/>
  <c r="M19" i="2"/>
  <c r="S19" i="2"/>
  <c r="L19" i="2"/>
  <c r="AA19" i="2"/>
  <c r="K19" i="2"/>
  <c r="R19" i="2"/>
  <c r="J19" i="2"/>
  <c r="Z19" i="2"/>
  <c r="Y19" i="2"/>
  <c r="X19" i="2"/>
  <c r="W19" i="2"/>
  <c r="V19" i="2"/>
  <c r="G18" i="2"/>
  <c r="I18" i="2"/>
  <c r="Q18" i="2"/>
  <c r="U18" i="2"/>
  <c r="F18" i="2"/>
  <c r="H18" i="2"/>
  <c r="P18" i="2"/>
  <c r="AC18" i="2"/>
  <c r="O18" i="2"/>
  <c r="T18" i="2"/>
  <c r="N18" i="2"/>
  <c r="AB18" i="2"/>
  <c r="M18" i="2"/>
  <c r="S18" i="2"/>
  <c r="L18" i="2"/>
  <c r="AA18" i="2"/>
  <c r="K18" i="2"/>
  <c r="R18" i="2"/>
  <c r="J18" i="2"/>
  <c r="Z18" i="2"/>
  <c r="Y18" i="2"/>
  <c r="X18" i="2"/>
  <c r="W18" i="2"/>
  <c r="V18" i="2"/>
  <c r="G17" i="2"/>
  <c r="I17" i="2"/>
  <c r="Q17" i="2"/>
  <c r="U17" i="2"/>
  <c r="F17" i="2"/>
  <c r="H17" i="2"/>
  <c r="P17" i="2"/>
  <c r="AC17" i="2"/>
  <c r="O17" i="2"/>
  <c r="T17" i="2"/>
  <c r="N17" i="2"/>
  <c r="AB17" i="2"/>
  <c r="M17" i="2"/>
  <c r="S17" i="2"/>
  <c r="L17" i="2"/>
  <c r="AA17" i="2"/>
  <c r="K17" i="2"/>
  <c r="R17" i="2"/>
  <c r="J17" i="2"/>
  <c r="Z17" i="2"/>
  <c r="Y17" i="2"/>
  <c r="X17" i="2"/>
  <c r="W17" i="2"/>
  <c r="V17" i="2"/>
  <c r="G16" i="2"/>
  <c r="I16" i="2"/>
  <c r="Q16" i="2"/>
  <c r="U16" i="2"/>
  <c r="F16" i="2"/>
  <c r="H16" i="2"/>
  <c r="P16" i="2"/>
  <c r="AC16" i="2"/>
  <c r="O16" i="2"/>
  <c r="T16" i="2"/>
  <c r="N16" i="2"/>
  <c r="AB16" i="2"/>
  <c r="M16" i="2"/>
  <c r="S16" i="2"/>
  <c r="L16" i="2"/>
  <c r="AA16" i="2"/>
  <c r="K16" i="2"/>
  <c r="R16" i="2"/>
  <c r="J16" i="2"/>
  <c r="Z16" i="2"/>
  <c r="Y16" i="2"/>
  <c r="X16" i="2"/>
  <c r="W16" i="2"/>
  <c r="V16" i="2"/>
  <c r="G15" i="2"/>
  <c r="I15" i="2"/>
  <c r="Q15" i="2"/>
  <c r="U15" i="2"/>
  <c r="F15" i="2"/>
  <c r="H15" i="2"/>
  <c r="P15" i="2"/>
  <c r="AC15" i="2"/>
  <c r="O15" i="2"/>
  <c r="T15" i="2"/>
  <c r="N15" i="2"/>
  <c r="AB15" i="2"/>
  <c r="M15" i="2"/>
  <c r="S15" i="2"/>
  <c r="L15" i="2"/>
  <c r="AA15" i="2"/>
  <c r="K15" i="2"/>
  <c r="R15" i="2"/>
  <c r="J15" i="2"/>
  <c r="Z15" i="2"/>
  <c r="Y15" i="2"/>
  <c r="X15" i="2"/>
  <c r="W15" i="2"/>
  <c r="V15" i="2"/>
  <c r="G14" i="2"/>
  <c r="I14" i="2"/>
  <c r="Q14" i="2"/>
  <c r="U14" i="2"/>
  <c r="F14" i="2"/>
  <c r="H14" i="2"/>
  <c r="P14" i="2"/>
  <c r="AC14" i="2"/>
  <c r="O14" i="2"/>
  <c r="T14" i="2"/>
  <c r="N14" i="2"/>
  <c r="AB14" i="2"/>
  <c r="M14" i="2"/>
  <c r="S14" i="2"/>
  <c r="L14" i="2"/>
  <c r="AA14" i="2"/>
  <c r="K14" i="2"/>
  <c r="R14" i="2"/>
  <c r="J14" i="2"/>
  <c r="Z14" i="2"/>
  <c r="Y14" i="2"/>
  <c r="X14" i="2"/>
  <c r="W14" i="2"/>
  <c r="V14" i="2"/>
  <c r="G13" i="2"/>
  <c r="I13" i="2"/>
  <c r="Q13" i="2"/>
  <c r="U13" i="2"/>
  <c r="F13" i="2"/>
  <c r="H13" i="2"/>
  <c r="P13" i="2"/>
  <c r="AC13" i="2"/>
  <c r="O13" i="2"/>
  <c r="T13" i="2"/>
  <c r="N13" i="2"/>
  <c r="AB13" i="2"/>
  <c r="M13" i="2"/>
  <c r="S13" i="2"/>
  <c r="L13" i="2"/>
  <c r="AA13" i="2"/>
  <c r="K13" i="2"/>
  <c r="R13" i="2"/>
  <c r="J13" i="2"/>
  <c r="Z13" i="2"/>
  <c r="Y13" i="2"/>
  <c r="X13" i="2"/>
  <c r="W13" i="2"/>
  <c r="V13" i="2"/>
  <c r="G12" i="2"/>
  <c r="I12" i="2"/>
  <c r="Q12" i="2"/>
  <c r="U12" i="2"/>
  <c r="F12" i="2"/>
  <c r="H12" i="2"/>
  <c r="P12" i="2"/>
  <c r="AC12" i="2"/>
  <c r="O12" i="2"/>
  <c r="T12" i="2"/>
  <c r="N12" i="2"/>
  <c r="AB12" i="2"/>
  <c r="M12" i="2"/>
  <c r="S12" i="2"/>
  <c r="L12" i="2"/>
  <c r="AA12" i="2"/>
  <c r="K12" i="2"/>
  <c r="R12" i="2"/>
  <c r="J12" i="2"/>
  <c r="Z12" i="2"/>
  <c r="Y12" i="2"/>
  <c r="X12" i="2"/>
  <c r="W12" i="2"/>
  <c r="V12" i="2"/>
  <c r="G11" i="2"/>
  <c r="I11" i="2"/>
  <c r="Q11" i="2"/>
  <c r="U11" i="2"/>
  <c r="F11" i="2"/>
  <c r="H11" i="2"/>
  <c r="P11" i="2"/>
  <c r="AC11" i="2"/>
  <c r="O11" i="2"/>
  <c r="T11" i="2"/>
  <c r="N11" i="2"/>
  <c r="AB11" i="2"/>
  <c r="M11" i="2"/>
  <c r="S11" i="2"/>
  <c r="L11" i="2"/>
  <c r="AA11" i="2"/>
  <c r="K11" i="2"/>
  <c r="R11" i="2"/>
  <c r="J11" i="2"/>
  <c r="Z11" i="2"/>
  <c r="Y11" i="2"/>
  <c r="X11" i="2"/>
  <c r="W11" i="2"/>
  <c r="V11" i="2"/>
  <c r="G10" i="2"/>
  <c r="I10" i="2"/>
  <c r="Q10" i="2"/>
  <c r="U10" i="2"/>
  <c r="F10" i="2"/>
  <c r="H10" i="2"/>
  <c r="P10" i="2"/>
  <c r="AC10" i="2"/>
  <c r="O10" i="2"/>
  <c r="T10" i="2"/>
  <c r="N10" i="2"/>
  <c r="AB10" i="2"/>
  <c r="M10" i="2"/>
  <c r="S10" i="2"/>
  <c r="L10" i="2"/>
  <c r="AA10" i="2"/>
  <c r="K10" i="2"/>
  <c r="R10" i="2"/>
  <c r="J10" i="2"/>
  <c r="Z10" i="2"/>
  <c r="Y10" i="2"/>
  <c r="X10" i="2"/>
  <c r="W10" i="2"/>
  <c r="V10" i="2"/>
  <c r="G9" i="2"/>
  <c r="I9" i="2"/>
  <c r="Q9" i="2"/>
  <c r="U9" i="2"/>
  <c r="F9" i="2"/>
  <c r="H9" i="2"/>
  <c r="P9" i="2"/>
  <c r="AC9" i="2"/>
  <c r="O9" i="2"/>
  <c r="T9" i="2"/>
  <c r="N9" i="2"/>
  <c r="AB9" i="2"/>
  <c r="M9" i="2"/>
  <c r="S9" i="2"/>
  <c r="L9" i="2"/>
  <c r="AA9" i="2"/>
  <c r="K9" i="2"/>
  <c r="R9" i="2"/>
  <c r="J9" i="2"/>
  <c r="Z9" i="2"/>
  <c r="Y9" i="2"/>
  <c r="X9" i="2"/>
  <c r="W9" i="2"/>
  <c r="V9" i="2"/>
  <c r="G8" i="2"/>
  <c r="I8" i="2"/>
  <c r="Q8" i="2"/>
  <c r="U8" i="2"/>
  <c r="F8" i="2"/>
  <c r="H8" i="2"/>
  <c r="P8" i="2"/>
  <c r="AC8" i="2"/>
  <c r="O8" i="2"/>
  <c r="T8" i="2"/>
  <c r="N8" i="2"/>
  <c r="AB8" i="2"/>
  <c r="M8" i="2"/>
  <c r="S8" i="2"/>
  <c r="L8" i="2"/>
  <c r="AA8" i="2"/>
  <c r="K8" i="2"/>
  <c r="R8" i="2"/>
  <c r="J8" i="2"/>
  <c r="Z8" i="2"/>
  <c r="Y8" i="2"/>
  <c r="X8" i="2"/>
  <c r="W8" i="2"/>
  <c r="V8" i="2"/>
  <c r="G7" i="2"/>
  <c r="I7" i="2"/>
  <c r="Q7" i="2"/>
  <c r="U7" i="2"/>
  <c r="F7" i="2"/>
  <c r="H7" i="2"/>
  <c r="P7" i="2"/>
  <c r="AC7" i="2"/>
  <c r="O7" i="2"/>
  <c r="T7" i="2"/>
  <c r="N7" i="2"/>
  <c r="AB7" i="2"/>
  <c r="M7" i="2"/>
  <c r="S7" i="2"/>
  <c r="L7" i="2"/>
  <c r="AA7" i="2"/>
  <c r="K7" i="2"/>
  <c r="R7" i="2"/>
  <c r="J7" i="2"/>
  <c r="Z7" i="2"/>
  <c r="Y7" i="2"/>
  <c r="X7" i="2"/>
  <c r="W7" i="2"/>
  <c r="V7" i="2"/>
  <c r="G6" i="2"/>
  <c r="I6" i="2"/>
  <c r="Q6" i="2"/>
  <c r="U6" i="2"/>
  <c r="F6" i="2"/>
  <c r="H6" i="2"/>
  <c r="P6" i="2"/>
  <c r="AC6" i="2"/>
  <c r="O6" i="2"/>
  <c r="T6" i="2"/>
  <c r="N6" i="2"/>
  <c r="AB6" i="2"/>
  <c r="M6" i="2"/>
  <c r="S6" i="2"/>
  <c r="L6" i="2"/>
  <c r="AA6" i="2"/>
  <c r="K6" i="2"/>
  <c r="R6" i="2"/>
  <c r="J6" i="2"/>
  <c r="Z6" i="2"/>
  <c r="Y6" i="2"/>
  <c r="X6" i="2"/>
  <c r="W6" i="2"/>
  <c r="V6" i="2"/>
  <c r="G5" i="2"/>
  <c r="I5" i="2"/>
  <c r="Q5" i="2"/>
  <c r="U5" i="2"/>
  <c r="F5" i="2"/>
  <c r="H5" i="2"/>
  <c r="P5" i="2"/>
  <c r="AC5" i="2"/>
  <c r="O5" i="2"/>
  <c r="T5" i="2"/>
  <c r="N5" i="2"/>
  <c r="AB5" i="2"/>
  <c r="M5" i="2"/>
  <c r="S5" i="2"/>
  <c r="L5" i="2"/>
  <c r="AA5" i="2"/>
  <c r="K5" i="2"/>
  <c r="R5" i="2"/>
  <c r="J5" i="2"/>
  <c r="Z5" i="2"/>
  <c r="Y5" i="2"/>
  <c r="X5" i="2"/>
  <c r="W5" i="2"/>
  <c r="V5" i="2"/>
  <c r="Z6" i="3"/>
  <c r="AA6" i="3"/>
  <c r="AB6" i="3"/>
  <c r="AC6" i="3"/>
  <c r="Z7" i="3"/>
  <c r="AA7" i="3"/>
  <c r="AB7" i="3"/>
  <c r="AC7" i="3"/>
  <c r="Z8" i="3"/>
  <c r="AA8" i="3"/>
  <c r="AB8" i="3"/>
  <c r="AC8" i="3"/>
  <c r="Z9" i="3"/>
  <c r="AA9" i="3"/>
  <c r="AB9" i="3"/>
  <c r="AC9" i="3"/>
  <c r="Z10" i="3"/>
  <c r="AA10" i="3"/>
  <c r="AB10" i="3"/>
  <c r="AC10" i="3"/>
  <c r="Z11" i="3"/>
  <c r="AA11" i="3"/>
  <c r="AB11" i="3"/>
  <c r="AC11" i="3"/>
  <c r="Z12" i="3"/>
  <c r="AA12" i="3"/>
  <c r="AB12" i="3"/>
  <c r="AC12" i="3"/>
  <c r="Z13" i="3"/>
  <c r="AA13" i="3"/>
  <c r="AB13" i="3"/>
  <c r="AC13" i="3"/>
  <c r="Z14" i="3"/>
  <c r="AA14" i="3"/>
  <c r="AB14" i="3"/>
  <c r="AC14" i="3"/>
  <c r="Z15" i="3"/>
  <c r="AA15" i="3"/>
  <c r="AB15" i="3"/>
  <c r="AC15" i="3"/>
  <c r="Z16" i="3"/>
  <c r="AA16" i="3"/>
  <c r="AB16" i="3"/>
  <c r="AC16" i="3"/>
  <c r="Z17" i="3"/>
  <c r="AA17" i="3"/>
  <c r="AB17" i="3"/>
  <c r="AC17" i="3"/>
  <c r="Z18" i="3"/>
  <c r="AA18" i="3"/>
  <c r="AB18" i="3"/>
  <c r="AC18" i="3"/>
  <c r="Z19" i="3"/>
  <c r="AA19" i="3"/>
  <c r="AB19" i="3"/>
  <c r="AC19" i="3"/>
  <c r="AC5" i="3"/>
  <c r="AB5" i="3"/>
  <c r="AA5" i="3"/>
  <c r="Z5" i="3"/>
  <c r="G19" i="3"/>
  <c r="I19" i="3"/>
  <c r="Q19" i="3"/>
  <c r="U19" i="3"/>
  <c r="F19" i="3"/>
  <c r="H19" i="3"/>
  <c r="P19" i="3"/>
  <c r="V19" i="3"/>
  <c r="O19" i="3"/>
  <c r="T19" i="3"/>
  <c r="N19" i="3"/>
  <c r="Y19" i="3"/>
  <c r="M19" i="3"/>
  <c r="S19" i="3"/>
  <c r="L19" i="3"/>
  <c r="X19" i="3"/>
  <c r="K19" i="3"/>
  <c r="R19" i="3"/>
  <c r="J19" i="3"/>
  <c r="W19" i="3"/>
  <c r="G18" i="3"/>
  <c r="I18" i="3"/>
  <c r="Q18" i="3"/>
  <c r="U18" i="3"/>
  <c r="F18" i="3"/>
  <c r="H18" i="3"/>
  <c r="P18" i="3"/>
  <c r="V18" i="3"/>
  <c r="O18" i="3"/>
  <c r="T18" i="3"/>
  <c r="N18" i="3"/>
  <c r="Y18" i="3"/>
  <c r="M18" i="3"/>
  <c r="S18" i="3"/>
  <c r="L18" i="3"/>
  <c r="X18" i="3"/>
  <c r="K18" i="3"/>
  <c r="R18" i="3"/>
  <c r="J18" i="3"/>
  <c r="W18" i="3"/>
  <c r="G17" i="3"/>
  <c r="I17" i="3"/>
  <c r="Q17" i="3"/>
  <c r="U17" i="3"/>
  <c r="F17" i="3"/>
  <c r="H17" i="3"/>
  <c r="P17" i="3"/>
  <c r="V17" i="3"/>
  <c r="O17" i="3"/>
  <c r="T17" i="3"/>
  <c r="N17" i="3"/>
  <c r="Y17" i="3"/>
  <c r="M17" i="3"/>
  <c r="S17" i="3"/>
  <c r="L17" i="3"/>
  <c r="X17" i="3"/>
  <c r="K17" i="3"/>
  <c r="R17" i="3"/>
  <c r="J17" i="3"/>
  <c r="W17" i="3"/>
  <c r="G16" i="3"/>
  <c r="I16" i="3"/>
  <c r="Q16" i="3"/>
  <c r="U16" i="3"/>
  <c r="F16" i="3"/>
  <c r="H16" i="3"/>
  <c r="P16" i="3"/>
  <c r="V16" i="3"/>
  <c r="O16" i="3"/>
  <c r="T16" i="3"/>
  <c r="N16" i="3"/>
  <c r="Y16" i="3"/>
  <c r="M16" i="3"/>
  <c r="S16" i="3"/>
  <c r="L16" i="3"/>
  <c r="X16" i="3"/>
  <c r="K16" i="3"/>
  <c r="R16" i="3"/>
  <c r="J16" i="3"/>
  <c r="W16" i="3"/>
  <c r="G15" i="3"/>
  <c r="I15" i="3"/>
  <c r="Q15" i="3"/>
  <c r="U15" i="3"/>
  <c r="F15" i="3"/>
  <c r="H15" i="3"/>
  <c r="P15" i="3"/>
  <c r="V15" i="3"/>
  <c r="O15" i="3"/>
  <c r="T15" i="3"/>
  <c r="N15" i="3"/>
  <c r="Y15" i="3"/>
  <c r="M15" i="3"/>
  <c r="S15" i="3"/>
  <c r="L15" i="3"/>
  <c r="X15" i="3"/>
  <c r="K15" i="3"/>
  <c r="R15" i="3"/>
  <c r="J15" i="3"/>
  <c r="W15" i="3"/>
  <c r="G14" i="3"/>
  <c r="I14" i="3"/>
  <c r="Q14" i="3"/>
  <c r="U14" i="3"/>
  <c r="F14" i="3"/>
  <c r="H14" i="3"/>
  <c r="P14" i="3"/>
  <c r="V14" i="3"/>
  <c r="O14" i="3"/>
  <c r="T14" i="3"/>
  <c r="N14" i="3"/>
  <c r="Y14" i="3"/>
  <c r="M14" i="3"/>
  <c r="S14" i="3"/>
  <c r="L14" i="3"/>
  <c r="X14" i="3"/>
  <c r="K14" i="3"/>
  <c r="R14" i="3"/>
  <c r="J14" i="3"/>
  <c r="W14" i="3"/>
  <c r="G13" i="3"/>
  <c r="I13" i="3"/>
  <c r="Q13" i="3"/>
  <c r="U13" i="3"/>
  <c r="F13" i="3"/>
  <c r="H13" i="3"/>
  <c r="P13" i="3"/>
  <c r="V13" i="3"/>
  <c r="O13" i="3"/>
  <c r="T13" i="3"/>
  <c r="N13" i="3"/>
  <c r="Y13" i="3"/>
  <c r="M13" i="3"/>
  <c r="S13" i="3"/>
  <c r="L13" i="3"/>
  <c r="X13" i="3"/>
  <c r="K13" i="3"/>
  <c r="R13" i="3"/>
  <c r="J13" i="3"/>
  <c r="W13" i="3"/>
  <c r="G12" i="3"/>
  <c r="I12" i="3"/>
  <c r="Q12" i="3"/>
  <c r="U12" i="3"/>
  <c r="F12" i="3"/>
  <c r="H12" i="3"/>
  <c r="P12" i="3"/>
  <c r="V12" i="3"/>
  <c r="O12" i="3"/>
  <c r="T12" i="3"/>
  <c r="N12" i="3"/>
  <c r="Y12" i="3"/>
  <c r="M12" i="3"/>
  <c r="S12" i="3"/>
  <c r="L12" i="3"/>
  <c r="X12" i="3"/>
  <c r="K12" i="3"/>
  <c r="R12" i="3"/>
  <c r="J12" i="3"/>
  <c r="W12" i="3"/>
  <c r="G11" i="3"/>
  <c r="I11" i="3"/>
  <c r="Q11" i="3"/>
  <c r="U11" i="3"/>
  <c r="F11" i="3"/>
  <c r="H11" i="3"/>
  <c r="P11" i="3"/>
  <c r="V11" i="3"/>
  <c r="O11" i="3"/>
  <c r="T11" i="3"/>
  <c r="N11" i="3"/>
  <c r="Y11" i="3"/>
  <c r="M11" i="3"/>
  <c r="S11" i="3"/>
  <c r="L11" i="3"/>
  <c r="X11" i="3"/>
  <c r="K11" i="3"/>
  <c r="R11" i="3"/>
  <c r="J11" i="3"/>
  <c r="W11" i="3"/>
  <c r="G10" i="3"/>
  <c r="I10" i="3"/>
  <c r="Q10" i="3"/>
  <c r="U10" i="3"/>
  <c r="F10" i="3"/>
  <c r="H10" i="3"/>
  <c r="P10" i="3"/>
  <c r="V10" i="3"/>
  <c r="O10" i="3"/>
  <c r="T10" i="3"/>
  <c r="N10" i="3"/>
  <c r="Y10" i="3"/>
  <c r="M10" i="3"/>
  <c r="S10" i="3"/>
  <c r="L10" i="3"/>
  <c r="X10" i="3"/>
  <c r="K10" i="3"/>
  <c r="R10" i="3"/>
  <c r="J10" i="3"/>
  <c r="W10" i="3"/>
  <c r="G9" i="3"/>
  <c r="I9" i="3"/>
  <c r="Q9" i="3"/>
  <c r="U9" i="3"/>
  <c r="F9" i="3"/>
  <c r="H9" i="3"/>
  <c r="P9" i="3"/>
  <c r="V9" i="3"/>
  <c r="O9" i="3"/>
  <c r="T9" i="3"/>
  <c r="N9" i="3"/>
  <c r="Y9" i="3"/>
  <c r="M9" i="3"/>
  <c r="S9" i="3"/>
  <c r="L9" i="3"/>
  <c r="X9" i="3"/>
  <c r="K9" i="3"/>
  <c r="R9" i="3"/>
  <c r="J9" i="3"/>
  <c r="W9" i="3"/>
  <c r="G8" i="3"/>
  <c r="I8" i="3"/>
  <c r="Q8" i="3"/>
  <c r="U8" i="3"/>
  <c r="F8" i="3"/>
  <c r="H8" i="3"/>
  <c r="P8" i="3"/>
  <c r="V8" i="3"/>
  <c r="O8" i="3"/>
  <c r="T8" i="3"/>
  <c r="N8" i="3"/>
  <c r="Y8" i="3"/>
  <c r="M8" i="3"/>
  <c r="S8" i="3"/>
  <c r="L8" i="3"/>
  <c r="X8" i="3"/>
  <c r="K8" i="3"/>
  <c r="R8" i="3"/>
  <c r="J8" i="3"/>
  <c r="W8" i="3"/>
  <c r="G7" i="3"/>
  <c r="I7" i="3"/>
  <c r="Q7" i="3"/>
  <c r="U7" i="3"/>
  <c r="F7" i="3"/>
  <c r="H7" i="3"/>
  <c r="P7" i="3"/>
  <c r="V7" i="3"/>
  <c r="O7" i="3"/>
  <c r="T7" i="3"/>
  <c r="N7" i="3"/>
  <c r="Y7" i="3"/>
  <c r="M7" i="3"/>
  <c r="S7" i="3"/>
  <c r="L7" i="3"/>
  <c r="X7" i="3"/>
  <c r="K7" i="3"/>
  <c r="R7" i="3"/>
  <c r="J7" i="3"/>
  <c r="W7" i="3"/>
  <c r="G6" i="3"/>
  <c r="I6" i="3"/>
  <c r="Q6" i="3"/>
  <c r="U6" i="3"/>
  <c r="F6" i="3"/>
  <c r="H6" i="3"/>
  <c r="P6" i="3"/>
  <c r="V6" i="3"/>
  <c r="O6" i="3"/>
  <c r="T6" i="3"/>
  <c r="N6" i="3"/>
  <c r="Y6" i="3"/>
  <c r="M6" i="3"/>
  <c r="S6" i="3"/>
  <c r="L6" i="3"/>
  <c r="X6" i="3"/>
  <c r="K6" i="3"/>
  <c r="R6" i="3"/>
  <c r="J6" i="3"/>
  <c r="W6" i="3"/>
  <c r="G5" i="3"/>
  <c r="I5" i="3"/>
  <c r="Q5" i="3"/>
  <c r="U5" i="3"/>
  <c r="F5" i="3"/>
  <c r="H5" i="3"/>
  <c r="P5" i="3"/>
  <c r="V5" i="3"/>
  <c r="O5" i="3"/>
  <c r="T5" i="3"/>
  <c r="N5" i="3"/>
  <c r="Y5" i="3"/>
  <c r="M5" i="3"/>
  <c r="S5" i="3"/>
  <c r="L5" i="3"/>
  <c r="X5" i="3"/>
  <c r="K5" i="3"/>
  <c r="R5" i="3"/>
  <c r="J5" i="3"/>
  <c r="W5" i="3"/>
</calcChain>
</file>

<file path=xl/sharedStrings.xml><?xml version="1.0" encoding="utf-8"?>
<sst xmlns="http://schemas.openxmlformats.org/spreadsheetml/2006/main" count="230" uniqueCount="66">
  <si>
    <t>計測日</t>
    <rPh sb="0" eb="3">
      <t>ケイソクビ</t>
    </rPh>
    <phoneticPr fontId="1"/>
  </si>
  <si>
    <t>計測時間</t>
    <rPh sb="0" eb="2">
      <t>ケイソク</t>
    </rPh>
    <rPh sb="2" eb="4">
      <t>ジカン</t>
    </rPh>
    <phoneticPr fontId="1"/>
  </si>
  <si>
    <t>計測場所</t>
    <rPh sb="0" eb="2">
      <t>ケイソク</t>
    </rPh>
    <rPh sb="2" eb="4">
      <t>バショ</t>
    </rPh>
    <phoneticPr fontId="1"/>
  </si>
  <si>
    <t>植物工場大仙</t>
    <rPh sb="0" eb="4">
      <t>ショクブツコウジョウ</t>
    </rPh>
    <rPh sb="4" eb="6">
      <t>ダイセン</t>
    </rPh>
    <phoneticPr fontId="1"/>
  </si>
  <si>
    <t>天気</t>
    <rPh sb="0" eb="2">
      <t>テンキ</t>
    </rPh>
    <phoneticPr fontId="1"/>
  </si>
  <si>
    <t>晴れ</t>
    <rPh sb="0" eb="1">
      <t>ハレ</t>
    </rPh>
    <phoneticPr fontId="1"/>
  </si>
  <si>
    <t>C5</t>
    <phoneticPr fontId="1"/>
  </si>
  <si>
    <t>C4</t>
    <phoneticPr fontId="1"/>
  </si>
  <si>
    <t>C3</t>
    <phoneticPr fontId="1"/>
  </si>
  <si>
    <t>C2</t>
    <phoneticPr fontId="1"/>
  </si>
  <si>
    <t>C1</t>
    <phoneticPr fontId="1"/>
  </si>
  <si>
    <t>B5</t>
    <phoneticPr fontId="1"/>
  </si>
  <si>
    <t>B4</t>
    <phoneticPr fontId="1"/>
  </si>
  <si>
    <t>B3</t>
    <phoneticPr fontId="1"/>
  </si>
  <si>
    <t>B2</t>
    <phoneticPr fontId="1"/>
  </si>
  <si>
    <t>B1</t>
    <phoneticPr fontId="1"/>
  </si>
  <si>
    <t>A5</t>
    <phoneticPr fontId="1"/>
  </si>
  <si>
    <t>A4</t>
    <phoneticPr fontId="1"/>
  </si>
  <si>
    <t>A3</t>
    <phoneticPr fontId="1"/>
  </si>
  <si>
    <t>A2</t>
    <phoneticPr fontId="1"/>
  </si>
  <si>
    <t>A1</t>
    <phoneticPr fontId="1"/>
  </si>
  <si>
    <t>24.8
(17.2)</t>
    <phoneticPr fontId="1"/>
  </si>
  <si>
    <t>24.8
(19.2)</t>
    <phoneticPr fontId="1"/>
  </si>
  <si>
    <t>24.6
(18.4)</t>
    <phoneticPr fontId="1"/>
  </si>
  <si>
    <t>23.6
(16.6)</t>
    <phoneticPr fontId="1"/>
  </si>
  <si>
    <t>23.8
(17.6)</t>
    <phoneticPr fontId="1"/>
  </si>
  <si>
    <t>23.8
(18.4)</t>
    <phoneticPr fontId="1"/>
  </si>
  <si>
    <t>24.2
(17.2)</t>
    <phoneticPr fontId="1"/>
  </si>
  <si>
    <t>24.2
(16.8)</t>
    <phoneticPr fontId="1"/>
  </si>
  <si>
    <t>24.8
(17.4)</t>
    <phoneticPr fontId="1"/>
  </si>
  <si>
    <t>23.6
(18.0)</t>
    <phoneticPr fontId="1"/>
  </si>
  <si>
    <t>22.8
(18.8)</t>
    <phoneticPr fontId="1"/>
  </si>
  <si>
    <t>22.8
(16.2)</t>
    <phoneticPr fontId="1"/>
  </si>
  <si>
    <t>22.2
(18.0)</t>
    <phoneticPr fontId="1"/>
  </si>
  <si>
    <t>24.0
(19.8)</t>
    <phoneticPr fontId="1"/>
  </si>
  <si>
    <t>乾球℃</t>
    <rPh sb="0" eb="2">
      <t>カンキュウ</t>
    </rPh>
    <phoneticPr fontId="1"/>
  </si>
  <si>
    <t>(湿球℃）</t>
    <phoneticPr fontId="1"/>
  </si>
  <si>
    <t>x座標</t>
    <rPh sb="1" eb="3">
      <t>ザヒョウ</t>
    </rPh>
    <phoneticPr fontId="1"/>
  </si>
  <si>
    <t>y座標</t>
    <rPh sb="1" eb="3">
      <t>ザヒョウ</t>
    </rPh>
    <phoneticPr fontId="1"/>
  </si>
  <si>
    <t>乾球温度</t>
    <rPh sb="0" eb="2">
      <t>カンキュウ</t>
    </rPh>
    <rPh sb="2" eb="4">
      <t>オンド</t>
    </rPh>
    <phoneticPr fontId="1"/>
  </si>
  <si>
    <t>湿球温度</t>
    <rPh sb="0" eb="2">
      <t>シッキュウ</t>
    </rPh>
    <rPh sb="2" eb="4">
      <t>オンド</t>
    </rPh>
    <phoneticPr fontId="1"/>
  </si>
  <si>
    <t>Tetens</t>
    <phoneticPr fontId="1"/>
  </si>
  <si>
    <t>Sonntag</t>
    <phoneticPr fontId="1"/>
  </si>
  <si>
    <t>Buck</t>
    <phoneticPr fontId="1"/>
  </si>
  <si>
    <t>Wagner</t>
    <phoneticPr fontId="1"/>
  </si>
  <si>
    <t>飽和水蒸気圧（近似式）[Pa]</t>
    <rPh sb="7" eb="10">
      <t>キンジシキ</t>
    </rPh>
    <phoneticPr fontId="1"/>
  </si>
  <si>
    <t>相対湿度 [%]</t>
    <rPh sb="0" eb="2">
      <t>ソウタイ</t>
    </rPh>
    <rPh sb="2" eb="4">
      <t>シツド</t>
    </rPh>
    <phoneticPr fontId="1"/>
  </si>
  <si>
    <t>水蒸気圧 [Pa]</t>
    <rPh sb="0" eb="3">
      <t>スイジョウキ</t>
    </rPh>
    <rPh sb="3" eb="4">
      <t>アツ</t>
    </rPh>
    <phoneticPr fontId="1"/>
  </si>
  <si>
    <t>場所</t>
    <rPh sb="0" eb="2">
      <t>バショ</t>
    </rPh>
    <phoneticPr fontId="1"/>
  </si>
  <si>
    <t>B1</t>
    <phoneticPr fontId="1"/>
  </si>
  <si>
    <t>C5</t>
    <phoneticPr fontId="1"/>
  </si>
  <si>
    <t>※JIS Z 8806:2001ではSonntag+Sprungを使う</t>
    <rPh sb="33" eb="34">
      <t>ツカ</t>
    </rPh>
    <phoneticPr fontId="1"/>
  </si>
  <si>
    <t>乾球[K]</t>
    <rPh sb="0" eb="2">
      <t>カンキュウ</t>
    </rPh>
    <phoneticPr fontId="1"/>
  </si>
  <si>
    <t>湿球[K]</t>
    <rPh sb="0" eb="2">
      <t>シッキュウ</t>
    </rPh>
    <phoneticPr fontId="1"/>
  </si>
  <si>
    <t>乾球</t>
  </si>
  <si>
    <t>湿球</t>
  </si>
  <si>
    <t>Wagnerのx=(1-T/Tc)</t>
    <phoneticPr fontId="1"/>
  </si>
  <si>
    <t>相対湿度[%]</t>
    <rPh sb="0" eb="2">
      <t>ソウタイ</t>
    </rPh>
    <rPh sb="2" eb="4">
      <t>シツド</t>
    </rPh>
    <phoneticPr fontId="1"/>
  </si>
  <si>
    <t>飽差 [KPa]</t>
    <rPh sb="0" eb="1">
      <t>ホウ</t>
    </rPh>
    <rPh sb="1" eb="2">
      <t>サ</t>
    </rPh>
    <phoneticPr fontId="1"/>
  </si>
  <si>
    <t>飽差[kPa]</t>
    <rPh sb="0" eb="2">
      <t>ホウサ</t>
    </rPh>
    <phoneticPr fontId="1"/>
  </si>
  <si>
    <t>13:43〜14:45</t>
    <phoneticPr fontId="1"/>
  </si>
  <si>
    <t>B3</t>
    <phoneticPr fontId="1"/>
  </si>
  <si>
    <t>曇り</t>
    <rPh sb="0" eb="1">
      <t>クモ</t>
    </rPh>
    <phoneticPr fontId="1"/>
  </si>
  <si>
    <t>11:10〜11:55</t>
    <phoneticPr fontId="1"/>
  </si>
  <si>
    <t>11:06〜12:05</t>
    <phoneticPr fontId="1"/>
  </si>
  <si>
    <t>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</si>
</sst>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theme="1"/>
      <name val="ＭＳ ゴシック"/>
      <family val="3"/>
      <charset val="128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5" xfId="0" applyFont="1" applyBorder="1"/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/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2" fillId="0" borderId="12" xfId="0" applyFont="1" applyBorder="1"/>
    <xf numFmtId="14" fontId="2" fillId="0" borderId="13" xfId="0" applyNumberFormat="1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0" xfId="0" applyFont="1" applyAlignment="1"/>
    <xf numFmtId="0" fontId="2" fillId="0" borderId="0" xfId="0" applyFont="1" applyAlignment="1">
      <alignment horizontal="center"/>
    </xf>
    <xf numFmtId="14" fontId="2" fillId="0" borderId="18" xfId="0" applyNumberFormat="1" applyFont="1" applyBorder="1" applyAlignment="1">
      <alignment horizontal="left"/>
    </xf>
    <xf numFmtId="0" fontId="2" fillId="0" borderId="18" xfId="0" applyFont="1" applyBorder="1" applyAlignment="1">
      <alignment horizontal="left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29</xdr:row>
      <xdr:rowOff>0</xdr:rowOff>
    </xdr:from>
    <xdr:to>
      <xdr:col>23</xdr:col>
      <xdr:colOff>687155</xdr:colOff>
      <xdr:row>49</xdr:row>
      <xdr:rowOff>58809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27250" y="5217583"/>
          <a:ext cx="6095238" cy="365714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29</xdr:row>
      <xdr:rowOff>0</xdr:rowOff>
    </xdr:from>
    <xdr:to>
      <xdr:col>17</xdr:col>
      <xdr:colOff>316738</xdr:colOff>
      <xdr:row>49</xdr:row>
      <xdr:rowOff>58809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16333" y="5217583"/>
          <a:ext cx="6095238" cy="36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10</xdr:col>
      <xdr:colOff>560155</xdr:colOff>
      <xdr:row>49</xdr:row>
      <xdr:rowOff>58809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18167" y="5217583"/>
          <a:ext cx="6095238" cy="36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21</xdr:row>
      <xdr:rowOff>0</xdr:rowOff>
    </xdr:from>
    <xdr:to>
      <xdr:col>10</xdr:col>
      <xdr:colOff>560155</xdr:colOff>
      <xdr:row>41</xdr:row>
      <xdr:rowOff>58810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8167" y="3778250"/>
          <a:ext cx="6095238" cy="365714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17</xdr:col>
      <xdr:colOff>316738</xdr:colOff>
      <xdr:row>41</xdr:row>
      <xdr:rowOff>58810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16333" y="3778250"/>
          <a:ext cx="6095238" cy="3657143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21</xdr:row>
      <xdr:rowOff>0</xdr:rowOff>
    </xdr:from>
    <xdr:to>
      <xdr:col>23</xdr:col>
      <xdr:colOff>687155</xdr:colOff>
      <xdr:row>41</xdr:row>
      <xdr:rowOff>58810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827250" y="3778250"/>
          <a:ext cx="6095238" cy="36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24</xdr:row>
      <xdr:rowOff>52906</xdr:rowOff>
    </xdr:from>
    <xdr:to>
      <xdr:col>10</xdr:col>
      <xdr:colOff>560155</xdr:colOff>
      <xdr:row>44</xdr:row>
      <xdr:rowOff>111716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BABE646-FC34-4617-9C60-36FA822BA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8167" y="4370906"/>
          <a:ext cx="6095238" cy="365714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24</xdr:row>
      <xdr:rowOff>52906</xdr:rowOff>
    </xdr:from>
    <xdr:to>
      <xdr:col>17</xdr:col>
      <xdr:colOff>316738</xdr:colOff>
      <xdr:row>44</xdr:row>
      <xdr:rowOff>111716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A5EA05D-CAD0-445F-B1AF-A8BB4BBC3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16333" y="4370906"/>
          <a:ext cx="6095238" cy="3657143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24</xdr:row>
      <xdr:rowOff>52906</xdr:rowOff>
    </xdr:from>
    <xdr:to>
      <xdr:col>23</xdr:col>
      <xdr:colOff>687155</xdr:colOff>
      <xdr:row>44</xdr:row>
      <xdr:rowOff>111716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AD2DDFF-6721-463C-B831-510F270FC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827250" y="4370906"/>
          <a:ext cx="6095238" cy="3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32"/>
  <sheetViews>
    <sheetView tabSelected="1" zoomScale="70" zoomScaleNormal="70" zoomScalePageLayoutView="75" workbookViewId="0">
      <selection activeCell="R21" sqref="R21"/>
    </sheetView>
  </sheetViews>
  <sheetFormatPr defaultColWidth="12.6640625" defaultRowHeight="14.25"/>
  <cols>
    <col min="1" max="1" width="8" style="1" customWidth="1"/>
    <col min="2" max="2" width="12.6640625" style="1"/>
    <col min="3" max="3" width="7" style="1" customWidth="1"/>
    <col min="4" max="4" width="6.88671875" style="2" customWidth="1"/>
    <col min="5" max="5" width="3.44140625" style="3" bestFit="1" customWidth="1"/>
    <col min="6" max="6" width="4.33203125" style="3" customWidth="1"/>
    <col min="7" max="7" width="3.44140625" style="3" bestFit="1" customWidth="1"/>
    <col min="8" max="8" width="4.33203125" style="3" customWidth="1"/>
    <col min="9" max="9" width="3.44140625" style="3" bestFit="1" customWidth="1"/>
    <col min="10" max="10" width="4.33203125" style="3" customWidth="1"/>
    <col min="11" max="11" width="3.44140625" style="3" bestFit="1" customWidth="1"/>
    <col min="12" max="12" width="4.33203125" style="3" customWidth="1"/>
    <col min="13" max="13" width="3.44140625" style="3" bestFit="1" customWidth="1"/>
    <col min="14" max="14" width="6.88671875" style="3" customWidth="1"/>
    <col min="15" max="15" width="3.44140625" style="3" bestFit="1" customWidth="1"/>
    <col min="16" max="16" width="4.33203125" style="3" customWidth="1"/>
    <col min="17" max="17" width="3.44140625" style="3" bestFit="1" customWidth="1"/>
    <col min="18" max="18" width="6.88671875" style="3" customWidth="1"/>
    <col min="19" max="19" width="3.44140625" style="3" bestFit="1" customWidth="1"/>
    <col min="20" max="20" width="4.33203125" style="3" customWidth="1"/>
    <col min="21" max="21" width="3.44140625" style="3" bestFit="1" customWidth="1"/>
    <col min="22" max="22" width="6.88671875" style="3" bestFit="1" customWidth="1"/>
    <col min="23" max="23" width="3.44140625" style="3" bestFit="1" customWidth="1"/>
    <col min="24" max="24" width="4.33203125" style="3" customWidth="1"/>
    <col min="25" max="25" width="3.44140625" style="3" bestFit="1" customWidth="1"/>
    <col min="26" max="26" width="4.33203125" style="3" customWidth="1"/>
    <col min="27" max="27" width="3.44140625" style="3" bestFit="1" customWidth="1"/>
    <col min="28" max="28" width="4.33203125" style="3" customWidth="1"/>
    <col min="29" max="29" width="3.44140625" style="3" bestFit="1" customWidth="1"/>
    <col min="30" max="30" width="4.33203125" style="3" customWidth="1"/>
    <col min="31" max="31" width="3.44140625" style="3" bestFit="1" customWidth="1"/>
    <col min="32" max="32" width="6.88671875" style="3" bestFit="1" customWidth="1"/>
    <col min="33" max="33" width="3.44140625" style="3" bestFit="1" customWidth="1"/>
    <col min="34" max="34" width="5.109375" style="1" customWidth="1"/>
    <col min="35" max="38" width="6.88671875" style="1" customWidth="1"/>
    <col min="39" max="16384" width="12.6640625" style="1"/>
  </cols>
  <sheetData>
    <row r="1" spans="1:34">
      <c r="A1" s="18" t="s">
        <v>0</v>
      </c>
      <c r="B1" s="19">
        <v>42783</v>
      </c>
    </row>
    <row r="2" spans="1:34">
      <c r="A2" s="20" t="s">
        <v>1</v>
      </c>
      <c r="B2" s="21" t="s">
        <v>60</v>
      </c>
    </row>
    <row r="3" spans="1:34">
      <c r="A3" s="20" t="s">
        <v>2</v>
      </c>
      <c r="B3" s="21" t="s">
        <v>3</v>
      </c>
    </row>
    <row r="4" spans="1:34" ht="15" thickBot="1">
      <c r="A4" s="22" t="s">
        <v>4</v>
      </c>
      <c r="B4" s="23" t="s">
        <v>5</v>
      </c>
    </row>
    <row r="5" spans="1:34">
      <c r="AH5" s="2" t="s">
        <v>35</v>
      </c>
    </row>
    <row r="6" spans="1:34">
      <c r="AH6" s="2" t="s">
        <v>36</v>
      </c>
    </row>
    <row r="7" spans="1:34" ht="15" thickBot="1"/>
    <row r="8" spans="1:34"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/>
    </row>
    <row r="9" spans="1:34"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9"/>
    </row>
    <row r="10" spans="1:34"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9"/>
    </row>
    <row r="11" spans="1:34" ht="28.5"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 t="s">
        <v>11</v>
      </c>
      <c r="P11" s="8"/>
      <c r="Q11" s="8" t="s">
        <v>12</v>
      </c>
      <c r="R11" s="8" t="s">
        <v>27</v>
      </c>
      <c r="S11" s="8" t="s">
        <v>13</v>
      </c>
      <c r="T11" s="8"/>
      <c r="U11" s="8" t="s">
        <v>14</v>
      </c>
      <c r="V11" s="8"/>
      <c r="W11" s="8" t="s">
        <v>15</v>
      </c>
      <c r="X11" s="8"/>
      <c r="Y11" s="8" t="s">
        <v>16</v>
      </c>
      <c r="Z11" s="8"/>
      <c r="AA11" s="8" t="s">
        <v>17</v>
      </c>
      <c r="AB11" s="8"/>
      <c r="AC11" s="8" t="s">
        <v>18</v>
      </c>
      <c r="AD11" s="8"/>
      <c r="AE11" s="8" t="s">
        <v>19</v>
      </c>
      <c r="AF11" s="8"/>
      <c r="AG11" s="8" t="s">
        <v>20</v>
      </c>
      <c r="AH11" s="9"/>
    </row>
    <row r="12" spans="1:34" ht="28.5">
      <c r="D12" s="7"/>
      <c r="E12" s="8"/>
      <c r="F12" s="8"/>
      <c r="G12" s="8"/>
      <c r="H12" s="8"/>
      <c r="I12" s="8"/>
      <c r="J12" s="8"/>
      <c r="K12" s="8"/>
      <c r="L12" s="8"/>
      <c r="M12" s="8"/>
      <c r="N12" s="8" t="s">
        <v>28</v>
      </c>
      <c r="O12" s="14"/>
      <c r="P12" s="8"/>
      <c r="Q12" s="14"/>
      <c r="S12" s="14"/>
      <c r="T12" s="8"/>
      <c r="U12" s="14"/>
      <c r="V12" s="8" t="s">
        <v>24</v>
      </c>
      <c r="W12" s="14"/>
      <c r="X12" s="8"/>
      <c r="Y12" s="14"/>
      <c r="Z12" s="8"/>
      <c r="AA12" s="14"/>
      <c r="AB12" s="8"/>
      <c r="AC12" s="14"/>
      <c r="AD12" s="8"/>
      <c r="AE12" s="14"/>
      <c r="AF12" s="8" t="s">
        <v>21</v>
      </c>
      <c r="AG12" s="14"/>
      <c r="AH12" s="9"/>
    </row>
    <row r="13" spans="1:34"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15"/>
      <c r="P13" s="8"/>
      <c r="Q13" s="15"/>
      <c r="R13" s="8"/>
      <c r="S13" s="15"/>
      <c r="T13" s="8"/>
      <c r="U13" s="15"/>
      <c r="V13" s="8"/>
      <c r="W13" s="15"/>
      <c r="X13" s="8"/>
      <c r="Y13" s="15"/>
      <c r="Z13" s="8"/>
      <c r="AA13" s="15"/>
      <c r="AB13" s="8"/>
      <c r="AC13" s="15"/>
      <c r="AD13" s="8"/>
      <c r="AE13" s="15"/>
      <c r="AF13" s="8"/>
      <c r="AG13" s="15"/>
      <c r="AH13" s="9"/>
    </row>
    <row r="14" spans="1:34"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15"/>
      <c r="P14" s="8"/>
      <c r="Q14" s="15"/>
      <c r="R14" s="8"/>
      <c r="S14" s="15"/>
      <c r="T14" s="8"/>
      <c r="U14" s="15"/>
      <c r="V14" s="8"/>
      <c r="W14" s="15"/>
      <c r="X14" s="8"/>
      <c r="Y14" s="15"/>
      <c r="Z14" s="8"/>
      <c r="AA14" s="15"/>
      <c r="AB14" s="8"/>
      <c r="AC14" s="15"/>
      <c r="AD14" s="8"/>
      <c r="AE14" s="15"/>
      <c r="AF14" s="8"/>
      <c r="AG14" s="15"/>
      <c r="AH14" s="9"/>
    </row>
    <row r="15" spans="1:34"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15"/>
      <c r="P15" s="8"/>
      <c r="Q15" s="15"/>
      <c r="R15" s="8"/>
      <c r="S15" s="15"/>
      <c r="T15" s="8"/>
      <c r="U15" s="15"/>
      <c r="V15" s="8"/>
      <c r="W15" s="15"/>
      <c r="X15" s="8"/>
      <c r="Y15" s="15"/>
      <c r="Z15" s="8"/>
      <c r="AA15" s="15"/>
      <c r="AB15" s="8"/>
      <c r="AC15" s="15"/>
      <c r="AD15" s="8"/>
      <c r="AE15" s="15"/>
      <c r="AF15" s="8"/>
      <c r="AG15" s="15"/>
      <c r="AH15" s="9"/>
    </row>
    <row r="16" spans="1:34"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15"/>
      <c r="P16" s="8"/>
      <c r="Q16" s="15"/>
      <c r="R16" s="8"/>
      <c r="S16" s="15"/>
      <c r="T16" s="8"/>
      <c r="U16" s="15"/>
      <c r="V16" s="8"/>
      <c r="W16" s="15"/>
      <c r="X16" s="8"/>
      <c r="Y16" s="15"/>
      <c r="Z16" s="8"/>
      <c r="AA16" s="15"/>
      <c r="AB16" s="8"/>
      <c r="AC16" s="15"/>
      <c r="AD16" s="8"/>
      <c r="AE16" s="15"/>
      <c r="AF16" s="8"/>
      <c r="AG16" s="15"/>
      <c r="AH16" s="9"/>
    </row>
    <row r="17" spans="4:34"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15"/>
      <c r="P17" s="8"/>
      <c r="Q17" s="15"/>
      <c r="R17" s="8"/>
      <c r="S17" s="15"/>
      <c r="T17" s="8"/>
      <c r="U17" s="15"/>
      <c r="V17" s="8"/>
      <c r="W17" s="15"/>
      <c r="X17" s="8"/>
      <c r="Y17" s="15"/>
      <c r="Z17" s="8"/>
      <c r="AA17" s="15"/>
      <c r="AB17" s="8"/>
      <c r="AC17" s="15"/>
      <c r="AD17" s="8"/>
      <c r="AE17" s="15"/>
      <c r="AF17" s="8"/>
      <c r="AG17" s="15"/>
      <c r="AH17" s="9"/>
    </row>
    <row r="18" spans="4:34">
      <c r="D18" s="7"/>
      <c r="E18" s="8" t="s">
        <v>6</v>
      </c>
      <c r="F18" s="8"/>
      <c r="G18" s="8" t="s">
        <v>7</v>
      </c>
      <c r="H18" s="8"/>
      <c r="I18" s="8" t="s">
        <v>8</v>
      </c>
      <c r="J18" s="8"/>
      <c r="K18" s="8" t="s">
        <v>9</v>
      </c>
      <c r="L18" s="8"/>
      <c r="M18" s="8" t="s">
        <v>10</v>
      </c>
      <c r="N18" s="8"/>
      <c r="O18" s="15"/>
      <c r="P18" s="8"/>
      <c r="Q18" s="15"/>
      <c r="R18" s="8"/>
      <c r="S18" s="15"/>
      <c r="T18" s="8"/>
      <c r="U18" s="15"/>
      <c r="V18" s="8"/>
      <c r="W18" s="15"/>
      <c r="X18" s="8"/>
      <c r="Y18" s="15"/>
      <c r="Z18" s="8"/>
      <c r="AA18" s="15"/>
      <c r="AB18" s="8"/>
      <c r="AC18" s="15"/>
      <c r="AD18" s="8"/>
      <c r="AE18" s="15"/>
      <c r="AF18" s="8"/>
      <c r="AG18" s="15"/>
      <c r="AH18" s="9"/>
    </row>
    <row r="19" spans="4:34" ht="28.5">
      <c r="D19" s="10" t="s">
        <v>32</v>
      </c>
      <c r="E19" s="14"/>
      <c r="F19" s="8"/>
      <c r="G19" s="14"/>
      <c r="H19" s="8"/>
      <c r="I19" s="14"/>
      <c r="J19" s="8"/>
      <c r="K19" s="14"/>
      <c r="L19" s="8"/>
      <c r="M19" s="14"/>
      <c r="N19" s="8" t="s">
        <v>29</v>
      </c>
      <c r="O19" s="15"/>
      <c r="P19" s="8"/>
      <c r="Q19" s="15"/>
      <c r="R19" s="8"/>
      <c r="S19" s="15"/>
      <c r="T19" s="8"/>
      <c r="U19" s="15"/>
      <c r="V19" s="8"/>
      <c r="W19" s="15"/>
      <c r="X19" s="8"/>
      <c r="Y19" s="15"/>
      <c r="Z19" s="8"/>
      <c r="AA19" s="15"/>
      <c r="AB19" s="8"/>
      <c r="AC19" s="15"/>
      <c r="AD19" s="8"/>
      <c r="AE19" s="15"/>
      <c r="AF19" s="8"/>
      <c r="AG19" s="15"/>
      <c r="AH19" s="9"/>
    </row>
    <row r="20" spans="4:34" ht="28.5">
      <c r="D20" s="7"/>
      <c r="E20" s="15"/>
      <c r="F20" s="8"/>
      <c r="G20" s="15"/>
      <c r="H20" s="8"/>
      <c r="I20" s="15"/>
      <c r="J20" s="8"/>
      <c r="K20" s="15"/>
      <c r="L20" s="8"/>
      <c r="M20" s="15"/>
      <c r="N20" s="8" t="s">
        <v>30</v>
      </c>
      <c r="O20" s="15"/>
      <c r="P20" s="8"/>
      <c r="Q20" s="15"/>
      <c r="R20" s="8"/>
      <c r="S20" s="15"/>
      <c r="T20" s="8"/>
      <c r="U20" s="15"/>
      <c r="V20" s="8" t="s">
        <v>25</v>
      </c>
      <c r="W20" s="15"/>
      <c r="X20" s="8"/>
      <c r="Y20" s="15"/>
      <c r="Z20" s="8"/>
      <c r="AA20" s="15"/>
      <c r="AB20" s="8"/>
      <c r="AC20" s="15"/>
      <c r="AD20" s="8"/>
      <c r="AE20" s="15"/>
      <c r="AF20" s="8" t="s">
        <v>23</v>
      </c>
      <c r="AG20" s="15"/>
      <c r="AH20" s="9"/>
    </row>
    <row r="21" spans="4:34">
      <c r="D21" s="7"/>
      <c r="E21" s="15"/>
      <c r="F21" s="8"/>
      <c r="G21" s="15"/>
      <c r="H21" s="8"/>
      <c r="I21" s="15"/>
      <c r="J21" s="8"/>
      <c r="K21" s="15"/>
      <c r="L21" s="8"/>
      <c r="M21" s="15"/>
      <c r="N21" s="8"/>
      <c r="O21" s="15"/>
      <c r="P21" s="8"/>
      <c r="Q21" s="15"/>
      <c r="R21" s="8"/>
      <c r="S21" s="15"/>
      <c r="T21" s="8"/>
      <c r="U21" s="15"/>
      <c r="V21" s="8"/>
      <c r="W21" s="15"/>
      <c r="X21" s="8"/>
      <c r="Y21" s="15"/>
      <c r="Z21" s="8"/>
      <c r="AA21" s="15"/>
      <c r="AB21" s="8"/>
      <c r="AC21" s="15"/>
      <c r="AD21" s="8"/>
      <c r="AE21" s="15"/>
      <c r="AF21" s="8"/>
      <c r="AG21" s="15"/>
      <c r="AH21" s="9"/>
    </row>
    <row r="22" spans="4:34">
      <c r="D22" s="7"/>
      <c r="E22" s="15"/>
      <c r="F22" s="8"/>
      <c r="G22" s="15"/>
      <c r="H22" s="8"/>
      <c r="I22" s="15"/>
      <c r="J22" s="8"/>
      <c r="K22" s="15"/>
      <c r="L22" s="8"/>
      <c r="M22" s="15"/>
      <c r="N22" s="8"/>
      <c r="O22" s="15"/>
      <c r="P22" s="8"/>
      <c r="Q22" s="15"/>
      <c r="R22" s="8"/>
      <c r="S22" s="15"/>
      <c r="T22" s="8"/>
      <c r="U22" s="15"/>
      <c r="V22" s="8"/>
      <c r="W22" s="15"/>
      <c r="X22" s="8"/>
      <c r="Y22" s="15"/>
      <c r="Z22" s="8"/>
      <c r="AA22" s="15"/>
      <c r="AB22" s="8"/>
      <c r="AC22" s="15"/>
      <c r="AD22" s="8"/>
      <c r="AE22" s="15"/>
      <c r="AF22" s="8"/>
      <c r="AG22" s="15"/>
      <c r="AH22" s="9"/>
    </row>
    <row r="23" spans="4:34">
      <c r="D23" s="7"/>
      <c r="E23" s="15"/>
      <c r="F23" s="8"/>
      <c r="G23" s="15"/>
      <c r="H23" s="8"/>
      <c r="I23" s="15"/>
      <c r="J23" s="8"/>
      <c r="K23" s="15"/>
      <c r="L23" s="8"/>
      <c r="M23" s="15"/>
      <c r="N23" s="8"/>
      <c r="O23" s="15"/>
      <c r="P23" s="8"/>
      <c r="Q23" s="15"/>
      <c r="R23" s="8"/>
      <c r="S23" s="15"/>
      <c r="T23" s="8"/>
      <c r="U23" s="15"/>
      <c r="V23" s="8"/>
      <c r="W23" s="15"/>
      <c r="X23" s="8"/>
      <c r="Y23" s="15"/>
      <c r="Z23" s="8"/>
      <c r="AA23" s="15"/>
      <c r="AB23" s="8"/>
      <c r="AC23" s="15"/>
      <c r="AD23" s="8"/>
      <c r="AE23" s="15"/>
      <c r="AF23" s="8"/>
      <c r="AG23" s="15"/>
      <c r="AH23" s="9"/>
    </row>
    <row r="24" spans="4:34" ht="28.5">
      <c r="D24" s="10" t="s">
        <v>33</v>
      </c>
      <c r="E24" s="15"/>
      <c r="F24" s="8"/>
      <c r="G24" s="15"/>
      <c r="H24" s="8"/>
      <c r="I24" s="15"/>
      <c r="J24" s="8"/>
      <c r="K24" s="15"/>
      <c r="L24" s="8"/>
      <c r="M24" s="15"/>
      <c r="N24" s="8"/>
      <c r="O24" s="15"/>
      <c r="P24" s="8"/>
      <c r="Q24" s="15"/>
      <c r="R24" s="8"/>
      <c r="S24" s="15"/>
      <c r="T24" s="8"/>
      <c r="U24" s="15"/>
      <c r="V24" s="8"/>
      <c r="W24" s="15"/>
      <c r="X24" s="8"/>
      <c r="Y24" s="15"/>
      <c r="Z24" s="8"/>
      <c r="AA24" s="15"/>
      <c r="AB24" s="8"/>
      <c r="AC24" s="15"/>
      <c r="AD24" s="8"/>
      <c r="AE24" s="15"/>
      <c r="AF24" s="8"/>
      <c r="AG24" s="15"/>
      <c r="AH24" s="9"/>
    </row>
    <row r="25" spans="4:34">
      <c r="D25" s="7"/>
      <c r="E25" s="15"/>
      <c r="F25" s="8"/>
      <c r="G25" s="15"/>
      <c r="H25" s="8"/>
      <c r="I25" s="15"/>
      <c r="J25" s="8"/>
      <c r="K25" s="15"/>
      <c r="L25" s="8"/>
      <c r="M25" s="15"/>
      <c r="N25" s="8"/>
      <c r="O25" s="15"/>
      <c r="P25" s="8"/>
      <c r="Q25" s="15"/>
      <c r="R25" s="8"/>
      <c r="S25" s="15"/>
      <c r="T25" s="8"/>
      <c r="U25" s="15"/>
      <c r="V25" s="8"/>
      <c r="W25" s="15"/>
      <c r="X25" s="8"/>
      <c r="Y25" s="15"/>
      <c r="Z25" s="8"/>
      <c r="AA25" s="15"/>
      <c r="AB25" s="8"/>
      <c r="AC25" s="15"/>
      <c r="AD25" s="8"/>
      <c r="AE25" s="15"/>
      <c r="AF25" s="8"/>
      <c r="AG25" s="15"/>
      <c r="AH25" s="9"/>
    </row>
    <row r="26" spans="4:34">
      <c r="D26" s="7"/>
      <c r="E26" s="15"/>
      <c r="F26" s="8"/>
      <c r="G26" s="15"/>
      <c r="H26" s="8"/>
      <c r="I26" s="15"/>
      <c r="J26" s="8"/>
      <c r="K26" s="15"/>
      <c r="L26" s="8"/>
      <c r="M26" s="15"/>
      <c r="N26" s="8"/>
      <c r="O26" s="15"/>
      <c r="P26" s="8"/>
      <c r="Q26" s="15"/>
      <c r="R26" s="8"/>
      <c r="S26" s="15"/>
      <c r="T26" s="8"/>
      <c r="U26" s="15"/>
      <c r="V26" s="8"/>
      <c r="W26" s="15"/>
      <c r="X26" s="8"/>
      <c r="Y26" s="15"/>
      <c r="Z26" s="8"/>
      <c r="AA26" s="15"/>
      <c r="AB26" s="8"/>
      <c r="AC26" s="15"/>
      <c r="AD26" s="8"/>
      <c r="AE26" s="15"/>
      <c r="AF26" s="8"/>
      <c r="AG26" s="15"/>
      <c r="AH26" s="9"/>
    </row>
    <row r="27" spans="4:34">
      <c r="D27" s="7"/>
      <c r="E27" s="15"/>
      <c r="F27" s="8"/>
      <c r="G27" s="15"/>
      <c r="H27" s="8"/>
      <c r="I27" s="15"/>
      <c r="J27" s="8"/>
      <c r="K27" s="15"/>
      <c r="L27" s="8"/>
      <c r="M27" s="15"/>
      <c r="N27" s="8"/>
      <c r="O27" s="15"/>
      <c r="P27" s="8"/>
      <c r="Q27" s="15"/>
      <c r="R27" s="8"/>
      <c r="S27" s="15"/>
      <c r="T27" s="8"/>
      <c r="U27" s="15"/>
      <c r="V27" s="8"/>
      <c r="W27" s="15"/>
      <c r="X27" s="8"/>
      <c r="Y27" s="15"/>
      <c r="Z27" s="8"/>
      <c r="AA27" s="15"/>
      <c r="AB27" s="8"/>
      <c r="AC27" s="15"/>
      <c r="AD27" s="8"/>
      <c r="AE27" s="15"/>
      <c r="AF27" s="8"/>
      <c r="AG27" s="15"/>
      <c r="AH27" s="9"/>
    </row>
    <row r="28" spans="4:34">
      <c r="D28" s="7"/>
      <c r="E28" s="15"/>
      <c r="F28" s="8"/>
      <c r="G28" s="15"/>
      <c r="H28" s="8"/>
      <c r="I28" s="15"/>
      <c r="J28" s="8"/>
      <c r="K28" s="15"/>
      <c r="L28" s="8"/>
      <c r="M28" s="15"/>
      <c r="N28" s="8"/>
      <c r="O28" s="15"/>
      <c r="P28" s="8"/>
      <c r="Q28" s="15"/>
      <c r="R28" s="8"/>
      <c r="S28" s="15"/>
      <c r="T28" s="8"/>
      <c r="U28" s="15"/>
      <c r="V28" s="8"/>
      <c r="W28" s="15"/>
      <c r="X28" s="8"/>
      <c r="Y28" s="15"/>
      <c r="Z28" s="8"/>
      <c r="AA28" s="15"/>
      <c r="AB28" s="8"/>
      <c r="AC28" s="15"/>
      <c r="AD28" s="8"/>
      <c r="AE28" s="15"/>
      <c r="AF28" s="8"/>
      <c r="AG28" s="15"/>
      <c r="AH28" s="9"/>
    </row>
    <row r="29" spans="4:34">
      <c r="D29" s="7"/>
      <c r="E29" s="15"/>
      <c r="F29" s="8"/>
      <c r="G29" s="15"/>
      <c r="H29" s="8"/>
      <c r="I29" s="15"/>
      <c r="J29" s="8"/>
      <c r="K29" s="15"/>
      <c r="L29" s="8"/>
      <c r="M29" s="15"/>
      <c r="N29" s="8"/>
      <c r="O29" s="15"/>
      <c r="P29" s="8"/>
      <c r="Q29" s="15"/>
      <c r="R29" s="8"/>
      <c r="S29" s="15"/>
      <c r="T29" s="8"/>
      <c r="U29" s="15"/>
      <c r="V29" s="8"/>
      <c r="W29" s="15"/>
      <c r="X29" s="8"/>
      <c r="Y29" s="15"/>
      <c r="Z29" s="8"/>
      <c r="AA29" s="15"/>
      <c r="AB29" s="8"/>
      <c r="AC29" s="15"/>
      <c r="AD29" s="8"/>
      <c r="AE29" s="15"/>
      <c r="AF29" s="8"/>
      <c r="AG29" s="15"/>
      <c r="AH29" s="9"/>
    </row>
    <row r="30" spans="4:34">
      <c r="D30" s="7"/>
      <c r="E30" s="15"/>
      <c r="F30" s="8"/>
      <c r="G30" s="15"/>
      <c r="H30" s="8"/>
      <c r="I30" s="15"/>
      <c r="J30" s="8"/>
      <c r="K30" s="15"/>
      <c r="L30" s="8"/>
      <c r="M30" s="15"/>
      <c r="N30" s="8"/>
      <c r="O30" s="15"/>
      <c r="P30" s="8"/>
      <c r="Q30" s="15"/>
      <c r="R30" s="8"/>
      <c r="S30" s="15"/>
      <c r="T30" s="8"/>
      <c r="U30" s="15"/>
      <c r="V30" s="8"/>
      <c r="W30" s="15"/>
      <c r="X30" s="8"/>
      <c r="Y30" s="15"/>
      <c r="Z30" s="8"/>
      <c r="AA30" s="15"/>
      <c r="AB30" s="8"/>
      <c r="AC30" s="15"/>
      <c r="AD30" s="8"/>
      <c r="AE30" s="15"/>
      <c r="AF30" s="8"/>
      <c r="AG30" s="15"/>
      <c r="AH30" s="9"/>
    </row>
    <row r="31" spans="4:34" ht="28.5">
      <c r="D31" s="10" t="s">
        <v>34</v>
      </c>
      <c r="E31" s="16"/>
      <c r="F31" s="8"/>
      <c r="G31" s="16"/>
      <c r="H31" s="8"/>
      <c r="I31" s="16"/>
      <c r="J31" s="8"/>
      <c r="K31" s="16"/>
      <c r="L31" s="8"/>
      <c r="M31" s="16"/>
      <c r="N31" s="8" t="s">
        <v>31</v>
      </c>
      <c r="O31" s="16"/>
      <c r="P31" s="8"/>
      <c r="Q31" s="16"/>
      <c r="R31" s="8"/>
      <c r="S31" s="16"/>
      <c r="T31" s="8"/>
      <c r="U31" s="16"/>
      <c r="V31" s="8" t="s">
        <v>26</v>
      </c>
      <c r="W31" s="16"/>
      <c r="X31" s="8"/>
      <c r="Y31" s="16"/>
      <c r="Z31" s="8"/>
      <c r="AA31" s="17"/>
      <c r="AB31" s="8"/>
      <c r="AC31" s="17"/>
      <c r="AD31" s="8"/>
      <c r="AE31" s="17"/>
      <c r="AF31" s="8" t="s">
        <v>22</v>
      </c>
      <c r="AG31" s="16"/>
      <c r="AH31" s="9"/>
    </row>
    <row r="32" spans="4:34" ht="15" thickBot="1"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3"/>
    </row>
  </sheetData>
  <phoneticPr fontId="1"/>
  <pageMargins left="0.70000000000000007" right="0.70000000000000007" top="0.75000000000000011" bottom="0.75000000000000011" header="0.30000000000000004" footer="0.30000000000000004"/>
  <pageSetup paperSize="9" scale="61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3"/>
  <sheetViews>
    <sheetView zoomScale="90" zoomScaleNormal="90" workbookViewId="0">
      <selection activeCell="D61" sqref="D61"/>
    </sheetView>
  </sheetViews>
  <sheetFormatPr defaultRowHeight="14.25"/>
  <cols>
    <col min="1" max="1" width="4.88671875" style="1" bestFit="1" customWidth="1"/>
    <col min="2" max="3" width="5.77734375" style="1" bestFit="1" customWidth="1"/>
    <col min="4" max="9" width="8.88671875" style="1"/>
    <col min="10" max="17" width="11.21875" style="1" bestFit="1" customWidth="1"/>
    <col min="18" max="18" width="13.21875" style="1" bestFit="1" customWidth="1"/>
    <col min="19" max="19" width="12.21875" style="1" bestFit="1" customWidth="1"/>
    <col min="20" max="20" width="13.21875" style="1" bestFit="1" customWidth="1"/>
    <col min="21" max="21" width="12.21875" style="1" bestFit="1" customWidth="1"/>
    <col min="22" max="22" width="13.21875" style="1" bestFit="1" customWidth="1"/>
    <col min="23" max="23" width="12.21875" style="1" bestFit="1" customWidth="1"/>
    <col min="24" max="24" width="13.21875" style="1" bestFit="1" customWidth="1"/>
    <col min="25" max="25" width="12.21875" style="1" bestFit="1" customWidth="1"/>
    <col min="26" max="29" width="11.21875" style="1" bestFit="1" customWidth="1"/>
    <col min="30" max="16384" width="8.88671875" style="1"/>
  </cols>
  <sheetData>
    <row r="1" spans="1:29">
      <c r="A1" s="27" t="s">
        <v>0</v>
      </c>
      <c r="B1" s="27"/>
      <c r="C1" s="26">
        <v>42783</v>
      </c>
      <c r="D1" s="26"/>
      <c r="E1" s="26"/>
    </row>
    <row r="2" spans="1:29">
      <c r="A2" s="27" t="s">
        <v>1</v>
      </c>
      <c r="B2" s="27"/>
      <c r="C2" s="27" t="s">
        <v>60</v>
      </c>
      <c r="D2" s="27"/>
      <c r="E2" s="27"/>
      <c r="F2" s="24"/>
      <c r="G2" s="24"/>
      <c r="H2" s="24"/>
      <c r="I2" s="24"/>
      <c r="J2" s="24" t="s">
        <v>45</v>
      </c>
      <c r="K2" s="24"/>
      <c r="L2" s="24"/>
      <c r="M2" s="24"/>
      <c r="N2" s="24"/>
      <c r="O2" s="24"/>
      <c r="P2" s="24"/>
      <c r="Q2" s="24"/>
      <c r="R2" s="1" t="s">
        <v>47</v>
      </c>
      <c r="V2" s="1" t="s">
        <v>46</v>
      </c>
      <c r="W2" s="1" t="s">
        <v>51</v>
      </c>
      <c r="Z2" s="1" t="s">
        <v>58</v>
      </c>
    </row>
    <row r="3" spans="1:29">
      <c r="A3" s="27" t="s">
        <v>4</v>
      </c>
      <c r="B3" s="27"/>
      <c r="C3" s="27" t="s">
        <v>5</v>
      </c>
      <c r="D3" s="27"/>
      <c r="E3" s="27"/>
      <c r="G3" s="24"/>
      <c r="H3" s="24" t="s">
        <v>56</v>
      </c>
      <c r="I3" s="24"/>
      <c r="J3" s="25" t="s">
        <v>41</v>
      </c>
      <c r="K3" s="25"/>
      <c r="L3" s="25" t="s">
        <v>42</v>
      </c>
      <c r="M3" s="25"/>
      <c r="N3" s="25" t="s">
        <v>43</v>
      </c>
      <c r="O3" s="25"/>
      <c r="P3" s="25" t="s">
        <v>44</v>
      </c>
      <c r="Q3" s="25"/>
      <c r="R3" s="24" t="s">
        <v>41</v>
      </c>
      <c r="S3" s="24" t="s">
        <v>42</v>
      </c>
      <c r="T3" s="24" t="s">
        <v>43</v>
      </c>
      <c r="U3" s="24" t="s">
        <v>44</v>
      </c>
      <c r="V3" s="24" t="s">
        <v>41</v>
      </c>
      <c r="W3" s="24" t="s">
        <v>42</v>
      </c>
      <c r="X3" s="24" t="s">
        <v>43</v>
      </c>
      <c r="Y3" s="24" t="s">
        <v>44</v>
      </c>
      <c r="Z3" s="24" t="s">
        <v>41</v>
      </c>
      <c r="AA3" s="24" t="s">
        <v>42</v>
      </c>
      <c r="AB3" s="24" t="s">
        <v>43</v>
      </c>
      <c r="AC3" s="24" t="s">
        <v>44</v>
      </c>
    </row>
    <row r="4" spans="1:29">
      <c r="A4" s="1" t="s">
        <v>48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52</v>
      </c>
      <c r="G4" s="1" t="s">
        <v>53</v>
      </c>
      <c r="H4" s="1" t="s">
        <v>54</v>
      </c>
      <c r="I4" s="1" t="s">
        <v>55</v>
      </c>
      <c r="J4" s="1" t="s">
        <v>39</v>
      </c>
      <c r="K4" s="1" t="s">
        <v>40</v>
      </c>
      <c r="L4" s="1" t="s">
        <v>39</v>
      </c>
      <c r="M4" s="1" t="s">
        <v>40</v>
      </c>
      <c r="N4" s="1" t="s">
        <v>39</v>
      </c>
      <c r="O4" s="1" t="s">
        <v>40</v>
      </c>
      <c r="P4" s="1" t="s">
        <v>39</v>
      </c>
      <c r="Q4" s="1" t="s">
        <v>40</v>
      </c>
      <c r="R4" s="1" t="s">
        <v>47</v>
      </c>
      <c r="S4" s="1" t="s">
        <v>47</v>
      </c>
      <c r="T4" s="1" t="s">
        <v>47</v>
      </c>
      <c r="U4" s="1" t="s">
        <v>47</v>
      </c>
      <c r="V4" s="24" t="s">
        <v>46</v>
      </c>
      <c r="W4" s="24" t="s">
        <v>46</v>
      </c>
      <c r="X4" s="24" t="s">
        <v>46</v>
      </c>
      <c r="Y4" s="24" t="s">
        <v>46</v>
      </c>
      <c r="Z4" s="1" t="s">
        <v>58</v>
      </c>
      <c r="AA4" s="1" t="s">
        <v>58</v>
      </c>
      <c r="AB4" s="1" t="s">
        <v>58</v>
      </c>
      <c r="AC4" s="1" t="s">
        <v>58</v>
      </c>
    </row>
    <row r="5" spans="1:29">
      <c r="A5" s="1" t="s">
        <v>20</v>
      </c>
      <c r="B5" s="1">
        <v>1</v>
      </c>
      <c r="C5" s="1">
        <v>1</v>
      </c>
      <c r="D5" s="1">
        <v>24.8</v>
      </c>
      <c r="E5" s="1">
        <v>17.2</v>
      </c>
      <c r="F5" s="1">
        <f>$D5+273.15</f>
        <v>297.95</v>
      </c>
      <c r="G5" s="1">
        <f>$E5+273.15</f>
        <v>290.34999999999997</v>
      </c>
      <c r="H5" s="1">
        <f>1-$F5/647.096</f>
        <v>0.53955827265197132</v>
      </c>
      <c r="I5" s="1">
        <f>1-$G5/647.096</f>
        <v>0.55130305240644362</v>
      </c>
      <c r="J5" s="1">
        <f>6.1078*POWER(10,(7.5*$D5/($D5+273.3)))*100</f>
        <v>2569.4282912152298</v>
      </c>
      <c r="K5" s="1">
        <f>6.1078*POWER(10,(7.5*$E5/($E5+273.3)))*100</f>
        <v>1698.0355163689403</v>
      </c>
      <c r="L5" s="1">
        <f>EXP(-6096.9385/$F5+16.635794-2.711193*POWER(10,-2)*$F5+1.673952*POWER(10,-5)*$F5*$F5+2.433502*LN($F5))*100</f>
        <v>3132.3026508663838</v>
      </c>
      <c r="M5" s="1">
        <f>EXP(-6096.9385/$G5+16.635794-2.711193*POWER(10,-2)*$G5+1.673952*POWER(10,-5)*$G5*$G5+2.433502*LN($G5))*100</f>
        <v>1962.9979516366423</v>
      </c>
      <c r="N5" s="1">
        <f>6.1365*EXP(17.502*$D5/($D5+240.97))*100</f>
        <v>3141.9606428378634</v>
      </c>
      <c r="O5" s="1">
        <f>0.61365*EXP(17.502*$E5/($E5+240.97))*1000</f>
        <v>1969.3452726681003</v>
      </c>
      <c r="P5" s="1">
        <f>EXP(647.096/F5*((-7.85951783*H5+1.84408259*POWER(H5,1.5)-11.7866497*POWER(H5,3)+22.6807411*POWER(H5,3.5)-15.9618719*POWER(H5,4)+1.80122502*POWER(H5,7.5))))*22064000</f>
        <v>3132.2242991976609</v>
      </c>
      <c r="Q5" s="1">
        <f>EXP(647.096/G5*((-7.85951783*I5+1.84408259*POWER(I5,1.5)-11.7866497*POWER(I5,3)+22.6807411*POWER(I5,3.5)-15.9618719*POWER(I5,4)+1.80122502*POWER(I5,7.5))))*22064000</f>
        <v>1962.9537961455164</v>
      </c>
      <c r="R5" s="1">
        <f t="shared" ref="R5:R19" si="0">K5-0.000662*101325*($D5-$E5)</f>
        <v>1188.2491763689402</v>
      </c>
      <c r="S5" s="1">
        <f t="shared" ref="S5:S28" si="1">M5-0.000662*101325*($D5-$E5)</f>
        <v>1453.2116116366421</v>
      </c>
      <c r="T5" s="1">
        <f t="shared" ref="T5:T28" si="2">O5-0.000662*101325*($D5-$E5)</f>
        <v>1459.5589326681002</v>
      </c>
      <c r="U5" s="1">
        <f t="shared" ref="U5:U28" si="3">Q5-0.000662*101325*($D5-$E5)</f>
        <v>1453.1674561455163</v>
      </c>
      <c r="V5" s="1">
        <f t="shared" ref="V5:V28" si="4">U5/P5*100</f>
        <v>46.39410582817311</v>
      </c>
      <c r="W5" s="1">
        <f t="shared" ref="W5:W28" si="5">R5/J5*100</f>
        <v>46.245664081442378</v>
      </c>
      <c r="X5" s="1">
        <f t="shared" ref="X5:X28" si="6">S5/L5*100</f>
        <v>46.394355003808109</v>
      </c>
      <c r="Y5" s="1">
        <f t="shared" ref="Y5:Y28" si="7">T5/N5*100</f>
        <v>46.453762430003131</v>
      </c>
      <c r="Z5" s="1">
        <f>(J5-R5)/1000</f>
        <v>1.3811791148462895</v>
      </c>
      <c r="AA5" s="1">
        <f>(L5-S5)/1000</f>
        <v>1.6790910392297418</v>
      </c>
      <c r="AB5" s="1">
        <f>(N5-T5)/1000</f>
        <v>1.6824017101697633</v>
      </c>
      <c r="AC5" s="1">
        <f>(P5-U5)/1000</f>
        <v>1.6790568430521446</v>
      </c>
    </row>
    <row r="6" spans="1:29">
      <c r="B6" s="1">
        <v>1</v>
      </c>
      <c r="C6" s="1">
        <v>1</v>
      </c>
      <c r="D6" s="1">
        <v>24.8</v>
      </c>
      <c r="E6" s="1">
        <v>17.2</v>
      </c>
      <c r="F6" s="1">
        <f t="shared" ref="F6:F28" si="8">$D6+273.15</f>
        <v>297.95</v>
      </c>
      <c r="G6" s="1">
        <f t="shared" ref="G6:G28" si="9">$E6+273.15</f>
        <v>290.34999999999997</v>
      </c>
      <c r="H6" s="1">
        <f t="shared" ref="H6:H28" si="10">1-$F6/647.096</f>
        <v>0.53955827265197132</v>
      </c>
      <c r="I6" s="1">
        <f t="shared" ref="I6:I28" si="11">1-$G6/647.096</f>
        <v>0.55130305240644362</v>
      </c>
      <c r="J6" s="1">
        <f t="shared" ref="J6:J28" si="12">6.1078*POWER(10,(7.5*$D6/($D6+273.3)))*100</f>
        <v>2569.4282912152298</v>
      </c>
      <c r="K6" s="1">
        <f t="shared" ref="K6:K28" si="13">6.1078*POWER(10,(7.5*$E6/($E6+273.3)))*100</f>
        <v>1698.0355163689403</v>
      </c>
      <c r="L6" s="1">
        <f t="shared" ref="L6:L28" si="14">EXP(-6096.9385/$F6+16.635794-2.711193*POWER(10,-2)*$F6+1.673952*POWER(10,-5)*$F6*$F6+2.433502*LN($F6))*100</f>
        <v>3132.3026508663838</v>
      </c>
      <c r="M6" s="1">
        <f t="shared" ref="M6:M28" si="15">EXP(-6096.9385/$G6+16.635794-2.711193*POWER(10,-2)*$G6+1.673952*POWER(10,-5)*$G6*$G6+2.433502*LN($G6))*100</f>
        <v>1962.9979516366423</v>
      </c>
      <c r="N6" s="1">
        <f t="shared" ref="N6:N28" si="16">6.1365*EXP(17.502*$D6/($D6+240.97))*100</f>
        <v>3141.9606428378634</v>
      </c>
      <c r="O6" s="1">
        <f t="shared" ref="O6:O28" si="17">0.61365*EXP(17.502*$E6/($E6+240.97))*1000</f>
        <v>1969.3452726681003</v>
      </c>
      <c r="P6" s="1">
        <f t="shared" ref="P6:P28" si="18">EXP(647.096/F6*((-7.85951783*H6+1.84408259*POWER(H6,1.5)-11.7866497*POWER(H6,3)+22.6807411*POWER(H6,3.5)-15.9618719*POWER(H6,4)+1.80122502*POWER(H6,7.5))))*22064000</f>
        <v>3132.2242991976609</v>
      </c>
      <c r="Q6" s="1">
        <f t="shared" ref="Q6:Q28" si="19">EXP(647.096/G6*((-7.85951783*I6+1.84408259*POWER(I6,1.5)-11.7866497*POWER(I6,3)+22.6807411*POWER(I6,3.5)-15.9618719*POWER(I6,4)+1.80122502*POWER(I6,7.5))))*22064000</f>
        <v>1962.9537961455164</v>
      </c>
      <c r="R6" s="1">
        <f t="shared" si="0"/>
        <v>1188.2491763689402</v>
      </c>
      <c r="S6" s="1">
        <f t="shared" si="1"/>
        <v>1453.2116116366421</v>
      </c>
      <c r="T6" s="1">
        <f t="shared" si="2"/>
        <v>1459.5589326681002</v>
      </c>
      <c r="U6" s="1">
        <f t="shared" si="3"/>
        <v>1453.1674561455163</v>
      </c>
      <c r="V6" s="1">
        <f t="shared" si="4"/>
        <v>46.39410582817311</v>
      </c>
      <c r="W6" s="1">
        <f t="shared" si="5"/>
        <v>46.245664081442378</v>
      </c>
      <c r="X6" s="1">
        <f t="shared" si="6"/>
        <v>46.394355003808109</v>
      </c>
      <c r="Y6" s="1">
        <f t="shared" si="7"/>
        <v>46.453762430003131</v>
      </c>
      <c r="Z6" s="1">
        <f t="shared" ref="Z6:Z19" si="20">(J6-R6)/1000</f>
        <v>1.3811791148462895</v>
      </c>
      <c r="AA6" s="1">
        <f t="shared" ref="AA6:AA19" si="21">(L6-S6)/1000</f>
        <v>1.6790910392297418</v>
      </c>
      <c r="AB6" s="1">
        <f t="shared" ref="AB6:AB19" si="22">(N6-T6)/1000</f>
        <v>1.6824017101697633</v>
      </c>
      <c r="AC6" s="1">
        <f t="shared" ref="AC6:AC19" si="23">(P6-U6)/1000</f>
        <v>1.6790568430521446</v>
      </c>
    </row>
    <row r="7" spans="1:29">
      <c r="B7" s="1">
        <v>1</v>
      </c>
      <c r="C7" s="1">
        <v>5</v>
      </c>
      <c r="D7" s="1">
        <v>24.6</v>
      </c>
      <c r="E7" s="1">
        <v>18.399999999999999</v>
      </c>
      <c r="F7" s="1">
        <f t="shared" si="8"/>
        <v>297.75</v>
      </c>
      <c r="G7" s="1">
        <f t="shared" si="9"/>
        <v>291.54999999999995</v>
      </c>
      <c r="H7" s="1">
        <f t="shared" si="10"/>
        <v>0.53986734580340467</v>
      </c>
      <c r="I7" s="1">
        <f t="shared" si="11"/>
        <v>0.54944861349784269</v>
      </c>
      <c r="J7" s="1">
        <f t="shared" si="12"/>
        <v>2542.2611166633283</v>
      </c>
      <c r="K7" s="1">
        <f t="shared" si="13"/>
        <v>1815.4052936245239</v>
      </c>
      <c r="L7" s="1">
        <f t="shared" si="14"/>
        <v>3095.0910965599805</v>
      </c>
      <c r="M7" s="1">
        <f t="shared" si="15"/>
        <v>2117.1968366740361</v>
      </c>
      <c r="N7" s="1">
        <f t="shared" si="16"/>
        <v>3104.635289091018</v>
      </c>
      <c r="O7" s="1">
        <f t="shared" si="17"/>
        <v>2123.957410008074</v>
      </c>
      <c r="P7" s="1">
        <f t="shared" si="18"/>
        <v>3095.0138028789634</v>
      </c>
      <c r="Q7" s="1">
        <f t="shared" si="19"/>
        <v>2117.1480451608368</v>
      </c>
      <c r="R7" s="1">
        <f t="shared" si="0"/>
        <v>1399.5269636245237</v>
      </c>
      <c r="S7" s="1">
        <f t="shared" si="1"/>
        <v>1701.3185066740359</v>
      </c>
      <c r="T7" s="1">
        <f t="shared" si="2"/>
        <v>1708.0790800080738</v>
      </c>
      <c r="U7" s="1">
        <f t="shared" si="3"/>
        <v>1701.2697151608365</v>
      </c>
      <c r="V7" s="1">
        <f t="shared" si="4"/>
        <v>54.968081679581701</v>
      </c>
      <c r="W7" s="1">
        <f t="shared" si="5"/>
        <v>55.050480631249144</v>
      </c>
      <c r="X7" s="1">
        <f t="shared" si="6"/>
        <v>54.968285378254478</v>
      </c>
      <c r="Y7" s="1">
        <f t="shared" si="7"/>
        <v>55.017060651532077</v>
      </c>
      <c r="Z7" s="1">
        <f t="shared" si="20"/>
        <v>1.1427341530388047</v>
      </c>
      <c r="AA7" s="1">
        <f t="shared" si="21"/>
        <v>1.3937725898859445</v>
      </c>
      <c r="AB7" s="1">
        <f t="shared" si="22"/>
        <v>1.3965562090829442</v>
      </c>
      <c r="AC7" s="1">
        <f t="shared" si="23"/>
        <v>1.3937440877181269</v>
      </c>
    </row>
    <row r="8" spans="1:29">
      <c r="B8" s="1">
        <v>1</v>
      </c>
      <c r="C8" s="1">
        <v>10</v>
      </c>
      <c r="D8" s="1">
        <v>24.8</v>
      </c>
      <c r="E8" s="1">
        <v>19.2</v>
      </c>
      <c r="F8" s="1">
        <f t="shared" si="8"/>
        <v>297.95</v>
      </c>
      <c r="G8" s="1">
        <f t="shared" si="9"/>
        <v>292.34999999999997</v>
      </c>
      <c r="H8" s="1">
        <f t="shared" si="10"/>
        <v>0.53955827265197132</v>
      </c>
      <c r="I8" s="1">
        <f t="shared" si="11"/>
        <v>0.54821232089210881</v>
      </c>
      <c r="J8" s="1">
        <f t="shared" si="12"/>
        <v>2569.4282912152298</v>
      </c>
      <c r="K8" s="1">
        <f t="shared" si="13"/>
        <v>1897.5468177283069</v>
      </c>
      <c r="L8" s="1">
        <f t="shared" si="14"/>
        <v>3132.3026508663838</v>
      </c>
      <c r="M8" s="1">
        <f t="shared" si="15"/>
        <v>2225.7992025236695</v>
      </c>
      <c r="N8" s="1">
        <f t="shared" si="16"/>
        <v>3141.9606428378634</v>
      </c>
      <c r="O8" s="1">
        <f t="shared" si="17"/>
        <v>2232.8534106377565</v>
      </c>
      <c r="P8" s="1">
        <f t="shared" si="18"/>
        <v>3132.2242991976609</v>
      </c>
      <c r="Q8" s="1">
        <f t="shared" si="19"/>
        <v>2225.7471726155472</v>
      </c>
      <c r="R8" s="1">
        <f t="shared" si="0"/>
        <v>1521.9147777283067</v>
      </c>
      <c r="S8" s="1">
        <f t="shared" si="1"/>
        <v>1850.1671625236693</v>
      </c>
      <c r="T8" s="1">
        <f t="shared" si="2"/>
        <v>1857.2213706377563</v>
      </c>
      <c r="U8" s="1">
        <f t="shared" si="3"/>
        <v>1850.1151326155471</v>
      </c>
      <c r="V8" s="1">
        <f t="shared" si="4"/>
        <v>59.067134275456127</v>
      </c>
      <c r="W8" s="1">
        <f t="shared" si="5"/>
        <v>59.231650205287735</v>
      </c>
      <c r="X8" s="1">
        <f t="shared" si="6"/>
        <v>59.067317840819747</v>
      </c>
      <c r="Y8" s="1">
        <f t="shared" si="7"/>
        <v>59.11026845200351</v>
      </c>
      <c r="Z8" s="1">
        <f t="shared" si="20"/>
        <v>1.0475135134869231</v>
      </c>
      <c r="AA8" s="1">
        <f t="shared" si="21"/>
        <v>1.2821354883427145</v>
      </c>
      <c r="AB8" s="1">
        <f t="shared" si="22"/>
        <v>1.284739272200107</v>
      </c>
      <c r="AC8" s="1">
        <f t="shared" si="23"/>
        <v>1.2821091665821138</v>
      </c>
    </row>
    <row r="9" spans="1:29">
      <c r="F9" s="1">
        <f t="shared" si="8"/>
        <v>273.14999999999998</v>
      </c>
      <c r="G9" s="1">
        <f t="shared" si="9"/>
        <v>273.14999999999998</v>
      </c>
      <c r="H9" s="1">
        <f t="shared" si="10"/>
        <v>0.57788334342972303</v>
      </c>
      <c r="I9" s="1">
        <f t="shared" si="11"/>
        <v>0.57788334342972303</v>
      </c>
      <c r="J9" s="1">
        <f t="shared" si="12"/>
        <v>610.78</v>
      </c>
      <c r="K9" s="1">
        <f t="shared" si="13"/>
        <v>610.78</v>
      </c>
      <c r="L9" s="1">
        <f t="shared" si="14"/>
        <v>611.21283148217674</v>
      </c>
      <c r="M9" s="1">
        <f t="shared" si="15"/>
        <v>611.21283148217674</v>
      </c>
      <c r="N9" s="1">
        <f t="shared" si="16"/>
        <v>613.65</v>
      </c>
      <c r="O9" s="1">
        <f t="shared" si="17"/>
        <v>613.65</v>
      </c>
      <c r="P9" s="1">
        <f t="shared" si="18"/>
        <v>611.21284593985456</v>
      </c>
      <c r="Q9" s="1">
        <f t="shared" si="19"/>
        <v>611.21284593985456</v>
      </c>
      <c r="R9" s="1">
        <f t="shared" si="0"/>
        <v>610.78</v>
      </c>
      <c r="S9" s="1">
        <f t="shared" si="1"/>
        <v>611.21283148217674</v>
      </c>
      <c r="T9" s="1">
        <f t="shared" si="2"/>
        <v>613.65</v>
      </c>
      <c r="U9" s="1">
        <f t="shared" si="3"/>
        <v>611.21284593985456</v>
      </c>
      <c r="V9" s="1">
        <f t="shared" si="4"/>
        <v>100</v>
      </c>
      <c r="W9" s="1">
        <f t="shared" si="5"/>
        <v>100</v>
      </c>
      <c r="X9" s="1">
        <f t="shared" si="6"/>
        <v>100</v>
      </c>
      <c r="Y9" s="1">
        <f t="shared" si="7"/>
        <v>100</v>
      </c>
      <c r="Z9" s="1">
        <f t="shared" si="20"/>
        <v>0</v>
      </c>
      <c r="AA9" s="1">
        <f t="shared" si="21"/>
        <v>0</v>
      </c>
      <c r="AB9" s="1">
        <f t="shared" si="22"/>
        <v>0</v>
      </c>
      <c r="AC9" s="1">
        <f t="shared" si="23"/>
        <v>0</v>
      </c>
    </row>
    <row r="10" spans="1:29">
      <c r="A10" s="1" t="s">
        <v>49</v>
      </c>
      <c r="B10" s="1">
        <v>6</v>
      </c>
      <c r="C10" s="1">
        <v>1</v>
      </c>
      <c r="D10" s="1">
        <v>23.6</v>
      </c>
      <c r="E10" s="1">
        <v>16.600000000000001</v>
      </c>
      <c r="F10" s="1">
        <f t="shared" si="8"/>
        <v>296.75</v>
      </c>
      <c r="G10" s="1">
        <f t="shared" si="9"/>
        <v>289.75</v>
      </c>
      <c r="H10" s="1">
        <f t="shared" si="10"/>
        <v>0.54141271156057214</v>
      </c>
      <c r="I10" s="1">
        <f t="shared" si="11"/>
        <v>0.55223027186074403</v>
      </c>
      <c r="J10" s="1">
        <f t="shared" si="12"/>
        <v>2410.1558740590112</v>
      </c>
      <c r="K10" s="1">
        <f t="shared" si="13"/>
        <v>1641.8869142817898</v>
      </c>
      <c r="L10" s="1">
        <f t="shared" si="14"/>
        <v>2914.7605869924364</v>
      </c>
      <c r="M10" s="1">
        <f t="shared" si="15"/>
        <v>1889.6599232149838</v>
      </c>
      <c r="N10" s="1">
        <f t="shared" si="16"/>
        <v>2923.7627635989375</v>
      </c>
      <c r="O10" s="1">
        <f t="shared" si="17"/>
        <v>1895.8117126142029</v>
      </c>
      <c r="P10" s="1">
        <f t="shared" si="18"/>
        <v>2914.6884465737066</v>
      </c>
      <c r="Q10" s="1">
        <f t="shared" si="19"/>
        <v>1889.6179896817932</v>
      </c>
      <c r="R10" s="1">
        <f t="shared" si="0"/>
        <v>1172.3468642817897</v>
      </c>
      <c r="S10" s="1">
        <f t="shared" si="1"/>
        <v>1420.1198732149837</v>
      </c>
      <c r="T10" s="1">
        <f t="shared" si="2"/>
        <v>1426.2716626142028</v>
      </c>
      <c r="U10" s="1">
        <f t="shared" si="3"/>
        <v>1420.0779396817932</v>
      </c>
      <c r="V10" s="1">
        <f t="shared" si="4"/>
        <v>48.721431662829431</v>
      </c>
      <c r="W10" s="1">
        <f t="shared" si="5"/>
        <v>48.641952037210253</v>
      </c>
      <c r="X10" s="1">
        <f t="shared" si="6"/>
        <v>48.721664467143036</v>
      </c>
      <c r="Y10" s="1">
        <f t="shared" si="7"/>
        <v>48.782058529898201</v>
      </c>
      <c r="Z10" s="1">
        <f t="shared" si="20"/>
        <v>1.2378090097772214</v>
      </c>
      <c r="AA10" s="1">
        <f t="shared" si="21"/>
        <v>1.4946407137774527</v>
      </c>
      <c r="AB10" s="1">
        <f t="shared" si="22"/>
        <v>1.4974911009847347</v>
      </c>
      <c r="AC10" s="1">
        <f t="shared" si="23"/>
        <v>1.4946105068919135</v>
      </c>
    </row>
    <row r="11" spans="1:29">
      <c r="B11" s="1">
        <v>6</v>
      </c>
      <c r="C11" s="1">
        <v>1</v>
      </c>
      <c r="D11" s="1">
        <v>23.6</v>
      </c>
      <c r="E11" s="1">
        <v>16.600000000000001</v>
      </c>
      <c r="F11" s="1">
        <f t="shared" si="8"/>
        <v>296.75</v>
      </c>
      <c r="G11" s="1">
        <f t="shared" si="9"/>
        <v>289.75</v>
      </c>
      <c r="H11" s="1">
        <f t="shared" si="10"/>
        <v>0.54141271156057214</v>
      </c>
      <c r="I11" s="1">
        <f t="shared" si="11"/>
        <v>0.55223027186074403</v>
      </c>
      <c r="J11" s="1">
        <f t="shared" si="12"/>
        <v>2410.1558740590112</v>
      </c>
      <c r="K11" s="1">
        <f t="shared" si="13"/>
        <v>1641.8869142817898</v>
      </c>
      <c r="L11" s="1">
        <f t="shared" si="14"/>
        <v>2914.7605869924364</v>
      </c>
      <c r="M11" s="1">
        <f t="shared" si="15"/>
        <v>1889.6599232149838</v>
      </c>
      <c r="N11" s="1">
        <f t="shared" si="16"/>
        <v>2923.7627635989375</v>
      </c>
      <c r="O11" s="1">
        <f t="shared" si="17"/>
        <v>1895.8117126142029</v>
      </c>
      <c r="P11" s="1">
        <f t="shared" si="18"/>
        <v>2914.6884465737066</v>
      </c>
      <c r="Q11" s="1">
        <f t="shared" si="19"/>
        <v>1889.6179896817932</v>
      </c>
      <c r="R11" s="1">
        <f t="shared" si="0"/>
        <v>1172.3468642817897</v>
      </c>
      <c r="S11" s="1">
        <f t="shared" si="1"/>
        <v>1420.1198732149837</v>
      </c>
      <c r="T11" s="1">
        <f t="shared" si="2"/>
        <v>1426.2716626142028</v>
      </c>
      <c r="U11" s="1">
        <f t="shared" si="3"/>
        <v>1420.0779396817932</v>
      </c>
      <c r="V11" s="1">
        <f t="shared" si="4"/>
        <v>48.721431662829431</v>
      </c>
      <c r="W11" s="1">
        <f t="shared" si="5"/>
        <v>48.641952037210253</v>
      </c>
      <c r="X11" s="1">
        <f t="shared" si="6"/>
        <v>48.721664467143036</v>
      </c>
      <c r="Y11" s="1">
        <f t="shared" si="7"/>
        <v>48.782058529898201</v>
      </c>
      <c r="Z11" s="1">
        <f t="shared" si="20"/>
        <v>1.2378090097772214</v>
      </c>
      <c r="AA11" s="1">
        <f t="shared" si="21"/>
        <v>1.4946407137774527</v>
      </c>
      <c r="AB11" s="1">
        <f t="shared" si="22"/>
        <v>1.4974911009847347</v>
      </c>
      <c r="AC11" s="1">
        <f t="shared" si="23"/>
        <v>1.4946105068919135</v>
      </c>
    </row>
    <row r="12" spans="1:29">
      <c r="B12" s="1">
        <v>6</v>
      </c>
      <c r="C12" s="1">
        <v>5</v>
      </c>
      <c r="D12" s="1">
        <v>23.8</v>
      </c>
      <c r="E12" s="1">
        <v>17.600000000000001</v>
      </c>
      <c r="F12" s="1">
        <f t="shared" si="8"/>
        <v>296.95</v>
      </c>
      <c r="G12" s="1">
        <f t="shared" si="9"/>
        <v>290.75</v>
      </c>
      <c r="H12" s="1">
        <f t="shared" si="10"/>
        <v>0.54110363840913878</v>
      </c>
      <c r="I12" s="1">
        <f t="shared" si="11"/>
        <v>0.55068490610357657</v>
      </c>
      <c r="J12" s="1">
        <f t="shared" si="12"/>
        <v>2436.0860029788041</v>
      </c>
      <c r="K12" s="1">
        <f t="shared" si="13"/>
        <v>1736.3968438250336</v>
      </c>
      <c r="L12" s="1">
        <f t="shared" si="14"/>
        <v>2950.0741984602787</v>
      </c>
      <c r="M12" s="1">
        <f t="shared" si="15"/>
        <v>2013.2656091703818</v>
      </c>
      <c r="N12" s="1">
        <f t="shared" si="16"/>
        <v>2959.1813119115168</v>
      </c>
      <c r="O12" s="1">
        <f t="shared" si="17"/>
        <v>2019.7472694190778</v>
      </c>
      <c r="P12" s="1">
        <f t="shared" si="18"/>
        <v>2950.0010454607846</v>
      </c>
      <c r="Q12" s="1">
        <f t="shared" si="19"/>
        <v>2013.2199372143018</v>
      </c>
      <c r="R12" s="1">
        <f t="shared" si="0"/>
        <v>1320.5185138250336</v>
      </c>
      <c r="S12" s="1">
        <f t="shared" si="1"/>
        <v>1597.3872791703818</v>
      </c>
      <c r="T12" s="1">
        <f t="shared" si="2"/>
        <v>1603.8689394190778</v>
      </c>
      <c r="U12" s="1">
        <f t="shared" si="3"/>
        <v>1597.3416072143018</v>
      </c>
      <c r="V12" s="1">
        <f t="shared" si="4"/>
        <v>54.147153936509881</v>
      </c>
      <c r="W12" s="1">
        <f t="shared" si="5"/>
        <v>54.206563816315445</v>
      </c>
      <c r="X12" s="1">
        <f t="shared" si="6"/>
        <v>54.147359412319197</v>
      </c>
      <c r="Y12" s="1">
        <f t="shared" si="7"/>
        <v>54.199752241035903</v>
      </c>
      <c r="Z12" s="1">
        <f t="shared" si="20"/>
        <v>1.1155674891537706</v>
      </c>
      <c r="AA12" s="1">
        <f t="shared" si="21"/>
        <v>1.3526869192898969</v>
      </c>
      <c r="AB12" s="1">
        <f t="shared" si="22"/>
        <v>1.355312372492439</v>
      </c>
      <c r="AC12" s="1">
        <f t="shared" si="23"/>
        <v>1.3526594382464827</v>
      </c>
    </row>
    <row r="13" spans="1:29">
      <c r="B13" s="1">
        <v>6</v>
      </c>
      <c r="C13" s="1">
        <v>10</v>
      </c>
      <c r="D13" s="1">
        <v>23.8</v>
      </c>
      <c r="E13" s="1">
        <v>18.399999999999999</v>
      </c>
      <c r="F13" s="1">
        <f t="shared" si="8"/>
        <v>296.95</v>
      </c>
      <c r="G13" s="1">
        <f t="shared" si="9"/>
        <v>291.54999999999995</v>
      </c>
      <c r="H13" s="1">
        <f t="shared" si="10"/>
        <v>0.54110363840913878</v>
      </c>
      <c r="I13" s="1">
        <f t="shared" si="11"/>
        <v>0.54944861349784269</v>
      </c>
      <c r="J13" s="1">
        <f t="shared" si="12"/>
        <v>2436.0860029788041</v>
      </c>
      <c r="K13" s="1">
        <f t="shared" si="13"/>
        <v>1815.4052936245239</v>
      </c>
      <c r="L13" s="1">
        <f t="shared" si="14"/>
        <v>2950.0741984602787</v>
      </c>
      <c r="M13" s="1">
        <f t="shared" si="15"/>
        <v>2117.1968366740361</v>
      </c>
      <c r="N13" s="1">
        <f t="shared" si="16"/>
        <v>2959.1813119115168</v>
      </c>
      <c r="O13" s="1">
        <f t="shared" si="17"/>
        <v>2123.957410008074</v>
      </c>
      <c r="P13" s="1">
        <f t="shared" si="18"/>
        <v>2950.0010454607846</v>
      </c>
      <c r="Q13" s="1">
        <f t="shared" si="19"/>
        <v>2117.1480451608368</v>
      </c>
      <c r="R13" s="1">
        <f t="shared" si="0"/>
        <v>1453.1886836245237</v>
      </c>
      <c r="S13" s="1">
        <f t="shared" si="1"/>
        <v>1754.980226674036</v>
      </c>
      <c r="T13" s="1">
        <f t="shared" si="2"/>
        <v>1761.7408000080738</v>
      </c>
      <c r="U13" s="1">
        <f t="shared" si="3"/>
        <v>1754.9314351608366</v>
      </c>
      <c r="V13" s="1">
        <f t="shared" si="4"/>
        <v>59.48918010931483</v>
      </c>
      <c r="W13" s="1">
        <f t="shared" si="5"/>
        <v>59.652601831281395</v>
      </c>
      <c r="X13" s="1">
        <f t="shared" si="6"/>
        <v>59.489358863923023</v>
      </c>
      <c r="Y13" s="1">
        <f t="shared" si="7"/>
        <v>59.534736615042263</v>
      </c>
      <c r="Z13" s="1">
        <f t="shared" si="20"/>
        <v>0.98289731935428037</v>
      </c>
      <c r="AA13" s="1">
        <f t="shared" si="21"/>
        <v>1.1950939717862428</v>
      </c>
      <c r="AB13" s="1">
        <f t="shared" si="22"/>
        <v>1.197440511903443</v>
      </c>
      <c r="AC13" s="1">
        <f t="shared" si="23"/>
        <v>1.1950696102999478</v>
      </c>
    </row>
    <row r="14" spans="1:29">
      <c r="F14" s="1">
        <f t="shared" si="8"/>
        <v>273.14999999999998</v>
      </c>
      <c r="G14" s="1">
        <f t="shared" si="9"/>
        <v>273.14999999999998</v>
      </c>
      <c r="H14" s="1">
        <f t="shared" si="10"/>
        <v>0.57788334342972303</v>
      </c>
      <c r="I14" s="1">
        <f t="shared" si="11"/>
        <v>0.57788334342972303</v>
      </c>
      <c r="J14" s="1">
        <f t="shared" si="12"/>
        <v>610.78</v>
      </c>
      <c r="K14" s="1">
        <f t="shared" si="13"/>
        <v>610.78</v>
      </c>
      <c r="L14" s="1">
        <f t="shared" si="14"/>
        <v>611.21283148217674</v>
      </c>
      <c r="M14" s="1">
        <f t="shared" si="15"/>
        <v>611.21283148217674</v>
      </c>
      <c r="N14" s="1">
        <f t="shared" si="16"/>
        <v>613.65</v>
      </c>
      <c r="O14" s="1">
        <f t="shared" si="17"/>
        <v>613.65</v>
      </c>
      <c r="P14" s="1">
        <f t="shared" si="18"/>
        <v>611.21284593985456</v>
      </c>
      <c r="Q14" s="1">
        <f t="shared" si="19"/>
        <v>611.21284593985456</v>
      </c>
      <c r="R14" s="1">
        <f t="shared" si="0"/>
        <v>610.78</v>
      </c>
      <c r="S14" s="1">
        <f t="shared" si="1"/>
        <v>611.21283148217674</v>
      </c>
      <c r="T14" s="1">
        <f t="shared" si="2"/>
        <v>613.65</v>
      </c>
      <c r="U14" s="1">
        <f t="shared" si="3"/>
        <v>611.21284593985456</v>
      </c>
      <c r="V14" s="1">
        <f t="shared" si="4"/>
        <v>100</v>
      </c>
      <c r="W14" s="1">
        <f t="shared" si="5"/>
        <v>100</v>
      </c>
      <c r="X14" s="1">
        <f t="shared" si="6"/>
        <v>100</v>
      </c>
      <c r="Y14" s="1">
        <f t="shared" si="7"/>
        <v>100</v>
      </c>
      <c r="Z14" s="1">
        <f t="shared" si="20"/>
        <v>0</v>
      </c>
      <c r="AA14" s="1">
        <f t="shared" si="21"/>
        <v>0</v>
      </c>
      <c r="AB14" s="1">
        <f t="shared" si="22"/>
        <v>0</v>
      </c>
      <c r="AC14" s="1">
        <f t="shared" si="23"/>
        <v>0</v>
      </c>
    </row>
    <row r="15" spans="1:29">
      <c r="A15" s="1" t="s">
        <v>13</v>
      </c>
      <c r="B15" s="1">
        <v>8</v>
      </c>
      <c r="C15" s="1">
        <v>1</v>
      </c>
      <c r="D15" s="1">
        <v>24.2</v>
      </c>
      <c r="E15" s="1">
        <v>17.2</v>
      </c>
      <c r="F15" s="1">
        <f t="shared" si="8"/>
        <v>297.34999999999997</v>
      </c>
      <c r="G15" s="1">
        <f t="shared" si="9"/>
        <v>290.34999999999997</v>
      </c>
      <c r="H15" s="1">
        <f t="shared" si="10"/>
        <v>0.54048549210627184</v>
      </c>
      <c r="I15" s="1">
        <f t="shared" si="11"/>
        <v>0.55130305240644362</v>
      </c>
      <c r="J15" s="1">
        <f t="shared" si="12"/>
        <v>2488.678759952601</v>
      </c>
      <c r="K15" s="1">
        <f t="shared" si="13"/>
        <v>1698.0355163689403</v>
      </c>
      <c r="L15" s="1">
        <f t="shared" si="14"/>
        <v>3021.8235051347528</v>
      </c>
      <c r="M15" s="1">
        <f t="shared" si="15"/>
        <v>1962.9979516366423</v>
      </c>
      <c r="N15" s="1">
        <f t="shared" si="16"/>
        <v>3031.145614279988</v>
      </c>
      <c r="O15" s="1">
        <f t="shared" si="17"/>
        <v>1969.3452726681003</v>
      </c>
      <c r="P15" s="1">
        <f t="shared" si="18"/>
        <v>3021.7482999591803</v>
      </c>
      <c r="Q15" s="1">
        <f t="shared" si="19"/>
        <v>1962.9537961455164</v>
      </c>
      <c r="R15" s="1">
        <f t="shared" si="0"/>
        <v>1228.4954663689402</v>
      </c>
      <c r="S15" s="1">
        <f t="shared" si="1"/>
        <v>1493.4579016366422</v>
      </c>
      <c r="T15" s="1">
        <f t="shared" si="2"/>
        <v>1499.8052226681002</v>
      </c>
      <c r="U15" s="1">
        <f t="shared" si="3"/>
        <v>1493.4137461455164</v>
      </c>
      <c r="V15" s="1">
        <f t="shared" si="4"/>
        <v>49.422175439486153</v>
      </c>
      <c r="W15" s="1">
        <f t="shared" si="5"/>
        <v>49.363360435974386</v>
      </c>
      <c r="X15" s="1">
        <f t="shared" si="6"/>
        <v>49.42240667262412</v>
      </c>
      <c r="Y15" s="1">
        <f t="shared" si="7"/>
        <v>49.479814351458032</v>
      </c>
      <c r="Z15" s="1">
        <f t="shared" si="20"/>
        <v>1.2601832935836608</v>
      </c>
      <c r="AA15" s="1">
        <f t="shared" si="21"/>
        <v>1.5283656034981106</v>
      </c>
      <c r="AB15" s="1">
        <f t="shared" si="22"/>
        <v>1.5313403916118877</v>
      </c>
      <c r="AC15" s="1">
        <f t="shared" si="23"/>
        <v>1.5283345538136639</v>
      </c>
    </row>
    <row r="16" spans="1:29">
      <c r="B16" s="1">
        <v>8</v>
      </c>
      <c r="C16" s="1">
        <v>1</v>
      </c>
      <c r="D16" s="1">
        <v>24.2</v>
      </c>
      <c r="E16" s="1">
        <v>17.2</v>
      </c>
      <c r="F16" s="1">
        <f t="shared" si="8"/>
        <v>297.34999999999997</v>
      </c>
      <c r="G16" s="1">
        <f t="shared" si="9"/>
        <v>290.34999999999997</v>
      </c>
      <c r="H16" s="1">
        <f t="shared" si="10"/>
        <v>0.54048549210627184</v>
      </c>
      <c r="I16" s="1">
        <f t="shared" si="11"/>
        <v>0.55130305240644362</v>
      </c>
      <c r="J16" s="1">
        <f t="shared" si="12"/>
        <v>2488.678759952601</v>
      </c>
      <c r="K16" s="1">
        <f t="shared" si="13"/>
        <v>1698.0355163689403</v>
      </c>
      <c r="L16" s="1">
        <f t="shared" si="14"/>
        <v>3021.8235051347528</v>
      </c>
      <c r="M16" s="1">
        <f t="shared" si="15"/>
        <v>1962.9979516366423</v>
      </c>
      <c r="N16" s="1">
        <f t="shared" si="16"/>
        <v>3031.145614279988</v>
      </c>
      <c r="O16" s="1">
        <f t="shared" si="17"/>
        <v>1969.3452726681003</v>
      </c>
      <c r="P16" s="1">
        <f t="shared" si="18"/>
        <v>3021.7482999591803</v>
      </c>
      <c r="Q16" s="1">
        <f t="shared" si="19"/>
        <v>1962.9537961455164</v>
      </c>
      <c r="R16" s="1">
        <f t="shared" si="0"/>
        <v>1228.4954663689402</v>
      </c>
      <c r="S16" s="1">
        <f t="shared" si="1"/>
        <v>1493.4579016366422</v>
      </c>
      <c r="T16" s="1">
        <f t="shared" si="2"/>
        <v>1499.8052226681002</v>
      </c>
      <c r="U16" s="1">
        <f t="shared" si="3"/>
        <v>1493.4137461455164</v>
      </c>
      <c r="V16" s="1">
        <f t="shared" si="4"/>
        <v>49.422175439486153</v>
      </c>
      <c r="W16" s="1">
        <f t="shared" si="5"/>
        <v>49.363360435974386</v>
      </c>
      <c r="X16" s="1">
        <f t="shared" si="6"/>
        <v>49.42240667262412</v>
      </c>
      <c r="Y16" s="1">
        <f t="shared" si="7"/>
        <v>49.479814351458032</v>
      </c>
      <c r="Z16" s="1">
        <f t="shared" si="20"/>
        <v>1.2601832935836608</v>
      </c>
      <c r="AA16" s="1">
        <f t="shared" si="21"/>
        <v>1.5283656034981106</v>
      </c>
      <c r="AB16" s="1">
        <f t="shared" si="22"/>
        <v>1.5313403916118877</v>
      </c>
      <c r="AC16" s="1">
        <f t="shared" si="23"/>
        <v>1.5283345538136639</v>
      </c>
    </row>
    <row r="17" spans="1:29">
      <c r="B17" s="1">
        <v>8</v>
      </c>
      <c r="C17" s="1">
        <v>1</v>
      </c>
      <c r="D17" s="1">
        <v>24.2</v>
      </c>
      <c r="E17" s="1">
        <v>17.2</v>
      </c>
      <c r="F17" s="1">
        <f t="shared" si="8"/>
        <v>297.34999999999997</v>
      </c>
      <c r="G17" s="1">
        <f t="shared" si="9"/>
        <v>290.34999999999997</v>
      </c>
      <c r="H17" s="1">
        <f t="shared" si="10"/>
        <v>0.54048549210627184</v>
      </c>
      <c r="I17" s="1">
        <f t="shared" si="11"/>
        <v>0.55130305240644362</v>
      </c>
      <c r="J17" s="1">
        <f t="shared" si="12"/>
        <v>2488.678759952601</v>
      </c>
      <c r="K17" s="1">
        <f t="shared" si="13"/>
        <v>1698.0355163689403</v>
      </c>
      <c r="L17" s="1">
        <f t="shared" si="14"/>
        <v>3021.8235051347528</v>
      </c>
      <c r="M17" s="1">
        <f t="shared" si="15"/>
        <v>1962.9979516366423</v>
      </c>
      <c r="N17" s="1">
        <f t="shared" si="16"/>
        <v>3031.145614279988</v>
      </c>
      <c r="O17" s="1">
        <f t="shared" si="17"/>
        <v>1969.3452726681003</v>
      </c>
      <c r="P17" s="1">
        <f t="shared" si="18"/>
        <v>3021.7482999591803</v>
      </c>
      <c r="Q17" s="1">
        <f t="shared" si="19"/>
        <v>1962.9537961455164</v>
      </c>
      <c r="R17" s="1">
        <f t="shared" si="0"/>
        <v>1228.4954663689402</v>
      </c>
      <c r="S17" s="1">
        <f t="shared" si="1"/>
        <v>1493.4579016366422</v>
      </c>
      <c r="T17" s="1">
        <f t="shared" si="2"/>
        <v>1499.8052226681002</v>
      </c>
      <c r="U17" s="1">
        <f t="shared" si="3"/>
        <v>1493.4137461455164</v>
      </c>
      <c r="V17" s="1">
        <f t="shared" si="4"/>
        <v>49.422175439486153</v>
      </c>
      <c r="W17" s="1">
        <f t="shared" si="5"/>
        <v>49.363360435974386</v>
      </c>
      <c r="X17" s="1">
        <f t="shared" si="6"/>
        <v>49.42240667262412</v>
      </c>
      <c r="Y17" s="1">
        <f t="shared" si="7"/>
        <v>49.479814351458032</v>
      </c>
      <c r="Z17" s="1">
        <f t="shared" si="20"/>
        <v>1.2601832935836608</v>
      </c>
      <c r="AA17" s="1">
        <f t="shared" si="21"/>
        <v>1.5283656034981106</v>
      </c>
      <c r="AB17" s="1">
        <f t="shared" si="22"/>
        <v>1.5313403916118877</v>
      </c>
      <c r="AC17" s="1">
        <f t="shared" si="23"/>
        <v>1.5283345538136639</v>
      </c>
    </row>
    <row r="18" spans="1:29">
      <c r="B18" s="1">
        <v>8</v>
      </c>
      <c r="C18" s="1">
        <v>10</v>
      </c>
      <c r="D18" s="1">
        <v>24.2</v>
      </c>
      <c r="E18" s="1">
        <v>17.2</v>
      </c>
      <c r="F18" s="1">
        <f t="shared" si="8"/>
        <v>297.34999999999997</v>
      </c>
      <c r="G18" s="1">
        <f t="shared" si="9"/>
        <v>290.34999999999997</v>
      </c>
      <c r="H18" s="1">
        <f t="shared" si="10"/>
        <v>0.54048549210627184</v>
      </c>
      <c r="I18" s="1">
        <f t="shared" si="11"/>
        <v>0.55130305240644362</v>
      </c>
      <c r="J18" s="1">
        <f t="shared" si="12"/>
        <v>2488.678759952601</v>
      </c>
      <c r="K18" s="1">
        <f t="shared" si="13"/>
        <v>1698.0355163689403</v>
      </c>
      <c r="L18" s="1">
        <f t="shared" si="14"/>
        <v>3021.8235051347528</v>
      </c>
      <c r="M18" s="1">
        <f t="shared" si="15"/>
        <v>1962.9979516366423</v>
      </c>
      <c r="N18" s="1">
        <f t="shared" si="16"/>
        <v>3031.145614279988</v>
      </c>
      <c r="O18" s="1">
        <f t="shared" si="17"/>
        <v>1969.3452726681003</v>
      </c>
      <c r="P18" s="1">
        <f t="shared" si="18"/>
        <v>3021.7482999591803</v>
      </c>
      <c r="Q18" s="1">
        <f t="shared" si="19"/>
        <v>1962.9537961455164</v>
      </c>
      <c r="R18" s="1">
        <f t="shared" si="0"/>
        <v>1228.4954663689402</v>
      </c>
      <c r="S18" s="1">
        <f t="shared" si="1"/>
        <v>1493.4579016366422</v>
      </c>
      <c r="T18" s="1">
        <f t="shared" si="2"/>
        <v>1499.8052226681002</v>
      </c>
      <c r="U18" s="1">
        <f t="shared" si="3"/>
        <v>1493.4137461455164</v>
      </c>
      <c r="V18" s="1">
        <f t="shared" si="4"/>
        <v>49.422175439486153</v>
      </c>
      <c r="W18" s="1">
        <f t="shared" si="5"/>
        <v>49.363360435974386</v>
      </c>
      <c r="X18" s="1">
        <f t="shared" si="6"/>
        <v>49.42240667262412</v>
      </c>
      <c r="Y18" s="1">
        <f t="shared" si="7"/>
        <v>49.479814351458032</v>
      </c>
      <c r="Z18" s="1">
        <f t="shared" si="20"/>
        <v>1.2601832935836608</v>
      </c>
      <c r="AA18" s="1">
        <f t="shared" si="21"/>
        <v>1.5283656034981106</v>
      </c>
      <c r="AB18" s="1">
        <f t="shared" si="22"/>
        <v>1.5313403916118877</v>
      </c>
      <c r="AC18" s="1">
        <f t="shared" si="23"/>
        <v>1.5283345538136639</v>
      </c>
    </row>
    <row r="19" spans="1:29">
      <c r="F19" s="1">
        <f t="shared" si="8"/>
        <v>273.14999999999998</v>
      </c>
      <c r="G19" s="1">
        <f t="shared" si="9"/>
        <v>273.14999999999998</v>
      </c>
      <c r="H19" s="1">
        <f t="shared" si="10"/>
        <v>0.57788334342972303</v>
      </c>
      <c r="I19" s="1">
        <f t="shared" si="11"/>
        <v>0.57788334342972303</v>
      </c>
      <c r="J19" s="1">
        <f t="shared" si="12"/>
        <v>610.78</v>
      </c>
      <c r="K19" s="1">
        <f t="shared" si="13"/>
        <v>610.78</v>
      </c>
      <c r="L19" s="1">
        <f t="shared" si="14"/>
        <v>611.21283148217674</v>
      </c>
      <c r="M19" s="1">
        <f t="shared" si="15"/>
        <v>611.21283148217674</v>
      </c>
      <c r="N19" s="1">
        <f t="shared" si="16"/>
        <v>613.65</v>
      </c>
      <c r="O19" s="1">
        <f t="shared" si="17"/>
        <v>613.65</v>
      </c>
      <c r="P19" s="1">
        <f t="shared" si="18"/>
        <v>611.21284593985456</v>
      </c>
      <c r="Q19" s="1">
        <f t="shared" si="19"/>
        <v>611.21284593985456</v>
      </c>
      <c r="R19" s="1">
        <f t="shared" si="0"/>
        <v>610.78</v>
      </c>
      <c r="S19" s="1">
        <f t="shared" si="1"/>
        <v>611.21283148217674</v>
      </c>
      <c r="T19" s="1">
        <f t="shared" si="2"/>
        <v>613.65</v>
      </c>
      <c r="U19" s="1">
        <f t="shared" si="3"/>
        <v>611.21284593985456</v>
      </c>
      <c r="V19" s="1">
        <f t="shared" si="4"/>
        <v>100</v>
      </c>
      <c r="W19" s="1">
        <f t="shared" si="5"/>
        <v>100</v>
      </c>
      <c r="X19" s="1">
        <f t="shared" si="6"/>
        <v>100</v>
      </c>
      <c r="Y19" s="1">
        <f t="shared" si="7"/>
        <v>100</v>
      </c>
      <c r="Z19" s="1">
        <f t="shared" si="20"/>
        <v>0</v>
      </c>
      <c r="AA19" s="1">
        <f t="shared" si="21"/>
        <v>0</v>
      </c>
      <c r="AB19" s="1">
        <f t="shared" si="22"/>
        <v>0</v>
      </c>
      <c r="AC19" s="1">
        <f t="shared" si="23"/>
        <v>0</v>
      </c>
    </row>
    <row r="20" spans="1:29">
      <c r="A20" s="1" t="s">
        <v>11</v>
      </c>
      <c r="B20" s="1">
        <v>10</v>
      </c>
      <c r="C20" s="1">
        <v>1</v>
      </c>
      <c r="D20" s="1">
        <v>24.2</v>
      </c>
      <c r="E20" s="1">
        <v>16.8</v>
      </c>
      <c r="F20" s="1">
        <f t="shared" si="8"/>
        <v>297.34999999999997</v>
      </c>
      <c r="G20" s="1">
        <f t="shared" si="9"/>
        <v>289.95</v>
      </c>
      <c r="H20" s="1">
        <f t="shared" si="10"/>
        <v>0.54048549210627184</v>
      </c>
      <c r="I20" s="1">
        <f t="shared" si="11"/>
        <v>0.55192119870931056</v>
      </c>
      <c r="J20" s="1">
        <f t="shared" si="12"/>
        <v>2488.678759952601</v>
      </c>
      <c r="K20" s="1">
        <f t="shared" si="13"/>
        <v>1660.4193897492128</v>
      </c>
      <c r="L20" s="1">
        <f t="shared" si="14"/>
        <v>3021.8235051347528</v>
      </c>
      <c r="M20" s="1">
        <f t="shared" si="15"/>
        <v>1913.8342483579645</v>
      </c>
      <c r="N20" s="1">
        <f t="shared" si="16"/>
        <v>3031.145614279988</v>
      </c>
      <c r="O20" s="1">
        <f t="shared" si="17"/>
        <v>1920.0504416699384</v>
      </c>
      <c r="P20" s="1">
        <f t="shared" si="18"/>
        <v>3021.7482999591803</v>
      </c>
      <c r="Q20" s="1">
        <f t="shared" si="19"/>
        <v>1913.7915811212793</v>
      </c>
      <c r="R20" s="1">
        <f t="shared" ref="R20:R28" si="24">K20-0.000662*101325*($D20-$E20)</f>
        <v>1164.0484797492129</v>
      </c>
      <c r="S20" s="1">
        <f t="shared" si="1"/>
        <v>1417.4633383579646</v>
      </c>
      <c r="T20" s="1">
        <f t="shared" si="2"/>
        <v>1423.6795316699386</v>
      </c>
      <c r="U20" s="1">
        <f t="shared" si="3"/>
        <v>1417.4206711212794</v>
      </c>
      <c r="V20" s="1">
        <f t="shared" si="4"/>
        <v>46.907304329100704</v>
      </c>
      <c r="W20" s="1">
        <f t="shared" si="5"/>
        <v>46.773753948516166</v>
      </c>
      <c r="X20" s="1">
        <f t="shared" si="6"/>
        <v>46.907548900502562</v>
      </c>
      <c r="Y20" s="1">
        <f t="shared" si="7"/>
        <v>46.968364863860771</v>
      </c>
      <c r="Z20" s="1">
        <f>(J20-R20)/1000</f>
        <v>1.324630280203388</v>
      </c>
      <c r="AA20" s="1">
        <f>(L20-S20)/1000</f>
        <v>1.6043601667767882</v>
      </c>
      <c r="AB20" s="1">
        <f>(N20-T20)/1000</f>
        <v>1.6074660826100493</v>
      </c>
      <c r="AC20" s="1">
        <f>(P20-U20)/1000</f>
        <v>1.6043276288379009</v>
      </c>
    </row>
    <row r="21" spans="1:29">
      <c r="B21" s="1">
        <v>10</v>
      </c>
      <c r="C21" s="1">
        <v>4</v>
      </c>
      <c r="D21" s="1">
        <v>24.8</v>
      </c>
      <c r="E21" s="1">
        <v>17.399999999999999</v>
      </c>
      <c r="F21" s="1">
        <f t="shared" si="8"/>
        <v>297.95</v>
      </c>
      <c r="G21" s="1">
        <f t="shared" si="9"/>
        <v>290.54999999999995</v>
      </c>
      <c r="H21" s="1">
        <f t="shared" si="10"/>
        <v>0.53955827265197132</v>
      </c>
      <c r="I21" s="1">
        <f t="shared" si="11"/>
        <v>0.55099397925501015</v>
      </c>
      <c r="J21" s="1">
        <f t="shared" si="12"/>
        <v>2569.4282912152298</v>
      </c>
      <c r="K21" s="1">
        <f t="shared" si="13"/>
        <v>1717.1222522960097</v>
      </c>
      <c r="L21" s="1">
        <f t="shared" si="14"/>
        <v>3132.3026508663838</v>
      </c>
      <c r="M21" s="1">
        <f t="shared" si="15"/>
        <v>1987.992485122187</v>
      </c>
      <c r="N21" s="1">
        <f t="shared" si="16"/>
        <v>3141.9606428378634</v>
      </c>
      <c r="O21" s="1">
        <f t="shared" si="17"/>
        <v>1994.4065652319816</v>
      </c>
      <c r="P21" s="1">
        <f t="shared" si="18"/>
        <v>3132.2242991976609</v>
      </c>
      <c r="Q21" s="1">
        <f t="shared" si="19"/>
        <v>1987.9475749560168</v>
      </c>
      <c r="R21" s="1">
        <f t="shared" si="24"/>
        <v>1220.7513422960096</v>
      </c>
      <c r="S21" s="1">
        <f t="shared" si="1"/>
        <v>1491.6215751221869</v>
      </c>
      <c r="T21" s="1">
        <f t="shared" si="2"/>
        <v>1498.0356552319815</v>
      </c>
      <c r="U21" s="1">
        <f t="shared" si="3"/>
        <v>1491.5766649560167</v>
      </c>
      <c r="V21" s="1">
        <f t="shared" si="4"/>
        <v>47.620365672346438</v>
      </c>
      <c r="W21" s="1">
        <f t="shared" si="5"/>
        <v>47.510621194205285</v>
      </c>
      <c r="X21" s="1">
        <f t="shared" si="6"/>
        <v>47.620608267518769</v>
      </c>
      <c r="Y21" s="1">
        <f t="shared" si="7"/>
        <v>47.678371103940201</v>
      </c>
      <c r="Z21" s="1">
        <f t="shared" ref="Z21:Z28" si="25">(J21-R21)/1000</f>
        <v>1.3486769489192203</v>
      </c>
      <c r="AA21" s="1">
        <f t="shared" ref="AA21:AA28" si="26">(L21-S21)/1000</f>
        <v>1.640681075744197</v>
      </c>
      <c r="AB21" s="1">
        <f t="shared" ref="AB21:AB28" si="27">(N21-T21)/1000</f>
        <v>1.6439249876058819</v>
      </c>
      <c r="AC21" s="1">
        <f t="shared" ref="AC21:AC28" si="28">(P21-U21)/1000</f>
        <v>1.6406476342416443</v>
      </c>
    </row>
    <row r="22" spans="1:29">
      <c r="B22" s="1">
        <v>10</v>
      </c>
      <c r="C22" s="1">
        <v>5</v>
      </c>
      <c r="D22" s="1">
        <v>23.6</v>
      </c>
      <c r="E22" s="1">
        <v>18</v>
      </c>
      <c r="F22" s="1">
        <f t="shared" si="8"/>
        <v>296.75</v>
      </c>
      <c r="G22" s="1">
        <f t="shared" si="9"/>
        <v>291.14999999999998</v>
      </c>
      <c r="H22" s="1">
        <f t="shared" si="10"/>
        <v>0.54141271156057214</v>
      </c>
      <c r="I22" s="1">
        <f t="shared" si="11"/>
        <v>0.55006675980070963</v>
      </c>
      <c r="J22" s="1">
        <f t="shared" si="12"/>
        <v>2410.1558740590112</v>
      </c>
      <c r="K22" s="1">
        <f t="shared" si="13"/>
        <v>1775.5158781100174</v>
      </c>
      <c r="L22" s="1">
        <f t="shared" si="14"/>
        <v>2914.7605869924364</v>
      </c>
      <c r="M22" s="1">
        <f t="shared" si="15"/>
        <v>2064.6581545609902</v>
      </c>
      <c r="N22" s="1">
        <f t="shared" si="16"/>
        <v>2923.7627635989375</v>
      </c>
      <c r="O22" s="1">
        <f t="shared" si="17"/>
        <v>2071.277513723986</v>
      </c>
      <c r="P22" s="1">
        <f t="shared" si="18"/>
        <v>2914.6884465737066</v>
      </c>
      <c r="Q22" s="1">
        <f t="shared" si="19"/>
        <v>2064.6109374308739</v>
      </c>
      <c r="R22" s="1">
        <f t="shared" si="24"/>
        <v>1399.8838381100172</v>
      </c>
      <c r="S22" s="1">
        <f t="shared" si="1"/>
        <v>1689.02611456099</v>
      </c>
      <c r="T22" s="1">
        <f t="shared" si="2"/>
        <v>1695.6454737239858</v>
      </c>
      <c r="U22" s="1">
        <f t="shared" si="3"/>
        <v>1688.9788974308738</v>
      </c>
      <c r="V22" s="1">
        <f t="shared" si="4"/>
        <v>57.947150386392522</v>
      </c>
      <c r="W22" s="1">
        <f t="shared" si="5"/>
        <v>58.082709636220898</v>
      </c>
      <c r="X22" s="1">
        <f t="shared" si="6"/>
        <v>57.947336124226688</v>
      </c>
      <c r="Y22" s="1">
        <f t="shared" si="7"/>
        <v>57.995316680097901</v>
      </c>
      <c r="Z22" s="1">
        <f t="shared" si="25"/>
        <v>1.0102720359489941</v>
      </c>
      <c r="AA22" s="1">
        <f t="shared" si="26"/>
        <v>1.2257344724314465</v>
      </c>
      <c r="AB22" s="1">
        <f t="shared" si="27"/>
        <v>1.2281172898749517</v>
      </c>
      <c r="AC22" s="1">
        <f t="shared" si="28"/>
        <v>1.2257095491428329</v>
      </c>
    </row>
    <row r="23" spans="1:29">
      <c r="B23" s="1">
        <v>10</v>
      </c>
      <c r="C23" s="1">
        <v>10</v>
      </c>
      <c r="D23" s="1">
        <v>22.8</v>
      </c>
      <c r="E23" s="1">
        <v>18.8</v>
      </c>
      <c r="F23" s="1">
        <f t="shared" si="8"/>
        <v>295.95</v>
      </c>
      <c r="G23" s="1">
        <f t="shared" si="9"/>
        <v>291.95</v>
      </c>
      <c r="H23" s="1">
        <f t="shared" si="10"/>
        <v>0.54264900416630613</v>
      </c>
      <c r="I23" s="1">
        <f t="shared" si="11"/>
        <v>0.54883046719497575</v>
      </c>
      <c r="J23" s="1">
        <f t="shared" si="12"/>
        <v>2308.8323901461576</v>
      </c>
      <c r="K23" s="1">
        <f t="shared" si="13"/>
        <v>1856.0779347999101</v>
      </c>
      <c r="L23" s="1">
        <f t="shared" si="14"/>
        <v>2777.1700197114233</v>
      </c>
      <c r="M23" s="1">
        <f t="shared" si="15"/>
        <v>2170.9032229159875</v>
      </c>
      <c r="N23" s="1">
        <f t="shared" si="16"/>
        <v>2785.7686585335537</v>
      </c>
      <c r="O23" s="1">
        <f t="shared" si="17"/>
        <v>2177.8086888679468</v>
      </c>
      <c r="P23" s="1">
        <f t="shared" si="18"/>
        <v>2777.1018407129382</v>
      </c>
      <c r="Q23" s="1">
        <f t="shared" si="19"/>
        <v>2170.8528273101492</v>
      </c>
      <c r="R23" s="1">
        <f t="shared" si="24"/>
        <v>1587.76933479991</v>
      </c>
      <c r="S23" s="1">
        <f t="shared" si="1"/>
        <v>1902.5946229159874</v>
      </c>
      <c r="T23" s="1">
        <f t="shared" si="2"/>
        <v>1909.5000888679467</v>
      </c>
      <c r="U23" s="1">
        <f t="shared" si="3"/>
        <v>1902.5442273101492</v>
      </c>
      <c r="V23" s="1">
        <f t="shared" si="4"/>
        <v>68.508262801832558</v>
      </c>
      <c r="W23" s="1">
        <f t="shared" si="5"/>
        <v>68.769363318720522</v>
      </c>
      <c r="X23" s="1">
        <f t="shared" si="6"/>
        <v>68.508395575784249</v>
      </c>
      <c r="Y23" s="1">
        <f t="shared" si="7"/>
        <v>68.544819147801022</v>
      </c>
      <c r="Z23" s="1">
        <f t="shared" si="25"/>
        <v>0.72106305534624771</v>
      </c>
      <c r="AA23" s="1">
        <f t="shared" si="26"/>
        <v>0.87457539679543583</v>
      </c>
      <c r="AB23" s="1">
        <f t="shared" si="27"/>
        <v>0.87626856966560696</v>
      </c>
      <c r="AC23" s="1">
        <f t="shared" si="28"/>
        <v>0.87455761340278904</v>
      </c>
    </row>
    <row r="24" spans="1:29">
      <c r="F24" s="1">
        <f t="shared" si="8"/>
        <v>273.14999999999998</v>
      </c>
      <c r="G24" s="1">
        <f t="shared" si="9"/>
        <v>273.14999999999998</v>
      </c>
      <c r="H24" s="1">
        <f t="shared" si="10"/>
        <v>0.57788334342972303</v>
      </c>
      <c r="I24" s="1">
        <f t="shared" si="11"/>
        <v>0.57788334342972303</v>
      </c>
      <c r="J24" s="1">
        <f t="shared" si="12"/>
        <v>610.78</v>
      </c>
      <c r="K24" s="1">
        <f t="shared" si="13"/>
        <v>610.78</v>
      </c>
      <c r="L24" s="1">
        <f t="shared" si="14"/>
        <v>611.21283148217674</v>
      </c>
      <c r="M24" s="1">
        <f t="shared" si="15"/>
        <v>611.21283148217674</v>
      </c>
      <c r="N24" s="1">
        <f t="shared" si="16"/>
        <v>613.65</v>
      </c>
      <c r="O24" s="1">
        <f t="shared" si="17"/>
        <v>613.65</v>
      </c>
      <c r="P24" s="1">
        <f t="shared" si="18"/>
        <v>611.21284593985456</v>
      </c>
      <c r="Q24" s="1">
        <f t="shared" si="19"/>
        <v>611.21284593985456</v>
      </c>
      <c r="R24" s="1">
        <f t="shared" si="24"/>
        <v>610.78</v>
      </c>
      <c r="S24" s="1">
        <f t="shared" si="1"/>
        <v>611.21283148217674</v>
      </c>
      <c r="T24" s="1">
        <f t="shared" si="2"/>
        <v>613.65</v>
      </c>
      <c r="U24" s="1">
        <f t="shared" si="3"/>
        <v>611.21284593985456</v>
      </c>
      <c r="V24" s="1">
        <f t="shared" si="4"/>
        <v>100</v>
      </c>
      <c r="W24" s="1">
        <f t="shared" si="5"/>
        <v>100</v>
      </c>
      <c r="X24" s="1">
        <f t="shared" si="6"/>
        <v>100</v>
      </c>
      <c r="Y24" s="1">
        <f t="shared" si="7"/>
        <v>100</v>
      </c>
      <c r="Z24" s="1">
        <f t="shared" si="25"/>
        <v>0</v>
      </c>
      <c r="AA24" s="1">
        <f t="shared" si="26"/>
        <v>0</v>
      </c>
      <c r="AB24" s="1">
        <f t="shared" si="27"/>
        <v>0</v>
      </c>
      <c r="AC24" s="1">
        <f t="shared" si="28"/>
        <v>0</v>
      </c>
    </row>
    <row r="25" spans="1:29">
      <c r="A25" s="1" t="s">
        <v>50</v>
      </c>
      <c r="B25" s="1">
        <v>15</v>
      </c>
      <c r="C25" s="1">
        <v>4</v>
      </c>
      <c r="D25" s="1">
        <v>22.8</v>
      </c>
      <c r="E25" s="1">
        <v>16.2</v>
      </c>
      <c r="F25" s="1">
        <f t="shared" si="8"/>
        <v>295.95</v>
      </c>
      <c r="G25" s="1">
        <f t="shared" si="9"/>
        <v>289.34999999999997</v>
      </c>
      <c r="H25" s="1">
        <f t="shared" si="10"/>
        <v>0.54264900416630613</v>
      </c>
      <c r="I25" s="1">
        <f t="shared" si="11"/>
        <v>0.55284841816361108</v>
      </c>
      <c r="J25" s="1">
        <f t="shared" si="12"/>
        <v>2308.8323901461576</v>
      </c>
      <c r="K25" s="1">
        <f t="shared" si="13"/>
        <v>1605.3655046005047</v>
      </c>
      <c r="L25" s="1">
        <f t="shared" si="14"/>
        <v>2777.1700197114233</v>
      </c>
      <c r="M25" s="1">
        <f t="shared" si="15"/>
        <v>1842.1135824242067</v>
      </c>
      <c r="N25" s="1">
        <f t="shared" si="16"/>
        <v>2785.7686585335537</v>
      </c>
      <c r="O25" s="1">
        <f t="shared" si="17"/>
        <v>1848.13879893066</v>
      </c>
      <c r="P25" s="1">
        <f t="shared" si="18"/>
        <v>2777.1018407129382</v>
      </c>
      <c r="Q25" s="1">
        <f t="shared" si="19"/>
        <v>1842.073095759298</v>
      </c>
      <c r="R25" s="1">
        <f t="shared" si="24"/>
        <v>1162.6563146005046</v>
      </c>
      <c r="S25" s="1">
        <f t="shared" si="1"/>
        <v>1399.4043924242067</v>
      </c>
      <c r="T25" s="1">
        <f t="shared" si="2"/>
        <v>1405.4296089306599</v>
      </c>
      <c r="U25" s="1">
        <f t="shared" si="3"/>
        <v>1399.3639057592979</v>
      </c>
      <c r="V25" s="1">
        <f t="shared" si="4"/>
        <v>50.389362220870261</v>
      </c>
      <c r="W25" s="1">
        <f t="shared" si="5"/>
        <v>50.356895527046206</v>
      </c>
      <c r="X25" s="1">
        <f t="shared" si="6"/>
        <v>50.389583010463987</v>
      </c>
      <c r="Y25" s="1">
        <f t="shared" si="7"/>
        <v>50.450334582717538</v>
      </c>
      <c r="Z25" s="1">
        <f t="shared" si="25"/>
        <v>1.1461760755456529</v>
      </c>
      <c r="AA25" s="1">
        <f t="shared" si="26"/>
        <v>1.3777656272872165</v>
      </c>
      <c r="AB25" s="1">
        <f t="shared" si="27"/>
        <v>1.3803390496028938</v>
      </c>
      <c r="AC25" s="1">
        <f t="shared" si="28"/>
        <v>1.3777379349536403</v>
      </c>
    </row>
    <row r="26" spans="1:29">
      <c r="B26" s="1">
        <v>15</v>
      </c>
      <c r="C26" s="1">
        <v>4</v>
      </c>
      <c r="D26" s="1">
        <v>22.8</v>
      </c>
      <c r="E26" s="1">
        <v>16.2</v>
      </c>
      <c r="F26" s="1">
        <f t="shared" si="8"/>
        <v>295.95</v>
      </c>
      <c r="G26" s="1">
        <f t="shared" si="9"/>
        <v>289.34999999999997</v>
      </c>
      <c r="H26" s="1">
        <f t="shared" si="10"/>
        <v>0.54264900416630613</v>
      </c>
      <c r="I26" s="1">
        <f t="shared" si="11"/>
        <v>0.55284841816361108</v>
      </c>
      <c r="J26" s="1">
        <f t="shared" si="12"/>
        <v>2308.8323901461576</v>
      </c>
      <c r="K26" s="1">
        <f t="shared" si="13"/>
        <v>1605.3655046005047</v>
      </c>
      <c r="L26" s="1">
        <f t="shared" si="14"/>
        <v>2777.1700197114233</v>
      </c>
      <c r="M26" s="1">
        <f t="shared" si="15"/>
        <v>1842.1135824242067</v>
      </c>
      <c r="N26" s="1">
        <f t="shared" si="16"/>
        <v>2785.7686585335537</v>
      </c>
      <c r="O26" s="1">
        <f t="shared" si="17"/>
        <v>1848.13879893066</v>
      </c>
      <c r="P26" s="1">
        <f t="shared" si="18"/>
        <v>2777.1018407129382</v>
      </c>
      <c r="Q26" s="1">
        <f t="shared" si="19"/>
        <v>1842.073095759298</v>
      </c>
      <c r="R26" s="1">
        <f t="shared" si="24"/>
        <v>1162.6563146005046</v>
      </c>
      <c r="S26" s="1">
        <f t="shared" si="1"/>
        <v>1399.4043924242067</v>
      </c>
      <c r="T26" s="1">
        <f t="shared" si="2"/>
        <v>1405.4296089306599</v>
      </c>
      <c r="U26" s="1">
        <f t="shared" si="3"/>
        <v>1399.3639057592979</v>
      </c>
      <c r="V26" s="1">
        <f t="shared" si="4"/>
        <v>50.389362220870261</v>
      </c>
      <c r="W26" s="1">
        <f t="shared" si="5"/>
        <v>50.356895527046206</v>
      </c>
      <c r="X26" s="1">
        <f t="shared" si="6"/>
        <v>50.389583010463987</v>
      </c>
      <c r="Y26" s="1">
        <f t="shared" si="7"/>
        <v>50.450334582717538</v>
      </c>
      <c r="Z26" s="1">
        <f t="shared" si="25"/>
        <v>1.1461760755456529</v>
      </c>
      <c r="AA26" s="1">
        <f t="shared" si="26"/>
        <v>1.3777656272872165</v>
      </c>
      <c r="AB26" s="1">
        <f t="shared" si="27"/>
        <v>1.3803390496028938</v>
      </c>
      <c r="AC26" s="1">
        <f t="shared" si="28"/>
        <v>1.3777379349536403</v>
      </c>
    </row>
    <row r="27" spans="1:29">
      <c r="B27" s="1">
        <v>15</v>
      </c>
      <c r="C27" s="1">
        <v>7</v>
      </c>
      <c r="D27" s="1">
        <v>22.2</v>
      </c>
      <c r="E27" s="1">
        <v>18</v>
      </c>
      <c r="F27" s="1">
        <f t="shared" si="8"/>
        <v>295.34999999999997</v>
      </c>
      <c r="G27" s="1">
        <f t="shared" si="9"/>
        <v>291.14999999999998</v>
      </c>
      <c r="H27" s="1">
        <f t="shared" si="10"/>
        <v>0.54357622362060654</v>
      </c>
      <c r="I27" s="1">
        <f t="shared" si="11"/>
        <v>0.55006675980070963</v>
      </c>
      <c r="J27" s="1">
        <f t="shared" si="12"/>
        <v>2235.3039434592438</v>
      </c>
      <c r="K27" s="1">
        <f t="shared" si="13"/>
        <v>1775.5158781100174</v>
      </c>
      <c r="L27" s="1">
        <f t="shared" si="14"/>
        <v>2677.7340751811498</v>
      </c>
      <c r="M27" s="1">
        <f t="shared" si="15"/>
        <v>2064.6581545609902</v>
      </c>
      <c r="N27" s="1">
        <f t="shared" si="16"/>
        <v>2686.0460962470652</v>
      </c>
      <c r="O27" s="1">
        <f t="shared" si="17"/>
        <v>2071.277513723986</v>
      </c>
      <c r="P27" s="1">
        <f t="shared" si="18"/>
        <v>2677.668775347483</v>
      </c>
      <c r="Q27" s="1">
        <f t="shared" si="19"/>
        <v>2064.6109374308739</v>
      </c>
      <c r="R27" s="1">
        <f t="shared" si="24"/>
        <v>1493.7918481100173</v>
      </c>
      <c r="S27" s="1">
        <f t="shared" si="1"/>
        <v>1782.9341245609903</v>
      </c>
      <c r="T27" s="1">
        <f t="shared" si="2"/>
        <v>1789.5534837239861</v>
      </c>
      <c r="U27" s="1">
        <f t="shared" si="3"/>
        <v>1782.8869074308741</v>
      </c>
      <c r="V27" s="1">
        <f t="shared" si="4"/>
        <v>66.583549236761272</v>
      </c>
      <c r="W27" s="1">
        <f t="shared" si="5"/>
        <v>66.827236290663024</v>
      </c>
      <c r="X27" s="1">
        <f t="shared" si="6"/>
        <v>66.583688839242711</v>
      </c>
      <c r="Y27" s="1">
        <f t="shared" si="7"/>
        <v>66.624079394033643</v>
      </c>
      <c r="Z27" s="1">
        <f t="shared" si="25"/>
        <v>0.74151209534922646</v>
      </c>
      <c r="AA27" s="1">
        <f t="shared" si="26"/>
        <v>0.89479995062015949</v>
      </c>
      <c r="AB27" s="1">
        <f t="shared" si="27"/>
        <v>0.8964926125230791</v>
      </c>
      <c r="AC27" s="1">
        <f t="shared" si="28"/>
        <v>0.89478186791660896</v>
      </c>
    </row>
    <row r="28" spans="1:29">
      <c r="B28" s="1">
        <v>15</v>
      </c>
      <c r="C28" s="1">
        <v>10</v>
      </c>
      <c r="D28" s="1">
        <v>24</v>
      </c>
      <c r="E28" s="1">
        <v>19.8</v>
      </c>
      <c r="F28" s="1">
        <f t="shared" si="8"/>
        <v>297.14999999999998</v>
      </c>
      <c r="G28" s="1">
        <f t="shared" si="9"/>
        <v>292.95</v>
      </c>
      <c r="H28" s="1">
        <f t="shared" si="10"/>
        <v>0.54079456525770531</v>
      </c>
      <c r="I28" s="1">
        <f t="shared" si="11"/>
        <v>0.5472851014378084</v>
      </c>
      <c r="J28" s="1">
        <f t="shared" si="12"/>
        <v>2462.2596546186555</v>
      </c>
      <c r="K28" s="1">
        <f t="shared" si="13"/>
        <v>1961.2719949900243</v>
      </c>
      <c r="L28" s="1">
        <f t="shared" si="14"/>
        <v>2985.7607349578934</v>
      </c>
      <c r="M28" s="1">
        <f t="shared" si="15"/>
        <v>2310.4223431460432</v>
      </c>
      <c r="N28" s="1">
        <f t="shared" si="16"/>
        <v>2994.9744798674119</v>
      </c>
      <c r="O28" s="1">
        <f t="shared" si="17"/>
        <v>2317.7072769020847</v>
      </c>
      <c r="P28" s="1">
        <f t="shared" si="18"/>
        <v>2985.6865603885894</v>
      </c>
      <c r="Q28" s="1">
        <f t="shared" si="19"/>
        <v>2310.3678040511768</v>
      </c>
      <c r="R28" s="1">
        <f t="shared" si="24"/>
        <v>1679.5479649900244</v>
      </c>
      <c r="S28" s="1">
        <f t="shared" si="1"/>
        <v>2028.6983131460433</v>
      </c>
      <c r="T28" s="1">
        <f t="shared" si="2"/>
        <v>2035.9832469020848</v>
      </c>
      <c r="U28" s="1">
        <f t="shared" si="3"/>
        <v>2028.6437740511769</v>
      </c>
      <c r="V28" s="1">
        <f t="shared" si="4"/>
        <v>67.945637729204478</v>
      </c>
      <c r="W28" s="1">
        <f t="shared" si="5"/>
        <v>68.211651108345265</v>
      </c>
      <c r="X28" s="1">
        <f t="shared" si="6"/>
        <v>67.945776411138084</v>
      </c>
      <c r="Y28" s="1">
        <f t="shared" si="7"/>
        <v>67.979986493648454</v>
      </c>
      <c r="Z28" s="1">
        <f t="shared" si="25"/>
        <v>0.78271168962863114</v>
      </c>
      <c r="AA28" s="1">
        <f t="shared" si="26"/>
        <v>0.95706242181185008</v>
      </c>
      <c r="AB28" s="1">
        <f t="shared" si="27"/>
        <v>0.95899123296532707</v>
      </c>
      <c r="AC28" s="1">
        <f t="shared" si="28"/>
        <v>0.95704278633741247</v>
      </c>
    </row>
    <row r="51" spans="1:19">
      <c r="D51" s="1" t="s">
        <v>39</v>
      </c>
      <c r="L51" s="1" t="s">
        <v>57</v>
      </c>
      <c r="S51" s="1" t="s">
        <v>59</v>
      </c>
    </row>
    <row r="53" spans="1:19">
      <c r="A53" s="1" t="s">
        <v>65</v>
      </c>
    </row>
  </sheetData>
  <mergeCells count="10">
    <mergeCell ref="A1:B1"/>
    <mergeCell ref="A2:B2"/>
    <mergeCell ref="A3:B3"/>
    <mergeCell ref="L3:M3"/>
    <mergeCell ref="J3:K3"/>
    <mergeCell ref="N3:O3"/>
    <mergeCell ref="P3:Q3"/>
    <mergeCell ref="C1:E1"/>
    <mergeCell ref="C2:E2"/>
    <mergeCell ref="C3:E3"/>
  </mergeCells>
  <phoneticPr fontId="1"/>
  <pageMargins left="0.7" right="0.7" top="0.75" bottom="0.75" header="0.3" footer="0.3"/>
  <pageSetup paperSize="32767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"/>
  <sheetViews>
    <sheetView zoomScale="90" zoomScaleNormal="90" workbookViewId="0">
      <selection activeCell="I57" sqref="I57"/>
    </sheetView>
  </sheetViews>
  <sheetFormatPr defaultRowHeight="14.25"/>
  <cols>
    <col min="1" max="1" width="4.88671875" style="1" bestFit="1" customWidth="1"/>
    <col min="2" max="3" width="5.77734375" style="1" bestFit="1" customWidth="1"/>
    <col min="4" max="9" width="8.88671875" style="1"/>
    <col min="10" max="17" width="11.21875" style="1" bestFit="1" customWidth="1"/>
    <col min="18" max="18" width="13.21875" style="1" bestFit="1" customWidth="1"/>
    <col min="19" max="19" width="12.21875" style="1" bestFit="1" customWidth="1"/>
    <col min="20" max="20" width="13.21875" style="1" bestFit="1" customWidth="1"/>
    <col min="21" max="21" width="12.21875" style="1" bestFit="1" customWidth="1"/>
    <col min="22" max="22" width="13.21875" style="1" bestFit="1" customWidth="1"/>
    <col min="23" max="23" width="12.21875" style="1" bestFit="1" customWidth="1"/>
    <col min="24" max="24" width="13.21875" style="1" bestFit="1" customWidth="1"/>
    <col min="25" max="25" width="12.21875" style="1" bestFit="1" customWidth="1"/>
    <col min="26" max="29" width="11.21875" style="1" bestFit="1" customWidth="1"/>
    <col min="30" max="16384" width="8.88671875" style="1"/>
  </cols>
  <sheetData>
    <row r="1" spans="1:29">
      <c r="A1" s="27" t="s">
        <v>0</v>
      </c>
      <c r="B1" s="27"/>
      <c r="C1" s="26">
        <v>42795</v>
      </c>
      <c r="D1" s="26"/>
      <c r="E1" s="26"/>
    </row>
    <row r="2" spans="1:29">
      <c r="A2" s="27" t="s">
        <v>1</v>
      </c>
      <c r="B2" s="27"/>
      <c r="C2" s="27" t="s">
        <v>63</v>
      </c>
      <c r="D2" s="27"/>
      <c r="E2" s="27"/>
      <c r="F2" s="24"/>
      <c r="G2" s="24"/>
      <c r="H2" s="24"/>
      <c r="I2" s="24"/>
      <c r="J2" s="24" t="s">
        <v>45</v>
      </c>
      <c r="K2" s="24"/>
      <c r="L2" s="24"/>
      <c r="M2" s="24"/>
      <c r="N2" s="24"/>
      <c r="O2" s="24"/>
      <c r="P2" s="24"/>
      <c r="Q2" s="24"/>
      <c r="R2" s="1" t="s">
        <v>47</v>
      </c>
      <c r="V2" s="1" t="s">
        <v>46</v>
      </c>
      <c r="W2" s="1" t="s">
        <v>51</v>
      </c>
      <c r="Z2" s="1" t="s">
        <v>58</v>
      </c>
    </row>
    <row r="3" spans="1:29">
      <c r="A3" s="27" t="s">
        <v>4</v>
      </c>
      <c r="B3" s="27"/>
      <c r="C3" s="27" t="s">
        <v>62</v>
      </c>
      <c r="D3" s="27"/>
      <c r="E3" s="27"/>
      <c r="G3" s="24"/>
      <c r="H3" s="24" t="s">
        <v>56</v>
      </c>
      <c r="I3" s="24"/>
      <c r="J3" s="25" t="s">
        <v>41</v>
      </c>
      <c r="K3" s="25"/>
      <c r="L3" s="25" t="s">
        <v>42</v>
      </c>
      <c r="M3" s="25"/>
      <c r="N3" s="25" t="s">
        <v>43</v>
      </c>
      <c r="O3" s="25"/>
      <c r="P3" s="25" t="s">
        <v>44</v>
      </c>
      <c r="Q3" s="25"/>
      <c r="R3" s="24" t="s">
        <v>41</v>
      </c>
      <c r="S3" s="24" t="s">
        <v>42</v>
      </c>
      <c r="T3" s="24" t="s">
        <v>43</v>
      </c>
      <c r="U3" s="24" t="s">
        <v>44</v>
      </c>
      <c r="V3" s="24" t="s">
        <v>41</v>
      </c>
      <c r="W3" s="24" t="s">
        <v>42</v>
      </c>
      <c r="X3" s="24" t="s">
        <v>43</v>
      </c>
      <c r="Y3" s="24" t="s">
        <v>44</v>
      </c>
      <c r="Z3" s="24" t="s">
        <v>41</v>
      </c>
      <c r="AA3" s="24" t="s">
        <v>42</v>
      </c>
      <c r="AB3" s="24" t="s">
        <v>43</v>
      </c>
      <c r="AC3" s="24" t="s">
        <v>44</v>
      </c>
    </row>
    <row r="4" spans="1:29">
      <c r="A4" s="1" t="s">
        <v>48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52</v>
      </c>
      <c r="G4" s="1" t="s">
        <v>53</v>
      </c>
      <c r="H4" s="1" t="s">
        <v>54</v>
      </c>
      <c r="I4" s="1" t="s">
        <v>55</v>
      </c>
      <c r="J4" s="1" t="s">
        <v>39</v>
      </c>
      <c r="K4" s="1" t="s">
        <v>40</v>
      </c>
      <c r="L4" s="1" t="s">
        <v>39</v>
      </c>
      <c r="M4" s="1" t="s">
        <v>40</v>
      </c>
      <c r="N4" s="1" t="s">
        <v>39</v>
      </c>
      <c r="O4" s="1" t="s">
        <v>40</v>
      </c>
      <c r="P4" s="1" t="s">
        <v>39</v>
      </c>
      <c r="Q4" s="1" t="s">
        <v>40</v>
      </c>
      <c r="R4" s="1" t="s">
        <v>47</v>
      </c>
      <c r="S4" s="1" t="s">
        <v>47</v>
      </c>
      <c r="T4" s="1" t="s">
        <v>47</v>
      </c>
      <c r="U4" s="1" t="s">
        <v>47</v>
      </c>
      <c r="V4" s="24" t="s">
        <v>46</v>
      </c>
      <c r="W4" s="24" t="s">
        <v>46</v>
      </c>
      <c r="X4" s="24" t="s">
        <v>46</v>
      </c>
      <c r="Y4" s="24" t="s">
        <v>46</v>
      </c>
      <c r="Z4" s="1" t="s">
        <v>58</v>
      </c>
      <c r="AA4" s="1" t="s">
        <v>58</v>
      </c>
      <c r="AB4" s="1" t="s">
        <v>58</v>
      </c>
      <c r="AC4" s="1" t="s">
        <v>58</v>
      </c>
    </row>
    <row r="5" spans="1:29">
      <c r="A5" s="1" t="s">
        <v>20</v>
      </c>
      <c r="B5" s="1">
        <v>1</v>
      </c>
      <c r="C5" s="1">
        <v>1</v>
      </c>
      <c r="D5" s="1">
        <v>23.4</v>
      </c>
      <c r="E5" s="1">
        <v>20.6</v>
      </c>
      <c r="F5" s="1">
        <f>$D5+273.15</f>
        <v>296.54999999999995</v>
      </c>
      <c r="G5" s="1">
        <f>$E5+273.15</f>
        <v>293.75</v>
      </c>
      <c r="H5" s="1">
        <f>1-$F5/647.096</f>
        <v>0.54172178471200572</v>
      </c>
      <c r="I5" s="1">
        <f>1-$G5/647.096</f>
        <v>0.54604880883207429</v>
      </c>
      <c r="J5" s="1">
        <f>6.1078*POWER(10,(7.5*$D5/($D5+273.3)))*100</f>
        <v>2384.4673490332143</v>
      </c>
      <c r="K5" s="1">
        <f>6.1078*POWER(10,(7.5*$E5/($E5+273.3)))*100</f>
        <v>2049.1503166667621</v>
      </c>
      <c r="L5" s="1">
        <f>EXP(-6096.9385/$F5+16.635794-2.711193*POWER(10,-2)*$F5+1.673952*POWER(10,-5)*$F5*$F5+2.433502*LN($F5))*100</f>
        <v>2879.8166148630844</v>
      </c>
      <c r="M5" s="1">
        <f>EXP(-6096.9385/$G5+16.635794-2.711193*POWER(10,-2)*$G5+1.673952*POWER(10,-5)*$G5*$G5+2.433502*LN($G5))*100</f>
        <v>2427.6268715651272</v>
      </c>
      <c r="N5" s="1">
        <f>6.1365*EXP(17.502*$D5/($D5+240.97))*100</f>
        <v>2888.7155118454357</v>
      </c>
      <c r="O5" s="1">
        <f>0.61365*EXP(17.502*$E5/($E5+240.97))*1000</f>
        <v>2435.2346582103969</v>
      </c>
      <c r="P5" s="1">
        <f>EXP(647.096/F5*((-7.85951783*H5+1.84408259*POWER(H5,1.5)-11.7866497*POWER(H5,3)+22.6807411*POWER(H5,3.5)-15.9618719*POWER(H5,4)+1.80122502*POWER(H5,7.5))))*22064000</f>
        <v>2879.7454780846247</v>
      </c>
      <c r="Q5" s="1">
        <f>EXP(647.096/G5*((-7.85951783*I5+1.84408259*POWER(I5,1.5)-11.7866497*POWER(I5,3)+22.6807411*POWER(I5,3.5)-15.9618719*POWER(I5,4)+1.80122502*POWER(I5,7.5))))*22064000</f>
        <v>2427.5688765234759</v>
      </c>
      <c r="R5" s="1">
        <f t="shared" ref="R5:R19" si="0">K5-0.000662*101325*($D5-$E5)</f>
        <v>1861.3342966667624</v>
      </c>
      <c r="S5" s="1">
        <f t="shared" ref="S5:S19" si="1">M5-0.000662*101325*($D5-$E5)</f>
        <v>2239.8108515651275</v>
      </c>
      <c r="T5" s="1">
        <f t="shared" ref="T5:T19" si="2">O5-0.000662*101325*($D5-$E5)</f>
        <v>2247.4186382103971</v>
      </c>
      <c r="U5" s="1">
        <f t="shared" ref="U5:U19" si="3">Q5-0.000662*101325*($D5-$E5)</f>
        <v>2239.7528565234761</v>
      </c>
      <c r="V5" s="1">
        <f t="shared" ref="V5:V19" si="4">U5/P5*100</f>
        <v>77.776069918970052</v>
      </c>
      <c r="W5" s="1">
        <f t="shared" ref="W5:W19" si="5">R5/J5*100</f>
        <v>78.060800346938834</v>
      </c>
      <c r="X5" s="1">
        <f t="shared" ref="X5:X19" si="6">S5/L5*100</f>
        <v>77.776162551642727</v>
      </c>
      <c r="Y5" s="1">
        <f t="shared" ref="Y5:Y19" si="7">T5/N5*100</f>
        <v>77.799929726366486</v>
      </c>
      <c r="Z5" s="1">
        <f>(J5-R5)/1000</f>
        <v>0.52313305236645191</v>
      </c>
      <c r="AA5" s="1">
        <f>(L5-S5)/1000</f>
        <v>0.640005763297957</v>
      </c>
      <c r="AB5" s="1">
        <f>(N5-T5)/1000</f>
        <v>0.64129687363503851</v>
      </c>
      <c r="AC5" s="1">
        <f>(P5-U5)/1000</f>
        <v>0.63999262156114856</v>
      </c>
    </row>
    <row r="6" spans="1:29">
      <c r="B6" s="1">
        <v>1</v>
      </c>
      <c r="C6" s="1">
        <v>5</v>
      </c>
      <c r="D6" s="1">
        <v>24.2</v>
      </c>
      <c r="E6" s="1">
        <v>20.399999999999999</v>
      </c>
      <c r="F6" s="1">
        <f t="shared" ref="F6:F19" si="8">$D6+273.15</f>
        <v>297.34999999999997</v>
      </c>
      <c r="G6" s="1">
        <f t="shared" ref="G6:G19" si="9">$E6+273.15</f>
        <v>293.54999999999995</v>
      </c>
      <c r="H6" s="1">
        <f t="shared" ref="H6:H19" si="10">1-$F6/647.096</f>
        <v>0.54048549210627184</v>
      </c>
      <c r="I6" s="1">
        <f t="shared" ref="I6:I19" si="11">1-$G6/647.096</f>
        <v>0.54635788198350799</v>
      </c>
      <c r="J6" s="1">
        <f t="shared" ref="J6:J19" si="12">6.1078*POWER(10,(7.5*$D6/($D6+273.3)))*100</f>
        <v>2488.678759952601</v>
      </c>
      <c r="K6" s="1">
        <f t="shared" ref="K6:K19" si="13">6.1078*POWER(10,(7.5*$E6/($E6+273.3)))*100</f>
        <v>2026.8636873020444</v>
      </c>
      <c r="L6" s="1">
        <f t="shared" ref="L6:L19" si="14">EXP(-6096.9385/$F6+16.635794-2.711193*POWER(10,-2)*$F6+1.673952*POWER(10,-5)*$F6*$F6+2.433502*LN($F6))*100</f>
        <v>3021.8235051347528</v>
      </c>
      <c r="M6" s="1">
        <f t="shared" ref="M6:M19" si="15">EXP(-6096.9385/$G6+16.635794-2.711193*POWER(10,-2)*$G6+1.673952*POWER(10,-5)*$G6*$G6+2.433502*LN($G6))*100</f>
        <v>2397.8484907808752</v>
      </c>
      <c r="N6" s="1">
        <f t="shared" ref="N6:N19" si="16">6.1365*EXP(17.502*$D6/($D6+240.97))*100</f>
        <v>3031.145614279988</v>
      </c>
      <c r="O6" s="1">
        <f t="shared" ref="O6:O19" si="17">0.61365*EXP(17.502*$E6/($E6+240.97))*1000</f>
        <v>2405.3738582280648</v>
      </c>
      <c r="P6" s="1">
        <f t="shared" ref="P6:Q19" si="18">EXP(647.096/F6*((-7.85951783*H6+1.84408259*POWER(H6,1.5)-11.7866497*POWER(H6,3)+22.6807411*POWER(H6,3.5)-15.9618719*POWER(H6,4)+1.80122502*POWER(H6,7.5))))*22064000</f>
        <v>3021.7482999591803</v>
      </c>
      <c r="Q6" s="1">
        <f t="shared" si="18"/>
        <v>2397.7913717345787</v>
      </c>
      <c r="R6" s="1">
        <f t="shared" si="0"/>
        <v>1771.9705173020443</v>
      </c>
      <c r="S6" s="1">
        <f t="shared" si="1"/>
        <v>2142.9553207808749</v>
      </c>
      <c r="T6" s="1">
        <f t="shared" si="2"/>
        <v>2150.4806882280645</v>
      </c>
      <c r="U6" s="1">
        <f t="shared" si="3"/>
        <v>2142.8982017345788</v>
      </c>
      <c r="V6" s="1">
        <f t="shared" si="4"/>
        <v>70.915840401516121</v>
      </c>
      <c r="W6" s="1">
        <f t="shared" si="5"/>
        <v>71.201255293222061</v>
      </c>
      <c r="X6" s="1">
        <f t="shared" si="6"/>
        <v>70.915965712078005</v>
      </c>
      <c r="Y6" s="1">
        <f t="shared" si="7"/>
        <v>70.946135945992324</v>
      </c>
      <c r="Z6" s="1">
        <f t="shared" ref="Z6:Z19" si="19">(J6-R6)/1000</f>
        <v>0.71670824265055666</v>
      </c>
      <c r="AA6" s="1">
        <f t="shared" ref="AA6:AA19" si="20">(L6-S6)/1000</f>
        <v>0.87886818435387792</v>
      </c>
      <c r="AB6" s="1">
        <f t="shared" ref="AB6:AB19" si="21">(N6-T6)/1000</f>
        <v>0.88066492605192348</v>
      </c>
      <c r="AC6" s="1">
        <f t="shared" ref="AC6:AC19" si="22">(P6-U6)/1000</f>
        <v>0.87885009822460147</v>
      </c>
    </row>
    <row r="7" spans="1:29">
      <c r="B7" s="1">
        <v>1</v>
      </c>
      <c r="C7" s="1">
        <v>10</v>
      </c>
      <c r="D7" s="1">
        <v>19.8</v>
      </c>
      <c r="E7" s="1">
        <v>14.3</v>
      </c>
      <c r="F7" s="1">
        <f t="shared" si="8"/>
        <v>292.95</v>
      </c>
      <c r="G7" s="1">
        <f t="shared" si="9"/>
        <v>287.45</v>
      </c>
      <c r="H7" s="1">
        <f t="shared" si="10"/>
        <v>0.5472851014378084</v>
      </c>
      <c r="I7" s="1">
        <f t="shared" si="11"/>
        <v>0.55578461310222904</v>
      </c>
      <c r="J7" s="1">
        <f t="shared" si="12"/>
        <v>1961.2719949900243</v>
      </c>
      <c r="K7" s="1">
        <f t="shared" si="13"/>
        <v>1441.4466619467917</v>
      </c>
      <c r="L7" s="1">
        <f t="shared" si="14"/>
        <v>2310.4223431460432</v>
      </c>
      <c r="M7" s="1">
        <f t="shared" si="15"/>
        <v>1630.3127671077448</v>
      </c>
      <c r="N7" s="1">
        <f t="shared" si="16"/>
        <v>2317.7072769020847</v>
      </c>
      <c r="O7" s="1">
        <f t="shared" si="17"/>
        <v>1635.7739234463888</v>
      </c>
      <c r="P7" s="1">
        <f t="shared" si="18"/>
        <v>2310.3678040511768</v>
      </c>
      <c r="Q7" s="1">
        <f t="shared" si="18"/>
        <v>1630.2787929389854</v>
      </c>
      <c r="R7" s="1">
        <f t="shared" si="0"/>
        <v>1072.5223369467917</v>
      </c>
      <c r="S7" s="1">
        <f t="shared" si="1"/>
        <v>1261.3884421077448</v>
      </c>
      <c r="T7" s="1">
        <f t="shared" si="2"/>
        <v>1266.8495984463889</v>
      </c>
      <c r="U7" s="1">
        <f t="shared" si="3"/>
        <v>1261.3544679389854</v>
      </c>
      <c r="V7" s="1">
        <f t="shared" si="4"/>
        <v>54.595396703816135</v>
      </c>
      <c r="W7" s="1">
        <f t="shared" si="5"/>
        <v>54.685038061344827</v>
      </c>
      <c r="X7" s="1">
        <f t="shared" si="6"/>
        <v>54.595578416634616</v>
      </c>
      <c r="Y7" s="1">
        <f t="shared" si="7"/>
        <v>54.659603094472622</v>
      </c>
      <c r="Z7" s="1">
        <f t="shared" si="19"/>
        <v>0.88874965804323258</v>
      </c>
      <c r="AA7" s="1">
        <f t="shared" si="20"/>
        <v>1.0490339010382983</v>
      </c>
      <c r="AB7" s="1">
        <f t="shared" si="21"/>
        <v>1.0508576784556958</v>
      </c>
      <c r="AC7" s="1">
        <f t="shared" si="22"/>
        <v>1.0490133361121914</v>
      </c>
    </row>
    <row r="8" spans="1:29">
      <c r="F8" s="1">
        <f t="shared" si="8"/>
        <v>273.14999999999998</v>
      </c>
      <c r="G8" s="1">
        <f t="shared" si="9"/>
        <v>273.14999999999998</v>
      </c>
      <c r="H8" s="1">
        <f t="shared" si="10"/>
        <v>0.57788334342972303</v>
      </c>
      <c r="I8" s="1">
        <f t="shared" si="11"/>
        <v>0.57788334342972303</v>
      </c>
      <c r="J8" s="1">
        <f t="shared" si="12"/>
        <v>610.78</v>
      </c>
      <c r="K8" s="1">
        <f t="shared" si="13"/>
        <v>610.78</v>
      </c>
      <c r="L8" s="1">
        <f t="shared" si="14"/>
        <v>611.21283148217674</v>
      </c>
      <c r="M8" s="1">
        <f t="shared" si="15"/>
        <v>611.21283148217674</v>
      </c>
      <c r="N8" s="1">
        <f t="shared" si="16"/>
        <v>613.65</v>
      </c>
      <c r="O8" s="1">
        <f t="shared" si="17"/>
        <v>613.65</v>
      </c>
      <c r="P8" s="1">
        <f t="shared" si="18"/>
        <v>611.21284593985456</v>
      </c>
      <c r="Q8" s="1">
        <f t="shared" si="18"/>
        <v>611.21284593985456</v>
      </c>
      <c r="R8" s="1">
        <f t="shared" si="0"/>
        <v>610.78</v>
      </c>
      <c r="S8" s="1">
        <f t="shared" si="1"/>
        <v>611.21283148217674</v>
      </c>
      <c r="T8" s="1">
        <f t="shared" si="2"/>
        <v>613.65</v>
      </c>
      <c r="U8" s="1">
        <f t="shared" si="3"/>
        <v>611.21284593985456</v>
      </c>
      <c r="V8" s="1">
        <f t="shared" si="4"/>
        <v>100</v>
      </c>
      <c r="W8" s="1">
        <f t="shared" si="5"/>
        <v>100</v>
      </c>
      <c r="X8" s="1">
        <f t="shared" si="6"/>
        <v>100</v>
      </c>
      <c r="Y8" s="1">
        <f t="shared" si="7"/>
        <v>100</v>
      </c>
      <c r="Z8" s="1">
        <f t="shared" si="19"/>
        <v>0</v>
      </c>
      <c r="AA8" s="1">
        <f t="shared" si="20"/>
        <v>0</v>
      </c>
      <c r="AB8" s="1">
        <f t="shared" si="21"/>
        <v>0</v>
      </c>
      <c r="AC8" s="1">
        <f t="shared" si="22"/>
        <v>0</v>
      </c>
    </row>
    <row r="9" spans="1:29">
      <c r="A9" s="1" t="s">
        <v>15</v>
      </c>
      <c r="B9" s="1">
        <v>6</v>
      </c>
      <c r="C9" s="1">
        <v>1</v>
      </c>
      <c r="D9" s="1">
        <v>23.9</v>
      </c>
      <c r="E9" s="1">
        <v>19.600000000000001</v>
      </c>
      <c r="F9" s="1">
        <f t="shared" si="8"/>
        <v>297.04999999999995</v>
      </c>
      <c r="G9" s="1">
        <f t="shared" si="9"/>
        <v>292.75</v>
      </c>
      <c r="H9" s="1">
        <f t="shared" si="10"/>
        <v>0.54094910183342204</v>
      </c>
      <c r="I9" s="1">
        <f t="shared" si="11"/>
        <v>0.54759417458924187</v>
      </c>
      <c r="J9" s="1">
        <f t="shared" si="12"/>
        <v>2449.1422680581968</v>
      </c>
      <c r="K9" s="1">
        <f t="shared" si="13"/>
        <v>1939.8251318000571</v>
      </c>
      <c r="L9" s="1">
        <f t="shared" si="14"/>
        <v>2967.8706448290941</v>
      </c>
      <c r="M9" s="1">
        <f t="shared" si="15"/>
        <v>2281.9069898658386</v>
      </c>
      <c r="N9" s="1">
        <f t="shared" si="16"/>
        <v>2977.0308598157635</v>
      </c>
      <c r="O9" s="1">
        <f t="shared" si="17"/>
        <v>2289.1139689742413</v>
      </c>
      <c r="P9" s="1">
        <f t="shared" si="18"/>
        <v>2967.7969821713318</v>
      </c>
      <c r="Q9" s="1">
        <f t="shared" si="18"/>
        <v>2281.8532949471064</v>
      </c>
      <c r="R9" s="1">
        <f t="shared" si="0"/>
        <v>1651.3933868000572</v>
      </c>
      <c r="S9" s="1">
        <f t="shared" si="1"/>
        <v>1993.4752448658387</v>
      </c>
      <c r="T9" s="1">
        <f t="shared" si="2"/>
        <v>2000.6822239742414</v>
      </c>
      <c r="U9" s="1">
        <f t="shared" si="3"/>
        <v>1993.4215499471065</v>
      </c>
      <c r="V9" s="1">
        <f t="shared" si="4"/>
        <v>67.168393320780922</v>
      </c>
      <c r="W9" s="1">
        <f t="shared" si="5"/>
        <v>67.427417685676744</v>
      </c>
      <c r="X9" s="1">
        <f t="shared" si="6"/>
        <v>67.168535405647162</v>
      </c>
      <c r="Y9" s="1">
        <f t="shared" si="7"/>
        <v>67.203946421235798</v>
      </c>
      <c r="Z9" s="1">
        <f t="shared" si="19"/>
        <v>0.79774888125813959</v>
      </c>
      <c r="AA9" s="1">
        <f t="shared" si="20"/>
        <v>0.97439539996325542</v>
      </c>
      <c r="AB9" s="1">
        <f t="shared" si="21"/>
        <v>0.97634863584152209</v>
      </c>
      <c r="AC9" s="1">
        <f t="shared" si="22"/>
        <v>0.97437543222422529</v>
      </c>
    </row>
    <row r="10" spans="1:29">
      <c r="B10" s="1">
        <v>6</v>
      </c>
      <c r="C10" s="1">
        <v>5</v>
      </c>
      <c r="D10" s="1">
        <v>23.2</v>
      </c>
      <c r="E10" s="1">
        <v>17.600000000000001</v>
      </c>
      <c r="F10" s="1">
        <f t="shared" si="8"/>
        <v>296.34999999999997</v>
      </c>
      <c r="G10" s="1">
        <f t="shared" si="9"/>
        <v>290.75</v>
      </c>
      <c r="H10" s="1">
        <f t="shared" si="10"/>
        <v>0.54203085786343919</v>
      </c>
      <c r="I10" s="1">
        <f t="shared" si="11"/>
        <v>0.55068490610357657</v>
      </c>
      <c r="J10" s="1">
        <f t="shared" si="12"/>
        <v>2359.0185211693561</v>
      </c>
      <c r="K10" s="1">
        <f t="shared" si="13"/>
        <v>1736.3968438250336</v>
      </c>
      <c r="L10" s="1">
        <f t="shared" si="14"/>
        <v>2845.2390192317202</v>
      </c>
      <c r="M10" s="1">
        <f t="shared" si="15"/>
        <v>2013.2656091703818</v>
      </c>
      <c r="N10" s="1">
        <f t="shared" si="16"/>
        <v>2854.0362571767437</v>
      </c>
      <c r="O10" s="1">
        <f t="shared" si="17"/>
        <v>2019.7472694190778</v>
      </c>
      <c r="P10" s="1">
        <f t="shared" si="18"/>
        <v>2845.1688772027214</v>
      </c>
      <c r="Q10" s="1">
        <f t="shared" si="18"/>
        <v>2013.2199372143018</v>
      </c>
      <c r="R10" s="1">
        <f t="shared" si="0"/>
        <v>1360.7648038250336</v>
      </c>
      <c r="S10" s="1">
        <f t="shared" si="1"/>
        <v>1637.6335691703821</v>
      </c>
      <c r="T10" s="1">
        <f t="shared" si="2"/>
        <v>1644.1152294190779</v>
      </c>
      <c r="U10" s="1">
        <f t="shared" si="3"/>
        <v>1637.5878972143018</v>
      </c>
      <c r="V10" s="1">
        <f t="shared" si="4"/>
        <v>57.556790752762822</v>
      </c>
      <c r="W10" s="1">
        <f t="shared" si="5"/>
        <v>57.683515055681198</v>
      </c>
      <c r="X10" s="1">
        <f t="shared" si="6"/>
        <v>57.55697704485231</v>
      </c>
      <c r="Y10" s="1">
        <f t="shared" si="7"/>
        <v>57.606669336620897</v>
      </c>
      <c r="Z10" s="1">
        <f t="shared" si="19"/>
        <v>0.99825371734432244</v>
      </c>
      <c r="AA10" s="1">
        <f t="shared" si="20"/>
        <v>1.2076054500613382</v>
      </c>
      <c r="AB10" s="1">
        <f t="shared" si="21"/>
        <v>1.2099210277576657</v>
      </c>
      <c r="AC10" s="1">
        <f t="shared" si="22"/>
        <v>1.2075809799884196</v>
      </c>
    </row>
    <row r="11" spans="1:29">
      <c r="B11" s="1">
        <v>6</v>
      </c>
      <c r="C11" s="1">
        <v>10</v>
      </c>
      <c r="D11" s="1">
        <v>20.399999999999999</v>
      </c>
      <c r="E11" s="1">
        <v>15.6</v>
      </c>
      <c r="F11" s="1">
        <f t="shared" si="8"/>
        <v>293.54999999999995</v>
      </c>
      <c r="G11" s="1">
        <f t="shared" si="9"/>
        <v>288.75</v>
      </c>
      <c r="H11" s="1">
        <f t="shared" si="10"/>
        <v>0.54635788198350799</v>
      </c>
      <c r="I11" s="1">
        <f t="shared" si="11"/>
        <v>0.55377563761791149</v>
      </c>
      <c r="J11" s="1">
        <f t="shared" si="12"/>
        <v>2026.8636873020444</v>
      </c>
      <c r="K11" s="1">
        <f t="shared" si="13"/>
        <v>1551.9196472398289</v>
      </c>
      <c r="L11" s="1">
        <f t="shared" si="14"/>
        <v>2397.8484907808752</v>
      </c>
      <c r="M11" s="1">
        <f t="shared" si="15"/>
        <v>1772.7621885240626</v>
      </c>
      <c r="N11" s="1">
        <f t="shared" si="16"/>
        <v>2405.3738582280644</v>
      </c>
      <c r="O11" s="1">
        <f t="shared" si="17"/>
        <v>1778.6028905869696</v>
      </c>
      <c r="P11" s="1">
        <f t="shared" si="18"/>
        <v>2397.7913717345787</v>
      </c>
      <c r="Q11" s="1">
        <f t="shared" si="18"/>
        <v>1772.7238217345337</v>
      </c>
      <c r="R11" s="1">
        <f t="shared" si="0"/>
        <v>1229.949327239829</v>
      </c>
      <c r="S11" s="1">
        <f t="shared" si="1"/>
        <v>1450.7918685240627</v>
      </c>
      <c r="T11" s="1">
        <f t="shared" si="2"/>
        <v>1456.6325705869697</v>
      </c>
      <c r="U11" s="1">
        <f t="shared" si="3"/>
        <v>1450.7535017345338</v>
      </c>
      <c r="V11" s="1">
        <f t="shared" si="4"/>
        <v>60.503741853280957</v>
      </c>
      <c r="W11" s="1">
        <f t="shared" si="5"/>
        <v>60.682389987311524</v>
      </c>
      <c r="X11" s="1">
        <f t="shared" si="6"/>
        <v>60.503900646850404</v>
      </c>
      <c r="Y11" s="1">
        <f t="shared" si="7"/>
        <v>60.557429174856345</v>
      </c>
      <c r="Z11" s="1">
        <f t="shared" si="19"/>
        <v>0.79691436006221539</v>
      </c>
      <c r="AA11" s="1">
        <f t="shared" si="20"/>
        <v>0.94705662225681253</v>
      </c>
      <c r="AB11" s="1">
        <f t="shared" si="21"/>
        <v>0.94874128764109467</v>
      </c>
      <c r="AC11" s="1">
        <f t="shared" si="22"/>
        <v>0.94703787000004491</v>
      </c>
    </row>
    <row r="12" spans="1:29">
      <c r="F12" s="1">
        <f t="shared" si="8"/>
        <v>273.14999999999998</v>
      </c>
      <c r="G12" s="1">
        <f t="shared" si="9"/>
        <v>273.14999999999998</v>
      </c>
      <c r="H12" s="1">
        <f t="shared" si="10"/>
        <v>0.57788334342972303</v>
      </c>
      <c r="I12" s="1">
        <f t="shared" si="11"/>
        <v>0.57788334342972303</v>
      </c>
      <c r="J12" s="1">
        <f t="shared" si="12"/>
        <v>610.78</v>
      </c>
      <c r="K12" s="1">
        <f t="shared" si="13"/>
        <v>610.78</v>
      </c>
      <c r="L12" s="1">
        <f t="shared" si="14"/>
        <v>611.21283148217674</v>
      </c>
      <c r="M12" s="1">
        <f t="shared" si="15"/>
        <v>611.21283148217674</v>
      </c>
      <c r="N12" s="1">
        <f t="shared" si="16"/>
        <v>613.65</v>
      </c>
      <c r="O12" s="1">
        <f t="shared" si="17"/>
        <v>613.65</v>
      </c>
      <c r="P12" s="1">
        <f t="shared" si="18"/>
        <v>611.21284593985456</v>
      </c>
      <c r="Q12" s="1">
        <f t="shared" si="18"/>
        <v>611.21284593985456</v>
      </c>
      <c r="R12" s="1">
        <f t="shared" si="0"/>
        <v>610.78</v>
      </c>
      <c r="S12" s="1">
        <f t="shared" si="1"/>
        <v>611.21283148217674</v>
      </c>
      <c r="T12" s="1">
        <f t="shared" si="2"/>
        <v>613.65</v>
      </c>
      <c r="U12" s="1">
        <f t="shared" si="3"/>
        <v>611.21284593985456</v>
      </c>
      <c r="V12" s="1">
        <f t="shared" si="4"/>
        <v>100</v>
      </c>
      <c r="W12" s="1">
        <f t="shared" si="5"/>
        <v>100</v>
      </c>
      <c r="X12" s="1">
        <f t="shared" si="6"/>
        <v>100</v>
      </c>
      <c r="Y12" s="1">
        <f t="shared" si="7"/>
        <v>100</v>
      </c>
      <c r="Z12" s="1">
        <f t="shared" si="19"/>
        <v>0</v>
      </c>
      <c r="AA12" s="1">
        <f t="shared" si="20"/>
        <v>0</v>
      </c>
      <c r="AB12" s="1">
        <f t="shared" si="21"/>
        <v>0</v>
      </c>
      <c r="AC12" s="1">
        <f t="shared" si="22"/>
        <v>0</v>
      </c>
    </row>
    <row r="13" spans="1:29">
      <c r="A13" s="1" t="s">
        <v>11</v>
      </c>
      <c r="B13" s="1">
        <v>10</v>
      </c>
      <c r="C13" s="1">
        <v>1</v>
      </c>
      <c r="D13" s="1">
        <v>23.4</v>
      </c>
      <c r="E13" s="1">
        <v>16.5</v>
      </c>
      <c r="F13" s="1">
        <f t="shared" si="8"/>
        <v>296.54999999999995</v>
      </c>
      <c r="G13" s="1">
        <f t="shared" si="9"/>
        <v>289.64999999999998</v>
      </c>
      <c r="H13" s="1">
        <f t="shared" si="10"/>
        <v>0.54172178471200572</v>
      </c>
      <c r="I13" s="1">
        <f t="shared" si="11"/>
        <v>0.55238480843646076</v>
      </c>
      <c r="J13" s="1">
        <f t="shared" si="12"/>
        <v>2384.4673490332143</v>
      </c>
      <c r="K13" s="1">
        <f t="shared" si="13"/>
        <v>1632.6889038079116</v>
      </c>
      <c r="L13" s="1">
        <f t="shared" si="14"/>
        <v>2879.8166148630844</v>
      </c>
      <c r="M13" s="1">
        <f t="shared" si="15"/>
        <v>1877.6735240573378</v>
      </c>
      <c r="N13" s="1">
        <f t="shared" si="16"/>
        <v>2888.7155118454357</v>
      </c>
      <c r="O13" s="1">
        <f t="shared" si="17"/>
        <v>1883.7933939835964</v>
      </c>
      <c r="P13" s="1">
        <f t="shared" si="18"/>
        <v>2879.7454780846247</v>
      </c>
      <c r="Q13" s="1">
        <f t="shared" si="18"/>
        <v>1877.6319547970031</v>
      </c>
      <c r="R13" s="1">
        <f t="shared" si="0"/>
        <v>1169.8565688079116</v>
      </c>
      <c r="S13" s="1">
        <f t="shared" si="1"/>
        <v>1414.8411890573379</v>
      </c>
      <c r="T13" s="1">
        <f t="shared" si="2"/>
        <v>1420.9610589835966</v>
      </c>
      <c r="U13" s="1">
        <f t="shared" si="3"/>
        <v>1414.7996197970033</v>
      </c>
      <c r="V13" s="1">
        <f t="shared" si="4"/>
        <v>49.129328635599222</v>
      </c>
      <c r="W13" s="1">
        <f t="shared" si="5"/>
        <v>49.061546985838646</v>
      </c>
      <c r="X13" s="1">
        <f t="shared" si="6"/>
        <v>49.129558519635253</v>
      </c>
      <c r="Y13" s="1">
        <f t="shared" si="7"/>
        <v>49.190065728411781</v>
      </c>
      <c r="Z13" s="1">
        <f t="shared" si="19"/>
        <v>1.2146107802253028</v>
      </c>
      <c r="AA13" s="1">
        <f t="shared" si="20"/>
        <v>1.4649754258057464</v>
      </c>
      <c r="AB13" s="1">
        <f t="shared" si="21"/>
        <v>1.4677544528618391</v>
      </c>
      <c r="AC13" s="1">
        <f t="shared" si="22"/>
        <v>1.4649458582876214</v>
      </c>
    </row>
    <row r="14" spans="1:29">
      <c r="B14" s="1">
        <v>10</v>
      </c>
      <c r="C14" s="1">
        <v>5</v>
      </c>
      <c r="D14" s="1">
        <v>23</v>
      </c>
      <c r="E14" s="1">
        <v>17.600000000000001</v>
      </c>
      <c r="F14" s="1">
        <f t="shared" si="8"/>
        <v>296.14999999999998</v>
      </c>
      <c r="G14" s="1">
        <f t="shared" si="9"/>
        <v>290.75</v>
      </c>
      <c r="H14" s="1">
        <f t="shared" si="10"/>
        <v>0.54233993101487266</v>
      </c>
      <c r="I14" s="1">
        <f t="shared" si="11"/>
        <v>0.55068490610357657</v>
      </c>
      <c r="J14" s="1">
        <f t="shared" si="12"/>
        <v>2333.8074957755171</v>
      </c>
      <c r="K14" s="1">
        <f t="shared" si="13"/>
        <v>1736.3968438250336</v>
      </c>
      <c r="L14" s="1">
        <f t="shared" si="14"/>
        <v>2811.0245600013432</v>
      </c>
      <c r="M14" s="1">
        <f t="shared" si="15"/>
        <v>2013.2656091703818</v>
      </c>
      <c r="N14" s="1">
        <f t="shared" si="16"/>
        <v>2819.7217236096867</v>
      </c>
      <c r="O14" s="1">
        <f t="shared" si="17"/>
        <v>2019.7472694190778</v>
      </c>
      <c r="P14" s="1">
        <f t="shared" si="18"/>
        <v>2810.9554038817519</v>
      </c>
      <c r="Q14" s="1">
        <f t="shared" si="18"/>
        <v>2013.2199372143018</v>
      </c>
      <c r="R14" s="1">
        <f t="shared" si="0"/>
        <v>1374.1802338250336</v>
      </c>
      <c r="S14" s="1">
        <f t="shared" si="1"/>
        <v>1651.0489991703819</v>
      </c>
      <c r="T14" s="1">
        <f t="shared" si="2"/>
        <v>1657.5306594190779</v>
      </c>
      <c r="U14" s="1">
        <f t="shared" si="3"/>
        <v>1651.0033272143019</v>
      </c>
      <c r="V14" s="1">
        <f t="shared" si="4"/>
        <v>58.734596960676456</v>
      </c>
      <c r="W14" s="1">
        <f t="shared" si="5"/>
        <v>58.88147314259944</v>
      </c>
      <c r="X14" s="1">
        <f t="shared" si="6"/>
        <v>58.734776731000636</v>
      </c>
      <c r="Y14" s="1">
        <f t="shared" si="7"/>
        <v>58.7834836870774</v>
      </c>
      <c r="Z14" s="1">
        <f t="shared" si="19"/>
        <v>0.95962726195048342</v>
      </c>
      <c r="AA14" s="1">
        <f t="shared" si="20"/>
        <v>1.1599755608309612</v>
      </c>
      <c r="AB14" s="1">
        <f t="shared" si="21"/>
        <v>1.1621910641906088</v>
      </c>
      <c r="AC14" s="1">
        <f t="shared" si="22"/>
        <v>1.15995207666745</v>
      </c>
    </row>
    <row r="15" spans="1:29">
      <c r="B15" s="1">
        <v>10</v>
      </c>
      <c r="C15" s="1">
        <v>10</v>
      </c>
      <c r="D15" s="1">
        <v>23.6</v>
      </c>
      <c r="E15" s="1">
        <v>18.8</v>
      </c>
      <c r="F15" s="1">
        <f t="shared" si="8"/>
        <v>296.75</v>
      </c>
      <c r="G15" s="1">
        <f t="shared" si="9"/>
        <v>291.95</v>
      </c>
      <c r="H15" s="1">
        <f t="shared" si="10"/>
        <v>0.54141271156057214</v>
      </c>
      <c r="I15" s="1">
        <f t="shared" si="11"/>
        <v>0.54883046719497575</v>
      </c>
      <c r="J15" s="1">
        <f t="shared" si="12"/>
        <v>2410.1558740590112</v>
      </c>
      <c r="K15" s="1">
        <f t="shared" si="13"/>
        <v>1856.0779347999101</v>
      </c>
      <c r="L15" s="1">
        <f t="shared" si="14"/>
        <v>2914.7605869924364</v>
      </c>
      <c r="M15" s="1">
        <f t="shared" si="15"/>
        <v>2170.9032229159875</v>
      </c>
      <c r="N15" s="1">
        <f t="shared" si="16"/>
        <v>2923.7627635989375</v>
      </c>
      <c r="O15" s="1">
        <f t="shared" si="17"/>
        <v>2177.8086888679468</v>
      </c>
      <c r="P15" s="1">
        <f t="shared" si="18"/>
        <v>2914.6884465737066</v>
      </c>
      <c r="Q15" s="1">
        <f t="shared" si="18"/>
        <v>2170.8528273101492</v>
      </c>
      <c r="R15" s="1">
        <f t="shared" si="0"/>
        <v>1534.1076147999099</v>
      </c>
      <c r="S15" s="1">
        <f t="shared" si="1"/>
        <v>1848.9329029159874</v>
      </c>
      <c r="T15" s="1">
        <f t="shared" si="2"/>
        <v>1855.8383688679467</v>
      </c>
      <c r="U15" s="1">
        <f t="shared" si="3"/>
        <v>1848.8825073101491</v>
      </c>
      <c r="V15" s="1">
        <f t="shared" si="4"/>
        <v>63.433280818866237</v>
      </c>
      <c r="W15" s="1">
        <f t="shared" si="5"/>
        <v>63.651800753296349</v>
      </c>
      <c r="X15" s="1">
        <f t="shared" si="6"/>
        <v>63.433439822369373</v>
      </c>
      <c r="Y15" s="1">
        <f t="shared" si="7"/>
        <v>63.474314399693142</v>
      </c>
      <c r="Z15" s="1">
        <f t="shared" si="19"/>
        <v>0.87604825925910135</v>
      </c>
      <c r="AA15" s="1">
        <f t="shared" si="20"/>
        <v>1.0658276840764491</v>
      </c>
      <c r="AB15" s="1">
        <f t="shared" si="21"/>
        <v>1.0679243947309909</v>
      </c>
      <c r="AC15" s="1">
        <f t="shared" si="22"/>
        <v>1.0658059392635575</v>
      </c>
    </row>
    <row r="16" spans="1:29">
      <c r="F16" s="1">
        <f t="shared" si="8"/>
        <v>273.14999999999998</v>
      </c>
      <c r="G16" s="1">
        <f t="shared" si="9"/>
        <v>273.14999999999998</v>
      </c>
      <c r="H16" s="1">
        <f t="shared" si="10"/>
        <v>0.57788334342972303</v>
      </c>
      <c r="I16" s="1">
        <f t="shared" si="11"/>
        <v>0.57788334342972303</v>
      </c>
      <c r="J16" s="1">
        <f t="shared" si="12"/>
        <v>610.78</v>
      </c>
      <c r="K16" s="1">
        <f t="shared" si="13"/>
        <v>610.78</v>
      </c>
      <c r="L16" s="1">
        <f t="shared" si="14"/>
        <v>611.21283148217674</v>
      </c>
      <c r="M16" s="1">
        <f t="shared" si="15"/>
        <v>611.21283148217674</v>
      </c>
      <c r="N16" s="1">
        <f t="shared" si="16"/>
        <v>613.65</v>
      </c>
      <c r="O16" s="1">
        <f t="shared" si="17"/>
        <v>613.65</v>
      </c>
      <c r="P16" s="1">
        <f t="shared" si="18"/>
        <v>611.21284593985456</v>
      </c>
      <c r="Q16" s="1">
        <f t="shared" si="18"/>
        <v>611.21284593985456</v>
      </c>
      <c r="R16" s="1">
        <f t="shared" si="0"/>
        <v>610.78</v>
      </c>
      <c r="S16" s="1">
        <f t="shared" si="1"/>
        <v>611.21283148217674</v>
      </c>
      <c r="T16" s="1">
        <f t="shared" si="2"/>
        <v>613.65</v>
      </c>
      <c r="U16" s="1">
        <f t="shared" si="3"/>
        <v>611.21284593985456</v>
      </c>
      <c r="V16" s="1">
        <f t="shared" si="4"/>
        <v>100</v>
      </c>
      <c r="W16" s="1">
        <f t="shared" si="5"/>
        <v>100</v>
      </c>
      <c r="X16" s="1">
        <f t="shared" si="6"/>
        <v>100</v>
      </c>
      <c r="Y16" s="1">
        <f t="shared" si="7"/>
        <v>100</v>
      </c>
      <c r="Z16" s="1">
        <f t="shared" si="19"/>
        <v>0</v>
      </c>
      <c r="AA16" s="1">
        <f t="shared" si="20"/>
        <v>0</v>
      </c>
      <c r="AB16" s="1">
        <f t="shared" si="21"/>
        <v>0</v>
      </c>
      <c r="AC16" s="1">
        <f t="shared" si="22"/>
        <v>0</v>
      </c>
    </row>
    <row r="17" spans="1:29">
      <c r="A17" s="1" t="s">
        <v>6</v>
      </c>
      <c r="B17" s="1">
        <v>15</v>
      </c>
      <c r="C17" s="1">
        <v>4</v>
      </c>
      <c r="D17" s="1">
        <v>22.5</v>
      </c>
      <c r="E17" s="1">
        <v>19</v>
      </c>
      <c r="F17" s="1">
        <f t="shared" si="8"/>
        <v>295.64999999999998</v>
      </c>
      <c r="G17" s="1">
        <f t="shared" si="9"/>
        <v>292.14999999999998</v>
      </c>
      <c r="H17" s="1">
        <f t="shared" si="10"/>
        <v>0.54311261389345633</v>
      </c>
      <c r="I17" s="1">
        <f t="shared" si="11"/>
        <v>0.54852139404354228</v>
      </c>
      <c r="J17" s="1">
        <f t="shared" si="12"/>
        <v>2271.807992194661</v>
      </c>
      <c r="K17" s="1">
        <f t="shared" si="13"/>
        <v>1876.7120257890022</v>
      </c>
      <c r="L17" s="1">
        <f t="shared" si="14"/>
        <v>2727.0560745124408</v>
      </c>
      <c r="M17" s="1">
        <f t="shared" si="15"/>
        <v>2198.2011328101171</v>
      </c>
      <c r="N17" s="1">
        <f t="shared" si="16"/>
        <v>2735.5097564517605</v>
      </c>
      <c r="O17" s="1">
        <f t="shared" si="17"/>
        <v>2205.1804776399513</v>
      </c>
      <c r="P17" s="1">
        <f t="shared" si="18"/>
        <v>2726.9893448330399</v>
      </c>
      <c r="Q17" s="1">
        <f t="shared" si="18"/>
        <v>2198.1499238605602</v>
      </c>
      <c r="R17" s="1">
        <f t="shared" si="0"/>
        <v>1641.9420007890021</v>
      </c>
      <c r="S17" s="1">
        <f t="shared" si="1"/>
        <v>1963.4311078101171</v>
      </c>
      <c r="T17" s="1">
        <f t="shared" si="2"/>
        <v>1970.4104526399512</v>
      </c>
      <c r="U17" s="1">
        <f t="shared" si="3"/>
        <v>1963.3798988605602</v>
      </c>
      <c r="V17" s="1">
        <f t="shared" si="4"/>
        <v>71.998077388189003</v>
      </c>
      <c r="W17" s="1">
        <f t="shared" si="5"/>
        <v>72.274681946286222</v>
      </c>
      <c r="X17" s="1">
        <f t="shared" si="6"/>
        <v>71.998193442397437</v>
      </c>
      <c r="Y17" s="1">
        <f t="shared" si="7"/>
        <v>72.030832571249078</v>
      </c>
      <c r="Z17" s="1">
        <f t="shared" si="19"/>
        <v>0.62986599140565891</v>
      </c>
      <c r="AA17" s="1">
        <f t="shared" si="20"/>
        <v>0.76362496670232372</v>
      </c>
      <c r="AB17" s="1">
        <f t="shared" si="21"/>
        <v>0.76509930381180924</v>
      </c>
      <c r="AC17" s="1">
        <f t="shared" si="22"/>
        <v>0.76360944597247982</v>
      </c>
    </row>
    <row r="18" spans="1:29">
      <c r="B18" s="1">
        <v>15</v>
      </c>
      <c r="C18" s="1">
        <v>7</v>
      </c>
      <c r="D18" s="1">
        <v>22</v>
      </c>
      <c r="E18" s="1">
        <v>18.8</v>
      </c>
      <c r="F18" s="1">
        <f t="shared" si="8"/>
        <v>295.14999999999998</v>
      </c>
      <c r="G18" s="1">
        <f t="shared" si="9"/>
        <v>291.95</v>
      </c>
      <c r="H18" s="1">
        <f t="shared" si="10"/>
        <v>0.54388529677204001</v>
      </c>
      <c r="I18" s="1">
        <f t="shared" si="11"/>
        <v>0.54883046719497575</v>
      </c>
      <c r="J18" s="1">
        <f t="shared" si="12"/>
        <v>2211.2539276842972</v>
      </c>
      <c r="K18" s="1">
        <f t="shared" si="13"/>
        <v>1856.0779347999101</v>
      </c>
      <c r="L18" s="1">
        <f t="shared" si="14"/>
        <v>2645.2874850368953</v>
      </c>
      <c r="M18" s="1">
        <f t="shared" si="15"/>
        <v>2170.9032229159875</v>
      </c>
      <c r="N18" s="1">
        <f t="shared" si="16"/>
        <v>2653.5068423401567</v>
      </c>
      <c r="O18" s="1">
        <f t="shared" si="17"/>
        <v>2177.8086888679468</v>
      </c>
      <c r="P18" s="1">
        <f t="shared" si="18"/>
        <v>2645.2231277067672</v>
      </c>
      <c r="Q18" s="1">
        <f t="shared" si="18"/>
        <v>2170.8528273101492</v>
      </c>
      <c r="R18" s="1">
        <f t="shared" si="0"/>
        <v>1641.43105479991</v>
      </c>
      <c r="S18" s="1">
        <f t="shared" si="1"/>
        <v>1956.2563429159875</v>
      </c>
      <c r="T18" s="1">
        <f t="shared" si="2"/>
        <v>1963.1618088679468</v>
      </c>
      <c r="U18" s="1">
        <f t="shared" si="3"/>
        <v>1956.2059473101492</v>
      </c>
      <c r="V18" s="1">
        <f t="shared" si="4"/>
        <v>73.952398450638441</v>
      </c>
      <c r="W18" s="1">
        <f t="shared" si="5"/>
        <v>74.230780746147701</v>
      </c>
      <c r="X18" s="1">
        <f t="shared" si="6"/>
        <v>73.952504367921378</v>
      </c>
      <c r="Y18" s="1">
        <f t="shared" si="7"/>
        <v>73.983672381888894</v>
      </c>
      <c r="Z18" s="1">
        <f t="shared" si="19"/>
        <v>0.56982287288438715</v>
      </c>
      <c r="AA18" s="1">
        <f t="shared" si="20"/>
        <v>0.68903114212090777</v>
      </c>
      <c r="AB18" s="1">
        <f t="shared" si="21"/>
        <v>0.69034503347220988</v>
      </c>
      <c r="AC18" s="1">
        <f t="shared" si="22"/>
        <v>0.68901718039661797</v>
      </c>
    </row>
    <row r="19" spans="1:29">
      <c r="B19" s="1">
        <v>15</v>
      </c>
      <c r="C19" s="1">
        <v>10</v>
      </c>
      <c r="D19" s="1">
        <v>23</v>
      </c>
      <c r="E19" s="1">
        <v>19.600000000000001</v>
      </c>
      <c r="F19" s="1">
        <f t="shared" si="8"/>
        <v>296.14999999999998</v>
      </c>
      <c r="G19" s="1">
        <f t="shared" si="9"/>
        <v>292.75</v>
      </c>
      <c r="H19" s="1">
        <f t="shared" si="10"/>
        <v>0.54233993101487266</v>
      </c>
      <c r="I19" s="1">
        <f t="shared" si="11"/>
        <v>0.54759417458924187</v>
      </c>
      <c r="J19" s="1">
        <f t="shared" si="12"/>
        <v>2333.8074957755171</v>
      </c>
      <c r="K19" s="1">
        <f t="shared" si="13"/>
        <v>1939.8251318000571</v>
      </c>
      <c r="L19" s="1">
        <f t="shared" si="14"/>
        <v>2811.0245600013432</v>
      </c>
      <c r="M19" s="1">
        <f t="shared" si="15"/>
        <v>2281.9069898658386</v>
      </c>
      <c r="N19" s="1">
        <f t="shared" si="16"/>
        <v>2819.7217236096867</v>
      </c>
      <c r="O19" s="1">
        <f t="shared" si="17"/>
        <v>2289.1139689742413</v>
      </c>
      <c r="P19" s="1">
        <f t="shared" si="18"/>
        <v>2810.9554038817519</v>
      </c>
      <c r="Q19" s="1">
        <f t="shared" si="18"/>
        <v>2281.8532949471064</v>
      </c>
      <c r="R19" s="1">
        <f t="shared" si="0"/>
        <v>1711.7628218000573</v>
      </c>
      <c r="S19" s="1">
        <f t="shared" si="1"/>
        <v>2053.8446798658388</v>
      </c>
      <c r="T19" s="1">
        <f t="shared" si="2"/>
        <v>2061.0516589742415</v>
      </c>
      <c r="U19" s="1">
        <f t="shared" si="3"/>
        <v>2053.7909849471066</v>
      </c>
      <c r="V19" s="1">
        <f t="shared" si="4"/>
        <v>73.063805356390617</v>
      </c>
      <c r="W19" s="1">
        <f t="shared" si="5"/>
        <v>73.346358896291221</v>
      </c>
      <c r="X19" s="1">
        <f t="shared" si="6"/>
        <v>73.063918013752868</v>
      </c>
      <c r="Y19" s="1">
        <f t="shared" si="7"/>
        <v>73.094151160979521</v>
      </c>
      <c r="Z19" s="1">
        <f t="shared" si="19"/>
        <v>0.62204467397545982</v>
      </c>
      <c r="AA19" s="1">
        <f t="shared" si="20"/>
        <v>0.75717988013550441</v>
      </c>
      <c r="AB19" s="1">
        <f t="shared" si="21"/>
        <v>0.75867006463544517</v>
      </c>
      <c r="AC19" s="1">
        <f t="shared" si="22"/>
        <v>0.75716441893464526</v>
      </c>
    </row>
    <row r="44" spans="4:19">
      <c r="D44" s="1" t="s">
        <v>39</v>
      </c>
      <c r="L44" s="1" t="s">
        <v>57</v>
      </c>
      <c r="S44" s="1" t="s">
        <v>59</v>
      </c>
    </row>
  </sheetData>
  <mergeCells count="10">
    <mergeCell ref="J3:K3"/>
    <mergeCell ref="L3:M3"/>
    <mergeCell ref="N3:O3"/>
    <mergeCell ref="P3:Q3"/>
    <mergeCell ref="A1:B1"/>
    <mergeCell ref="C1:E1"/>
    <mergeCell ref="A2:B2"/>
    <mergeCell ref="C2:E2"/>
    <mergeCell ref="A3:B3"/>
    <mergeCell ref="C3:E3"/>
  </mergeCells>
  <phoneticPr fontId="1"/>
  <pageMargins left="0.7" right="0.7" top="0.75" bottom="0.75" header="0.3" footer="0.3"/>
  <pageSetup paperSize="32767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6"/>
  <sheetViews>
    <sheetView zoomScale="90" zoomScaleNormal="90" workbookViewId="0">
      <selection activeCell="B16" sqref="B16"/>
    </sheetView>
  </sheetViews>
  <sheetFormatPr defaultRowHeight="14.25"/>
  <cols>
    <col min="1" max="1" width="4.88671875" style="1" bestFit="1" customWidth="1"/>
    <col min="2" max="3" width="5.77734375" style="1" bestFit="1" customWidth="1"/>
    <col min="4" max="9" width="8.88671875" style="1"/>
    <col min="10" max="17" width="11.21875" style="1" bestFit="1" customWidth="1"/>
    <col min="18" max="18" width="13.21875" style="1" bestFit="1" customWidth="1"/>
    <col min="19" max="19" width="12.21875" style="1" bestFit="1" customWidth="1"/>
    <col min="20" max="20" width="13.21875" style="1" bestFit="1" customWidth="1"/>
    <col min="21" max="21" width="12.21875" style="1" bestFit="1" customWidth="1"/>
    <col min="22" max="22" width="13.21875" style="1" bestFit="1" customWidth="1"/>
    <col min="23" max="23" width="12.21875" style="1" bestFit="1" customWidth="1"/>
    <col min="24" max="24" width="13.21875" style="1" bestFit="1" customWidth="1"/>
    <col min="25" max="25" width="12.21875" style="1" bestFit="1" customWidth="1"/>
    <col min="26" max="29" width="11.21875" style="1" bestFit="1" customWidth="1"/>
    <col min="30" max="34" width="8.88671875" style="1"/>
    <col min="35" max="35" width="12.21875" style="1" bestFit="1" customWidth="1"/>
    <col min="36" max="36" width="11.21875" style="1" bestFit="1" customWidth="1"/>
    <col min="37" max="16384" width="8.88671875" style="1"/>
  </cols>
  <sheetData>
    <row r="1" spans="1:36">
      <c r="A1" s="27" t="s">
        <v>0</v>
      </c>
      <c r="B1" s="27"/>
      <c r="C1" s="26">
        <v>42796</v>
      </c>
      <c r="D1" s="26"/>
      <c r="E1" s="26"/>
    </row>
    <row r="2" spans="1:36">
      <c r="A2" s="27" t="s">
        <v>1</v>
      </c>
      <c r="B2" s="27"/>
      <c r="C2" s="27" t="s">
        <v>64</v>
      </c>
      <c r="D2" s="27"/>
      <c r="E2" s="27"/>
      <c r="F2" s="24"/>
      <c r="G2" s="24"/>
      <c r="H2" s="24"/>
      <c r="I2" s="24"/>
      <c r="J2" s="24" t="s">
        <v>45</v>
      </c>
      <c r="K2" s="24"/>
      <c r="L2" s="24"/>
      <c r="M2" s="24"/>
      <c r="N2" s="24"/>
      <c r="O2" s="24"/>
      <c r="P2" s="24"/>
      <c r="Q2" s="24"/>
      <c r="R2" s="1" t="s">
        <v>47</v>
      </c>
      <c r="V2" s="1" t="s">
        <v>46</v>
      </c>
      <c r="W2" s="1" t="s">
        <v>51</v>
      </c>
      <c r="Z2" s="1" t="s">
        <v>58</v>
      </c>
    </row>
    <row r="3" spans="1:36">
      <c r="A3" s="27" t="s">
        <v>4</v>
      </c>
      <c r="B3" s="27"/>
      <c r="C3" s="27" t="s">
        <v>62</v>
      </c>
      <c r="D3" s="27"/>
      <c r="E3" s="27"/>
      <c r="G3" s="24"/>
      <c r="H3" s="24" t="s">
        <v>56</v>
      </c>
      <c r="I3" s="24"/>
      <c r="J3" s="25" t="s">
        <v>41</v>
      </c>
      <c r="K3" s="25"/>
      <c r="L3" s="25" t="s">
        <v>42</v>
      </c>
      <c r="M3" s="25"/>
      <c r="N3" s="25" t="s">
        <v>43</v>
      </c>
      <c r="O3" s="25"/>
      <c r="P3" s="25" t="s">
        <v>44</v>
      </c>
      <c r="Q3" s="25"/>
      <c r="R3" s="24" t="s">
        <v>41</v>
      </c>
      <c r="S3" s="24" t="s">
        <v>42</v>
      </c>
      <c r="T3" s="24" t="s">
        <v>43</v>
      </c>
      <c r="U3" s="24" t="s">
        <v>44</v>
      </c>
      <c r="V3" s="24" t="s">
        <v>41</v>
      </c>
      <c r="W3" s="24" t="s">
        <v>42</v>
      </c>
      <c r="X3" s="24" t="s">
        <v>43</v>
      </c>
      <c r="Y3" s="24" t="s">
        <v>44</v>
      </c>
      <c r="Z3" s="24" t="s">
        <v>41</v>
      </c>
      <c r="AA3" s="24" t="s">
        <v>42</v>
      </c>
      <c r="AB3" s="24" t="s">
        <v>43</v>
      </c>
      <c r="AC3" s="24" t="s">
        <v>44</v>
      </c>
      <c r="AI3" s="1" t="str">
        <f>W3</f>
        <v>Sonntag</v>
      </c>
      <c r="AJ3" s="1" t="str">
        <f>AA3</f>
        <v>Sonntag</v>
      </c>
    </row>
    <row r="4" spans="1:36">
      <c r="A4" s="1" t="s">
        <v>48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52</v>
      </c>
      <c r="G4" s="1" t="s">
        <v>53</v>
      </c>
      <c r="H4" s="1" t="s">
        <v>54</v>
      </c>
      <c r="I4" s="1" t="s">
        <v>55</v>
      </c>
      <c r="J4" s="1" t="s">
        <v>39</v>
      </c>
      <c r="K4" s="1" t="s">
        <v>40</v>
      </c>
      <c r="L4" s="1" t="s">
        <v>39</v>
      </c>
      <c r="M4" s="1" t="s">
        <v>40</v>
      </c>
      <c r="N4" s="1" t="s">
        <v>39</v>
      </c>
      <c r="O4" s="1" t="s">
        <v>40</v>
      </c>
      <c r="P4" s="1" t="s">
        <v>39</v>
      </c>
      <c r="Q4" s="1" t="s">
        <v>40</v>
      </c>
      <c r="R4" s="1" t="s">
        <v>47</v>
      </c>
      <c r="S4" s="1" t="s">
        <v>47</v>
      </c>
      <c r="T4" s="1" t="s">
        <v>47</v>
      </c>
      <c r="U4" s="1" t="s">
        <v>47</v>
      </c>
      <c r="V4" s="24" t="s">
        <v>46</v>
      </c>
      <c r="W4" s="24" t="s">
        <v>46</v>
      </c>
      <c r="X4" s="24" t="s">
        <v>46</v>
      </c>
      <c r="Y4" s="24" t="s">
        <v>46</v>
      </c>
      <c r="Z4" s="1" t="s">
        <v>58</v>
      </c>
      <c r="AA4" s="1" t="s">
        <v>58</v>
      </c>
      <c r="AB4" s="1" t="s">
        <v>58</v>
      </c>
      <c r="AC4" s="1" t="s">
        <v>58</v>
      </c>
      <c r="AE4" s="1" t="str">
        <f t="shared" ref="AE4:AF4" si="0">B4</f>
        <v>x座標</v>
      </c>
      <c r="AF4" s="1" t="str">
        <f t="shared" si="0"/>
        <v>y座標</v>
      </c>
      <c r="AG4" s="1" t="str">
        <f>D4</f>
        <v>乾球温度</v>
      </c>
      <c r="AH4" s="1" t="str">
        <f>E4</f>
        <v>湿球温度</v>
      </c>
      <c r="AI4" s="1" t="str">
        <f>W4</f>
        <v>相対湿度 [%]</v>
      </c>
      <c r="AJ4" s="1" t="str">
        <f>AA4</f>
        <v>飽差 [KPa]</v>
      </c>
    </row>
    <row r="5" spans="1:36">
      <c r="A5" s="1" t="s">
        <v>20</v>
      </c>
      <c r="B5" s="1">
        <v>1</v>
      </c>
      <c r="C5" s="1">
        <v>1</v>
      </c>
      <c r="D5" s="1">
        <v>20</v>
      </c>
      <c r="E5" s="1">
        <v>18.3</v>
      </c>
      <c r="F5" s="1">
        <f>$D5+273.15</f>
        <v>293.14999999999998</v>
      </c>
      <c r="G5" s="1">
        <f>$E5+273.15</f>
        <v>291.45</v>
      </c>
      <c r="H5" s="1">
        <f>1-$F5/647.096</f>
        <v>0.54697602828637493</v>
      </c>
      <c r="I5" s="1">
        <f>1-$G5/647.096</f>
        <v>0.54960315007355942</v>
      </c>
      <c r="J5" s="1">
        <f>6.1078*POWER(10,(7.5*$D5/($D5+273.3)))*100</f>
        <v>1982.9262413485021</v>
      </c>
      <c r="K5" s="1">
        <f>6.1078*POWER(10,(7.5*$E5/($E5+273.3)))*100</f>
        <v>1805.3600169968836</v>
      </c>
      <c r="L5" s="1">
        <f>EXP(-6096.9385/$F5+16.635794-2.711193*POWER(10,-2)*$F5+1.673952*POWER(10,-5)*$F5*$F5+2.433502*LN($F5))*100</f>
        <v>2339.2491277566664</v>
      </c>
      <c r="M5" s="1">
        <f>EXP(-6096.9385/$G5+16.635794-2.711193*POWER(10,-2)*$G5+1.673952*POWER(10,-5)*$G5*$G5+2.433502*LN($G5))*100</f>
        <v>2103.9535418351979</v>
      </c>
      <c r="N5" s="1">
        <f>6.1365*EXP(17.502*$D5/($D5+240.97))*100</f>
        <v>2346.6130944604515</v>
      </c>
      <c r="O5" s="1">
        <f>0.61365*EXP(17.502*$E5/($E5+240.97))*1000</f>
        <v>2110.6784732796737</v>
      </c>
      <c r="P5" s="1">
        <f>EXP(647.096/F5*((-7.85951783*H5+1.84408259*POWER(H5,1.5)-11.7866497*POWER(H5,3)+22.6807411*POWER(H5,3.5)-15.9618719*POWER(H5,4)+1.80122502*POWER(H5,7.5))))*22064000</f>
        <v>2339.1937366227503</v>
      </c>
      <c r="Q5" s="1">
        <f>EXP(647.096/G5*((-7.85951783*I5+1.84408259*POWER(I5,1.5)-11.7866497*POWER(I5,3)+22.6807411*POWER(I5,3.5)-15.9618719*POWER(I5,4)+1.80122502*POWER(I5,7.5))))*22064000</f>
        <v>2103.9051466834903</v>
      </c>
      <c r="R5" s="1">
        <f t="shared" ref="R5:R16" si="1">K5-0.000662*101325*($D5-$E5)</f>
        <v>1691.3288619968837</v>
      </c>
      <c r="S5" s="1">
        <f t="shared" ref="S5:S16" si="2">M5-0.000662*101325*($D5-$E5)</f>
        <v>1989.922386835198</v>
      </c>
      <c r="T5" s="1">
        <f t="shared" ref="T5:T16" si="3">O5-0.000662*101325*($D5-$E5)</f>
        <v>1996.6473182796738</v>
      </c>
      <c r="U5" s="1">
        <f t="shared" ref="U5:U16" si="4">Q5-0.000662*101325*($D5-$E5)</f>
        <v>1989.8739916834904</v>
      </c>
      <c r="V5" s="1">
        <f t="shared" ref="V5:V16" si="5">U5/P5*100</f>
        <v>85.066660385146378</v>
      </c>
      <c r="W5" s="1">
        <f t="shared" ref="W5:W16" si="6">R5/J5*100</f>
        <v>85.294592745249275</v>
      </c>
      <c r="X5" s="1">
        <f t="shared" ref="X5:X16" si="7">S5/L5*100</f>
        <v>85.066714922472926</v>
      </c>
      <c r="Y5" s="1">
        <f t="shared" ref="Y5:Y16" si="8">T5/N5*100</f>
        <v>85.086345209317756</v>
      </c>
      <c r="Z5" s="1">
        <f>(J5-R5)/1000</f>
        <v>0.29159737935161845</v>
      </c>
      <c r="AA5" s="1">
        <f>(L5-S5)/1000</f>
        <v>0.34932674092146843</v>
      </c>
      <c r="AB5" s="1">
        <f>(N5-T5)/1000</f>
        <v>0.34996577618077779</v>
      </c>
      <c r="AC5" s="1">
        <f>(P5-U5)/1000</f>
        <v>0.34931974493925988</v>
      </c>
      <c r="AE5" s="1">
        <f t="shared" ref="AE5:AE23" si="9">B5</f>
        <v>1</v>
      </c>
      <c r="AF5" s="1">
        <f t="shared" ref="AF5:AF23" si="10">C5</f>
        <v>1</v>
      </c>
      <c r="AG5" s="1">
        <f t="shared" ref="AG5:AG23" si="11">D5</f>
        <v>20</v>
      </c>
      <c r="AH5" s="1">
        <f t="shared" ref="AH5:AH23" si="12">E5</f>
        <v>18.3</v>
      </c>
      <c r="AI5" s="1">
        <f t="shared" ref="AI5:AI23" si="13">W5</f>
        <v>85.294592745249275</v>
      </c>
      <c r="AJ5" s="1">
        <f t="shared" ref="AJ5:AJ23" si="14">AA5</f>
        <v>0.34932674092146843</v>
      </c>
    </row>
    <row r="6" spans="1:36">
      <c r="B6" s="1">
        <v>1</v>
      </c>
      <c r="C6" s="1">
        <v>5</v>
      </c>
      <c r="D6" s="1">
        <v>20.3</v>
      </c>
      <c r="E6" s="1">
        <v>19</v>
      </c>
      <c r="F6" s="1">
        <f t="shared" ref="F6:F16" si="15">$D6+273.15</f>
        <v>293.45</v>
      </c>
      <c r="G6" s="1">
        <f t="shared" ref="G6:G16" si="16">$E6+273.15</f>
        <v>292.14999999999998</v>
      </c>
      <c r="H6" s="1">
        <f t="shared" ref="H6:H16" si="17">1-$F6/647.096</f>
        <v>0.54651241855922461</v>
      </c>
      <c r="I6" s="1">
        <f t="shared" ref="I6:I16" si="18">1-$G6/647.096</f>
        <v>0.54852139404354228</v>
      </c>
      <c r="J6" s="1">
        <f t="shared" ref="J6:J16" si="19">6.1078*POWER(10,(7.5*$D6/($D6+273.3)))*100</f>
        <v>2015.8001720698512</v>
      </c>
      <c r="K6" s="1">
        <f t="shared" ref="K6:K16" si="20">6.1078*POWER(10,(7.5*$E6/($E6+273.3)))*100</f>
        <v>1876.7120257890022</v>
      </c>
      <c r="L6" s="1">
        <f t="shared" ref="L6:L16" si="21">EXP(-6096.9385/$F6+16.635794-2.711193*POWER(10,-2)*$F6+1.673952*POWER(10,-5)*$F6*$F6+2.433502*LN($F6))*100</f>
        <v>2383.0795216469101</v>
      </c>
      <c r="M6" s="1">
        <f t="shared" ref="M6:M16" si="22">EXP(-6096.9385/$G6+16.635794-2.711193*POWER(10,-2)*$G6+1.673952*POWER(10,-5)*$G6*$G6+2.433502*LN($G6))*100</f>
        <v>2198.2011328101171</v>
      </c>
      <c r="N6" s="1">
        <f t="shared" ref="N6:N16" si="23">6.1365*EXP(17.502*$D6/($D6+240.97))*100</f>
        <v>2390.5641140883822</v>
      </c>
      <c r="O6" s="1">
        <f t="shared" ref="O6:O16" si="24">0.61365*EXP(17.502*$E6/($E6+240.97))*1000</f>
        <v>2205.1804776399513</v>
      </c>
      <c r="P6" s="1">
        <f t="shared" ref="P6:Q16" si="25">EXP(647.096/F6*((-7.85951783*H6+1.84408259*POWER(H6,1.5)-11.7866497*POWER(H6,3)+22.6807411*POWER(H6,3.5)-15.9618719*POWER(H6,4)+1.80122502*POWER(H6,7.5))))*22064000</f>
        <v>2383.0228375770953</v>
      </c>
      <c r="Q6" s="1">
        <f t="shared" si="25"/>
        <v>2198.1499238605602</v>
      </c>
      <c r="R6" s="1">
        <f t="shared" si="1"/>
        <v>1789.5117307890021</v>
      </c>
      <c r="S6" s="1">
        <f t="shared" si="2"/>
        <v>2111.000837810117</v>
      </c>
      <c r="T6" s="1">
        <f t="shared" si="3"/>
        <v>2117.9801826399512</v>
      </c>
      <c r="U6" s="1">
        <f t="shared" si="4"/>
        <v>2110.9496288605601</v>
      </c>
      <c r="V6" s="1">
        <f t="shared" si="5"/>
        <v>88.582853490688251</v>
      </c>
      <c r="W6" s="1">
        <f t="shared" si="6"/>
        <v>88.774262230144913</v>
      </c>
      <c r="X6" s="1">
        <f t="shared" si="7"/>
        <v>88.582895309814774</v>
      </c>
      <c r="Y6" s="1">
        <f t="shared" si="8"/>
        <v>88.597505925818766</v>
      </c>
      <c r="Z6" s="1">
        <f t="shared" ref="Z6:Z16" si="26">(J6-R6)/1000</f>
        <v>0.22628844128084916</v>
      </c>
      <c r="AA6" s="1">
        <f t="shared" ref="AA6:AA16" si="27">(L6-S6)/1000</f>
        <v>0.27207868383679307</v>
      </c>
      <c r="AB6" s="1">
        <f t="shared" ref="AB6:AB16" si="28">(N6-T6)/1000</f>
        <v>0.27258393144843102</v>
      </c>
      <c r="AC6" s="1">
        <f t="shared" ref="AC6:AC16" si="29">(P6-U6)/1000</f>
        <v>0.27207320871653518</v>
      </c>
      <c r="AE6" s="1">
        <f t="shared" si="9"/>
        <v>1</v>
      </c>
      <c r="AF6" s="1">
        <f t="shared" si="10"/>
        <v>5</v>
      </c>
      <c r="AG6" s="1">
        <f t="shared" si="11"/>
        <v>20.3</v>
      </c>
      <c r="AH6" s="1">
        <f t="shared" si="12"/>
        <v>19</v>
      </c>
      <c r="AI6" s="1">
        <f t="shared" si="13"/>
        <v>88.774262230144913</v>
      </c>
      <c r="AJ6" s="1">
        <f t="shared" si="14"/>
        <v>0.27207868383679307</v>
      </c>
    </row>
    <row r="7" spans="1:36">
      <c r="B7" s="1">
        <v>1</v>
      </c>
      <c r="C7" s="1">
        <v>10</v>
      </c>
      <c r="D7" s="1">
        <v>19.8</v>
      </c>
      <c r="E7" s="1">
        <v>18.600000000000001</v>
      </c>
      <c r="F7" s="1">
        <f t="shared" si="15"/>
        <v>292.95</v>
      </c>
      <c r="G7" s="1">
        <f t="shared" si="16"/>
        <v>291.75</v>
      </c>
      <c r="H7" s="1">
        <f t="shared" si="17"/>
        <v>0.5472851014378084</v>
      </c>
      <c r="I7" s="1">
        <f t="shared" si="18"/>
        <v>0.54913954034640922</v>
      </c>
      <c r="J7" s="1">
        <f t="shared" si="19"/>
        <v>1961.2719949900243</v>
      </c>
      <c r="K7" s="1">
        <f t="shared" si="20"/>
        <v>1835.6429015413014</v>
      </c>
      <c r="L7" s="1">
        <f t="shared" si="21"/>
        <v>2310.4223431460432</v>
      </c>
      <c r="M7" s="1">
        <f t="shared" si="22"/>
        <v>2143.9027062831237</v>
      </c>
      <c r="N7" s="1">
        <f t="shared" si="23"/>
        <v>2317.7072769020847</v>
      </c>
      <c r="O7" s="1">
        <f t="shared" si="24"/>
        <v>2150.7352556152969</v>
      </c>
      <c r="P7" s="1">
        <f t="shared" si="25"/>
        <v>2310.3678040511768</v>
      </c>
      <c r="Q7" s="1">
        <f t="shared" si="25"/>
        <v>2143.8531164685792</v>
      </c>
      <c r="R7" s="1">
        <f t="shared" si="1"/>
        <v>1755.1503215413015</v>
      </c>
      <c r="S7" s="1">
        <f t="shared" si="2"/>
        <v>2063.4101262831236</v>
      </c>
      <c r="T7" s="1">
        <f t="shared" si="3"/>
        <v>2070.2426756152968</v>
      </c>
      <c r="U7" s="1">
        <f t="shared" si="4"/>
        <v>2063.3605364685791</v>
      </c>
      <c r="V7" s="1">
        <f t="shared" si="5"/>
        <v>89.308746981780303</v>
      </c>
      <c r="W7" s="1">
        <f t="shared" si="6"/>
        <v>89.490408572841972</v>
      </c>
      <c r="X7" s="1">
        <f t="shared" si="7"/>
        <v>89.308785140704217</v>
      </c>
      <c r="Y7" s="1">
        <f t="shared" si="8"/>
        <v>89.322870763146739</v>
      </c>
      <c r="Z7" s="1">
        <f t="shared" si="26"/>
        <v>0.20612167344872273</v>
      </c>
      <c r="AA7" s="1">
        <f t="shared" si="27"/>
        <v>0.24701221686291955</v>
      </c>
      <c r="AB7" s="1">
        <f t="shared" si="28"/>
        <v>0.24746460128678791</v>
      </c>
      <c r="AC7" s="1">
        <f t="shared" si="29"/>
        <v>0.24700726758259769</v>
      </c>
      <c r="AE7" s="1">
        <f t="shared" si="9"/>
        <v>1</v>
      </c>
      <c r="AF7" s="1">
        <f t="shared" si="10"/>
        <v>10</v>
      </c>
      <c r="AG7" s="1">
        <f t="shared" si="11"/>
        <v>19.8</v>
      </c>
      <c r="AH7" s="1">
        <f t="shared" si="12"/>
        <v>18.600000000000001</v>
      </c>
      <c r="AI7" s="1">
        <f t="shared" si="13"/>
        <v>89.490408572841972</v>
      </c>
      <c r="AJ7" s="1">
        <f t="shared" si="14"/>
        <v>0.24701221686291955</v>
      </c>
    </row>
    <row r="8" spans="1:36">
      <c r="F8" s="1">
        <f t="shared" si="15"/>
        <v>273.14999999999998</v>
      </c>
      <c r="G8" s="1">
        <f t="shared" si="16"/>
        <v>273.14999999999998</v>
      </c>
      <c r="H8" s="1">
        <f t="shared" si="17"/>
        <v>0.57788334342972303</v>
      </c>
      <c r="I8" s="1">
        <f t="shared" si="18"/>
        <v>0.57788334342972303</v>
      </c>
      <c r="J8" s="1">
        <f t="shared" si="19"/>
        <v>610.78</v>
      </c>
      <c r="K8" s="1">
        <f t="shared" si="20"/>
        <v>610.78</v>
      </c>
      <c r="L8" s="1">
        <f t="shared" si="21"/>
        <v>611.21283148217674</v>
      </c>
      <c r="M8" s="1">
        <f t="shared" si="22"/>
        <v>611.21283148217674</v>
      </c>
      <c r="N8" s="1">
        <f t="shared" si="23"/>
        <v>613.65</v>
      </c>
      <c r="O8" s="1">
        <f t="shared" si="24"/>
        <v>613.65</v>
      </c>
      <c r="P8" s="1">
        <f t="shared" si="25"/>
        <v>611.21284593985456</v>
      </c>
      <c r="Q8" s="1">
        <f t="shared" si="25"/>
        <v>611.21284593985456</v>
      </c>
      <c r="R8" s="1">
        <f t="shared" si="1"/>
        <v>610.78</v>
      </c>
      <c r="S8" s="1">
        <f t="shared" si="2"/>
        <v>611.21283148217674</v>
      </c>
      <c r="T8" s="1">
        <f t="shared" si="3"/>
        <v>613.65</v>
      </c>
      <c r="U8" s="1">
        <f t="shared" si="4"/>
        <v>611.21284593985456</v>
      </c>
      <c r="V8" s="1">
        <f t="shared" si="5"/>
        <v>100</v>
      </c>
      <c r="W8" s="1">
        <f t="shared" si="6"/>
        <v>100</v>
      </c>
      <c r="X8" s="1">
        <f t="shared" si="7"/>
        <v>100</v>
      </c>
      <c r="Y8" s="1">
        <f t="shared" si="8"/>
        <v>100</v>
      </c>
      <c r="Z8" s="1">
        <f t="shared" si="26"/>
        <v>0</v>
      </c>
      <c r="AA8" s="1">
        <f t="shared" si="27"/>
        <v>0</v>
      </c>
      <c r="AB8" s="1">
        <f t="shared" si="28"/>
        <v>0</v>
      </c>
      <c r="AC8" s="1">
        <f t="shared" si="29"/>
        <v>0</v>
      </c>
      <c r="AE8" s="1">
        <f t="shared" si="9"/>
        <v>0</v>
      </c>
      <c r="AF8" s="1">
        <f t="shared" si="10"/>
        <v>0</v>
      </c>
      <c r="AG8" s="1">
        <f t="shared" si="11"/>
        <v>0</v>
      </c>
      <c r="AH8" s="1">
        <f t="shared" si="12"/>
        <v>0</v>
      </c>
      <c r="AI8" s="1">
        <f t="shared" si="13"/>
        <v>100</v>
      </c>
      <c r="AJ8" s="1">
        <f t="shared" si="14"/>
        <v>0</v>
      </c>
    </row>
    <row r="9" spans="1:36">
      <c r="A9" s="1" t="s">
        <v>15</v>
      </c>
      <c r="B9" s="1">
        <v>6</v>
      </c>
      <c r="C9" s="1">
        <v>1</v>
      </c>
      <c r="D9" s="1">
        <v>20.9</v>
      </c>
      <c r="E9" s="1">
        <v>18.600000000000001</v>
      </c>
      <c r="F9" s="1">
        <f t="shared" si="15"/>
        <v>294.04999999999995</v>
      </c>
      <c r="G9" s="1">
        <f t="shared" si="16"/>
        <v>291.75</v>
      </c>
      <c r="H9" s="1">
        <f t="shared" si="17"/>
        <v>0.5455851991049242</v>
      </c>
      <c r="I9" s="1">
        <f t="shared" si="18"/>
        <v>0.54913954034640922</v>
      </c>
      <c r="J9" s="1">
        <f t="shared" si="19"/>
        <v>2082.982510238407</v>
      </c>
      <c r="K9" s="1">
        <f t="shared" si="20"/>
        <v>1835.6429015413014</v>
      </c>
      <c r="L9" s="1">
        <f t="shared" si="21"/>
        <v>2472.9010580979243</v>
      </c>
      <c r="M9" s="1">
        <f t="shared" si="22"/>
        <v>2143.9027062831237</v>
      </c>
      <c r="N9" s="1">
        <f t="shared" si="23"/>
        <v>2480.6346966168271</v>
      </c>
      <c r="O9" s="1">
        <f t="shared" si="24"/>
        <v>2150.7352556152969</v>
      </c>
      <c r="P9" s="1">
        <f t="shared" si="25"/>
        <v>2472.8417338441159</v>
      </c>
      <c r="Q9" s="1">
        <f t="shared" si="25"/>
        <v>2143.8531164685792</v>
      </c>
      <c r="R9" s="1">
        <f t="shared" si="1"/>
        <v>1681.3654565413017</v>
      </c>
      <c r="S9" s="1">
        <f t="shared" si="2"/>
        <v>1989.625261283124</v>
      </c>
      <c r="T9" s="1">
        <f t="shared" si="3"/>
        <v>1996.4578106152971</v>
      </c>
      <c r="U9" s="1">
        <f t="shared" si="4"/>
        <v>1989.5756714685795</v>
      </c>
      <c r="V9" s="1">
        <f t="shared" si="5"/>
        <v>80.45705652078739</v>
      </c>
      <c r="W9" s="1">
        <f t="shared" si="6"/>
        <v>80.719134619563448</v>
      </c>
      <c r="X9" s="1">
        <f t="shared" si="7"/>
        <v>80.457131706412852</v>
      </c>
      <c r="Y9" s="1">
        <f t="shared" si="8"/>
        <v>80.481733700578047</v>
      </c>
      <c r="Z9" s="1">
        <f t="shared" si="26"/>
        <v>0.40161705369710538</v>
      </c>
      <c r="AA9" s="1">
        <f t="shared" si="27"/>
        <v>0.48327579681480026</v>
      </c>
      <c r="AB9" s="1">
        <f t="shared" si="28"/>
        <v>0.48417688600152997</v>
      </c>
      <c r="AC9" s="1">
        <f t="shared" si="29"/>
        <v>0.48326606237553643</v>
      </c>
      <c r="AE9" s="1">
        <f t="shared" si="9"/>
        <v>6</v>
      </c>
      <c r="AF9" s="1">
        <f t="shared" si="10"/>
        <v>1</v>
      </c>
      <c r="AG9" s="1">
        <f t="shared" si="11"/>
        <v>20.9</v>
      </c>
      <c r="AH9" s="1">
        <f t="shared" si="12"/>
        <v>18.600000000000001</v>
      </c>
      <c r="AI9" s="1">
        <f t="shared" si="13"/>
        <v>80.719134619563448</v>
      </c>
      <c r="AJ9" s="1">
        <f t="shared" si="14"/>
        <v>0.48327579681480026</v>
      </c>
    </row>
    <row r="10" spans="1:36">
      <c r="B10" s="1">
        <v>6</v>
      </c>
      <c r="C10" s="1">
        <v>5</v>
      </c>
      <c r="D10" s="1">
        <v>20.2</v>
      </c>
      <c r="E10" s="1">
        <v>18.5</v>
      </c>
      <c r="F10" s="1">
        <f t="shared" si="15"/>
        <v>293.34999999999997</v>
      </c>
      <c r="G10" s="1">
        <f t="shared" si="16"/>
        <v>291.64999999999998</v>
      </c>
      <c r="H10" s="1">
        <f t="shared" si="17"/>
        <v>0.54666695513494146</v>
      </c>
      <c r="I10" s="1">
        <f t="shared" si="18"/>
        <v>0.54929407692212595</v>
      </c>
      <c r="J10" s="1">
        <f t="shared" si="19"/>
        <v>2004.7895690230437</v>
      </c>
      <c r="K10" s="1">
        <f t="shared" si="20"/>
        <v>1825.4995210177872</v>
      </c>
      <c r="L10" s="1">
        <f t="shared" si="21"/>
        <v>2368.3902134146101</v>
      </c>
      <c r="M10" s="1">
        <f t="shared" si="22"/>
        <v>2130.5131114495061</v>
      </c>
      <c r="N10" s="1">
        <f t="shared" si="23"/>
        <v>2375.8343162112469</v>
      </c>
      <c r="O10" s="1">
        <f t="shared" si="24"/>
        <v>2137.3095565374274</v>
      </c>
      <c r="P10" s="1">
        <f t="shared" si="25"/>
        <v>2368.3339623172687</v>
      </c>
      <c r="Q10" s="1">
        <f t="shared" si="25"/>
        <v>2130.4639217179683</v>
      </c>
      <c r="R10" s="1">
        <f t="shared" si="1"/>
        <v>1711.4683660177873</v>
      </c>
      <c r="S10" s="1">
        <f t="shared" si="2"/>
        <v>2016.4819564495062</v>
      </c>
      <c r="T10" s="1">
        <f t="shared" si="3"/>
        <v>2023.2784015374275</v>
      </c>
      <c r="U10" s="1">
        <f t="shared" si="4"/>
        <v>2016.4327667179684</v>
      </c>
      <c r="V10" s="1">
        <f t="shared" si="5"/>
        <v>85.141403146751031</v>
      </c>
      <c r="W10" s="1">
        <f t="shared" si="6"/>
        <v>85.368977994623393</v>
      </c>
      <c r="X10" s="1">
        <f t="shared" si="7"/>
        <v>85.141457899467397</v>
      </c>
      <c r="Y10" s="1">
        <f t="shared" si="8"/>
        <v>85.160753329127687</v>
      </c>
      <c r="Z10" s="1">
        <f t="shared" si="26"/>
        <v>0.29332120300525638</v>
      </c>
      <c r="AA10" s="1">
        <f t="shared" si="27"/>
        <v>0.35190825696510386</v>
      </c>
      <c r="AB10" s="1">
        <f t="shared" si="28"/>
        <v>0.35255591467381941</v>
      </c>
      <c r="AC10" s="1">
        <f t="shared" si="29"/>
        <v>0.35190119559930033</v>
      </c>
      <c r="AE10" s="1">
        <f t="shared" si="9"/>
        <v>6</v>
      </c>
      <c r="AF10" s="1">
        <f t="shared" si="10"/>
        <v>5</v>
      </c>
      <c r="AG10" s="1">
        <f t="shared" si="11"/>
        <v>20.2</v>
      </c>
      <c r="AH10" s="1">
        <f t="shared" si="12"/>
        <v>18.5</v>
      </c>
      <c r="AI10" s="1">
        <f t="shared" si="13"/>
        <v>85.368977994623393</v>
      </c>
      <c r="AJ10" s="1">
        <f t="shared" si="14"/>
        <v>0.35190825696510386</v>
      </c>
    </row>
    <row r="11" spans="1:36">
      <c r="B11" s="1">
        <v>6</v>
      </c>
      <c r="C11" s="1">
        <v>10</v>
      </c>
      <c r="D11" s="1">
        <v>19.8</v>
      </c>
      <c r="E11" s="1">
        <v>18.399999999999999</v>
      </c>
      <c r="F11" s="1">
        <f t="shared" si="15"/>
        <v>292.95</v>
      </c>
      <c r="G11" s="1">
        <f t="shared" si="16"/>
        <v>291.54999999999995</v>
      </c>
      <c r="H11" s="1">
        <f t="shared" si="17"/>
        <v>0.5472851014378084</v>
      </c>
      <c r="I11" s="1">
        <f t="shared" si="18"/>
        <v>0.54944861349784269</v>
      </c>
      <c r="J11" s="1">
        <f t="shared" si="19"/>
        <v>1961.2719949900243</v>
      </c>
      <c r="K11" s="1">
        <f t="shared" si="20"/>
        <v>1815.4052936245239</v>
      </c>
      <c r="L11" s="1">
        <f t="shared" si="21"/>
        <v>2310.4223431460432</v>
      </c>
      <c r="M11" s="1">
        <f t="shared" si="22"/>
        <v>2117.1968366740361</v>
      </c>
      <c r="N11" s="1">
        <f t="shared" si="23"/>
        <v>2317.7072769020847</v>
      </c>
      <c r="O11" s="1">
        <f t="shared" si="24"/>
        <v>2123.957410008074</v>
      </c>
      <c r="P11" s="1">
        <f t="shared" si="25"/>
        <v>2310.3678040511768</v>
      </c>
      <c r="Q11" s="1">
        <f t="shared" si="25"/>
        <v>2117.1480451608368</v>
      </c>
      <c r="R11" s="1">
        <f t="shared" si="1"/>
        <v>1721.4972836245238</v>
      </c>
      <c r="S11" s="1">
        <f t="shared" si="2"/>
        <v>2023.288826674036</v>
      </c>
      <c r="T11" s="1">
        <f t="shared" si="3"/>
        <v>2030.0494000080739</v>
      </c>
      <c r="U11" s="1">
        <f t="shared" si="4"/>
        <v>2023.2400351608367</v>
      </c>
      <c r="V11" s="1">
        <f t="shared" si="5"/>
        <v>87.572205239924656</v>
      </c>
      <c r="W11" s="1">
        <f t="shared" si="6"/>
        <v>87.774530407919272</v>
      </c>
      <c r="X11" s="1">
        <f t="shared" si="7"/>
        <v>87.572249838917998</v>
      </c>
      <c r="Y11" s="1">
        <f t="shared" si="8"/>
        <v>87.588688193683254</v>
      </c>
      <c r="Z11" s="1">
        <f t="shared" si="26"/>
        <v>0.23977471136550049</v>
      </c>
      <c r="AA11" s="1">
        <f t="shared" si="27"/>
        <v>0.28713351647200713</v>
      </c>
      <c r="AB11" s="1">
        <f t="shared" si="28"/>
        <v>0.28765787689401079</v>
      </c>
      <c r="AC11" s="1">
        <f t="shared" si="29"/>
        <v>0.28712776889034014</v>
      </c>
      <c r="AE11" s="1">
        <f t="shared" si="9"/>
        <v>6</v>
      </c>
      <c r="AF11" s="1">
        <f t="shared" si="10"/>
        <v>10</v>
      </c>
      <c r="AG11" s="1">
        <f t="shared" si="11"/>
        <v>19.8</v>
      </c>
      <c r="AH11" s="1">
        <f t="shared" si="12"/>
        <v>18.399999999999999</v>
      </c>
      <c r="AI11" s="1">
        <f t="shared" si="13"/>
        <v>87.774530407919272</v>
      </c>
      <c r="AJ11" s="1">
        <f t="shared" si="14"/>
        <v>0.28713351647200713</v>
      </c>
    </row>
    <row r="12" spans="1:36">
      <c r="F12" s="1">
        <f t="shared" si="15"/>
        <v>273.14999999999998</v>
      </c>
      <c r="G12" s="1">
        <f t="shared" si="16"/>
        <v>273.14999999999998</v>
      </c>
      <c r="H12" s="1">
        <f t="shared" si="17"/>
        <v>0.57788334342972303</v>
      </c>
      <c r="I12" s="1">
        <f t="shared" si="18"/>
        <v>0.57788334342972303</v>
      </c>
      <c r="J12" s="1">
        <f t="shared" si="19"/>
        <v>610.78</v>
      </c>
      <c r="K12" s="1">
        <f t="shared" si="20"/>
        <v>610.78</v>
      </c>
      <c r="L12" s="1">
        <f t="shared" si="21"/>
        <v>611.21283148217674</v>
      </c>
      <c r="M12" s="1">
        <f t="shared" si="22"/>
        <v>611.21283148217674</v>
      </c>
      <c r="N12" s="1">
        <f t="shared" si="23"/>
        <v>613.65</v>
      </c>
      <c r="O12" s="1">
        <f t="shared" si="24"/>
        <v>613.65</v>
      </c>
      <c r="P12" s="1">
        <f t="shared" si="25"/>
        <v>611.21284593985456</v>
      </c>
      <c r="Q12" s="1">
        <f t="shared" si="25"/>
        <v>611.21284593985456</v>
      </c>
      <c r="R12" s="1">
        <f t="shared" si="1"/>
        <v>610.78</v>
      </c>
      <c r="S12" s="1">
        <f t="shared" si="2"/>
        <v>611.21283148217674</v>
      </c>
      <c r="T12" s="1">
        <f t="shared" si="3"/>
        <v>613.65</v>
      </c>
      <c r="U12" s="1">
        <f t="shared" si="4"/>
        <v>611.21284593985456</v>
      </c>
      <c r="V12" s="1">
        <f t="shared" si="5"/>
        <v>100</v>
      </c>
      <c r="W12" s="1">
        <f t="shared" si="6"/>
        <v>100</v>
      </c>
      <c r="X12" s="1">
        <f t="shared" si="7"/>
        <v>100</v>
      </c>
      <c r="Y12" s="1">
        <f t="shared" si="8"/>
        <v>100</v>
      </c>
      <c r="Z12" s="1">
        <f t="shared" si="26"/>
        <v>0</v>
      </c>
      <c r="AA12" s="1">
        <f t="shared" si="27"/>
        <v>0</v>
      </c>
      <c r="AB12" s="1">
        <f t="shared" si="28"/>
        <v>0</v>
      </c>
      <c r="AC12" s="1">
        <f t="shared" si="29"/>
        <v>0</v>
      </c>
      <c r="AE12" s="1">
        <f t="shared" si="9"/>
        <v>0</v>
      </c>
      <c r="AF12" s="1">
        <f t="shared" si="10"/>
        <v>0</v>
      </c>
      <c r="AG12" s="1">
        <f t="shared" si="11"/>
        <v>0</v>
      </c>
      <c r="AH12" s="1">
        <f t="shared" si="12"/>
        <v>0</v>
      </c>
      <c r="AI12" s="1">
        <f t="shared" si="13"/>
        <v>100</v>
      </c>
      <c r="AJ12" s="1">
        <f t="shared" si="14"/>
        <v>0</v>
      </c>
    </row>
    <row r="13" spans="1:36">
      <c r="A13" s="1" t="s">
        <v>61</v>
      </c>
      <c r="B13" s="1">
        <v>8</v>
      </c>
      <c r="C13" s="1">
        <v>1</v>
      </c>
      <c r="D13" s="1">
        <v>21</v>
      </c>
      <c r="E13" s="1">
        <v>18.600000000000001</v>
      </c>
      <c r="F13" s="1">
        <f t="shared" si="15"/>
        <v>294.14999999999998</v>
      </c>
      <c r="G13" s="1">
        <f t="shared" si="16"/>
        <v>291.75</v>
      </c>
      <c r="H13" s="1">
        <f t="shared" si="17"/>
        <v>0.54543066252920747</v>
      </c>
      <c r="I13" s="1">
        <f t="shared" si="18"/>
        <v>0.54913954034640922</v>
      </c>
      <c r="J13" s="1">
        <f t="shared" si="19"/>
        <v>2094.3680468556227</v>
      </c>
      <c r="K13" s="1">
        <f t="shared" si="20"/>
        <v>1835.6429015413014</v>
      </c>
      <c r="L13" s="1">
        <f t="shared" si="21"/>
        <v>2488.1556960977632</v>
      </c>
      <c r="M13" s="1">
        <f t="shared" si="22"/>
        <v>2143.9027062831237</v>
      </c>
      <c r="N13" s="1">
        <f t="shared" si="23"/>
        <v>2495.9318916862449</v>
      </c>
      <c r="O13" s="1">
        <f t="shared" si="24"/>
        <v>2150.7352556152969</v>
      </c>
      <c r="P13" s="1">
        <f t="shared" si="25"/>
        <v>2488.095924684797</v>
      </c>
      <c r="Q13" s="1">
        <f t="shared" si="25"/>
        <v>2143.8531164685792</v>
      </c>
      <c r="R13" s="1">
        <f t="shared" si="1"/>
        <v>1674.6577415413014</v>
      </c>
      <c r="S13" s="1">
        <f t="shared" si="2"/>
        <v>1982.9175462831238</v>
      </c>
      <c r="T13" s="1">
        <f t="shared" si="3"/>
        <v>1989.7500956152969</v>
      </c>
      <c r="U13" s="1">
        <f t="shared" si="4"/>
        <v>1982.8679564685792</v>
      </c>
      <c r="V13" s="1">
        <f t="shared" si="5"/>
        <v>79.694192526752275</v>
      </c>
      <c r="W13" s="1">
        <f t="shared" si="6"/>
        <v>79.960050195358306</v>
      </c>
      <c r="X13" s="1">
        <f t="shared" si="7"/>
        <v>79.694271117879921</v>
      </c>
      <c r="Y13" s="1">
        <f t="shared" si="8"/>
        <v>79.71972721863925</v>
      </c>
      <c r="Z13" s="1">
        <f t="shared" si="26"/>
        <v>0.41971030531432119</v>
      </c>
      <c r="AA13" s="1">
        <f t="shared" si="27"/>
        <v>0.50523814981463944</v>
      </c>
      <c r="AB13" s="1">
        <f t="shared" si="28"/>
        <v>0.50618179607094793</v>
      </c>
      <c r="AC13" s="1">
        <f t="shared" si="29"/>
        <v>0.50522796821621774</v>
      </c>
      <c r="AE13" s="1">
        <f t="shared" si="9"/>
        <v>8</v>
      </c>
      <c r="AF13" s="1">
        <f t="shared" si="10"/>
        <v>1</v>
      </c>
      <c r="AG13" s="1">
        <f t="shared" si="11"/>
        <v>21</v>
      </c>
      <c r="AH13" s="1">
        <f t="shared" si="12"/>
        <v>18.600000000000001</v>
      </c>
      <c r="AI13" s="1">
        <f t="shared" si="13"/>
        <v>79.960050195358306</v>
      </c>
      <c r="AJ13" s="1">
        <f t="shared" si="14"/>
        <v>0.50523814981463944</v>
      </c>
    </row>
    <row r="14" spans="1:36">
      <c r="B14" s="1">
        <v>8</v>
      </c>
      <c r="C14" s="1">
        <v>5</v>
      </c>
      <c r="D14" s="1">
        <v>20.2</v>
      </c>
      <c r="E14" s="1">
        <v>18.600000000000001</v>
      </c>
      <c r="F14" s="1">
        <f t="shared" si="15"/>
        <v>293.34999999999997</v>
      </c>
      <c r="G14" s="1">
        <f t="shared" si="16"/>
        <v>291.75</v>
      </c>
      <c r="H14" s="1">
        <f t="shared" si="17"/>
        <v>0.54666695513494146</v>
      </c>
      <c r="I14" s="1">
        <f t="shared" si="18"/>
        <v>0.54913954034640922</v>
      </c>
      <c r="J14" s="1">
        <f t="shared" si="19"/>
        <v>2004.7895690230437</v>
      </c>
      <c r="K14" s="1">
        <f t="shared" si="20"/>
        <v>1835.6429015413014</v>
      </c>
      <c r="L14" s="1">
        <f t="shared" si="21"/>
        <v>2368.3902134146101</v>
      </c>
      <c r="M14" s="1">
        <f t="shared" si="22"/>
        <v>2143.9027062831237</v>
      </c>
      <c r="N14" s="1">
        <f t="shared" si="23"/>
        <v>2375.8343162112469</v>
      </c>
      <c r="O14" s="1">
        <f t="shared" si="24"/>
        <v>2150.7352556152969</v>
      </c>
      <c r="P14" s="1">
        <f t="shared" si="25"/>
        <v>2368.3339623172687</v>
      </c>
      <c r="Q14" s="1">
        <f t="shared" si="25"/>
        <v>2143.8531164685792</v>
      </c>
      <c r="R14" s="1">
        <f t="shared" si="1"/>
        <v>1728.3194615413015</v>
      </c>
      <c r="S14" s="1">
        <f t="shared" si="2"/>
        <v>2036.5792662831238</v>
      </c>
      <c r="T14" s="1">
        <f t="shared" si="3"/>
        <v>2043.411815615297</v>
      </c>
      <c r="U14" s="1">
        <f t="shared" si="4"/>
        <v>2036.5296764685793</v>
      </c>
      <c r="V14" s="1">
        <f t="shared" si="5"/>
        <v>85.989970539288336</v>
      </c>
      <c r="W14" s="1">
        <f t="shared" si="6"/>
        <v>86.209519854172569</v>
      </c>
      <c r="X14" s="1">
        <f t="shared" si="7"/>
        <v>85.990022030487111</v>
      </c>
      <c r="Y14" s="1">
        <f t="shared" si="8"/>
        <v>86.008178334334957</v>
      </c>
      <c r="Z14" s="1">
        <f t="shared" si="26"/>
        <v>0.27647010748174217</v>
      </c>
      <c r="AA14" s="1">
        <f t="shared" si="27"/>
        <v>0.33181094713148629</v>
      </c>
      <c r="AB14" s="1">
        <f t="shared" si="28"/>
        <v>0.33242250059594997</v>
      </c>
      <c r="AC14" s="1">
        <f t="shared" si="29"/>
        <v>0.33180428584868948</v>
      </c>
      <c r="AE14" s="1">
        <f t="shared" si="9"/>
        <v>8</v>
      </c>
      <c r="AF14" s="1">
        <f t="shared" si="10"/>
        <v>5</v>
      </c>
      <c r="AG14" s="1">
        <f t="shared" si="11"/>
        <v>20.2</v>
      </c>
      <c r="AH14" s="1">
        <f t="shared" si="12"/>
        <v>18.600000000000001</v>
      </c>
      <c r="AI14" s="1">
        <f t="shared" si="13"/>
        <v>86.209519854172569</v>
      </c>
      <c r="AJ14" s="1">
        <f t="shared" si="14"/>
        <v>0.33181094713148629</v>
      </c>
    </row>
    <row r="15" spans="1:36">
      <c r="B15" s="1">
        <v>8</v>
      </c>
      <c r="C15" s="1">
        <v>10</v>
      </c>
      <c r="D15" s="1">
        <v>19.8</v>
      </c>
      <c r="E15" s="1">
        <v>18.2</v>
      </c>
      <c r="F15" s="1">
        <f t="shared" si="15"/>
        <v>292.95</v>
      </c>
      <c r="G15" s="1">
        <f t="shared" si="16"/>
        <v>291.34999999999997</v>
      </c>
      <c r="H15" s="1">
        <f t="shared" si="17"/>
        <v>0.5472851014378084</v>
      </c>
      <c r="I15" s="1">
        <f t="shared" si="18"/>
        <v>0.54975768664927616</v>
      </c>
      <c r="J15" s="1">
        <f t="shared" si="19"/>
        <v>1961.2719949900243</v>
      </c>
      <c r="K15" s="1">
        <f t="shared" si="20"/>
        <v>1795.3634894407817</v>
      </c>
      <c r="L15" s="1">
        <f t="shared" si="21"/>
        <v>2310.4223431460432</v>
      </c>
      <c r="M15" s="1">
        <f t="shared" si="22"/>
        <v>2090.7828880685875</v>
      </c>
      <c r="N15" s="1">
        <f t="shared" si="23"/>
        <v>2317.7072769020847</v>
      </c>
      <c r="O15" s="1">
        <f t="shared" si="24"/>
        <v>2097.4724048926851</v>
      </c>
      <c r="P15" s="1">
        <f t="shared" si="25"/>
        <v>2310.3678040511768</v>
      </c>
      <c r="Q15" s="1">
        <f t="shared" si="25"/>
        <v>2090.7348874293411</v>
      </c>
      <c r="R15" s="1">
        <f t="shared" si="1"/>
        <v>1688.0400494407816</v>
      </c>
      <c r="S15" s="1">
        <f t="shared" si="2"/>
        <v>1983.4594480685873</v>
      </c>
      <c r="T15" s="1">
        <f t="shared" si="3"/>
        <v>1990.1489648926849</v>
      </c>
      <c r="U15" s="1">
        <f t="shared" si="4"/>
        <v>1983.411447429341</v>
      </c>
      <c r="V15" s="1">
        <f t="shared" si="5"/>
        <v>85.848298437654591</v>
      </c>
      <c r="W15" s="1">
        <f t="shared" si="6"/>
        <v>86.068635750308957</v>
      </c>
      <c r="X15" s="1">
        <f t="shared" si="7"/>
        <v>85.848349499934343</v>
      </c>
      <c r="Y15" s="1">
        <f t="shared" si="8"/>
        <v>85.867140545581591</v>
      </c>
      <c r="Z15" s="1">
        <f t="shared" si="26"/>
        <v>0.27323194554924268</v>
      </c>
      <c r="AA15" s="1">
        <f t="shared" si="27"/>
        <v>0.32696289507745585</v>
      </c>
      <c r="AB15" s="1">
        <f t="shared" si="28"/>
        <v>0.32755831200939972</v>
      </c>
      <c r="AC15" s="1">
        <f t="shared" si="29"/>
        <v>0.32695635662183575</v>
      </c>
      <c r="AE15" s="1">
        <f t="shared" si="9"/>
        <v>8</v>
      </c>
      <c r="AF15" s="1">
        <f t="shared" si="10"/>
        <v>10</v>
      </c>
      <c r="AG15" s="1">
        <f t="shared" si="11"/>
        <v>19.8</v>
      </c>
      <c r="AH15" s="1">
        <f t="shared" si="12"/>
        <v>18.2</v>
      </c>
      <c r="AI15" s="1">
        <f t="shared" si="13"/>
        <v>86.068635750308957</v>
      </c>
      <c r="AJ15" s="1">
        <f t="shared" si="14"/>
        <v>0.32696289507745585</v>
      </c>
    </row>
    <row r="16" spans="1:36">
      <c r="F16" s="1">
        <f t="shared" si="15"/>
        <v>273.14999999999998</v>
      </c>
      <c r="G16" s="1">
        <f t="shared" si="16"/>
        <v>273.14999999999998</v>
      </c>
      <c r="H16" s="1">
        <f t="shared" si="17"/>
        <v>0.57788334342972303</v>
      </c>
      <c r="I16" s="1">
        <f t="shared" si="18"/>
        <v>0.57788334342972303</v>
      </c>
      <c r="J16" s="1">
        <f t="shared" si="19"/>
        <v>610.78</v>
      </c>
      <c r="K16" s="1">
        <f t="shared" si="20"/>
        <v>610.78</v>
      </c>
      <c r="L16" s="1">
        <f t="shared" si="21"/>
        <v>611.21283148217674</v>
      </c>
      <c r="M16" s="1">
        <f t="shared" si="22"/>
        <v>611.21283148217674</v>
      </c>
      <c r="N16" s="1">
        <f t="shared" si="23"/>
        <v>613.65</v>
      </c>
      <c r="O16" s="1">
        <f t="shared" si="24"/>
        <v>613.65</v>
      </c>
      <c r="P16" s="1">
        <f t="shared" si="25"/>
        <v>611.21284593985456</v>
      </c>
      <c r="Q16" s="1">
        <f t="shared" si="25"/>
        <v>611.21284593985456</v>
      </c>
      <c r="R16" s="1">
        <f t="shared" si="1"/>
        <v>610.78</v>
      </c>
      <c r="S16" s="1">
        <f t="shared" si="2"/>
        <v>611.21283148217674</v>
      </c>
      <c r="T16" s="1">
        <f t="shared" si="3"/>
        <v>613.65</v>
      </c>
      <c r="U16" s="1">
        <f t="shared" si="4"/>
        <v>611.21284593985456</v>
      </c>
      <c r="V16" s="1">
        <f t="shared" si="5"/>
        <v>100</v>
      </c>
      <c r="W16" s="1">
        <f t="shared" si="6"/>
        <v>100</v>
      </c>
      <c r="X16" s="1">
        <f t="shared" si="7"/>
        <v>100</v>
      </c>
      <c r="Y16" s="1">
        <f t="shared" si="8"/>
        <v>100</v>
      </c>
      <c r="Z16" s="1">
        <f t="shared" si="26"/>
        <v>0</v>
      </c>
      <c r="AA16" s="1">
        <f t="shared" si="27"/>
        <v>0</v>
      </c>
      <c r="AB16" s="1">
        <f t="shared" si="28"/>
        <v>0</v>
      </c>
      <c r="AC16" s="1">
        <f t="shared" si="29"/>
        <v>0</v>
      </c>
      <c r="AE16" s="1">
        <f t="shared" si="9"/>
        <v>0</v>
      </c>
      <c r="AF16" s="1">
        <f t="shared" si="10"/>
        <v>0</v>
      </c>
      <c r="AG16" s="1">
        <f t="shared" si="11"/>
        <v>0</v>
      </c>
      <c r="AH16" s="1">
        <f t="shared" si="12"/>
        <v>0</v>
      </c>
      <c r="AI16" s="1">
        <f t="shared" si="13"/>
        <v>100</v>
      </c>
      <c r="AJ16" s="1">
        <f t="shared" si="14"/>
        <v>0</v>
      </c>
    </row>
    <row r="17" spans="1:36">
      <c r="A17" s="1" t="s">
        <v>11</v>
      </c>
      <c r="B17" s="1">
        <v>10</v>
      </c>
      <c r="C17" s="1">
        <v>1</v>
      </c>
      <c r="D17" s="1">
        <v>20.6</v>
      </c>
      <c r="E17" s="1">
        <v>18.399999999999999</v>
      </c>
      <c r="F17" s="1">
        <f t="shared" ref="F17:F23" si="30">$D17+273.15</f>
        <v>293.75</v>
      </c>
      <c r="G17" s="1">
        <f t="shared" ref="G17:G23" si="31">$E17+273.15</f>
        <v>291.54999999999995</v>
      </c>
      <c r="H17" s="1">
        <f t="shared" ref="H17:H23" si="32">1-$F17/647.096</f>
        <v>0.54604880883207429</v>
      </c>
      <c r="I17" s="1">
        <f t="shared" ref="I17:I23" si="33">1-$G17/647.096</f>
        <v>0.54944861349784269</v>
      </c>
      <c r="J17" s="1">
        <f t="shared" ref="J17:J23" si="34">6.1078*POWER(10,(7.5*$D17/($D17+273.3)))*100</f>
        <v>2049.1503166667621</v>
      </c>
      <c r="K17" s="1">
        <f t="shared" ref="K17:K23" si="35">6.1078*POWER(10,(7.5*$E17/($E17+273.3)))*100</f>
        <v>1815.4052936245239</v>
      </c>
      <c r="L17" s="1">
        <f t="shared" ref="L17:L23" si="36">EXP(-6096.9385/$F17+16.635794-2.711193*POWER(10,-2)*$F17+1.673952*POWER(10,-5)*$F17*$F17+2.433502*LN($F17))*100</f>
        <v>2427.6268715651272</v>
      </c>
      <c r="M17" s="1">
        <f t="shared" ref="M17:M23" si="37">EXP(-6096.9385/$G17+16.635794-2.711193*POWER(10,-2)*$G17+1.673952*POWER(10,-5)*$G17*$G17+2.433502*LN($G17))*100</f>
        <v>2117.1968366740361</v>
      </c>
      <c r="N17" s="1">
        <f t="shared" ref="N17:N23" si="38">6.1365*EXP(17.502*$D17/($D17+240.97))*100</f>
        <v>2435.2346582103964</v>
      </c>
      <c r="O17" s="1">
        <f t="shared" ref="O17:O23" si="39">0.61365*EXP(17.502*$E17/($E17+240.97))*1000</f>
        <v>2123.957410008074</v>
      </c>
      <c r="P17" s="1">
        <f t="shared" ref="P17:P23" si="40">EXP(647.096/F17*((-7.85951783*H17+1.84408259*POWER(H17,1.5)-11.7866497*POWER(H17,3)+22.6807411*POWER(H17,3.5)-15.9618719*POWER(H17,4)+1.80122502*POWER(H17,7.5))))*22064000</f>
        <v>2427.5688765234759</v>
      </c>
      <c r="Q17" s="1">
        <f t="shared" ref="Q17:Q23" si="41">EXP(647.096/G17*((-7.85951783*I17+1.84408259*POWER(I17,1.5)-11.7866497*POWER(I17,3)+22.6807411*POWER(I17,3.5)-15.9618719*POWER(I17,4)+1.80122502*POWER(I17,7.5))))*22064000</f>
        <v>2117.1480451608368</v>
      </c>
      <c r="R17" s="1">
        <f t="shared" ref="R17:R23" si="42">K17-0.000662*101325*($D17-$E17)</f>
        <v>1667.8355636245237</v>
      </c>
      <c r="S17" s="1">
        <f t="shared" ref="S17:S23" si="43">M17-0.000662*101325*($D17-$E17)</f>
        <v>1969.627106674036</v>
      </c>
      <c r="T17" s="1">
        <f t="shared" ref="T17:T23" si="44">O17-0.000662*101325*($D17-$E17)</f>
        <v>1976.3876800080739</v>
      </c>
      <c r="U17" s="1">
        <f t="shared" ref="U17:U23" si="45">Q17-0.000662*101325*($D17-$E17)</f>
        <v>1969.5783151608366</v>
      </c>
      <c r="V17" s="1">
        <f t="shared" ref="V17:V23" si="46">U17/P17*100</f>
        <v>81.133776850091763</v>
      </c>
      <c r="W17" s="1">
        <f t="shared" ref="W17:W23" si="47">R17/J17*100</f>
        <v>81.391567522362067</v>
      </c>
      <c r="X17" s="1">
        <f t="shared" ref="X17:X23" si="48">S17/L17*100</f>
        <v>81.133848440398424</v>
      </c>
      <c r="Y17" s="1">
        <f t="shared" ref="Y17:Y23" si="49">T17/N17*100</f>
        <v>81.157997375927636</v>
      </c>
      <c r="Z17" s="1">
        <f t="shared" ref="Z17:Z23" si="50">(J17-R17)/1000</f>
        <v>0.38131475304223839</v>
      </c>
      <c r="AA17" s="1">
        <f t="shared" ref="AA17:AA23" si="51">(L17-S17)/1000</f>
        <v>0.45799976489109123</v>
      </c>
      <c r="AB17" s="1">
        <f t="shared" ref="AB17:AB23" si="52">(N17-T17)/1000</f>
        <v>0.45884697820232256</v>
      </c>
      <c r="AC17" s="1">
        <f t="shared" ref="AC17:AC23" si="53">(P17-U17)/1000</f>
        <v>0.45799056136263927</v>
      </c>
      <c r="AE17" s="1">
        <f t="shared" si="9"/>
        <v>10</v>
      </c>
      <c r="AF17" s="1">
        <f t="shared" si="10"/>
        <v>1</v>
      </c>
      <c r="AG17" s="1">
        <f t="shared" si="11"/>
        <v>20.6</v>
      </c>
      <c r="AH17" s="1">
        <f t="shared" si="12"/>
        <v>18.399999999999999</v>
      </c>
      <c r="AI17" s="1">
        <f t="shared" si="13"/>
        <v>81.391567522362067</v>
      </c>
      <c r="AJ17" s="1">
        <f t="shared" si="14"/>
        <v>0.45799976489109123</v>
      </c>
    </row>
    <row r="18" spans="1:36">
      <c r="B18" s="1">
        <v>10</v>
      </c>
      <c r="C18" s="1">
        <v>5</v>
      </c>
      <c r="D18" s="1">
        <v>20</v>
      </c>
      <c r="E18" s="1">
        <v>18.2</v>
      </c>
      <c r="F18" s="1">
        <f t="shared" si="30"/>
        <v>293.14999999999998</v>
      </c>
      <c r="G18" s="1">
        <f t="shared" si="31"/>
        <v>291.34999999999997</v>
      </c>
      <c r="H18" s="1">
        <f t="shared" si="32"/>
        <v>0.54697602828637493</v>
      </c>
      <c r="I18" s="1">
        <f t="shared" si="33"/>
        <v>0.54975768664927616</v>
      </c>
      <c r="J18" s="1">
        <f t="shared" si="34"/>
        <v>1982.9262413485021</v>
      </c>
      <c r="K18" s="1">
        <f t="shared" si="35"/>
        <v>1795.3634894407817</v>
      </c>
      <c r="L18" s="1">
        <f t="shared" si="36"/>
        <v>2339.2491277566664</v>
      </c>
      <c r="M18" s="1">
        <f t="shared" si="37"/>
        <v>2090.7828880685875</v>
      </c>
      <c r="N18" s="1">
        <f t="shared" si="38"/>
        <v>2346.6130944604515</v>
      </c>
      <c r="O18" s="1">
        <f t="shared" si="39"/>
        <v>2097.4724048926851</v>
      </c>
      <c r="P18" s="1">
        <f t="shared" si="40"/>
        <v>2339.1937366227503</v>
      </c>
      <c r="Q18" s="1">
        <f t="shared" si="41"/>
        <v>2090.7348874293411</v>
      </c>
      <c r="R18" s="1">
        <f t="shared" si="42"/>
        <v>1674.6246194407815</v>
      </c>
      <c r="S18" s="1">
        <f t="shared" si="43"/>
        <v>1970.0440180685873</v>
      </c>
      <c r="T18" s="1">
        <f t="shared" si="44"/>
        <v>1976.7335348926849</v>
      </c>
      <c r="U18" s="1">
        <f t="shared" si="45"/>
        <v>1969.996017429341</v>
      </c>
      <c r="V18" s="1">
        <f t="shared" si="46"/>
        <v>84.216881508649877</v>
      </c>
      <c r="W18" s="1">
        <f t="shared" si="47"/>
        <v>84.452189119346272</v>
      </c>
      <c r="X18" s="1">
        <f t="shared" si="48"/>
        <v>84.216939302991392</v>
      </c>
      <c r="Y18" s="1">
        <f t="shared" si="49"/>
        <v>84.237727112282585</v>
      </c>
      <c r="Z18" s="1">
        <f t="shared" si="50"/>
        <v>0.30830162190772059</v>
      </c>
      <c r="AA18" s="1">
        <f t="shared" si="51"/>
        <v>0.36920510968807912</v>
      </c>
      <c r="AB18" s="1">
        <f t="shared" si="52"/>
        <v>0.36987955956776658</v>
      </c>
      <c r="AC18" s="1">
        <f t="shared" si="53"/>
        <v>0.36919771919340927</v>
      </c>
      <c r="AE18" s="1">
        <f t="shared" si="9"/>
        <v>10</v>
      </c>
      <c r="AF18" s="1">
        <f t="shared" si="10"/>
        <v>5</v>
      </c>
      <c r="AG18" s="1">
        <f t="shared" si="11"/>
        <v>20</v>
      </c>
      <c r="AH18" s="1">
        <f t="shared" si="12"/>
        <v>18.2</v>
      </c>
      <c r="AI18" s="1">
        <f t="shared" si="13"/>
        <v>84.452189119346272</v>
      </c>
      <c r="AJ18" s="1">
        <f t="shared" si="14"/>
        <v>0.36920510968807912</v>
      </c>
    </row>
    <row r="19" spans="1:36">
      <c r="B19" s="1">
        <v>10</v>
      </c>
      <c r="C19" s="1">
        <v>10</v>
      </c>
      <c r="D19" s="1">
        <v>19.8</v>
      </c>
      <c r="E19" s="1">
        <v>18.2</v>
      </c>
      <c r="F19" s="1">
        <f t="shared" si="30"/>
        <v>292.95</v>
      </c>
      <c r="G19" s="1">
        <f t="shared" si="31"/>
        <v>291.34999999999997</v>
      </c>
      <c r="H19" s="1">
        <f t="shared" si="32"/>
        <v>0.5472851014378084</v>
      </c>
      <c r="I19" s="1">
        <f t="shared" si="33"/>
        <v>0.54975768664927616</v>
      </c>
      <c r="J19" s="1">
        <f t="shared" si="34"/>
        <v>1961.2719949900243</v>
      </c>
      <c r="K19" s="1">
        <f t="shared" si="35"/>
        <v>1795.3634894407817</v>
      </c>
      <c r="L19" s="1">
        <f t="shared" si="36"/>
        <v>2310.4223431460432</v>
      </c>
      <c r="M19" s="1">
        <f t="shared" si="37"/>
        <v>2090.7828880685875</v>
      </c>
      <c r="N19" s="1">
        <f t="shared" si="38"/>
        <v>2317.7072769020847</v>
      </c>
      <c r="O19" s="1">
        <f t="shared" si="39"/>
        <v>2097.4724048926851</v>
      </c>
      <c r="P19" s="1">
        <f t="shared" si="40"/>
        <v>2310.3678040511768</v>
      </c>
      <c r="Q19" s="1">
        <f t="shared" si="41"/>
        <v>2090.7348874293411</v>
      </c>
      <c r="R19" s="1">
        <f t="shared" si="42"/>
        <v>1688.0400494407816</v>
      </c>
      <c r="S19" s="1">
        <f t="shared" si="43"/>
        <v>1983.4594480685873</v>
      </c>
      <c r="T19" s="1">
        <f t="shared" si="44"/>
        <v>1990.1489648926849</v>
      </c>
      <c r="U19" s="1">
        <f t="shared" si="45"/>
        <v>1983.411447429341</v>
      </c>
      <c r="V19" s="1">
        <f t="shared" si="46"/>
        <v>85.848298437654591</v>
      </c>
      <c r="W19" s="1">
        <f t="shared" si="47"/>
        <v>86.068635750308957</v>
      </c>
      <c r="X19" s="1">
        <f t="shared" si="48"/>
        <v>85.848349499934343</v>
      </c>
      <c r="Y19" s="1">
        <f t="shared" si="49"/>
        <v>85.867140545581591</v>
      </c>
      <c r="Z19" s="1">
        <f t="shared" si="50"/>
        <v>0.27323194554924268</v>
      </c>
      <c r="AA19" s="1">
        <f t="shared" si="51"/>
        <v>0.32696289507745585</v>
      </c>
      <c r="AB19" s="1">
        <f t="shared" si="52"/>
        <v>0.32755831200939972</v>
      </c>
      <c r="AC19" s="1">
        <f t="shared" si="53"/>
        <v>0.32695635662183575</v>
      </c>
      <c r="AE19" s="1">
        <f t="shared" si="9"/>
        <v>10</v>
      </c>
      <c r="AF19" s="1">
        <f t="shared" si="10"/>
        <v>10</v>
      </c>
      <c r="AG19" s="1">
        <f t="shared" si="11"/>
        <v>19.8</v>
      </c>
      <c r="AH19" s="1">
        <f t="shared" si="12"/>
        <v>18.2</v>
      </c>
      <c r="AI19" s="1">
        <f t="shared" si="13"/>
        <v>86.068635750308957</v>
      </c>
      <c r="AJ19" s="1">
        <f t="shared" si="14"/>
        <v>0.32696289507745585</v>
      </c>
    </row>
    <row r="20" spans="1:36">
      <c r="F20" s="1">
        <f t="shared" si="30"/>
        <v>273.14999999999998</v>
      </c>
      <c r="G20" s="1">
        <f t="shared" si="31"/>
        <v>273.14999999999998</v>
      </c>
      <c r="H20" s="1">
        <f t="shared" si="32"/>
        <v>0.57788334342972303</v>
      </c>
      <c r="I20" s="1">
        <f t="shared" si="33"/>
        <v>0.57788334342972303</v>
      </c>
      <c r="J20" s="1">
        <f t="shared" si="34"/>
        <v>610.78</v>
      </c>
      <c r="K20" s="1">
        <f t="shared" si="35"/>
        <v>610.78</v>
      </c>
      <c r="L20" s="1">
        <f t="shared" si="36"/>
        <v>611.21283148217674</v>
      </c>
      <c r="M20" s="1">
        <f t="shared" si="37"/>
        <v>611.21283148217674</v>
      </c>
      <c r="N20" s="1">
        <f t="shared" si="38"/>
        <v>613.65</v>
      </c>
      <c r="O20" s="1">
        <f t="shared" si="39"/>
        <v>613.65</v>
      </c>
      <c r="P20" s="1">
        <f t="shared" si="40"/>
        <v>611.21284593985456</v>
      </c>
      <c r="Q20" s="1">
        <f t="shared" si="41"/>
        <v>611.21284593985456</v>
      </c>
      <c r="R20" s="1">
        <f t="shared" si="42"/>
        <v>610.78</v>
      </c>
      <c r="S20" s="1">
        <f t="shared" si="43"/>
        <v>611.21283148217674</v>
      </c>
      <c r="T20" s="1">
        <f t="shared" si="44"/>
        <v>613.65</v>
      </c>
      <c r="U20" s="1">
        <f t="shared" si="45"/>
        <v>611.21284593985456</v>
      </c>
      <c r="V20" s="1">
        <f t="shared" si="46"/>
        <v>100</v>
      </c>
      <c r="W20" s="1">
        <f t="shared" si="47"/>
        <v>100</v>
      </c>
      <c r="X20" s="1">
        <f t="shared" si="48"/>
        <v>100</v>
      </c>
      <c r="Y20" s="1">
        <f t="shared" si="49"/>
        <v>100</v>
      </c>
      <c r="Z20" s="1">
        <f t="shared" si="50"/>
        <v>0</v>
      </c>
      <c r="AA20" s="1">
        <f t="shared" si="51"/>
        <v>0</v>
      </c>
      <c r="AB20" s="1">
        <f t="shared" si="52"/>
        <v>0</v>
      </c>
      <c r="AC20" s="1">
        <f t="shared" si="53"/>
        <v>0</v>
      </c>
      <c r="AE20" s="1">
        <f t="shared" si="9"/>
        <v>0</v>
      </c>
      <c r="AF20" s="1">
        <f t="shared" si="10"/>
        <v>0</v>
      </c>
      <c r="AG20" s="1">
        <f t="shared" si="11"/>
        <v>0</v>
      </c>
      <c r="AH20" s="1">
        <f t="shared" si="12"/>
        <v>0</v>
      </c>
      <c r="AI20" s="1">
        <f t="shared" si="13"/>
        <v>100</v>
      </c>
      <c r="AJ20" s="1">
        <f t="shared" si="14"/>
        <v>0</v>
      </c>
    </row>
    <row r="21" spans="1:36">
      <c r="A21" s="1" t="s">
        <v>6</v>
      </c>
      <c r="B21" s="1">
        <v>15</v>
      </c>
      <c r="C21" s="1">
        <v>2</v>
      </c>
      <c r="D21" s="1">
        <v>20</v>
      </c>
      <c r="E21" s="1">
        <v>18.600000000000001</v>
      </c>
      <c r="F21" s="1">
        <f t="shared" si="30"/>
        <v>293.14999999999998</v>
      </c>
      <c r="G21" s="1">
        <f t="shared" si="31"/>
        <v>291.75</v>
      </c>
      <c r="H21" s="1">
        <f t="shared" si="32"/>
        <v>0.54697602828637493</v>
      </c>
      <c r="I21" s="1">
        <f t="shared" si="33"/>
        <v>0.54913954034640922</v>
      </c>
      <c r="J21" s="1">
        <f t="shared" si="34"/>
        <v>1982.9262413485021</v>
      </c>
      <c r="K21" s="1">
        <f t="shared" si="35"/>
        <v>1835.6429015413014</v>
      </c>
      <c r="L21" s="1">
        <f t="shared" si="36"/>
        <v>2339.2491277566664</v>
      </c>
      <c r="M21" s="1">
        <f t="shared" si="37"/>
        <v>2143.9027062831237</v>
      </c>
      <c r="N21" s="1">
        <f t="shared" si="38"/>
        <v>2346.6130944604515</v>
      </c>
      <c r="O21" s="1">
        <f t="shared" si="39"/>
        <v>2150.7352556152969</v>
      </c>
      <c r="P21" s="1">
        <f t="shared" si="40"/>
        <v>2339.1937366227503</v>
      </c>
      <c r="Q21" s="1">
        <f t="shared" si="41"/>
        <v>2143.8531164685792</v>
      </c>
      <c r="R21" s="1">
        <f t="shared" si="42"/>
        <v>1741.7348915413015</v>
      </c>
      <c r="S21" s="1">
        <f t="shared" si="43"/>
        <v>2049.9946962831236</v>
      </c>
      <c r="T21" s="1">
        <f t="shared" si="44"/>
        <v>2056.8272456152968</v>
      </c>
      <c r="U21" s="1">
        <f t="shared" si="45"/>
        <v>2049.9451064685791</v>
      </c>
      <c r="V21" s="1">
        <f t="shared" si="46"/>
        <v>87.634686874128747</v>
      </c>
      <c r="W21" s="1">
        <f t="shared" si="47"/>
        <v>87.836594988869749</v>
      </c>
      <c r="X21" s="1">
        <f t="shared" si="48"/>
        <v>87.634731673452109</v>
      </c>
      <c r="Y21" s="1">
        <f t="shared" si="49"/>
        <v>87.650889295332078</v>
      </c>
      <c r="Z21" s="1">
        <f t="shared" si="50"/>
        <v>0.24119134980720058</v>
      </c>
      <c r="AA21" s="1">
        <f t="shared" si="51"/>
        <v>0.28925443147354279</v>
      </c>
      <c r="AB21" s="1">
        <f t="shared" si="52"/>
        <v>0.28978584884515474</v>
      </c>
      <c r="AC21" s="1">
        <f t="shared" si="53"/>
        <v>0.28924863015417124</v>
      </c>
      <c r="AE21" s="1">
        <f t="shared" si="9"/>
        <v>15</v>
      </c>
      <c r="AF21" s="1">
        <f t="shared" si="10"/>
        <v>2</v>
      </c>
      <c r="AG21" s="1">
        <f t="shared" si="11"/>
        <v>20</v>
      </c>
      <c r="AH21" s="1">
        <f t="shared" si="12"/>
        <v>18.600000000000001</v>
      </c>
      <c r="AI21" s="1">
        <f t="shared" si="13"/>
        <v>87.836594988869749</v>
      </c>
      <c r="AJ21" s="1">
        <f t="shared" si="14"/>
        <v>0.28925443147354279</v>
      </c>
    </row>
    <row r="22" spans="1:36">
      <c r="B22" s="1">
        <v>15</v>
      </c>
      <c r="C22" s="1">
        <v>5</v>
      </c>
      <c r="D22" s="1">
        <v>20.3</v>
      </c>
      <c r="E22" s="1">
        <v>19.899999999999999</v>
      </c>
      <c r="F22" s="1">
        <f t="shared" si="30"/>
        <v>293.45</v>
      </c>
      <c r="G22" s="1">
        <f t="shared" si="31"/>
        <v>293.04999999999995</v>
      </c>
      <c r="H22" s="1">
        <f t="shared" si="32"/>
        <v>0.54651241855922461</v>
      </c>
      <c r="I22" s="1">
        <f t="shared" si="33"/>
        <v>0.54713056486209166</v>
      </c>
      <c r="J22" s="1">
        <f t="shared" si="34"/>
        <v>2015.8001720698512</v>
      </c>
      <c r="K22" s="1">
        <f t="shared" si="35"/>
        <v>1972.0730893994819</v>
      </c>
      <c r="L22" s="1">
        <f t="shared" si="36"/>
        <v>2383.0795216469101</v>
      </c>
      <c r="M22" s="1">
        <f t="shared" si="37"/>
        <v>2324.796627667401</v>
      </c>
      <c r="N22" s="1">
        <f t="shared" si="38"/>
        <v>2390.5641140883822</v>
      </c>
      <c r="O22" s="1">
        <f t="shared" si="39"/>
        <v>2332.1209415701774</v>
      </c>
      <c r="P22" s="1">
        <f t="shared" si="40"/>
        <v>2383.0228375770953</v>
      </c>
      <c r="Q22" s="1">
        <f t="shared" si="41"/>
        <v>2324.7416635397203</v>
      </c>
      <c r="R22" s="1">
        <f t="shared" si="42"/>
        <v>1945.2422293994819</v>
      </c>
      <c r="S22" s="1">
        <f t="shared" si="43"/>
        <v>2297.965767667401</v>
      </c>
      <c r="T22" s="1">
        <f t="shared" si="44"/>
        <v>2305.2900815701773</v>
      </c>
      <c r="U22" s="1">
        <f t="shared" si="45"/>
        <v>2297.9108035397203</v>
      </c>
      <c r="V22" s="1">
        <f t="shared" si="46"/>
        <v>96.428400404088805</v>
      </c>
      <c r="W22" s="1">
        <f t="shared" si="47"/>
        <v>96.499755102316541</v>
      </c>
      <c r="X22" s="1">
        <f t="shared" si="48"/>
        <v>96.428413185276824</v>
      </c>
      <c r="Y22" s="1">
        <f t="shared" si="49"/>
        <v>96.432890796960564</v>
      </c>
      <c r="Z22" s="1">
        <f t="shared" si="50"/>
        <v>7.0557942670369356E-2</v>
      </c>
      <c r="AA22" s="1">
        <f t="shared" si="51"/>
        <v>8.5113753979509058E-2</v>
      </c>
      <c r="AB22" s="1">
        <f t="shared" si="52"/>
        <v>8.5274032518204881E-2</v>
      </c>
      <c r="AC22" s="1">
        <f t="shared" si="53"/>
        <v>8.5112034037374995E-2</v>
      </c>
      <c r="AE22" s="1">
        <f t="shared" si="9"/>
        <v>15</v>
      </c>
      <c r="AF22" s="1">
        <f t="shared" si="10"/>
        <v>5</v>
      </c>
      <c r="AG22" s="1">
        <f t="shared" si="11"/>
        <v>20.3</v>
      </c>
      <c r="AH22" s="1">
        <f t="shared" si="12"/>
        <v>19.899999999999999</v>
      </c>
      <c r="AI22" s="1">
        <f t="shared" si="13"/>
        <v>96.499755102316541</v>
      </c>
      <c r="AJ22" s="1">
        <f t="shared" si="14"/>
        <v>8.5113753979509058E-2</v>
      </c>
    </row>
    <row r="23" spans="1:36">
      <c r="B23" s="1">
        <v>15</v>
      </c>
      <c r="C23" s="1">
        <v>10</v>
      </c>
      <c r="D23" s="1">
        <v>20.399999999999999</v>
      </c>
      <c r="E23" s="1">
        <v>18.600000000000001</v>
      </c>
      <c r="F23" s="1">
        <f t="shared" si="30"/>
        <v>293.54999999999995</v>
      </c>
      <c r="G23" s="1">
        <f t="shared" si="31"/>
        <v>291.75</v>
      </c>
      <c r="H23" s="1">
        <f t="shared" si="32"/>
        <v>0.54635788198350799</v>
      </c>
      <c r="I23" s="1">
        <f t="shared" si="33"/>
        <v>0.54913954034640922</v>
      </c>
      <c r="J23" s="1">
        <f t="shared" si="34"/>
        <v>2026.8636873020444</v>
      </c>
      <c r="K23" s="1">
        <f t="shared" si="35"/>
        <v>1835.6429015413014</v>
      </c>
      <c r="L23" s="1">
        <f t="shared" si="36"/>
        <v>2397.8484907808752</v>
      </c>
      <c r="M23" s="1">
        <f t="shared" si="37"/>
        <v>2143.9027062831237</v>
      </c>
      <c r="N23" s="1">
        <f t="shared" si="38"/>
        <v>2405.3738582280644</v>
      </c>
      <c r="O23" s="1">
        <f t="shared" si="39"/>
        <v>2150.7352556152969</v>
      </c>
      <c r="P23" s="1">
        <f t="shared" si="40"/>
        <v>2397.7913717345787</v>
      </c>
      <c r="Q23" s="1">
        <f t="shared" si="41"/>
        <v>2143.8531164685792</v>
      </c>
      <c r="R23" s="1">
        <f t="shared" si="42"/>
        <v>1714.9040315413015</v>
      </c>
      <c r="S23" s="1">
        <f t="shared" si="43"/>
        <v>2023.1638362831238</v>
      </c>
      <c r="T23" s="1">
        <f t="shared" si="44"/>
        <v>2029.996385615297</v>
      </c>
      <c r="U23" s="1">
        <f t="shared" si="45"/>
        <v>2023.1142464685793</v>
      </c>
      <c r="V23" s="1">
        <f t="shared" si="46"/>
        <v>84.374073170721459</v>
      </c>
      <c r="W23" s="1">
        <f t="shared" si="47"/>
        <v>84.608750074555246</v>
      </c>
      <c r="X23" s="1">
        <f t="shared" si="48"/>
        <v>84.374131395777525</v>
      </c>
      <c r="Y23" s="1">
        <f t="shared" si="49"/>
        <v>84.394215006174051</v>
      </c>
      <c r="Z23" s="1">
        <f t="shared" si="50"/>
        <v>0.31195965576074286</v>
      </c>
      <c r="AA23" s="1">
        <f t="shared" si="51"/>
        <v>0.37468465449775135</v>
      </c>
      <c r="AB23" s="1">
        <f t="shared" si="52"/>
        <v>0.37537747261276738</v>
      </c>
      <c r="AC23" s="1">
        <f t="shared" si="53"/>
        <v>0.37467712526599939</v>
      </c>
      <c r="AE23" s="1">
        <f t="shared" si="9"/>
        <v>15</v>
      </c>
      <c r="AF23" s="1">
        <f t="shared" si="10"/>
        <v>10</v>
      </c>
      <c r="AG23" s="1">
        <f t="shared" si="11"/>
        <v>20.399999999999999</v>
      </c>
      <c r="AH23" s="1">
        <f t="shared" si="12"/>
        <v>18.600000000000001</v>
      </c>
      <c r="AI23" s="1">
        <f t="shared" si="13"/>
        <v>84.608750074555246</v>
      </c>
      <c r="AJ23" s="1">
        <f t="shared" si="14"/>
        <v>0.37468465449775135</v>
      </c>
    </row>
    <row r="46" spans="4:19">
      <c r="D46" s="1" t="s">
        <v>39</v>
      </c>
      <c r="L46" s="1" t="s">
        <v>57</v>
      </c>
      <c r="S46" s="1" t="s">
        <v>59</v>
      </c>
    </row>
  </sheetData>
  <mergeCells count="10">
    <mergeCell ref="J3:K3"/>
    <mergeCell ref="L3:M3"/>
    <mergeCell ref="N3:O3"/>
    <mergeCell ref="P3:Q3"/>
    <mergeCell ref="A1:B1"/>
    <mergeCell ref="C1:E1"/>
    <mergeCell ref="A2:B2"/>
    <mergeCell ref="C2:E2"/>
    <mergeCell ref="A3:B3"/>
    <mergeCell ref="C3:E3"/>
  </mergeCells>
  <phoneticPr fontId="1"/>
  <pageMargins left="0.7" right="0.7" top="0.75" bottom="0.75" header="0.3" footer="0.3"/>
  <pageSetup paperSize="3276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大仙マップ</vt:lpstr>
      <vt:lpstr>20170217</vt:lpstr>
      <vt:lpstr>20170301</vt:lpstr>
      <vt:lpstr>20170302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Hiroshi Iwata</cp:lastModifiedBy>
  <cp:lastPrinted>2017-02-20T03:14:31Z</cp:lastPrinted>
  <dcterms:created xsi:type="dcterms:W3CDTF">2017-02-20T02:34:18Z</dcterms:created>
  <dcterms:modified xsi:type="dcterms:W3CDTF">2017-05-19T03:10:38Z</dcterms:modified>
</cp:coreProperties>
</file>