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ra_River_Basin_NELSAP_2019\Mara_WA_Training\Day_3\Exercises_solution\"/>
    </mc:Choice>
  </mc:AlternateContent>
  <bookViews>
    <workbookView xWindow="0" yWindow="0" windowWidth="19170" windowHeight="6870"/>
  </bookViews>
  <sheets>
    <sheet name="Monthly values" sheetId="3" r:id="rId1"/>
    <sheet name="Monthly values moving avg" sheetId="6" r:id="rId2"/>
    <sheet name="Annual valu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H18" i="2" l="1"/>
  <c r="E18" i="2" s="1"/>
  <c r="H19" i="2"/>
  <c r="E19" i="2" s="1"/>
  <c r="H20" i="2"/>
  <c r="E20" i="2" s="1"/>
  <c r="H21" i="2"/>
  <c r="E21" i="2" s="1"/>
  <c r="H22" i="2"/>
  <c r="E22" i="2" s="1"/>
  <c r="H23" i="2"/>
  <c r="E23" i="2" s="1"/>
  <c r="H24" i="2"/>
  <c r="E24" i="2" s="1"/>
  <c r="H25" i="2"/>
  <c r="E25" i="2" s="1"/>
  <c r="H26" i="2"/>
  <c r="E26" i="2" s="1"/>
  <c r="H27" i="2"/>
  <c r="E27" i="2" s="1"/>
  <c r="H10" i="2"/>
  <c r="H11" i="2"/>
  <c r="H12" i="2"/>
  <c r="H13" i="2"/>
  <c r="H14" i="2"/>
  <c r="H15" i="2"/>
  <c r="H16" i="2"/>
  <c r="H17" i="2"/>
  <c r="H9" i="2"/>
  <c r="D18" i="2"/>
  <c r="D19" i="2"/>
  <c r="D20" i="2"/>
  <c r="D21" i="2"/>
  <c r="D22" i="2"/>
  <c r="D23" i="2"/>
  <c r="D24" i="2"/>
  <c r="D25" i="2"/>
  <c r="D26" i="2"/>
  <c r="D27" i="2"/>
  <c r="D10" i="2"/>
  <c r="D11" i="2"/>
  <c r="D12" i="2"/>
  <c r="D13" i="2"/>
  <c r="D14" i="2"/>
  <c r="D15" i="2"/>
  <c r="D16" i="2"/>
  <c r="D17" i="2"/>
  <c r="D9" i="2"/>
  <c r="J289" i="6"/>
  <c r="I289" i="6"/>
  <c r="H289" i="6"/>
  <c r="J288" i="6"/>
  <c r="I288" i="6"/>
  <c r="H288" i="6"/>
  <c r="J287" i="6"/>
  <c r="I287" i="6"/>
  <c r="H287" i="6"/>
  <c r="J286" i="6"/>
  <c r="I286" i="6"/>
  <c r="H286" i="6"/>
  <c r="J285" i="6"/>
  <c r="I285" i="6"/>
  <c r="H285" i="6"/>
  <c r="J284" i="6"/>
  <c r="I284" i="6"/>
  <c r="H284" i="6"/>
  <c r="J283" i="6"/>
  <c r="I283" i="6"/>
  <c r="H283" i="6"/>
  <c r="J282" i="6"/>
  <c r="I282" i="6"/>
  <c r="H282" i="6"/>
  <c r="J281" i="6"/>
  <c r="I281" i="6"/>
  <c r="H281" i="6"/>
  <c r="J280" i="6"/>
  <c r="I280" i="6"/>
  <c r="H280" i="6"/>
  <c r="J279" i="6"/>
  <c r="I279" i="6"/>
  <c r="H279" i="6"/>
  <c r="J278" i="6"/>
  <c r="I278" i="6"/>
  <c r="H278" i="6"/>
  <c r="J277" i="6"/>
  <c r="I277" i="6"/>
  <c r="H277" i="6"/>
  <c r="J276" i="6"/>
  <c r="I276" i="6"/>
  <c r="H276" i="6"/>
  <c r="J275" i="6"/>
  <c r="I275" i="6"/>
  <c r="H275" i="6"/>
  <c r="L275" i="6" s="1"/>
  <c r="J274" i="6"/>
  <c r="I274" i="6"/>
  <c r="H274" i="6"/>
  <c r="J273" i="6"/>
  <c r="I273" i="6"/>
  <c r="H273" i="6"/>
  <c r="J272" i="6"/>
  <c r="I272" i="6"/>
  <c r="H272" i="6"/>
  <c r="J271" i="6"/>
  <c r="I271" i="6"/>
  <c r="H271" i="6"/>
  <c r="J265" i="6"/>
  <c r="I265" i="6"/>
  <c r="H265" i="6"/>
  <c r="K265" i="6" s="1"/>
  <c r="J264" i="6"/>
  <c r="I264" i="6"/>
  <c r="H264" i="6"/>
  <c r="J263" i="6"/>
  <c r="I263" i="6"/>
  <c r="H263" i="6"/>
  <c r="J262" i="6"/>
  <c r="I262" i="6"/>
  <c r="H262" i="6"/>
  <c r="J261" i="6"/>
  <c r="I261" i="6"/>
  <c r="H261" i="6"/>
  <c r="J260" i="6"/>
  <c r="I260" i="6"/>
  <c r="H260" i="6"/>
  <c r="J259" i="6"/>
  <c r="I259" i="6"/>
  <c r="H259" i="6"/>
  <c r="J258" i="6"/>
  <c r="I258" i="6"/>
  <c r="H258" i="6"/>
  <c r="J257" i="6"/>
  <c r="I257" i="6"/>
  <c r="H257" i="6"/>
  <c r="J256" i="6"/>
  <c r="I256" i="6"/>
  <c r="H256" i="6"/>
  <c r="J255" i="6"/>
  <c r="I255" i="6"/>
  <c r="H255" i="6"/>
  <c r="J254" i="6"/>
  <c r="I254" i="6"/>
  <c r="H254" i="6"/>
  <c r="K254" i="6" s="1"/>
  <c r="J253" i="6"/>
  <c r="I253" i="6"/>
  <c r="H253" i="6"/>
  <c r="J252" i="6"/>
  <c r="I252" i="6"/>
  <c r="H252" i="6"/>
  <c r="J251" i="6"/>
  <c r="I251" i="6"/>
  <c r="H251" i="6"/>
  <c r="J250" i="6"/>
  <c r="I250" i="6"/>
  <c r="H250" i="6"/>
  <c r="J249" i="6"/>
  <c r="I249" i="6"/>
  <c r="H249" i="6"/>
  <c r="J248" i="6"/>
  <c r="I248" i="6"/>
  <c r="H248" i="6"/>
  <c r="J247" i="6"/>
  <c r="I247" i="6"/>
  <c r="H247" i="6"/>
  <c r="J241" i="6"/>
  <c r="I241" i="6"/>
  <c r="H241" i="6"/>
  <c r="K241" i="6" s="1"/>
  <c r="J240" i="6"/>
  <c r="I240" i="6"/>
  <c r="H240" i="6"/>
  <c r="J239" i="6"/>
  <c r="I239" i="6"/>
  <c r="H239" i="6"/>
  <c r="J238" i="6"/>
  <c r="I238" i="6"/>
  <c r="H238" i="6"/>
  <c r="J237" i="6"/>
  <c r="I237" i="6"/>
  <c r="H237" i="6"/>
  <c r="L237" i="6" s="1"/>
  <c r="J236" i="6"/>
  <c r="I236" i="6"/>
  <c r="H236" i="6"/>
  <c r="J235" i="6"/>
  <c r="I235" i="6"/>
  <c r="H235" i="6"/>
  <c r="J234" i="6"/>
  <c r="I234" i="6"/>
  <c r="H234" i="6"/>
  <c r="J233" i="6"/>
  <c r="I233" i="6"/>
  <c r="H233" i="6"/>
  <c r="K233" i="6" s="1"/>
  <c r="J232" i="6"/>
  <c r="I232" i="6"/>
  <c r="H232" i="6"/>
  <c r="J231" i="6"/>
  <c r="I231" i="6"/>
  <c r="H231" i="6"/>
  <c r="J230" i="6"/>
  <c r="I230" i="6"/>
  <c r="H230" i="6"/>
  <c r="J229" i="6"/>
  <c r="I229" i="6"/>
  <c r="H229" i="6"/>
  <c r="J228" i="6"/>
  <c r="I228" i="6"/>
  <c r="H228" i="6"/>
  <c r="J227" i="6"/>
  <c r="I227" i="6"/>
  <c r="H227" i="6"/>
  <c r="J226" i="6"/>
  <c r="I226" i="6"/>
  <c r="H226" i="6"/>
  <c r="J225" i="6"/>
  <c r="I225" i="6"/>
  <c r="H225" i="6"/>
  <c r="L225" i="6" s="1"/>
  <c r="J224" i="6"/>
  <c r="I224" i="6"/>
  <c r="H224" i="6"/>
  <c r="K224" i="6" s="1"/>
  <c r="J223" i="6"/>
  <c r="I223" i="6"/>
  <c r="H223" i="6"/>
  <c r="J217" i="6"/>
  <c r="I217" i="6"/>
  <c r="H217" i="6"/>
  <c r="J216" i="6"/>
  <c r="I216" i="6"/>
  <c r="H216" i="6"/>
  <c r="L216" i="6" s="1"/>
  <c r="J215" i="6"/>
  <c r="I215" i="6"/>
  <c r="H215" i="6"/>
  <c r="L215" i="6" s="1"/>
  <c r="J214" i="6"/>
  <c r="I214" i="6"/>
  <c r="H214" i="6"/>
  <c r="J213" i="6"/>
  <c r="I213" i="6"/>
  <c r="H213" i="6"/>
  <c r="J212" i="6"/>
  <c r="I212" i="6"/>
  <c r="H212" i="6"/>
  <c r="L212" i="6" s="1"/>
  <c r="J211" i="6"/>
  <c r="I211" i="6"/>
  <c r="H211" i="6"/>
  <c r="L211" i="6" s="1"/>
  <c r="J210" i="6"/>
  <c r="I210" i="6"/>
  <c r="H210" i="6"/>
  <c r="L210" i="6" s="1"/>
  <c r="J209" i="6"/>
  <c r="I209" i="6"/>
  <c r="H209" i="6"/>
  <c r="J208" i="6"/>
  <c r="I208" i="6"/>
  <c r="H208" i="6"/>
  <c r="L208" i="6" s="1"/>
  <c r="J207" i="6"/>
  <c r="I207" i="6"/>
  <c r="H207" i="6"/>
  <c r="L207" i="6" s="1"/>
  <c r="M207" i="6" s="1"/>
  <c r="N207" i="6" s="1"/>
  <c r="J206" i="6"/>
  <c r="I206" i="6"/>
  <c r="H206" i="6"/>
  <c r="L206" i="6" s="1"/>
  <c r="J205" i="6"/>
  <c r="I205" i="6"/>
  <c r="H205" i="6"/>
  <c r="K205" i="6" s="1"/>
  <c r="J204" i="6"/>
  <c r="I204" i="6"/>
  <c r="H204" i="6"/>
  <c r="L204" i="6" s="1"/>
  <c r="J203" i="6"/>
  <c r="I203" i="6"/>
  <c r="H203" i="6"/>
  <c r="J202" i="6"/>
  <c r="I202" i="6"/>
  <c r="H202" i="6"/>
  <c r="K202" i="6" s="1"/>
  <c r="J201" i="6"/>
  <c r="I201" i="6"/>
  <c r="H201" i="6"/>
  <c r="J200" i="6"/>
  <c r="I200" i="6"/>
  <c r="H200" i="6"/>
  <c r="K200" i="6" s="1"/>
  <c r="J199" i="6"/>
  <c r="I199" i="6"/>
  <c r="H199" i="6"/>
  <c r="L199" i="6" s="1"/>
  <c r="J193" i="6"/>
  <c r="I193" i="6"/>
  <c r="H193" i="6"/>
  <c r="J192" i="6"/>
  <c r="I192" i="6"/>
  <c r="H192" i="6"/>
  <c r="K192" i="6" s="1"/>
  <c r="J191" i="6"/>
  <c r="I191" i="6"/>
  <c r="H191" i="6"/>
  <c r="L191" i="6" s="1"/>
  <c r="J190" i="6"/>
  <c r="I190" i="6"/>
  <c r="H190" i="6"/>
  <c r="J189" i="6"/>
  <c r="I189" i="6"/>
  <c r="H189" i="6"/>
  <c r="K189" i="6" s="1"/>
  <c r="J188" i="6"/>
  <c r="I188" i="6"/>
  <c r="H188" i="6"/>
  <c r="K188" i="6" s="1"/>
  <c r="J187" i="6"/>
  <c r="I187" i="6"/>
  <c r="H187" i="6"/>
  <c r="J186" i="6"/>
  <c r="I186" i="6"/>
  <c r="H186" i="6"/>
  <c r="K186" i="6" s="1"/>
  <c r="J185" i="6"/>
  <c r="I185" i="6"/>
  <c r="H185" i="6"/>
  <c r="K185" i="6" s="1"/>
  <c r="J184" i="6"/>
  <c r="I184" i="6"/>
  <c r="H184" i="6"/>
  <c r="K184" i="6" s="1"/>
  <c r="J183" i="6"/>
  <c r="I183" i="6"/>
  <c r="H183" i="6"/>
  <c r="L183" i="6" s="1"/>
  <c r="J182" i="6"/>
  <c r="I182" i="6"/>
  <c r="H182" i="6"/>
  <c r="J181" i="6"/>
  <c r="I181" i="6"/>
  <c r="H181" i="6"/>
  <c r="L181" i="6" s="1"/>
  <c r="J180" i="6"/>
  <c r="I180" i="6"/>
  <c r="H180" i="6"/>
  <c r="J179" i="6"/>
  <c r="I179" i="6"/>
  <c r="H179" i="6"/>
  <c r="J178" i="6"/>
  <c r="I178" i="6"/>
  <c r="H178" i="6"/>
  <c r="J177" i="6"/>
  <c r="I177" i="6"/>
  <c r="H177" i="6"/>
  <c r="J176" i="6"/>
  <c r="I176" i="6"/>
  <c r="H176" i="6"/>
  <c r="J175" i="6"/>
  <c r="I175" i="6"/>
  <c r="H175" i="6"/>
  <c r="K175" i="6" s="1"/>
  <c r="J169" i="6"/>
  <c r="I169" i="6"/>
  <c r="H169" i="6"/>
  <c r="J168" i="6"/>
  <c r="I168" i="6"/>
  <c r="H168" i="6"/>
  <c r="J167" i="6"/>
  <c r="I167" i="6"/>
  <c r="H167" i="6"/>
  <c r="J166" i="6"/>
  <c r="I166" i="6"/>
  <c r="H166" i="6"/>
  <c r="J165" i="6"/>
  <c r="I165" i="6"/>
  <c r="H165" i="6"/>
  <c r="L165" i="6" s="1"/>
  <c r="J164" i="6"/>
  <c r="I164" i="6"/>
  <c r="H164" i="6"/>
  <c r="J163" i="6"/>
  <c r="I163" i="6"/>
  <c r="H163" i="6"/>
  <c r="J162" i="6"/>
  <c r="I162" i="6"/>
  <c r="H162" i="6"/>
  <c r="K162" i="6" s="1"/>
  <c r="J161" i="6"/>
  <c r="I161" i="6"/>
  <c r="H161" i="6"/>
  <c r="J160" i="6"/>
  <c r="I160" i="6"/>
  <c r="H160" i="6"/>
  <c r="J159" i="6"/>
  <c r="I159" i="6"/>
  <c r="H159" i="6"/>
  <c r="J158" i="6"/>
  <c r="I158" i="6"/>
  <c r="H158" i="6"/>
  <c r="J157" i="6"/>
  <c r="I157" i="6"/>
  <c r="H157" i="6"/>
  <c r="K157" i="6" s="1"/>
  <c r="J156" i="6"/>
  <c r="I156" i="6"/>
  <c r="H156" i="6"/>
  <c r="J155" i="6"/>
  <c r="I155" i="6"/>
  <c r="H155" i="6"/>
  <c r="J154" i="6"/>
  <c r="I154" i="6"/>
  <c r="H154" i="6"/>
  <c r="J153" i="6"/>
  <c r="I153" i="6"/>
  <c r="H153" i="6"/>
  <c r="J152" i="6"/>
  <c r="I152" i="6"/>
  <c r="H152" i="6"/>
  <c r="J151" i="6"/>
  <c r="I151" i="6"/>
  <c r="H151" i="6"/>
  <c r="J145" i="6"/>
  <c r="I145" i="6"/>
  <c r="H145" i="6"/>
  <c r="J144" i="6"/>
  <c r="I144" i="6"/>
  <c r="H144" i="6"/>
  <c r="J143" i="6"/>
  <c r="I143" i="6"/>
  <c r="H143" i="6"/>
  <c r="J142" i="6"/>
  <c r="I142" i="6"/>
  <c r="H142" i="6"/>
  <c r="K142" i="6" s="1"/>
  <c r="J141" i="6"/>
  <c r="I141" i="6"/>
  <c r="H141" i="6"/>
  <c r="J140" i="6"/>
  <c r="I140" i="6"/>
  <c r="H140" i="6"/>
  <c r="J139" i="6"/>
  <c r="I139" i="6"/>
  <c r="H139" i="6"/>
  <c r="K139" i="6" s="1"/>
  <c r="J138" i="6"/>
  <c r="I138" i="6"/>
  <c r="H138" i="6"/>
  <c r="J137" i="6"/>
  <c r="I137" i="6"/>
  <c r="H137" i="6"/>
  <c r="K137" i="6" s="1"/>
  <c r="J136" i="6"/>
  <c r="I136" i="6"/>
  <c r="H136" i="6"/>
  <c r="J135" i="6"/>
  <c r="I135" i="6"/>
  <c r="H135" i="6"/>
  <c r="J134" i="6"/>
  <c r="I134" i="6"/>
  <c r="H134" i="6"/>
  <c r="K134" i="6" s="1"/>
  <c r="J133" i="6"/>
  <c r="I133" i="6"/>
  <c r="H133" i="6"/>
  <c r="L133" i="6" s="1"/>
  <c r="J132" i="6"/>
  <c r="I132" i="6"/>
  <c r="H132" i="6"/>
  <c r="K132" i="6" s="1"/>
  <c r="J131" i="6"/>
  <c r="I131" i="6"/>
  <c r="H131" i="6"/>
  <c r="L131" i="6" s="1"/>
  <c r="J130" i="6"/>
  <c r="I130" i="6"/>
  <c r="H130" i="6"/>
  <c r="K130" i="6" s="1"/>
  <c r="J129" i="6"/>
  <c r="I129" i="6"/>
  <c r="H129" i="6"/>
  <c r="J128" i="6"/>
  <c r="I128" i="6"/>
  <c r="H128" i="6"/>
  <c r="J127" i="6"/>
  <c r="I127" i="6"/>
  <c r="H127" i="6"/>
  <c r="K127" i="6" s="1"/>
  <c r="J121" i="6"/>
  <c r="I121" i="6"/>
  <c r="H121" i="6"/>
  <c r="J120" i="6"/>
  <c r="I120" i="6"/>
  <c r="H120" i="6"/>
  <c r="L120" i="6" s="1"/>
  <c r="J119" i="6"/>
  <c r="I119" i="6"/>
  <c r="H119" i="6"/>
  <c r="K119" i="6" s="1"/>
  <c r="J118" i="6"/>
  <c r="I118" i="6"/>
  <c r="H118" i="6"/>
  <c r="K118" i="6" s="1"/>
  <c r="J117" i="6"/>
  <c r="I117" i="6"/>
  <c r="H117" i="6"/>
  <c r="J116" i="6"/>
  <c r="I116" i="6"/>
  <c r="H116" i="6"/>
  <c r="K116" i="6" s="1"/>
  <c r="J115" i="6"/>
  <c r="I115" i="6"/>
  <c r="H115" i="6"/>
  <c r="L115" i="6" s="1"/>
  <c r="J114" i="6"/>
  <c r="I114" i="6"/>
  <c r="H114" i="6"/>
  <c r="J113" i="6"/>
  <c r="I113" i="6"/>
  <c r="H113" i="6"/>
  <c r="J112" i="6"/>
  <c r="I112" i="6"/>
  <c r="H112" i="6"/>
  <c r="K112" i="6" s="1"/>
  <c r="J111" i="6"/>
  <c r="I111" i="6"/>
  <c r="H111" i="6"/>
  <c r="K111" i="6" s="1"/>
  <c r="J110" i="6"/>
  <c r="I110" i="6"/>
  <c r="H110" i="6"/>
  <c r="L110" i="6" s="1"/>
  <c r="J109" i="6"/>
  <c r="I109" i="6"/>
  <c r="H109" i="6"/>
  <c r="J108" i="6"/>
  <c r="I108" i="6"/>
  <c r="H108" i="6"/>
  <c r="J107" i="6"/>
  <c r="I107" i="6"/>
  <c r="H107" i="6"/>
  <c r="L107" i="6" s="1"/>
  <c r="J106" i="6"/>
  <c r="I106" i="6"/>
  <c r="H106" i="6"/>
  <c r="K106" i="6" s="1"/>
  <c r="J105" i="6"/>
  <c r="I105" i="6"/>
  <c r="H105" i="6"/>
  <c r="J104" i="6"/>
  <c r="I104" i="6"/>
  <c r="H104" i="6"/>
  <c r="L104" i="6" s="1"/>
  <c r="J103" i="6"/>
  <c r="I103" i="6"/>
  <c r="H103" i="6"/>
  <c r="J97" i="6"/>
  <c r="I97" i="6"/>
  <c r="H97" i="6"/>
  <c r="J96" i="6"/>
  <c r="I96" i="6"/>
  <c r="H96" i="6"/>
  <c r="J95" i="6"/>
  <c r="I95" i="6"/>
  <c r="H95" i="6"/>
  <c r="L95" i="6" s="1"/>
  <c r="J94" i="6"/>
  <c r="I94" i="6"/>
  <c r="H94" i="6"/>
  <c r="L94" i="6" s="1"/>
  <c r="J93" i="6"/>
  <c r="I93" i="6"/>
  <c r="H93" i="6"/>
  <c r="K93" i="6" s="1"/>
  <c r="J92" i="6"/>
  <c r="I92" i="6"/>
  <c r="H92" i="6"/>
  <c r="J91" i="6"/>
  <c r="I91" i="6"/>
  <c r="H91" i="6"/>
  <c r="K91" i="6" s="1"/>
  <c r="J90" i="6"/>
  <c r="I90" i="6"/>
  <c r="H90" i="6"/>
  <c r="J89" i="6"/>
  <c r="I89" i="6"/>
  <c r="H89" i="6"/>
  <c r="J88" i="6"/>
  <c r="I88" i="6"/>
  <c r="H88" i="6"/>
  <c r="J87" i="6"/>
  <c r="I87" i="6"/>
  <c r="H87" i="6"/>
  <c r="K87" i="6" s="1"/>
  <c r="J86" i="6"/>
  <c r="I86" i="6"/>
  <c r="H86" i="6"/>
  <c r="K86" i="6" s="1"/>
  <c r="J85" i="6"/>
  <c r="I85" i="6"/>
  <c r="H85" i="6"/>
  <c r="K85" i="6" s="1"/>
  <c r="J84" i="6"/>
  <c r="I84" i="6"/>
  <c r="H84" i="6"/>
  <c r="J83" i="6"/>
  <c r="I83" i="6"/>
  <c r="H83" i="6"/>
  <c r="L83" i="6" s="1"/>
  <c r="J82" i="6"/>
  <c r="I82" i="6"/>
  <c r="H82" i="6"/>
  <c r="J81" i="6"/>
  <c r="I81" i="6"/>
  <c r="H81" i="6"/>
  <c r="K81" i="6" s="1"/>
  <c r="J80" i="6"/>
  <c r="I80" i="6"/>
  <c r="H80" i="6"/>
  <c r="J79" i="6"/>
  <c r="I79" i="6"/>
  <c r="H79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55" i="6"/>
  <c r="H56" i="6"/>
  <c r="L56" i="6" s="1"/>
  <c r="H57" i="6"/>
  <c r="K57" i="6" s="1"/>
  <c r="H58" i="6"/>
  <c r="K58" i="6" s="1"/>
  <c r="H59" i="6"/>
  <c r="H60" i="6"/>
  <c r="K60" i="6" s="1"/>
  <c r="H61" i="6"/>
  <c r="L61" i="6" s="1"/>
  <c r="M61" i="6" s="1"/>
  <c r="N61" i="6" s="1"/>
  <c r="H62" i="6"/>
  <c r="H63" i="6"/>
  <c r="H64" i="6"/>
  <c r="H65" i="6"/>
  <c r="K65" i="6" s="1"/>
  <c r="H66" i="6"/>
  <c r="H67" i="6"/>
  <c r="K67" i="6" s="1"/>
  <c r="H68" i="6"/>
  <c r="L68" i="6" s="1"/>
  <c r="M68" i="6" s="1"/>
  <c r="H69" i="6"/>
  <c r="K69" i="6" s="1"/>
  <c r="H70" i="6"/>
  <c r="H71" i="6"/>
  <c r="H72" i="6"/>
  <c r="L72" i="6" s="1"/>
  <c r="H73" i="6"/>
  <c r="L73" i="6" s="1"/>
  <c r="H55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31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H32" i="6"/>
  <c r="L32" i="6" s="1"/>
  <c r="H33" i="6"/>
  <c r="H34" i="6"/>
  <c r="K34" i="6" s="1"/>
  <c r="H35" i="6"/>
  <c r="L35" i="6" s="1"/>
  <c r="H36" i="6"/>
  <c r="K36" i="6" s="1"/>
  <c r="H37" i="6"/>
  <c r="K37" i="6" s="1"/>
  <c r="H38" i="6"/>
  <c r="H39" i="6"/>
  <c r="H40" i="6"/>
  <c r="L40" i="6" s="1"/>
  <c r="H41" i="6"/>
  <c r="L41" i="6" s="1"/>
  <c r="H42" i="6"/>
  <c r="L42" i="6" s="1"/>
  <c r="M42" i="6" s="1"/>
  <c r="H43" i="6"/>
  <c r="L43" i="6" s="1"/>
  <c r="H44" i="6"/>
  <c r="K44" i="6" s="1"/>
  <c r="H45" i="6"/>
  <c r="H46" i="6"/>
  <c r="H47" i="6"/>
  <c r="H48" i="6"/>
  <c r="H49" i="6"/>
  <c r="H31" i="6"/>
  <c r="K31" i="6" s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7" i="6"/>
  <c r="K7" i="6" s="1"/>
  <c r="K25" i="6" l="1"/>
  <c r="L9" i="6"/>
  <c r="K283" i="6"/>
  <c r="L253" i="6"/>
  <c r="M253" i="6" s="1"/>
  <c r="N253" i="6" s="1"/>
  <c r="K191" i="6"/>
  <c r="K183" i="6"/>
  <c r="M215" i="6"/>
  <c r="N215" i="6" s="1"/>
  <c r="K199" i="6"/>
  <c r="M225" i="6"/>
  <c r="N225" i="6" s="1"/>
  <c r="F24" i="2"/>
  <c r="K23" i="6"/>
  <c r="L15" i="6"/>
  <c r="M15" i="6" s="1"/>
  <c r="N15" i="6" s="1"/>
  <c r="K48" i="6"/>
  <c r="K152" i="6"/>
  <c r="L223" i="6"/>
  <c r="M223" i="6" s="1"/>
  <c r="N223" i="6" s="1"/>
  <c r="K215" i="6"/>
  <c r="K14" i="6"/>
  <c r="L19" i="6"/>
  <c r="K227" i="6"/>
  <c r="K235" i="6"/>
  <c r="K264" i="6"/>
  <c r="K285" i="6"/>
  <c r="L86" i="6"/>
  <c r="M86" i="6" s="1"/>
  <c r="N86" i="6" s="1"/>
  <c r="L7" i="6"/>
  <c r="K18" i="6"/>
  <c r="K10" i="6"/>
  <c r="K230" i="6"/>
  <c r="K259" i="6"/>
  <c r="L112" i="6"/>
  <c r="M112" i="6" s="1"/>
  <c r="N112" i="6" s="1"/>
  <c r="K160" i="6"/>
  <c r="L289" i="6"/>
  <c r="K120" i="6"/>
  <c r="L200" i="6"/>
  <c r="L45" i="6"/>
  <c r="K72" i="6"/>
  <c r="L18" i="6"/>
  <c r="M18" i="6" s="1"/>
  <c r="N18" i="6" s="1"/>
  <c r="L254" i="6"/>
  <c r="L25" i="6"/>
  <c r="K9" i="6"/>
  <c r="K275" i="6"/>
  <c r="K133" i="6"/>
  <c r="L57" i="6"/>
  <c r="L139" i="6"/>
  <c r="M43" i="6"/>
  <c r="N43" i="6" s="1"/>
  <c r="L111" i="6"/>
  <c r="M111" i="6" s="1"/>
  <c r="N111" i="6" s="1"/>
  <c r="K68" i="6"/>
  <c r="L8" i="6"/>
  <c r="K22" i="6"/>
  <c r="L39" i="6"/>
  <c r="L157" i="6"/>
  <c r="M157" i="6" s="1"/>
  <c r="N157" i="6" s="1"/>
  <c r="K165" i="6"/>
  <c r="K226" i="6"/>
  <c r="K249" i="6"/>
  <c r="K257" i="6"/>
  <c r="L265" i="6"/>
  <c r="M265" i="6" s="1"/>
  <c r="N265" i="6" s="1"/>
  <c r="K284" i="6"/>
  <c r="K43" i="6"/>
  <c r="L189" i="6"/>
  <c r="M35" i="6"/>
  <c r="N35" i="6" s="1"/>
  <c r="K115" i="6"/>
  <c r="K42" i="6"/>
  <c r="K94" i="6"/>
  <c r="M120" i="6"/>
  <c r="N120" i="6" s="1"/>
  <c r="K24" i="6"/>
  <c r="L24" i="6"/>
  <c r="L49" i="6"/>
  <c r="M49" i="6" s="1"/>
  <c r="N49" i="6" s="1"/>
  <c r="K49" i="6"/>
  <c r="K66" i="6"/>
  <c r="L66" i="6"/>
  <c r="K84" i="6"/>
  <c r="L84" i="6"/>
  <c r="L234" i="6"/>
  <c r="K234" i="6"/>
  <c r="K95" i="6"/>
  <c r="K141" i="6"/>
  <c r="L162" i="6"/>
  <c r="M162" i="6" s="1"/>
  <c r="N162" i="6" s="1"/>
  <c r="L168" i="6"/>
  <c r="K273" i="6"/>
  <c r="L281" i="6"/>
  <c r="K32" i="6"/>
  <c r="K107" i="6"/>
  <c r="L60" i="6"/>
  <c r="M60" i="6" s="1"/>
  <c r="N60" i="6" s="1"/>
  <c r="L273" i="6"/>
  <c r="M216" i="6"/>
  <c r="N216" i="6" s="1"/>
  <c r="K250" i="6"/>
  <c r="K279" i="6"/>
  <c r="K15" i="6"/>
  <c r="K232" i="6"/>
  <c r="K240" i="6"/>
  <c r="K211" i="6"/>
  <c r="L85" i="6"/>
  <c r="K35" i="6"/>
  <c r="K61" i="6"/>
  <c r="K131" i="6"/>
  <c r="K210" i="6"/>
  <c r="K281" i="6"/>
  <c r="F21" i="2"/>
  <c r="K216" i="6"/>
  <c r="L14" i="6"/>
  <c r="M14" i="6" s="1"/>
  <c r="K145" i="6"/>
  <c r="K166" i="6"/>
  <c r="L261" i="6"/>
  <c r="M261" i="6" s="1"/>
  <c r="N261" i="6" s="1"/>
  <c r="L257" i="6"/>
  <c r="M257" i="6" s="1"/>
  <c r="N257" i="6" s="1"/>
  <c r="K278" i="6"/>
  <c r="K83" i="6"/>
  <c r="K168" i="6"/>
  <c r="K207" i="6"/>
  <c r="K225" i="6"/>
  <c r="L13" i="6"/>
  <c r="M13" i="6" s="1"/>
  <c r="K46" i="6"/>
  <c r="L193" i="6"/>
  <c r="K193" i="6"/>
  <c r="L37" i="6"/>
  <c r="L109" i="6"/>
  <c r="M109" i="6"/>
  <c r="N109" i="6" s="1"/>
  <c r="K109" i="6"/>
  <c r="L117" i="6"/>
  <c r="K117" i="6"/>
  <c r="L161" i="6"/>
  <c r="K161" i="6"/>
  <c r="L167" i="6"/>
  <c r="L180" i="6"/>
  <c r="M180" i="6"/>
  <c r="N180" i="6" s="1"/>
  <c r="L280" i="6"/>
  <c r="K280" i="6"/>
  <c r="K288" i="6"/>
  <c r="L288" i="6"/>
  <c r="K206" i="6"/>
  <c r="L130" i="6"/>
  <c r="M130" i="6" s="1"/>
  <c r="N130" i="6" s="1"/>
  <c r="L21" i="6"/>
  <c r="L71" i="6"/>
  <c r="K71" i="6"/>
  <c r="L93" i="6"/>
  <c r="M93" i="6" s="1"/>
  <c r="N93" i="6" s="1"/>
  <c r="L106" i="6"/>
  <c r="L114" i="6"/>
  <c r="K114" i="6"/>
  <c r="L143" i="6"/>
  <c r="K143" i="6"/>
  <c r="L156" i="6"/>
  <c r="K164" i="6"/>
  <c r="L177" i="6"/>
  <c r="K177" i="6"/>
  <c r="L285" i="6"/>
  <c r="L12" i="6"/>
  <c r="K12" i="6"/>
  <c r="L62" i="6"/>
  <c r="M62" i="6" s="1"/>
  <c r="N62" i="6" s="1"/>
  <c r="K62" i="6"/>
  <c r="K80" i="6"/>
  <c r="L159" i="6"/>
  <c r="K159" i="6"/>
  <c r="L201" i="6"/>
  <c r="K201" i="6"/>
  <c r="L209" i="6"/>
  <c r="K209" i="6"/>
  <c r="L217" i="6"/>
  <c r="K217" i="6"/>
  <c r="K238" i="6"/>
  <c r="L238" i="6"/>
  <c r="L251" i="6"/>
  <c r="L259" i="6"/>
  <c r="K156" i="6"/>
  <c r="L80" i="6"/>
  <c r="K38" i="6"/>
  <c r="L38" i="6"/>
  <c r="M38" i="6" s="1"/>
  <c r="N38" i="6" s="1"/>
  <c r="L63" i="6"/>
  <c r="K63" i="6"/>
  <c r="L135" i="6"/>
  <c r="M135" i="6" s="1"/>
  <c r="N135" i="6" s="1"/>
  <c r="L185" i="6"/>
  <c r="L214" i="6"/>
  <c r="L256" i="6"/>
  <c r="L264" i="6"/>
  <c r="K277" i="6"/>
  <c r="L277" i="6"/>
  <c r="K13" i="6"/>
  <c r="L127" i="6"/>
  <c r="L20" i="6"/>
  <c r="K20" i="6"/>
  <c r="M45" i="6"/>
  <c r="N45" i="6" s="1"/>
  <c r="L70" i="6"/>
  <c r="M70" i="6" s="1"/>
  <c r="N70" i="6" s="1"/>
  <c r="K70" i="6"/>
  <c r="L88" i="6"/>
  <c r="M88" i="6" s="1"/>
  <c r="N88" i="6" s="1"/>
  <c r="K88" i="6"/>
  <c r="L96" i="6"/>
  <c r="L138" i="6"/>
  <c r="M138" i="6" s="1"/>
  <c r="N138" i="6" s="1"/>
  <c r="K138" i="6"/>
  <c r="L151" i="6"/>
  <c r="K151" i="6"/>
  <c r="L230" i="6"/>
  <c r="L188" i="6"/>
  <c r="L248" i="6"/>
  <c r="M204" i="6"/>
  <c r="N204" i="6" s="1"/>
  <c r="K180" i="6"/>
  <c r="K256" i="6"/>
  <c r="K21" i="6"/>
  <c r="K45" i="6"/>
  <c r="K167" i="6"/>
  <c r="K251" i="6"/>
  <c r="K272" i="6"/>
  <c r="L235" i="6"/>
  <c r="M206" i="6"/>
  <c r="N206" i="6" s="1"/>
  <c r="L16" i="6"/>
  <c r="K8" i="6"/>
  <c r="M41" i="6"/>
  <c r="N41" i="6" s="1"/>
  <c r="K41" i="6"/>
  <c r="L33" i="6"/>
  <c r="K33" i="6"/>
  <c r="K55" i="6"/>
  <c r="L58" i="6"/>
  <c r="M58" i="6" s="1"/>
  <c r="N58" i="6" s="1"/>
  <c r="L92" i="6"/>
  <c r="K92" i="6"/>
  <c r="L105" i="6"/>
  <c r="K105" i="6"/>
  <c r="L113" i="6"/>
  <c r="K113" i="6"/>
  <c r="L121" i="6"/>
  <c r="K121" i="6"/>
  <c r="L134" i="6"/>
  <c r="M134" i="6" s="1"/>
  <c r="L142" i="6"/>
  <c r="L155" i="6"/>
  <c r="K155" i="6"/>
  <c r="L163" i="6"/>
  <c r="K163" i="6"/>
  <c r="K176" i="6"/>
  <c r="L176" i="6"/>
  <c r="L184" i="6"/>
  <c r="L205" i="6"/>
  <c r="L213" i="6"/>
  <c r="M213" i="6" s="1"/>
  <c r="N213" i="6" s="1"/>
  <c r="K213" i="6"/>
  <c r="L247" i="6"/>
  <c r="L255" i="6"/>
  <c r="K255" i="6"/>
  <c r="L263" i="6"/>
  <c r="K263" i="6"/>
  <c r="L276" i="6"/>
  <c r="K276" i="6"/>
  <c r="L284" i="6"/>
  <c r="K16" i="6"/>
  <c r="L55" i="6"/>
  <c r="L164" i="6"/>
  <c r="L227" i="6"/>
  <c r="L272" i="6"/>
  <c r="L258" i="6"/>
  <c r="K96" i="6"/>
  <c r="K135" i="6"/>
  <c r="K214" i="6"/>
  <c r="K247" i="6"/>
  <c r="K248" i="6"/>
  <c r="L46" i="6"/>
  <c r="L192" i="6"/>
  <c r="L226" i="6"/>
  <c r="M9" i="6"/>
  <c r="N9" i="6" s="1"/>
  <c r="L59" i="6"/>
  <c r="L89" i="6"/>
  <c r="M89" i="6" s="1"/>
  <c r="N89" i="6" s="1"/>
  <c r="K89" i="6"/>
  <c r="L97" i="6"/>
  <c r="K97" i="6"/>
  <c r="M110" i="6"/>
  <c r="N110" i="6" s="1"/>
  <c r="L118" i="6"/>
  <c r="M131" i="6"/>
  <c r="N131" i="6" s="1"/>
  <c r="L152" i="6"/>
  <c r="L160" i="6"/>
  <c r="M181" i="6"/>
  <c r="N181" i="6" s="1"/>
  <c r="L202" i="6"/>
  <c r="M210" i="6"/>
  <c r="N210" i="6" s="1"/>
  <c r="L231" i="6"/>
  <c r="M231" i="6" s="1"/>
  <c r="N231" i="6" s="1"/>
  <c r="L252" i="6"/>
  <c r="K252" i="6"/>
  <c r="L260" i="6"/>
  <c r="M289" i="6"/>
  <c r="N289" i="6" s="1"/>
  <c r="K181" i="6"/>
  <c r="K223" i="6"/>
  <c r="K231" i="6"/>
  <c r="K260" i="6"/>
  <c r="L31" i="6"/>
  <c r="L67" i="6"/>
  <c r="L81" i="6"/>
  <c r="M81" i="6" s="1"/>
  <c r="N81" i="6" s="1"/>
  <c r="K129" i="6"/>
  <c r="L129" i="6"/>
  <c r="L23" i="6"/>
  <c r="L48" i="6"/>
  <c r="M40" i="6"/>
  <c r="N40" i="6" s="1"/>
  <c r="M32" i="6"/>
  <c r="N32" i="6" s="1"/>
  <c r="M73" i="6"/>
  <c r="N73" i="6" s="1"/>
  <c r="K73" i="6"/>
  <c r="L79" i="6"/>
  <c r="K79" i="6"/>
  <c r="L87" i="6"/>
  <c r="M87" i="6" s="1"/>
  <c r="N87" i="6" s="1"/>
  <c r="L108" i="6"/>
  <c r="L116" i="6"/>
  <c r="L137" i="6"/>
  <c r="L145" i="6"/>
  <c r="L166" i="6"/>
  <c r="M166" i="6" s="1"/>
  <c r="L179" i="6"/>
  <c r="K179" i="6"/>
  <c r="L187" i="6"/>
  <c r="K187" i="6"/>
  <c r="M208" i="6"/>
  <c r="N208" i="6" s="1"/>
  <c r="L229" i="6"/>
  <c r="K229" i="6"/>
  <c r="M237" i="6"/>
  <c r="N237" i="6" s="1"/>
  <c r="K237" i="6"/>
  <c r="L250" i="6"/>
  <c r="L271" i="6"/>
  <c r="M271" i="6" s="1"/>
  <c r="N271" i="6" s="1"/>
  <c r="K271" i="6"/>
  <c r="L279" i="6"/>
  <c r="M279" i="6" s="1"/>
  <c r="N279" i="6" s="1"/>
  <c r="L287" i="6"/>
  <c r="M287" i="6" s="1"/>
  <c r="N287" i="6" s="1"/>
  <c r="K287" i="6"/>
  <c r="K110" i="6"/>
  <c r="K208" i="6"/>
  <c r="K258" i="6"/>
  <c r="K289" i="6"/>
  <c r="L17" i="6"/>
  <c r="L34" i="6"/>
  <c r="L65" i="6"/>
  <c r="L158" i="6"/>
  <c r="L239" i="6"/>
  <c r="M239" i="6" s="1"/>
  <c r="N239" i="6" s="1"/>
  <c r="M95" i="6"/>
  <c r="N95" i="6" s="1"/>
  <c r="M115" i="6"/>
  <c r="N115" i="6" s="1"/>
  <c r="L22" i="6"/>
  <c r="L47" i="6"/>
  <c r="M47" i="6" s="1"/>
  <c r="N47" i="6" s="1"/>
  <c r="K47" i="6"/>
  <c r="K39" i="6"/>
  <c r="M72" i="6"/>
  <c r="N72" i="6" s="1"/>
  <c r="K64" i="6"/>
  <c r="M56" i="6"/>
  <c r="N56" i="6" s="1"/>
  <c r="K56" i="6"/>
  <c r="L82" i="6"/>
  <c r="K82" i="6"/>
  <c r="K90" i="6"/>
  <c r="L90" i="6"/>
  <c r="M90" i="6" s="1"/>
  <c r="N90" i="6" s="1"/>
  <c r="L103" i="6"/>
  <c r="K103" i="6"/>
  <c r="L119" i="6"/>
  <c r="L132" i="6"/>
  <c r="L140" i="6"/>
  <c r="M140" i="6" s="1"/>
  <c r="K153" i="6"/>
  <c r="L153" i="6"/>
  <c r="L169" i="6"/>
  <c r="L182" i="6"/>
  <c r="K182" i="6"/>
  <c r="L190" i="6"/>
  <c r="M190" i="6"/>
  <c r="N190" i="6" s="1"/>
  <c r="K190" i="6"/>
  <c r="L203" i="6"/>
  <c r="K203" i="6"/>
  <c r="M211" i="6"/>
  <c r="N211" i="6" s="1"/>
  <c r="L224" i="6"/>
  <c r="L232" i="6"/>
  <c r="L240" i="6"/>
  <c r="K253" i="6"/>
  <c r="K261" i="6"/>
  <c r="L274" i="6"/>
  <c r="K274" i="6"/>
  <c r="L282" i="6"/>
  <c r="M282" i="6" s="1"/>
  <c r="K282" i="6"/>
  <c r="K17" i="6"/>
  <c r="K40" i="6"/>
  <c r="K59" i="6"/>
  <c r="K108" i="6"/>
  <c r="K140" i="6"/>
  <c r="K169" i="6"/>
  <c r="K158" i="6"/>
  <c r="K239" i="6"/>
  <c r="L64" i="6"/>
  <c r="L44" i="6"/>
  <c r="L36" i="6"/>
  <c r="M83" i="6"/>
  <c r="N83" i="6" s="1"/>
  <c r="M104" i="6"/>
  <c r="N104" i="6" s="1"/>
  <c r="L141" i="6"/>
  <c r="L154" i="6"/>
  <c r="M154" i="6" s="1"/>
  <c r="N154" i="6" s="1"/>
  <c r="L175" i="6"/>
  <c r="M183" i="6"/>
  <c r="N183" i="6" s="1"/>
  <c r="M191" i="6"/>
  <c r="N191" i="6" s="1"/>
  <c r="M212" i="6"/>
  <c r="N212" i="6" s="1"/>
  <c r="L233" i="6"/>
  <c r="L241" i="6"/>
  <c r="M241" i="6" s="1"/>
  <c r="N241" i="6" s="1"/>
  <c r="L262" i="6"/>
  <c r="M275" i="6"/>
  <c r="N275" i="6" s="1"/>
  <c r="K154" i="6"/>
  <c r="K204" i="6"/>
  <c r="K262" i="6"/>
  <c r="L11" i="6"/>
  <c r="L69" i="6"/>
  <c r="L91" i="6"/>
  <c r="M133" i="6"/>
  <c r="N133" i="6" s="1"/>
  <c r="M94" i="6"/>
  <c r="N94" i="6" s="1"/>
  <c r="L128" i="6"/>
  <c r="K128" i="6"/>
  <c r="L136" i="6"/>
  <c r="M136" i="6" s="1"/>
  <c r="N136" i="6" s="1"/>
  <c r="K136" i="6"/>
  <c r="L144" i="6"/>
  <c r="K144" i="6"/>
  <c r="M165" i="6"/>
  <c r="N165" i="6" s="1"/>
  <c r="L178" i="6"/>
  <c r="M178" i="6" s="1"/>
  <c r="L186" i="6"/>
  <c r="M199" i="6"/>
  <c r="N199" i="6" s="1"/>
  <c r="L228" i="6"/>
  <c r="K228" i="6"/>
  <c r="L236" i="6"/>
  <c r="K236" i="6"/>
  <c r="L249" i="6"/>
  <c r="L278" i="6"/>
  <c r="L286" i="6"/>
  <c r="K19" i="6"/>
  <c r="K11" i="6"/>
  <c r="K104" i="6"/>
  <c r="K178" i="6"/>
  <c r="K212" i="6"/>
  <c r="K286" i="6"/>
  <c r="L10" i="6"/>
  <c r="L283" i="6"/>
  <c r="M107" i="6"/>
  <c r="N107" i="6" s="1"/>
  <c r="F23" i="2"/>
  <c r="F26" i="2"/>
  <c r="F18" i="2"/>
  <c r="F25" i="2"/>
  <c r="F20" i="2"/>
  <c r="F27" i="2"/>
  <c r="F19" i="2"/>
  <c r="F22" i="2"/>
  <c r="N68" i="6"/>
  <c r="N42" i="6"/>
  <c r="M7" i="6" l="1"/>
  <c r="N7" i="6" s="1"/>
  <c r="M189" i="6"/>
  <c r="N189" i="6" s="1"/>
  <c r="M19" i="6"/>
  <c r="M39" i="6"/>
  <c r="N39" i="6" s="1"/>
  <c r="M85" i="6"/>
  <c r="N85" i="6" s="1"/>
  <c r="M200" i="6"/>
  <c r="N200" i="6" s="1"/>
  <c r="M182" i="6"/>
  <c r="N182" i="6" s="1"/>
  <c r="M193" i="6"/>
  <c r="N193" i="6" s="1"/>
  <c r="M25" i="6"/>
  <c r="N25" i="6" s="1"/>
  <c r="M108" i="6"/>
  <c r="N108" i="6" s="1"/>
  <c r="M263" i="6"/>
  <c r="N263" i="6" s="1"/>
  <c r="M20" i="6"/>
  <c r="N20" i="6" s="1"/>
  <c r="M84" i="6"/>
  <c r="N84" i="6" s="1"/>
  <c r="M160" i="6"/>
  <c r="N160" i="6" s="1"/>
  <c r="M209" i="6"/>
  <c r="N209" i="6" s="1"/>
  <c r="M163" i="6"/>
  <c r="N163" i="6" s="1"/>
  <c r="M55" i="6"/>
  <c r="N55" i="6" s="1"/>
  <c r="M177" i="6"/>
  <c r="N177" i="6" s="1"/>
  <c r="M106" i="6"/>
  <c r="N106" i="6" s="1"/>
  <c r="M234" i="6"/>
  <c r="N234" i="6" s="1"/>
  <c r="M8" i="6"/>
  <c r="N8" i="6" s="1"/>
  <c r="M249" i="6"/>
  <c r="N249" i="6" s="1"/>
  <c r="M152" i="6"/>
  <c r="N152" i="6" s="1"/>
  <c r="M184" i="6"/>
  <c r="N184" i="6" s="1"/>
  <c r="M155" i="6"/>
  <c r="N155" i="6" s="1"/>
  <c r="M114" i="6"/>
  <c r="N114" i="6" s="1"/>
  <c r="M139" i="6"/>
  <c r="N139" i="6" s="1"/>
  <c r="M272" i="6"/>
  <c r="N272" i="6" s="1"/>
  <c r="M248" i="6"/>
  <c r="N248" i="6" s="1"/>
  <c r="M254" i="6"/>
  <c r="N254" i="6" s="1"/>
  <c r="M24" i="6"/>
  <c r="N24" i="6" s="1"/>
  <c r="M187" i="6"/>
  <c r="N187" i="6" s="1"/>
  <c r="M57" i="6"/>
  <c r="N57" i="6" s="1"/>
  <c r="M276" i="6"/>
  <c r="N276" i="6" s="1"/>
  <c r="M46" i="6"/>
  <c r="N46" i="6" s="1"/>
  <c r="M91" i="6"/>
  <c r="N91" i="6" s="1"/>
  <c r="M22" i="6"/>
  <c r="N22" i="6" s="1"/>
  <c r="M48" i="6"/>
  <c r="N48" i="6" s="1"/>
  <c r="M205" i="6"/>
  <c r="N205" i="6" s="1"/>
  <c r="M224" i="6"/>
  <c r="N224" i="6" s="1"/>
  <c r="M132" i="6"/>
  <c r="N132" i="6" s="1"/>
  <c r="M137" i="6"/>
  <c r="N137" i="6" s="1"/>
  <c r="M202" i="6"/>
  <c r="N202" i="6" s="1"/>
  <c r="M118" i="6"/>
  <c r="N118" i="6" s="1"/>
  <c r="M128" i="6"/>
  <c r="N128" i="6" s="1"/>
  <c r="M119" i="6"/>
  <c r="N119" i="6" s="1"/>
  <c r="M82" i="6"/>
  <c r="N82" i="6" s="1"/>
  <c r="M185" i="6"/>
  <c r="N185" i="6" s="1"/>
  <c r="M217" i="6"/>
  <c r="N217" i="6" s="1"/>
  <c r="M273" i="6"/>
  <c r="N273" i="6" s="1"/>
  <c r="M66" i="6"/>
  <c r="N66" i="6" s="1"/>
  <c r="M69" i="6"/>
  <c r="N69" i="6" s="1"/>
  <c r="M11" i="6"/>
  <c r="N11" i="6" s="1"/>
  <c r="M97" i="6"/>
  <c r="N97" i="6" s="1"/>
  <c r="M228" i="6"/>
  <c r="N228" i="6" s="1"/>
  <c r="M144" i="6"/>
  <c r="N144" i="6" s="1"/>
  <c r="M281" i="6"/>
  <c r="N281" i="6" s="1"/>
  <c r="M80" i="6"/>
  <c r="N80" i="6" s="1"/>
  <c r="M168" i="6"/>
  <c r="N168" i="6" s="1"/>
  <c r="M201" i="6"/>
  <c r="N201" i="6" s="1"/>
  <c r="M236" i="6"/>
  <c r="N236" i="6" s="1"/>
  <c r="M274" i="6"/>
  <c r="N274" i="6" s="1"/>
  <c r="M247" i="6"/>
  <c r="N247" i="6" s="1"/>
  <c r="M277" i="6"/>
  <c r="N277" i="6" s="1"/>
  <c r="M33" i="6"/>
  <c r="N33" i="6" s="1"/>
  <c r="M96" i="6"/>
  <c r="N96" i="6" s="1"/>
  <c r="M159" i="6"/>
  <c r="N159" i="6" s="1"/>
  <c r="M10" i="6"/>
  <c r="M17" i="6"/>
  <c r="M116" i="6"/>
  <c r="N116" i="6" s="1"/>
  <c r="M23" i="6"/>
  <c r="M283" i="6"/>
  <c r="N283" i="6" s="1"/>
  <c r="M79" i="6"/>
  <c r="N79" i="6" s="1"/>
  <c r="N134" i="6"/>
  <c r="M105" i="6"/>
  <c r="N105" i="6" s="1"/>
  <c r="M230" i="6"/>
  <c r="N230" i="6" s="1"/>
  <c r="M286" i="6"/>
  <c r="N286" i="6" s="1"/>
  <c r="M278" i="6"/>
  <c r="N278" i="6" s="1"/>
  <c r="M179" i="6"/>
  <c r="N179" i="6" s="1"/>
  <c r="M260" i="6"/>
  <c r="N260" i="6" s="1"/>
  <c r="M59" i="6"/>
  <c r="N59" i="6" s="1"/>
  <c r="M226" i="6"/>
  <c r="N226" i="6" s="1"/>
  <c r="M63" i="6"/>
  <c r="N63" i="6" s="1"/>
  <c r="M259" i="6"/>
  <c r="N259" i="6" s="1"/>
  <c r="M143" i="6"/>
  <c r="N143" i="6" s="1"/>
  <c r="M64" i="6"/>
  <c r="N64" i="6" s="1"/>
  <c r="M229" i="6"/>
  <c r="N229" i="6" s="1"/>
  <c r="M67" i="6"/>
  <c r="N67" i="6" s="1"/>
  <c r="M214" i="6"/>
  <c r="N214" i="6" s="1"/>
  <c r="N19" i="6"/>
  <c r="M285" i="6"/>
  <c r="N285" i="6" s="1"/>
  <c r="M71" i="6"/>
  <c r="N71" i="6" s="1"/>
  <c r="M280" i="6"/>
  <c r="N280" i="6" s="1"/>
  <c r="N13" i="6"/>
  <c r="M31" i="6"/>
  <c r="N31" i="6" s="1"/>
  <c r="M252" i="6"/>
  <c r="N252" i="6" s="1"/>
  <c r="M284" i="6"/>
  <c r="N284" i="6" s="1"/>
  <c r="M255" i="6"/>
  <c r="N255" i="6" s="1"/>
  <c r="M16" i="6"/>
  <c r="M235" i="6"/>
  <c r="N235" i="6" s="1"/>
  <c r="M12" i="6"/>
  <c r="M117" i="6"/>
  <c r="N117" i="6" s="1"/>
  <c r="M169" i="6"/>
  <c r="N169" i="6" s="1"/>
  <c r="M227" i="6"/>
  <c r="N227" i="6" s="1"/>
  <c r="M175" i="6"/>
  <c r="N175" i="6" s="1"/>
  <c r="M158" i="6"/>
  <c r="N158" i="6" s="1"/>
  <c r="M121" i="6"/>
  <c r="N121" i="6" s="1"/>
  <c r="N282" i="6"/>
  <c r="M240" i="6"/>
  <c r="N240" i="6" s="1"/>
  <c r="M250" i="6"/>
  <c r="N250" i="6" s="1"/>
  <c r="M129" i="6"/>
  <c r="N129" i="6" s="1"/>
  <c r="M264" i="6"/>
  <c r="N264" i="6" s="1"/>
  <c r="M151" i="6"/>
  <c r="N151" i="6" s="1"/>
  <c r="M186" i="6"/>
  <c r="N186" i="6" s="1"/>
  <c r="M141" i="6"/>
  <c r="N141" i="6" s="1"/>
  <c r="M153" i="6"/>
  <c r="N153" i="6" s="1"/>
  <c r="M103" i="6"/>
  <c r="N103" i="6" s="1"/>
  <c r="M65" i="6"/>
  <c r="N65" i="6" s="1"/>
  <c r="M145" i="6"/>
  <c r="N145" i="6" s="1"/>
  <c r="N14" i="6"/>
  <c r="M161" i="6"/>
  <c r="N161" i="6" s="1"/>
  <c r="M37" i="6"/>
  <c r="N37" i="6" s="1"/>
  <c r="N166" i="6"/>
  <c r="M203" i="6"/>
  <c r="N203" i="6" s="1"/>
  <c r="M92" i="6"/>
  <c r="N92" i="6" s="1"/>
  <c r="M188" i="6"/>
  <c r="N188" i="6" s="1"/>
  <c r="M251" i="6"/>
  <c r="N251" i="6" s="1"/>
  <c r="M167" i="6"/>
  <c r="N167" i="6" s="1"/>
  <c r="M36" i="6"/>
  <c r="N36" i="6" s="1"/>
  <c r="M164" i="6"/>
  <c r="N164" i="6" s="1"/>
  <c r="M21" i="6"/>
  <c r="M288" i="6"/>
  <c r="N288" i="6" s="1"/>
  <c r="M262" i="6"/>
  <c r="N262" i="6" s="1"/>
  <c r="N178" i="6"/>
  <c r="M233" i="6"/>
  <c r="N233" i="6" s="1"/>
  <c r="M44" i="6"/>
  <c r="N44" i="6" s="1"/>
  <c r="M232" i="6"/>
  <c r="N232" i="6" s="1"/>
  <c r="N140" i="6"/>
  <c r="M258" i="6"/>
  <c r="M176" i="6"/>
  <c r="N176" i="6" s="1"/>
  <c r="M142" i="6"/>
  <c r="N142" i="6" s="1"/>
  <c r="M113" i="6"/>
  <c r="N113" i="6" s="1"/>
  <c r="M34" i="6"/>
  <c r="N34" i="6" s="1"/>
  <c r="M127" i="6"/>
  <c r="N127" i="6" s="1"/>
  <c r="M256" i="6"/>
  <c r="N256" i="6" s="1"/>
  <c r="M238" i="6"/>
  <c r="N238" i="6" s="1"/>
  <c r="M156" i="6"/>
  <c r="N156" i="6" s="1"/>
  <c r="M192" i="6"/>
  <c r="N192" i="6" s="1"/>
  <c r="J22" i="2" l="1"/>
  <c r="I24" i="2"/>
  <c r="I20" i="2"/>
  <c r="J27" i="2"/>
  <c r="I12" i="2"/>
  <c r="I26" i="2"/>
  <c r="J26" i="2"/>
  <c r="J9" i="2"/>
  <c r="J11" i="2"/>
  <c r="I16" i="2"/>
  <c r="J17" i="2"/>
  <c r="I23" i="2"/>
  <c r="N21" i="6"/>
  <c r="J23" i="2" s="1"/>
  <c r="J16" i="2"/>
  <c r="I17" i="2"/>
  <c r="J24" i="2"/>
  <c r="J13" i="2"/>
  <c r="I22" i="2"/>
  <c r="N12" i="6"/>
  <c r="J14" i="2" s="1"/>
  <c r="I14" i="2"/>
  <c r="N10" i="6"/>
  <c r="J12" i="2" s="1"/>
  <c r="J10" i="2"/>
  <c r="I9" i="2"/>
  <c r="I10" i="2"/>
  <c r="N258" i="6"/>
  <c r="J20" i="2" s="1"/>
  <c r="I25" i="2"/>
  <c r="N23" i="6"/>
  <c r="J25" i="2" s="1"/>
  <c r="I13" i="2"/>
  <c r="I11" i="2"/>
  <c r="I18" i="2"/>
  <c r="N16" i="6"/>
  <c r="J18" i="2" s="1"/>
  <c r="J15" i="2"/>
  <c r="J21" i="2"/>
  <c r="I27" i="2"/>
  <c r="I21" i="2"/>
  <c r="I19" i="2"/>
  <c r="N17" i="6"/>
  <c r="J19" i="2" s="1"/>
  <c r="I15" i="2"/>
  <c r="H8" i="3" l="1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I56" i="3" l="1"/>
  <c r="J56" i="3" s="1"/>
  <c r="K56" i="3" s="1"/>
  <c r="I57" i="3"/>
  <c r="J57" i="3" s="1"/>
  <c r="K57" i="3" s="1"/>
  <c r="I58" i="3"/>
  <c r="I59" i="3"/>
  <c r="J59" i="3" s="1"/>
  <c r="K59" i="3" s="1"/>
  <c r="I60" i="3"/>
  <c r="J60" i="3" s="1"/>
  <c r="K60" i="3" s="1"/>
  <c r="I61" i="3"/>
  <c r="I62" i="3"/>
  <c r="I63" i="3"/>
  <c r="I64" i="3"/>
  <c r="I65" i="3"/>
  <c r="I66" i="3"/>
  <c r="I67" i="3"/>
  <c r="I68" i="3"/>
  <c r="J68" i="3" s="1"/>
  <c r="K68" i="3" s="1"/>
  <c r="I69" i="3"/>
  <c r="I70" i="3"/>
  <c r="I71" i="3"/>
  <c r="I72" i="3"/>
  <c r="J72" i="3" s="1"/>
  <c r="K72" i="3" s="1"/>
  <c r="I73" i="3"/>
  <c r="J73" i="3" s="1"/>
  <c r="K73" i="3" s="1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I55" i="3"/>
  <c r="H55" i="3"/>
  <c r="I32" i="3"/>
  <c r="J32" i="3" s="1"/>
  <c r="K32" i="3" s="1"/>
  <c r="I33" i="3"/>
  <c r="J33" i="3" s="1"/>
  <c r="K33" i="3" s="1"/>
  <c r="I34" i="3"/>
  <c r="J34" i="3" s="1"/>
  <c r="K34" i="3" s="1"/>
  <c r="I35" i="3"/>
  <c r="J35" i="3" s="1"/>
  <c r="K35" i="3" s="1"/>
  <c r="I36" i="3"/>
  <c r="J36" i="3" s="1"/>
  <c r="K36" i="3" s="1"/>
  <c r="I37" i="3"/>
  <c r="I38" i="3"/>
  <c r="I39" i="3"/>
  <c r="I40" i="3"/>
  <c r="J40" i="3" s="1"/>
  <c r="K40" i="3" s="1"/>
  <c r="I41" i="3"/>
  <c r="I42" i="3"/>
  <c r="I43" i="3"/>
  <c r="I44" i="3"/>
  <c r="I45" i="3"/>
  <c r="I46" i="3"/>
  <c r="I47" i="3"/>
  <c r="J47" i="3" s="1"/>
  <c r="K47" i="3" s="1"/>
  <c r="I48" i="3"/>
  <c r="I49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I31" i="3"/>
  <c r="H31" i="3"/>
  <c r="J19" i="3"/>
  <c r="K19" i="3" s="1"/>
  <c r="J16" i="3"/>
  <c r="K16" i="3" s="1"/>
  <c r="J17" i="3"/>
  <c r="K17" i="3" s="1"/>
  <c r="J18" i="3"/>
  <c r="K18" i="3" s="1"/>
  <c r="J24" i="3"/>
  <c r="K24" i="3" s="1"/>
  <c r="J65" i="3" l="1"/>
  <c r="K65" i="3" s="1"/>
  <c r="J38" i="3"/>
  <c r="K38" i="3" s="1"/>
  <c r="J62" i="3"/>
  <c r="K62" i="3" s="1"/>
  <c r="J61" i="3"/>
  <c r="K61" i="3" s="1"/>
  <c r="J63" i="3"/>
  <c r="K63" i="3" s="1"/>
  <c r="J67" i="3"/>
  <c r="K67" i="3" s="1"/>
  <c r="J66" i="3"/>
  <c r="K66" i="3" s="1"/>
  <c r="J48" i="3"/>
  <c r="K48" i="3" s="1"/>
  <c r="J45" i="3"/>
  <c r="K45" i="3" s="1"/>
  <c r="J43" i="3"/>
  <c r="K43" i="3" s="1"/>
  <c r="J42" i="3"/>
  <c r="K42" i="3" s="1"/>
  <c r="J37" i="3"/>
  <c r="K37" i="3" s="1"/>
  <c r="J41" i="3"/>
  <c r="K41" i="3" s="1"/>
  <c r="J71" i="3"/>
  <c r="K71" i="3" s="1"/>
  <c r="J70" i="3"/>
  <c r="K70" i="3" s="1"/>
  <c r="J69" i="3"/>
  <c r="K69" i="3" s="1"/>
  <c r="J64" i="3"/>
  <c r="K64" i="3" s="1"/>
  <c r="J58" i="3"/>
  <c r="K58" i="3" s="1"/>
  <c r="J55" i="3"/>
  <c r="K55" i="3" s="1"/>
  <c r="J49" i="3"/>
  <c r="K49" i="3" s="1"/>
  <c r="J46" i="3"/>
  <c r="K46" i="3" s="1"/>
  <c r="J44" i="3"/>
  <c r="K44" i="3" s="1"/>
  <c r="J39" i="3"/>
  <c r="K39" i="3" s="1"/>
  <c r="J25" i="3"/>
  <c r="K25" i="3" s="1"/>
  <c r="J23" i="3"/>
  <c r="K23" i="3" s="1"/>
  <c r="J22" i="3"/>
  <c r="K22" i="3" s="1"/>
  <c r="J21" i="3"/>
  <c r="K21" i="3" s="1"/>
  <c r="J20" i="3"/>
  <c r="K20" i="3" s="1"/>
  <c r="J31" i="3"/>
  <c r="K31" i="3" s="1"/>
  <c r="H279" i="3" l="1"/>
  <c r="I279" i="3"/>
  <c r="H278" i="3"/>
  <c r="I278" i="3"/>
  <c r="I277" i="3"/>
  <c r="H277" i="3"/>
  <c r="I276" i="3"/>
  <c r="H276" i="3"/>
  <c r="I283" i="3"/>
  <c r="H283" i="3"/>
  <c r="I275" i="3"/>
  <c r="H275" i="3"/>
  <c r="H287" i="3"/>
  <c r="I287" i="3"/>
  <c r="I286" i="3"/>
  <c r="H286" i="3"/>
  <c r="I285" i="3"/>
  <c r="H285" i="3"/>
  <c r="H284" i="3"/>
  <c r="I284" i="3"/>
  <c r="I282" i="3"/>
  <c r="H282" i="3"/>
  <c r="I274" i="3"/>
  <c r="H274" i="3"/>
  <c r="I289" i="3"/>
  <c r="H289" i="3"/>
  <c r="I281" i="3"/>
  <c r="H281" i="3"/>
  <c r="I273" i="3"/>
  <c r="H273" i="3"/>
  <c r="H288" i="3"/>
  <c r="I288" i="3"/>
  <c r="H280" i="3"/>
  <c r="I280" i="3"/>
  <c r="H272" i="3"/>
  <c r="I272" i="3"/>
  <c r="I253" i="3"/>
  <c r="H253" i="3"/>
  <c r="I252" i="3"/>
  <c r="H252" i="3"/>
  <c r="H258" i="3"/>
  <c r="I258" i="3"/>
  <c r="I250" i="3"/>
  <c r="H250" i="3"/>
  <c r="I251" i="3"/>
  <c r="H251" i="3"/>
  <c r="I265" i="3"/>
  <c r="H265" i="3"/>
  <c r="H264" i="3"/>
  <c r="I264" i="3"/>
  <c r="H256" i="3"/>
  <c r="I256" i="3"/>
  <c r="I248" i="3"/>
  <c r="H248" i="3"/>
  <c r="I260" i="3"/>
  <c r="H260" i="3"/>
  <c r="I257" i="3"/>
  <c r="H257" i="3"/>
  <c r="H263" i="3"/>
  <c r="I263" i="3"/>
  <c r="H255" i="3"/>
  <c r="I255" i="3"/>
  <c r="H261" i="3"/>
  <c r="I261" i="3"/>
  <c r="I259" i="3"/>
  <c r="H259" i="3"/>
  <c r="I249" i="3"/>
  <c r="H249" i="3"/>
  <c r="H262" i="3"/>
  <c r="I262" i="3"/>
  <c r="H254" i="3"/>
  <c r="I254" i="3"/>
  <c r="I236" i="3"/>
  <c r="H236" i="3"/>
  <c r="H227" i="3"/>
  <c r="I227" i="3"/>
  <c r="H234" i="3"/>
  <c r="I234" i="3"/>
  <c r="I241" i="3"/>
  <c r="H241" i="3"/>
  <c r="I225" i="3"/>
  <c r="H225" i="3"/>
  <c r="H224" i="3"/>
  <c r="I224" i="3"/>
  <c r="H239" i="3"/>
  <c r="I239" i="3"/>
  <c r="I238" i="3"/>
  <c r="H238" i="3"/>
  <c r="H230" i="3"/>
  <c r="I230" i="3"/>
  <c r="H235" i="3"/>
  <c r="I235" i="3"/>
  <c r="H226" i="3"/>
  <c r="I226" i="3"/>
  <c r="I233" i="3"/>
  <c r="H233" i="3"/>
  <c r="I240" i="3"/>
  <c r="H240" i="3"/>
  <c r="I232" i="3"/>
  <c r="H232" i="3"/>
  <c r="I231" i="3"/>
  <c r="H231" i="3"/>
  <c r="I237" i="3"/>
  <c r="H237" i="3"/>
  <c r="I229" i="3"/>
  <c r="H229" i="3"/>
  <c r="I228" i="3"/>
  <c r="H228" i="3"/>
  <c r="I209" i="3"/>
  <c r="H209" i="3"/>
  <c r="I214" i="3"/>
  <c r="H214" i="3"/>
  <c r="I206" i="3"/>
  <c r="H206" i="3"/>
  <c r="H200" i="3"/>
  <c r="I200" i="3"/>
  <c r="H215" i="3"/>
  <c r="I215" i="3"/>
  <c r="I213" i="3"/>
  <c r="H213" i="3"/>
  <c r="I205" i="3"/>
  <c r="H205" i="3"/>
  <c r="H201" i="3"/>
  <c r="I201" i="3"/>
  <c r="I208" i="3"/>
  <c r="H208" i="3"/>
  <c r="I212" i="3"/>
  <c r="H212" i="3"/>
  <c r="I204" i="3"/>
  <c r="H204" i="3"/>
  <c r="I217" i="3"/>
  <c r="H217" i="3"/>
  <c r="H216" i="3"/>
  <c r="I216" i="3"/>
  <c r="I207" i="3"/>
  <c r="H207" i="3"/>
  <c r="H211" i="3"/>
  <c r="I211" i="3"/>
  <c r="H203" i="3"/>
  <c r="I203" i="3"/>
  <c r="H210" i="3"/>
  <c r="I210" i="3"/>
  <c r="H202" i="3"/>
  <c r="I202" i="3"/>
  <c r="I183" i="3"/>
  <c r="H183" i="3"/>
  <c r="H189" i="3"/>
  <c r="I189" i="3"/>
  <c r="H180" i="3"/>
  <c r="I180" i="3"/>
  <c r="I187" i="3"/>
  <c r="H187" i="3"/>
  <c r="I179" i="3"/>
  <c r="H179" i="3"/>
  <c r="I186" i="3"/>
  <c r="H186" i="3"/>
  <c r="I178" i="3"/>
  <c r="H178" i="3"/>
  <c r="I190" i="3"/>
  <c r="H190" i="3"/>
  <c r="I191" i="3"/>
  <c r="H191" i="3"/>
  <c r="H182" i="3"/>
  <c r="I182" i="3"/>
  <c r="H181" i="3"/>
  <c r="I181" i="3"/>
  <c r="I188" i="3"/>
  <c r="H188" i="3"/>
  <c r="I193" i="3"/>
  <c r="H193" i="3"/>
  <c r="I185" i="3"/>
  <c r="H185" i="3"/>
  <c r="I177" i="3"/>
  <c r="H177" i="3"/>
  <c r="H192" i="3"/>
  <c r="I192" i="3"/>
  <c r="I184" i="3"/>
  <c r="H184" i="3"/>
  <c r="H176" i="3"/>
  <c r="I176" i="3"/>
  <c r="H165" i="3"/>
  <c r="I165" i="3"/>
  <c r="I156" i="3"/>
  <c r="H156" i="3"/>
  <c r="I163" i="3"/>
  <c r="H163" i="3"/>
  <c r="I162" i="3"/>
  <c r="H162" i="3"/>
  <c r="I169" i="3"/>
  <c r="H169" i="3"/>
  <c r="I161" i="3"/>
  <c r="H161" i="3"/>
  <c r="I168" i="3"/>
  <c r="H168" i="3"/>
  <c r="I152" i="3"/>
  <c r="H152" i="3"/>
  <c r="I167" i="3"/>
  <c r="H167" i="3"/>
  <c r="I159" i="3"/>
  <c r="H159" i="3"/>
  <c r="H157" i="3"/>
  <c r="I157" i="3"/>
  <c r="H164" i="3"/>
  <c r="I164" i="3"/>
  <c r="I155" i="3"/>
  <c r="H155" i="3"/>
  <c r="I154" i="3"/>
  <c r="H154" i="3"/>
  <c r="H153" i="3"/>
  <c r="I153" i="3"/>
  <c r="I160" i="3"/>
  <c r="H160" i="3"/>
  <c r="H166" i="3"/>
  <c r="I166" i="3"/>
  <c r="H158" i="3"/>
  <c r="I158" i="3"/>
  <c r="H139" i="3"/>
  <c r="I139" i="3"/>
  <c r="I130" i="3"/>
  <c r="H130" i="3"/>
  <c r="I137" i="3"/>
  <c r="H137" i="3"/>
  <c r="H128" i="3"/>
  <c r="I128" i="3"/>
  <c r="I143" i="3"/>
  <c r="H143" i="3"/>
  <c r="I135" i="3"/>
  <c r="H135" i="3"/>
  <c r="H138" i="3"/>
  <c r="I138" i="3"/>
  <c r="H129" i="3"/>
  <c r="I129" i="3"/>
  <c r="I144" i="3"/>
  <c r="H144" i="3"/>
  <c r="I142" i="3"/>
  <c r="H142" i="3"/>
  <c r="I141" i="3"/>
  <c r="H141" i="3"/>
  <c r="I133" i="3"/>
  <c r="H133" i="3"/>
  <c r="H131" i="3"/>
  <c r="I131" i="3"/>
  <c r="H145" i="3"/>
  <c r="I145" i="3"/>
  <c r="H136" i="3"/>
  <c r="I136" i="3"/>
  <c r="I134" i="3"/>
  <c r="H134" i="3"/>
  <c r="H140" i="3"/>
  <c r="I140" i="3"/>
  <c r="I132" i="3"/>
  <c r="H132" i="3"/>
  <c r="I121" i="3"/>
  <c r="H121" i="3"/>
  <c r="I105" i="3"/>
  <c r="H105" i="3"/>
  <c r="I104" i="3"/>
  <c r="H104" i="3"/>
  <c r="I119" i="3"/>
  <c r="H119" i="3"/>
  <c r="I111" i="3"/>
  <c r="H111" i="3"/>
  <c r="I118" i="3"/>
  <c r="H118" i="3"/>
  <c r="I110" i="3"/>
  <c r="H110" i="3"/>
  <c r="I117" i="3"/>
  <c r="H117" i="3"/>
  <c r="I109" i="3"/>
  <c r="H109" i="3"/>
  <c r="I113" i="3"/>
  <c r="H113" i="3"/>
  <c r="I120" i="3"/>
  <c r="H120" i="3"/>
  <c r="I112" i="3"/>
  <c r="H112" i="3"/>
  <c r="H116" i="3"/>
  <c r="I116" i="3"/>
  <c r="H108" i="3"/>
  <c r="I108" i="3"/>
  <c r="H115" i="3"/>
  <c r="I115" i="3"/>
  <c r="H107" i="3"/>
  <c r="I107" i="3"/>
  <c r="I114" i="3"/>
  <c r="H114" i="3"/>
  <c r="H106" i="3"/>
  <c r="I106" i="3"/>
  <c r="I80" i="3"/>
  <c r="H80" i="3"/>
  <c r="I95" i="3"/>
  <c r="H95" i="3"/>
  <c r="I94" i="3"/>
  <c r="H94" i="3"/>
  <c r="H93" i="3"/>
  <c r="I93" i="3"/>
  <c r="I85" i="3"/>
  <c r="H85" i="3"/>
  <c r="H92" i="3"/>
  <c r="I92" i="3"/>
  <c r="H84" i="3"/>
  <c r="I84" i="3"/>
  <c r="I88" i="3"/>
  <c r="H88" i="3"/>
  <c r="I83" i="3"/>
  <c r="H83" i="3"/>
  <c r="H90" i="3"/>
  <c r="I90" i="3"/>
  <c r="H82" i="3"/>
  <c r="I82" i="3"/>
  <c r="I96" i="3"/>
  <c r="H96" i="3"/>
  <c r="I87" i="3"/>
  <c r="H87" i="3"/>
  <c r="I86" i="3"/>
  <c r="H86" i="3"/>
  <c r="H91" i="3"/>
  <c r="I91" i="3"/>
  <c r="I97" i="3"/>
  <c r="H97" i="3"/>
  <c r="I89" i="3"/>
  <c r="H89" i="3"/>
  <c r="I81" i="3"/>
  <c r="H81" i="3"/>
  <c r="J286" i="3" l="1"/>
  <c r="K286" i="3" s="1"/>
  <c r="J273" i="3"/>
  <c r="K273" i="3" s="1"/>
  <c r="J282" i="3"/>
  <c r="K282" i="3" s="1"/>
  <c r="J277" i="3"/>
  <c r="K277" i="3" s="1"/>
  <c r="J272" i="3"/>
  <c r="K272" i="3" s="1"/>
  <c r="J284" i="3"/>
  <c r="K284" i="3" s="1"/>
  <c r="J278" i="3"/>
  <c r="K278" i="3" s="1"/>
  <c r="J281" i="3"/>
  <c r="K281" i="3" s="1"/>
  <c r="J280" i="3"/>
  <c r="K280" i="3" s="1"/>
  <c r="J279" i="3"/>
  <c r="K279" i="3" s="1"/>
  <c r="J288" i="3"/>
  <c r="K288" i="3" s="1"/>
  <c r="J274" i="3"/>
  <c r="K274" i="3" s="1"/>
  <c r="J276" i="3"/>
  <c r="K276" i="3" s="1"/>
  <c r="J287" i="3"/>
  <c r="K287" i="3" s="1"/>
  <c r="J275" i="3"/>
  <c r="K275" i="3" s="1"/>
  <c r="J289" i="3"/>
  <c r="K289" i="3" s="1"/>
  <c r="J285" i="3"/>
  <c r="K285" i="3" s="1"/>
  <c r="J283" i="3"/>
  <c r="K283" i="3" s="1"/>
  <c r="J263" i="3"/>
  <c r="K263" i="3" s="1"/>
  <c r="J264" i="3"/>
  <c r="K264" i="3" s="1"/>
  <c r="J258" i="3"/>
  <c r="K258" i="3" s="1"/>
  <c r="J259" i="3"/>
  <c r="K259" i="3" s="1"/>
  <c r="J257" i="3"/>
  <c r="K257" i="3" s="1"/>
  <c r="J250" i="3"/>
  <c r="K250" i="3" s="1"/>
  <c r="J254" i="3"/>
  <c r="K254" i="3" s="1"/>
  <c r="J261" i="3"/>
  <c r="K261" i="3" s="1"/>
  <c r="J260" i="3"/>
  <c r="K260" i="3" s="1"/>
  <c r="J265" i="3"/>
  <c r="K265" i="3" s="1"/>
  <c r="J252" i="3"/>
  <c r="K252" i="3" s="1"/>
  <c r="J256" i="3"/>
  <c r="K256" i="3" s="1"/>
  <c r="J262" i="3"/>
  <c r="K262" i="3" s="1"/>
  <c r="J255" i="3"/>
  <c r="K255" i="3" s="1"/>
  <c r="J249" i="3"/>
  <c r="K249" i="3" s="1"/>
  <c r="J248" i="3"/>
  <c r="K248" i="3" s="1"/>
  <c r="J251" i="3"/>
  <c r="K251" i="3" s="1"/>
  <c r="J253" i="3"/>
  <c r="K253" i="3" s="1"/>
  <c r="J233" i="3"/>
  <c r="K233" i="3" s="1"/>
  <c r="J241" i="3"/>
  <c r="K241" i="3" s="1"/>
  <c r="J239" i="3"/>
  <c r="K239" i="3" s="1"/>
  <c r="J234" i="3"/>
  <c r="K234" i="3" s="1"/>
  <c r="J231" i="3"/>
  <c r="K231" i="3" s="1"/>
  <c r="J235" i="3"/>
  <c r="K235" i="3" s="1"/>
  <c r="J227" i="3"/>
  <c r="K227" i="3" s="1"/>
  <c r="J228" i="3"/>
  <c r="K228" i="3" s="1"/>
  <c r="J232" i="3"/>
  <c r="K232" i="3" s="1"/>
  <c r="J237" i="3"/>
  <c r="K237" i="3" s="1"/>
  <c r="J224" i="3"/>
  <c r="K224" i="3" s="1"/>
  <c r="J230" i="3"/>
  <c r="K230" i="3" s="1"/>
  <c r="J238" i="3"/>
  <c r="K238" i="3" s="1"/>
  <c r="J226" i="3"/>
  <c r="K226" i="3" s="1"/>
  <c r="J229" i="3"/>
  <c r="K229" i="3" s="1"/>
  <c r="J240" i="3"/>
  <c r="K240" i="3" s="1"/>
  <c r="J225" i="3"/>
  <c r="K225" i="3" s="1"/>
  <c r="J236" i="3"/>
  <c r="K236" i="3" s="1"/>
  <c r="J203" i="3"/>
  <c r="K203" i="3" s="1"/>
  <c r="J201" i="3"/>
  <c r="K201" i="3" s="1"/>
  <c r="J200" i="3"/>
  <c r="K200" i="3" s="1"/>
  <c r="J211" i="3"/>
  <c r="K211" i="3" s="1"/>
  <c r="J204" i="3"/>
  <c r="K204" i="3" s="1"/>
  <c r="J205" i="3"/>
  <c r="K205" i="3" s="1"/>
  <c r="J206" i="3"/>
  <c r="K206" i="3" s="1"/>
  <c r="J202" i="3"/>
  <c r="K202" i="3" s="1"/>
  <c r="J207" i="3"/>
  <c r="K207" i="3" s="1"/>
  <c r="J212" i="3"/>
  <c r="K212" i="3" s="1"/>
  <c r="J213" i="3"/>
  <c r="K213" i="3" s="1"/>
  <c r="J214" i="3"/>
  <c r="K214" i="3" s="1"/>
  <c r="J217" i="3"/>
  <c r="K217" i="3" s="1"/>
  <c r="J210" i="3"/>
  <c r="K210" i="3" s="1"/>
  <c r="J216" i="3"/>
  <c r="K216" i="3" s="1"/>
  <c r="J215" i="3"/>
  <c r="K215" i="3" s="1"/>
  <c r="J208" i="3"/>
  <c r="K208" i="3" s="1"/>
  <c r="J209" i="3"/>
  <c r="K209" i="3" s="1"/>
  <c r="J190" i="3"/>
  <c r="K190" i="3" s="1"/>
  <c r="J181" i="3"/>
  <c r="K181" i="3" s="1"/>
  <c r="J176" i="3"/>
  <c r="K176" i="3" s="1"/>
  <c r="J182" i="3"/>
  <c r="K182" i="3" s="1"/>
  <c r="J189" i="3"/>
  <c r="K189" i="3" s="1"/>
  <c r="J185" i="3"/>
  <c r="K185" i="3" s="1"/>
  <c r="J186" i="3"/>
  <c r="K186" i="3" s="1"/>
  <c r="J192" i="3"/>
  <c r="K192" i="3" s="1"/>
  <c r="J188" i="3"/>
  <c r="K188" i="3" s="1"/>
  <c r="J187" i="3"/>
  <c r="K187" i="3" s="1"/>
  <c r="J180" i="3"/>
  <c r="K180" i="3" s="1"/>
  <c r="J177" i="3"/>
  <c r="K177" i="3" s="1"/>
  <c r="J178" i="3"/>
  <c r="K178" i="3" s="1"/>
  <c r="J184" i="3"/>
  <c r="K184" i="3" s="1"/>
  <c r="J193" i="3"/>
  <c r="K193" i="3" s="1"/>
  <c r="J191" i="3"/>
  <c r="K191" i="3" s="1"/>
  <c r="J179" i="3"/>
  <c r="K179" i="3" s="1"/>
  <c r="J183" i="3"/>
  <c r="K183" i="3" s="1"/>
  <c r="J159" i="3"/>
  <c r="K159" i="3" s="1"/>
  <c r="J156" i="3"/>
  <c r="K156" i="3" s="1"/>
  <c r="J164" i="3"/>
  <c r="K164" i="3" s="1"/>
  <c r="J160" i="3"/>
  <c r="K160" i="3" s="1"/>
  <c r="J152" i="3"/>
  <c r="K152" i="3" s="1"/>
  <c r="J162" i="3"/>
  <c r="K162" i="3" s="1"/>
  <c r="J153" i="3"/>
  <c r="K153" i="3" s="1"/>
  <c r="J157" i="3"/>
  <c r="K157" i="3" s="1"/>
  <c r="J168" i="3"/>
  <c r="K168" i="3" s="1"/>
  <c r="J163" i="3"/>
  <c r="K163" i="3" s="1"/>
  <c r="J158" i="3"/>
  <c r="K158" i="3" s="1"/>
  <c r="J154" i="3"/>
  <c r="K154" i="3" s="1"/>
  <c r="J161" i="3"/>
  <c r="K161" i="3" s="1"/>
  <c r="J166" i="3"/>
  <c r="K166" i="3" s="1"/>
  <c r="J165" i="3"/>
  <c r="K165" i="3" s="1"/>
  <c r="J155" i="3"/>
  <c r="K155" i="3" s="1"/>
  <c r="J167" i="3"/>
  <c r="K167" i="3" s="1"/>
  <c r="J169" i="3"/>
  <c r="K169" i="3" s="1"/>
  <c r="J133" i="3"/>
  <c r="K133" i="3" s="1"/>
  <c r="J136" i="3"/>
  <c r="K136" i="3" s="1"/>
  <c r="J141" i="3"/>
  <c r="K141" i="3" s="1"/>
  <c r="J137" i="3"/>
  <c r="K137" i="3" s="1"/>
  <c r="J145" i="3"/>
  <c r="K145" i="3" s="1"/>
  <c r="J128" i="3"/>
  <c r="K128" i="3" s="1"/>
  <c r="J142" i="3"/>
  <c r="K142" i="3" s="1"/>
  <c r="J130" i="3"/>
  <c r="K130" i="3" s="1"/>
  <c r="J140" i="3"/>
  <c r="K140" i="3" s="1"/>
  <c r="J131" i="3"/>
  <c r="K131" i="3" s="1"/>
  <c r="J139" i="3"/>
  <c r="K139" i="3" s="1"/>
  <c r="J129" i="3"/>
  <c r="K129" i="3" s="1"/>
  <c r="J134" i="3"/>
  <c r="K134" i="3" s="1"/>
  <c r="J138" i="3"/>
  <c r="K138" i="3" s="1"/>
  <c r="J132" i="3"/>
  <c r="K132" i="3" s="1"/>
  <c r="J135" i="3"/>
  <c r="K135" i="3" s="1"/>
  <c r="J144" i="3"/>
  <c r="K144" i="3" s="1"/>
  <c r="J143" i="3"/>
  <c r="K143" i="3" s="1"/>
  <c r="J107" i="3"/>
  <c r="K107" i="3" s="1"/>
  <c r="J112" i="3"/>
  <c r="K112" i="3" s="1"/>
  <c r="J117" i="3"/>
  <c r="K117" i="3" s="1"/>
  <c r="J119" i="3"/>
  <c r="K119" i="3" s="1"/>
  <c r="J115" i="3"/>
  <c r="K115" i="3" s="1"/>
  <c r="J120" i="3"/>
  <c r="K120" i="3" s="1"/>
  <c r="J110" i="3"/>
  <c r="K110" i="3" s="1"/>
  <c r="J104" i="3"/>
  <c r="K104" i="3" s="1"/>
  <c r="J106" i="3"/>
  <c r="K106" i="3" s="1"/>
  <c r="J108" i="3"/>
  <c r="K108" i="3" s="1"/>
  <c r="J113" i="3"/>
  <c r="K113" i="3" s="1"/>
  <c r="J118" i="3"/>
  <c r="K118" i="3" s="1"/>
  <c r="J105" i="3"/>
  <c r="K105" i="3" s="1"/>
  <c r="J116" i="3"/>
  <c r="K116" i="3" s="1"/>
  <c r="J114" i="3"/>
  <c r="K114" i="3" s="1"/>
  <c r="J109" i="3"/>
  <c r="K109" i="3" s="1"/>
  <c r="J111" i="3"/>
  <c r="K111" i="3" s="1"/>
  <c r="J121" i="3"/>
  <c r="K121" i="3" s="1"/>
  <c r="J84" i="3"/>
  <c r="K84" i="3" s="1"/>
  <c r="J94" i="3"/>
  <c r="K94" i="3" s="1"/>
  <c r="J96" i="3"/>
  <c r="K96" i="3" s="1"/>
  <c r="J91" i="3"/>
  <c r="K91" i="3" s="1"/>
  <c r="J92" i="3"/>
  <c r="K92" i="3" s="1"/>
  <c r="J81" i="3"/>
  <c r="K81" i="3" s="1"/>
  <c r="J86" i="3"/>
  <c r="K86" i="3" s="1"/>
  <c r="J95" i="3"/>
  <c r="K95" i="3" s="1"/>
  <c r="J93" i="3"/>
  <c r="K93" i="3" s="1"/>
  <c r="J82" i="3"/>
  <c r="K82" i="3" s="1"/>
  <c r="J90" i="3"/>
  <c r="K90" i="3" s="1"/>
  <c r="J97" i="3"/>
  <c r="K97" i="3" s="1"/>
  <c r="J88" i="3"/>
  <c r="K88" i="3" s="1"/>
  <c r="J89" i="3"/>
  <c r="K89" i="3" s="1"/>
  <c r="J87" i="3"/>
  <c r="K87" i="3" s="1"/>
  <c r="J83" i="3"/>
  <c r="K83" i="3" s="1"/>
  <c r="J85" i="3"/>
  <c r="K85" i="3" s="1"/>
  <c r="J80" i="3"/>
  <c r="K80" i="3" s="1"/>
  <c r="J8" i="3"/>
  <c r="K8" i="3" s="1"/>
  <c r="H7" i="3"/>
  <c r="I7" i="3" s="1"/>
  <c r="H271" i="3" l="1"/>
  <c r="I271" i="3"/>
  <c r="I247" i="3"/>
  <c r="H247" i="3"/>
  <c r="I223" i="3"/>
  <c r="H223" i="3"/>
  <c r="I199" i="3"/>
  <c r="H199" i="3"/>
  <c r="I175" i="3"/>
  <c r="H175" i="3"/>
  <c r="I151" i="3"/>
  <c r="H151" i="3"/>
  <c r="I127" i="3"/>
  <c r="H127" i="3"/>
  <c r="H103" i="3"/>
  <c r="I103" i="3"/>
  <c r="H79" i="3"/>
  <c r="I79" i="3"/>
  <c r="J12" i="3"/>
  <c r="K12" i="3" s="1"/>
  <c r="J10" i="3"/>
  <c r="K10" i="3" s="1"/>
  <c r="J14" i="3"/>
  <c r="K14" i="3" s="1"/>
  <c r="J11" i="3"/>
  <c r="K11" i="3" s="1"/>
  <c r="J15" i="3"/>
  <c r="K15" i="3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J271" i="3" l="1"/>
  <c r="K271" i="3" s="1"/>
  <c r="J247" i="3"/>
  <c r="K247" i="3" s="1"/>
  <c r="J223" i="3"/>
  <c r="K223" i="3" s="1"/>
  <c r="J199" i="3"/>
  <c r="K199" i="3" s="1"/>
  <c r="J175" i="3"/>
  <c r="K175" i="3" s="1"/>
  <c r="J151" i="3"/>
  <c r="K151" i="3" s="1"/>
  <c r="J127" i="3"/>
  <c r="K127" i="3" s="1"/>
  <c r="J103" i="3"/>
  <c r="K103" i="3" s="1"/>
  <c r="J79" i="3"/>
  <c r="K79" i="3" s="1"/>
  <c r="J13" i="3"/>
  <c r="K13" i="3" s="1"/>
  <c r="J9" i="3"/>
  <c r="K9" i="3" s="1"/>
  <c r="K7" i="3"/>
</calcChain>
</file>

<file path=xl/sharedStrings.xml><?xml version="1.0" encoding="utf-8"?>
<sst xmlns="http://schemas.openxmlformats.org/spreadsheetml/2006/main" count="950" uniqueCount="56">
  <si>
    <t>January</t>
  </si>
  <si>
    <t>P</t>
  </si>
  <si>
    <t>ET</t>
  </si>
  <si>
    <t>Area</t>
  </si>
  <si>
    <t>Km^2</t>
  </si>
  <si>
    <t>December</t>
  </si>
  <si>
    <t>November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</si>
  <si>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</si>
  <si>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</si>
  <si>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</si>
  <si>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</si>
  <si>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</si>
  <si>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</si>
  <si>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</si>
  <si>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</si>
  <si>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</si>
  <si>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mm/yr</t>
  </si>
  <si>
    <t>Budyko</t>
  </si>
  <si>
    <t>mm/mon</t>
  </si>
  <si>
    <t xml:space="preserve"> </t>
  </si>
  <si>
    <t>RS</t>
  </si>
  <si>
    <t>recycling</t>
  </si>
  <si>
    <t>total</t>
  </si>
  <si>
    <t>advection</t>
  </si>
  <si>
    <t>ET0</t>
  </si>
  <si>
    <t>ET_green</t>
  </si>
  <si>
    <t>ET_blue</t>
  </si>
  <si>
    <t>Aridity Index (ET0/P)</t>
  </si>
  <si>
    <t>( - )</t>
  </si>
  <si>
    <t>index (ET/P)</t>
  </si>
  <si>
    <t>Land use</t>
  </si>
  <si>
    <t>Protected Forest</t>
  </si>
  <si>
    <t>Protected Natural Water Bodies</t>
  </si>
  <si>
    <t>Protected Wetlands</t>
  </si>
  <si>
    <t>Protected other</t>
  </si>
  <si>
    <t>Closed Deiciduous Forest</t>
  </si>
  <si>
    <t>Open Deciduous Forest</t>
  </si>
  <si>
    <t>Closed Evergreen Forest</t>
  </si>
  <si>
    <t>Open Evergreen Forest</t>
  </si>
  <si>
    <t>Rocks and Gravel</t>
  </si>
  <si>
    <t>Natural Lakes</t>
  </si>
  <si>
    <t>Wetlands</t>
  </si>
  <si>
    <t>Rainfed Crops - Cereals</t>
  </si>
  <si>
    <t>Rainfed Crops - Fruits and Nuts</t>
  </si>
  <si>
    <t>Rainfed Mixed Agrospecies</t>
  </si>
  <si>
    <t>Rainfed homesteads and gardens</t>
  </si>
  <si>
    <t>Irrigated Crops - Cereals</t>
  </si>
  <si>
    <t>Irrigated Crops - Fruits and Nuts</t>
  </si>
  <si>
    <t>Managed Water Bodies</t>
  </si>
  <si>
    <t>Irrigated Homesteads and gardens</t>
  </si>
  <si>
    <t>avg 3 months</t>
  </si>
  <si>
    <t>Precipitation</t>
  </si>
  <si>
    <t>Evapotranspiration</t>
  </si>
  <si>
    <t>DATA</t>
  </si>
  <si>
    <t>CALCULATION</t>
  </si>
  <si>
    <t>index (ETgreen/P)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</si>
</sst>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#,##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4"/>
      <color rgb="FF0070C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Fill="1"/>
    <xf numFmtId="166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/>
    <xf numFmtId="2" fontId="4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 applyFill="1" applyBorder="1" applyAlignment="1" applyProtection="1"/>
    <xf numFmtId="164" fontId="3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0" fontId="5" fillId="2" borderId="0" xfId="1" applyAlignment="1">
      <alignment horizontal="center"/>
    </xf>
    <xf numFmtId="0" fontId="7" fillId="4" borderId="0" xfId="3" applyAlignment="1">
      <alignment horizontal="center"/>
    </xf>
    <xf numFmtId="0" fontId="6" fillId="3" borderId="0" xfId="2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1"/>
  <sheetViews>
    <sheetView tabSelected="1" topLeftCell="B1" zoomScale="110" zoomScaleNormal="110" workbookViewId="0">
      <selection activeCell="L17" sqref="L17"/>
    </sheetView>
  </sheetViews>
  <sheetFormatPr defaultRowHeight="15" x14ac:dyDescent="0.25"/>
  <cols>
    <col min="2" max="2" width="37.5703125" customWidth="1"/>
    <col min="3" max="3" width="11.140625" customWidth="1"/>
    <col min="4" max="4" width="11.7109375" customWidth="1"/>
    <col min="5" max="5" width="12.5703125" customWidth="1"/>
    <col min="6" max="6" width="9.5703125" customWidth="1"/>
    <col min="7" max="7" width="2" customWidth="1"/>
    <col min="8" max="8" width="22" customWidth="1"/>
    <col min="9" max="9" width="17.28515625" bestFit="1" customWidth="1"/>
    <col min="10" max="10" width="11.140625" customWidth="1"/>
    <col min="11" max="11" width="10.140625" customWidth="1"/>
    <col min="12" max="12" width="17.140625" bestFit="1" customWidth="1"/>
    <col min="13" max="13" width="14" customWidth="1"/>
  </cols>
  <sheetData>
    <row r="2" spans="1:14" x14ac:dyDescent="0.25">
      <c r="C2" s="20" t="s">
        <v>53</v>
      </c>
      <c r="D2" s="20"/>
      <c r="E2" s="20"/>
      <c r="F2" s="20"/>
      <c r="H2" s="21" t="s">
        <v>54</v>
      </c>
      <c r="I2" s="21"/>
      <c r="J2" s="21"/>
      <c r="K2" s="21"/>
    </row>
    <row r="3" spans="1:14" s="3" customFormat="1" x14ac:dyDescent="0.25">
      <c r="A3" s="3" t="s">
        <v>0</v>
      </c>
      <c r="B3" s="3" t="s">
        <v>30</v>
      </c>
      <c r="C3" s="3" t="s">
        <v>3</v>
      </c>
      <c r="D3" s="3" t="s">
        <v>1</v>
      </c>
      <c r="E3" s="3" t="s">
        <v>2</v>
      </c>
      <c r="F3" s="3" t="s">
        <v>24</v>
      </c>
      <c r="H3" s="10" t="s">
        <v>17</v>
      </c>
      <c r="I3" s="10" t="s">
        <v>17</v>
      </c>
      <c r="J3" s="8" t="s">
        <v>25</v>
      </c>
      <c r="K3" s="8" t="s">
        <v>26</v>
      </c>
      <c r="M3" s="7"/>
      <c r="N3" s="7"/>
    </row>
    <row r="4" spans="1:14" x14ac:dyDescent="0.25">
      <c r="C4" s="3" t="s">
        <v>4</v>
      </c>
      <c r="D4" s="3" t="s">
        <v>18</v>
      </c>
      <c r="E4" s="3" t="s">
        <v>18</v>
      </c>
      <c r="F4" t="s">
        <v>18</v>
      </c>
      <c r="H4" s="10" t="s">
        <v>27</v>
      </c>
      <c r="I4" s="10" t="s">
        <v>55</v>
      </c>
      <c r="J4" s="6"/>
      <c r="K4" s="6"/>
    </row>
    <row r="5" spans="1:14" ht="18.75" x14ac:dyDescent="0.3">
      <c r="B5" s="9" t="s">
        <v>20</v>
      </c>
      <c r="C5" s="9" t="s">
        <v>20</v>
      </c>
      <c r="D5" s="9" t="s">
        <v>20</v>
      </c>
      <c r="E5" s="9" t="s">
        <v>20</v>
      </c>
      <c r="F5" s="9" t="s">
        <v>20</v>
      </c>
      <c r="G5" s="9"/>
      <c r="H5" s="10" t="s">
        <v>28</v>
      </c>
      <c r="I5" s="10" t="s">
        <v>28</v>
      </c>
      <c r="J5" s="6" t="s">
        <v>18</v>
      </c>
      <c r="K5" s="13" t="s">
        <v>18</v>
      </c>
    </row>
    <row r="6" spans="1:14" x14ac:dyDescent="0.25">
      <c r="C6" s="3"/>
      <c r="D6" s="3"/>
      <c r="E6" s="3"/>
      <c r="H6" s="10"/>
      <c r="I6" s="10"/>
      <c r="J6" s="6"/>
      <c r="K6" s="6"/>
    </row>
    <row r="7" spans="1:14" x14ac:dyDescent="0.25">
      <c r="A7">
        <v>1</v>
      </c>
      <c r="B7" t="s">
        <v>31</v>
      </c>
      <c r="C7" s="5">
        <v>12716.09</v>
      </c>
      <c r="D7" s="19">
        <v>7.8432973685</v>
      </c>
      <c r="E7" s="18">
        <v>104.74454321</v>
      </c>
      <c r="F7" s="2">
        <v>153.99</v>
      </c>
      <c r="G7" s="2"/>
      <c r="H7" s="10">
        <f t="shared" ref="H7:H25" si="0">F7/D7</f>
        <v>19.633324195822247</v>
      </c>
      <c r="I7" s="12">
        <f>(H7*TANH(1/H7)*(1-EXP(-H7)))^0.5</f>
        <v>0.99956797790211205</v>
      </c>
      <c r="J7" s="16">
        <f>MIN(1.1*I7*D7,E7)</f>
        <v>8.6238997797881538</v>
      </c>
      <c r="K7" s="16">
        <f t="shared" ref="K7:K25" si="1">MAX(0,E7-J7)</f>
        <v>96.120643430211857</v>
      </c>
      <c r="L7" s="16"/>
      <c r="N7" s="1"/>
    </row>
    <row r="8" spans="1:14" x14ac:dyDescent="0.25">
      <c r="A8">
        <v>4</v>
      </c>
      <c r="B8" t="s">
        <v>32</v>
      </c>
      <c r="C8" s="5">
        <v>3106.05</v>
      </c>
      <c r="D8" s="19">
        <v>4.8399011145999999</v>
      </c>
      <c r="E8" s="18">
        <v>90.822524877000006</v>
      </c>
      <c r="F8" s="2">
        <v>156.82</v>
      </c>
      <c r="G8" s="2"/>
      <c r="H8" s="10">
        <f t="shared" si="0"/>
        <v>32.401488436806751</v>
      </c>
      <c r="I8" s="12">
        <f t="shared" ref="I8:I25" si="2">(H8*TANH(1/H8)*(1-EXP(-H8)))^0.5</f>
        <v>0.99984129600643923</v>
      </c>
      <c r="J8" s="16">
        <f t="shared" ref="J8:J25" si="3">MIN(1.1*I8*D8,E8)</f>
        <v>5.3230463032611413</v>
      </c>
      <c r="K8" s="16">
        <f t="shared" si="1"/>
        <v>85.49947857373887</v>
      </c>
      <c r="L8" s="16"/>
    </row>
    <row r="9" spans="1:14" x14ac:dyDescent="0.25">
      <c r="A9">
        <v>5</v>
      </c>
      <c r="B9" t="s">
        <v>33</v>
      </c>
      <c r="C9" s="5">
        <v>5535.11</v>
      </c>
      <c r="D9" s="19">
        <v>4.3471262460000002</v>
      </c>
      <c r="E9" s="18">
        <v>110.31046593000001</v>
      </c>
      <c r="F9" s="15">
        <v>159.41999999999999</v>
      </c>
      <c r="G9" s="2"/>
      <c r="H9" s="10">
        <f t="shared" si="0"/>
        <v>36.672502931491806</v>
      </c>
      <c r="I9" s="12">
        <f t="shared" si="2"/>
        <v>0.99987610168504726</v>
      </c>
      <c r="J9" s="16">
        <f t="shared" si="3"/>
        <v>4.7812464088215583</v>
      </c>
      <c r="K9" s="16">
        <f t="shared" si="1"/>
        <v>105.52921952117845</v>
      </c>
      <c r="L9" s="16"/>
    </row>
    <row r="10" spans="1:14" x14ac:dyDescent="0.25">
      <c r="A10">
        <v>7</v>
      </c>
      <c r="B10" t="s">
        <v>34</v>
      </c>
      <c r="C10" s="5">
        <v>0.38</v>
      </c>
      <c r="D10" s="19">
        <v>3.8233897685999998</v>
      </c>
      <c r="E10" s="18">
        <v>57.905988692999998</v>
      </c>
      <c r="F10" s="2">
        <v>162.16999999999999</v>
      </c>
      <c r="G10" s="2"/>
      <c r="H10" s="10">
        <f t="shared" si="0"/>
        <v>42.415241399618367</v>
      </c>
      <c r="I10" s="12">
        <f t="shared" si="2"/>
        <v>0.99990737495595228</v>
      </c>
      <c r="J10" s="16">
        <f t="shared" si="3"/>
        <v>4.205339189649699</v>
      </c>
      <c r="K10" s="16">
        <f t="shared" si="1"/>
        <v>53.700649503350299</v>
      </c>
      <c r="L10" s="16"/>
    </row>
    <row r="11" spans="1:14" x14ac:dyDescent="0.25">
      <c r="A11">
        <v>8</v>
      </c>
      <c r="B11" t="s">
        <v>35</v>
      </c>
      <c r="C11" s="5">
        <v>3642.45</v>
      </c>
      <c r="D11" s="19">
        <v>4.5641024525000002</v>
      </c>
      <c r="E11" s="18">
        <v>75.607438497000004</v>
      </c>
      <c r="F11" s="2">
        <v>160.16</v>
      </c>
      <c r="G11" s="2"/>
      <c r="H11" s="10">
        <f t="shared" si="0"/>
        <v>35.091236813115771</v>
      </c>
      <c r="I11" s="12">
        <f t="shared" si="2"/>
        <v>0.99986468693482755</v>
      </c>
      <c r="J11" s="16">
        <f t="shared" si="3"/>
        <v>5.0198333567881308</v>
      </c>
      <c r="K11" s="16">
        <f t="shared" si="1"/>
        <v>70.587605140211878</v>
      </c>
      <c r="L11" s="16"/>
    </row>
    <row r="12" spans="1:14" x14ac:dyDescent="0.25">
      <c r="A12">
        <v>9</v>
      </c>
      <c r="B12" t="s">
        <v>36</v>
      </c>
      <c r="C12" s="5">
        <v>5208.08</v>
      </c>
      <c r="D12" s="19">
        <v>4.6794779324000002</v>
      </c>
      <c r="E12" s="18">
        <v>66.369123313000003</v>
      </c>
      <c r="F12" s="2">
        <v>162.03</v>
      </c>
      <c r="G12" s="2"/>
      <c r="H12" s="10">
        <f t="shared" si="0"/>
        <v>34.625657464506602</v>
      </c>
      <c r="I12" s="12">
        <f t="shared" si="2"/>
        <v>0.99986102457738468</v>
      </c>
      <c r="J12" s="16">
        <f t="shared" si="3"/>
        <v>5.1467103599743993</v>
      </c>
      <c r="K12" s="16">
        <f t="shared" si="1"/>
        <v>61.222412953025604</v>
      </c>
      <c r="L12" s="16"/>
    </row>
    <row r="13" spans="1:14" x14ac:dyDescent="0.25">
      <c r="A13">
        <v>10</v>
      </c>
      <c r="B13" t="s">
        <v>37</v>
      </c>
      <c r="C13" s="5">
        <v>4985.7299999999996</v>
      </c>
      <c r="D13" s="19">
        <v>5.9458911385000004</v>
      </c>
      <c r="E13" s="18">
        <v>128.82418423999999</v>
      </c>
      <c r="F13" s="2">
        <v>161.51</v>
      </c>
      <c r="G13" s="2"/>
      <c r="H13" s="10">
        <f t="shared" si="0"/>
        <v>27.163295835373287</v>
      </c>
      <c r="I13" s="12">
        <f t="shared" si="2"/>
        <v>0.99977421375475362</v>
      </c>
      <c r="J13" s="16">
        <f t="shared" si="3"/>
        <v>6.5390035018717141</v>
      </c>
      <c r="K13" s="16">
        <f t="shared" si="1"/>
        <v>122.28518073812828</v>
      </c>
      <c r="L13" s="16"/>
    </row>
    <row r="14" spans="1:14" x14ac:dyDescent="0.25">
      <c r="A14">
        <v>11</v>
      </c>
      <c r="B14" t="s">
        <v>38</v>
      </c>
      <c r="C14" s="5">
        <v>8396.65</v>
      </c>
      <c r="D14" s="19">
        <v>6.0190467064000002</v>
      </c>
      <c r="E14" s="18">
        <v>101.62399434</v>
      </c>
      <c r="F14" s="2">
        <v>162.46</v>
      </c>
      <c r="G14" s="2"/>
      <c r="H14" s="10">
        <f t="shared" si="0"/>
        <v>26.990985105209052</v>
      </c>
      <c r="I14" s="12">
        <f t="shared" si="2"/>
        <v>0.99977132296553628</v>
      </c>
      <c r="J14" s="16">
        <f t="shared" si="3"/>
        <v>6.6194373175137704</v>
      </c>
      <c r="K14" s="16">
        <f t="shared" si="1"/>
        <v>95.004557022486225</v>
      </c>
      <c r="L14" s="16"/>
    </row>
    <row r="15" spans="1:14" x14ac:dyDescent="0.25">
      <c r="A15">
        <v>21</v>
      </c>
      <c r="B15" t="s">
        <v>39</v>
      </c>
      <c r="C15" s="5">
        <v>1.1499999999999999</v>
      </c>
      <c r="D15" s="19">
        <v>6.1994865280999996</v>
      </c>
      <c r="E15" s="18">
        <v>60.257227579999999</v>
      </c>
      <c r="F15" s="2">
        <v>161.69999999999999</v>
      </c>
      <c r="G15" s="2"/>
      <c r="H15" s="10">
        <f t="shared" si="0"/>
        <v>26.082805288320763</v>
      </c>
      <c r="I15" s="12">
        <f t="shared" si="2"/>
        <v>0.99975512860324722</v>
      </c>
      <c r="J15" s="16">
        <f t="shared" si="3"/>
        <v>6.817765296292186</v>
      </c>
      <c r="K15" s="16">
        <f t="shared" si="1"/>
        <v>53.439462283707812</v>
      </c>
      <c r="L15" s="16"/>
    </row>
    <row r="16" spans="1:14" x14ac:dyDescent="0.25">
      <c r="A16">
        <v>24</v>
      </c>
      <c r="B16" t="s">
        <v>40</v>
      </c>
      <c r="C16" s="5">
        <v>801.54</v>
      </c>
      <c r="D16" s="19">
        <v>7.6112205873000001</v>
      </c>
      <c r="E16" s="18">
        <v>78.064839430999996</v>
      </c>
      <c r="F16" s="2">
        <v>167.56</v>
      </c>
      <c r="G16" s="2"/>
      <c r="H16" s="10">
        <f t="shared" si="0"/>
        <v>22.014865825803131</v>
      </c>
      <c r="I16" s="12">
        <f t="shared" si="2"/>
        <v>0.99965633667774156</v>
      </c>
      <c r="J16" s="16">
        <f t="shared" si="3"/>
        <v>8.3694653789411806</v>
      </c>
      <c r="K16" s="16">
        <f t="shared" si="1"/>
        <v>69.69537405205881</v>
      </c>
      <c r="L16" s="16"/>
    </row>
    <row r="17" spans="1:14" x14ac:dyDescent="0.25">
      <c r="A17">
        <v>30</v>
      </c>
      <c r="B17" t="s">
        <v>41</v>
      </c>
      <c r="C17" s="5">
        <v>4474.16</v>
      </c>
      <c r="D17" s="19">
        <v>6.3913026562999997</v>
      </c>
      <c r="E17" s="18">
        <v>83.693596499999998</v>
      </c>
      <c r="F17" s="2">
        <v>165.77</v>
      </c>
      <c r="G17" s="2"/>
      <c r="H17" s="10">
        <f t="shared" si="0"/>
        <v>25.93680958553858</v>
      </c>
      <c r="I17" s="12">
        <f t="shared" si="2"/>
        <v>0.99975236543174384</v>
      </c>
      <c r="J17" s="16">
        <f t="shared" si="3"/>
        <v>7.0286919437087239</v>
      </c>
      <c r="K17" s="16">
        <f t="shared" si="1"/>
        <v>76.664904556291276</v>
      </c>
      <c r="L17" s="16"/>
    </row>
    <row r="18" spans="1:14" x14ac:dyDescent="0.25">
      <c r="A18">
        <v>35</v>
      </c>
      <c r="B18" t="s">
        <v>42</v>
      </c>
      <c r="C18" s="5">
        <v>1058.27</v>
      </c>
      <c r="D18" s="19">
        <v>4.9162112924999999</v>
      </c>
      <c r="E18" s="18">
        <v>53.009105691000002</v>
      </c>
      <c r="F18" s="2">
        <v>165.04</v>
      </c>
      <c r="G18" s="2"/>
      <c r="H18" s="10">
        <f t="shared" si="0"/>
        <v>33.570566881813896</v>
      </c>
      <c r="I18" s="12">
        <f t="shared" si="2"/>
        <v>0.99985215406465755</v>
      </c>
      <c r="J18" s="16">
        <f t="shared" si="3"/>
        <v>5.4070328957074318</v>
      </c>
      <c r="K18" s="16">
        <f t="shared" si="1"/>
        <v>47.602072795292571</v>
      </c>
      <c r="L18" s="16"/>
    </row>
    <row r="19" spans="1:14" x14ac:dyDescent="0.25">
      <c r="A19">
        <v>39</v>
      </c>
      <c r="B19" t="s">
        <v>43</v>
      </c>
      <c r="C19" s="5">
        <v>98.57</v>
      </c>
      <c r="D19" s="19">
        <v>7.8975706201999998</v>
      </c>
      <c r="E19" s="18">
        <v>88.092794183999999</v>
      </c>
      <c r="F19" s="2">
        <v>160.84</v>
      </c>
      <c r="G19" s="2"/>
      <c r="H19" s="10">
        <f t="shared" si="0"/>
        <v>20.365756475619442</v>
      </c>
      <c r="I19" s="12">
        <f t="shared" si="2"/>
        <v>0.99959847092278109</v>
      </c>
      <c r="J19" s="16">
        <f t="shared" si="3"/>
        <v>8.683839467552259</v>
      </c>
      <c r="K19" s="16">
        <f t="shared" si="1"/>
        <v>79.408954716447738</v>
      </c>
      <c r="L19" s="16"/>
    </row>
    <row r="20" spans="1:14" x14ac:dyDescent="0.25">
      <c r="A20">
        <v>44</v>
      </c>
      <c r="B20" t="s">
        <v>44</v>
      </c>
      <c r="C20" s="5">
        <v>23422.22</v>
      </c>
      <c r="D20" s="19">
        <v>6.9731502471000004</v>
      </c>
      <c r="E20" s="18">
        <v>68.496674545000005</v>
      </c>
      <c r="F20" s="2">
        <v>163.76</v>
      </c>
      <c r="G20" s="2"/>
      <c r="H20" s="10">
        <f t="shared" si="0"/>
        <v>23.484364196527192</v>
      </c>
      <c r="I20" s="12">
        <f t="shared" si="2"/>
        <v>0.99969797568756835</v>
      </c>
      <c r="J20" s="16">
        <f t="shared" si="3"/>
        <v>7.6681486048102521</v>
      </c>
      <c r="K20" s="16">
        <f t="shared" si="1"/>
        <v>60.828525940189749</v>
      </c>
      <c r="L20" s="16"/>
    </row>
    <row r="21" spans="1:14" x14ac:dyDescent="0.25">
      <c r="A21">
        <v>47</v>
      </c>
      <c r="B21" t="s">
        <v>45</v>
      </c>
      <c r="C21" s="5">
        <v>21.39</v>
      </c>
      <c r="D21" s="19">
        <v>5.9668466295</v>
      </c>
      <c r="E21" s="18">
        <v>80.555094585000006</v>
      </c>
      <c r="F21" s="2">
        <v>165.9</v>
      </c>
      <c r="G21" s="2"/>
      <c r="H21" s="10">
        <f t="shared" si="0"/>
        <v>27.803630678186515</v>
      </c>
      <c r="I21" s="12">
        <f t="shared" si="2"/>
        <v>0.99978448978107726</v>
      </c>
      <c r="J21" s="16">
        <f t="shared" si="3"/>
        <v>6.5621167843842594</v>
      </c>
      <c r="K21" s="16">
        <f t="shared" si="1"/>
        <v>73.992977800615748</v>
      </c>
      <c r="L21" s="16"/>
    </row>
    <row r="22" spans="1:14" x14ac:dyDescent="0.25">
      <c r="A22">
        <v>54</v>
      </c>
      <c r="B22" t="s">
        <v>46</v>
      </c>
      <c r="C22" s="5">
        <v>10242.709999999999</v>
      </c>
      <c r="D22" s="19">
        <v>5.0011850492000001</v>
      </c>
      <c r="E22" s="18">
        <v>47.385681847999997</v>
      </c>
      <c r="F22" s="2">
        <v>166.16</v>
      </c>
      <c r="G22" s="2"/>
      <c r="H22" s="10">
        <f t="shared" si="0"/>
        <v>33.22412555531799</v>
      </c>
      <c r="I22" s="12">
        <f t="shared" si="2"/>
        <v>0.99984905557997894</v>
      </c>
      <c r="J22" s="16">
        <f t="shared" si="3"/>
        <v>5.5004731630456636</v>
      </c>
      <c r="K22" s="16">
        <f t="shared" si="1"/>
        <v>41.885208684954335</v>
      </c>
      <c r="L22" s="16"/>
    </row>
    <row r="23" spans="1:14" x14ac:dyDescent="0.25">
      <c r="A23">
        <v>58</v>
      </c>
      <c r="B23" t="s">
        <v>47</v>
      </c>
      <c r="C23" s="5">
        <v>111.18</v>
      </c>
      <c r="D23" s="19">
        <v>7.4155103896999996</v>
      </c>
      <c r="E23" s="18">
        <v>75.878313214000002</v>
      </c>
      <c r="F23" s="2">
        <v>162.15</v>
      </c>
      <c r="G23" s="2"/>
      <c r="H23" s="10">
        <f t="shared" si="0"/>
        <v>21.866330364154464</v>
      </c>
      <c r="I23" s="12">
        <f t="shared" si="2"/>
        <v>0.99965165496948594</v>
      </c>
      <c r="J23" s="16">
        <f t="shared" si="3"/>
        <v>8.1542199568577267</v>
      </c>
      <c r="K23" s="16">
        <f t="shared" si="1"/>
        <v>67.724093257142272</v>
      </c>
      <c r="L23" s="16"/>
    </row>
    <row r="24" spans="1:14" x14ac:dyDescent="0.25">
      <c r="A24">
        <v>63</v>
      </c>
      <c r="B24" t="s">
        <v>48</v>
      </c>
      <c r="C24" s="5">
        <v>1.53</v>
      </c>
      <c r="D24" s="19">
        <v>7.5590915680000004</v>
      </c>
      <c r="E24" s="18">
        <v>42.328091907999998</v>
      </c>
      <c r="F24" s="2">
        <v>171.84</v>
      </c>
      <c r="G24" s="2"/>
      <c r="H24" s="10">
        <f t="shared" si="0"/>
        <v>22.732890381623697</v>
      </c>
      <c r="I24" s="12">
        <f t="shared" si="2"/>
        <v>0.99967769020766284</v>
      </c>
      <c r="J24" s="16">
        <f t="shared" si="3"/>
        <v>8.3123207186431074</v>
      </c>
      <c r="K24" s="16">
        <f t="shared" si="1"/>
        <v>34.01577118935689</v>
      </c>
      <c r="L24" s="16"/>
    </row>
    <row r="25" spans="1:14" x14ac:dyDescent="0.25">
      <c r="A25">
        <v>68</v>
      </c>
      <c r="B25" t="s">
        <v>49</v>
      </c>
      <c r="C25" s="5">
        <v>3.06</v>
      </c>
      <c r="D25" s="19">
        <v>1.2067436775</v>
      </c>
      <c r="E25" s="18">
        <v>51.634220790999997</v>
      </c>
      <c r="F25" s="2">
        <v>158.32</v>
      </c>
      <c r="G25" s="3"/>
      <c r="H25" s="10">
        <f t="shared" si="0"/>
        <v>131.19604680920318</v>
      </c>
      <c r="I25" s="12">
        <f t="shared" si="2"/>
        <v>0.99999031723790199</v>
      </c>
      <c r="J25" s="16">
        <f t="shared" si="3"/>
        <v>1.3274051921768635</v>
      </c>
      <c r="K25" s="16">
        <f t="shared" si="1"/>
        <v>50.306815598823135</v>
      </c>
      <c r="L25" s="16"/>
    </row>
    <row r="26" spans="1:14" x14ac:dyDescent="0.25">
      <c r="C26" s="5"/>
    </row>
    <row r="27" spans="1:14" x14ac:dyDescent="0.25">
      <c r="C27" s="5"/>
    </row>
    <row r="28" spans="1:14" x14ac:dyDescent="0.25">
      <c r="C28" s="2"/>
    </row>
    <row r="29" spans="1:14" s="3" customFormat="1" x14ac:dyDescent="0.25">
      <c r="A29" s="3" t="s">
        <v>7</v>
      </c>
      <c r="C29" s="3" t="s">
        <v>3</v>
      </c>
      <c r="D29" s="3" t="s">
        <v>1</v>
      </c>
      <c r="E29" s="3" t="s">
        <v>2</v>
      </c>
      <c r="F29" s="3" t="s">
        <v>24</v>
      </c>
      <c r="H29" s="10" t="s">
        <v>17</v>
      </c>
      <c r="I29" s="10" t="s">
        <v>17</v>
      </c>
      <c r="J29" s="8" t="s">
        <v>25</v>
      </c>
      <c r="K29" s="8" t="s">
        <v>26</v>
      </c>
    </row>
    <row r="30" spans="1:14" x14ac:dyDescent="0.25">
      <c r="C30" s="3" t="s">
        <v>4</v>
      </c>
      <c r="D30" s="3" t="s">
        <v>18</v>
      </c>
      <c r="E30" s="3" t="s">
        <v>18</v>
      </c>
      <c r="F30" t="s">
        <v>18</v>
      </c>
      <c r="H30" s="10" t="s">
        <v>27</v>
      </c>
      <c r="I30" s="10" t="s">
        <v>29</v>
      </c>
      <c r="J30" s="6"/>
      <c r="K30" s="6"/>
    </row>
    <row r="31" spans="1:14" x14ac:dyDescent="0.25">
      <c r="A31">
        <v>1</v>
      </c>
      <c r="B31" t="s">
        <v>31</v>
      </c>
      <c r="C31" s="5">
        <v>12716.09</v>
      </c>
      <c r="D31" s="19">
        <v>25.858214135000001</v>
      </c>
      <c r="E31" s="19">
        <v>83.911721989</v>
      </c>
      <c r="F31" s="2">
        <v>151.15</v>
      </c>
      <c r="G31" s="2"/>
      <c r="H31" s="10">
        <f t="shared" ref="H31:H49" si="4">F31/D31</f>
        <v>5.8453379344327256</v>
      </c>
      <c r="I31" s="12">
        <f t="shared" ref="I31:I49" si="5">((F31)/(D31)*TANH((D31)/(F31))*(1-EXP(-(F31)/(D31))))^0.5</f>
        <v>0.9937261652439785</v>
      </c>
      <c r="J31" s="5">
        <f t="shared" ref="J31:J49" si="6">MIN(1.1*I31*D31,E31)</f>
        <v>28.265582369674313</v>
      </c>
      <c r="K31" s="5">
        <f t="shared" ref="K31:K49" si="7">MAX(0,E31-J31)</f>
        <v>55.646139619325687</v>
      </c>
      <c r="N31" s="1"/>
    </row>
    <row r="32" spans="1:14" x14ac:dyDescent="0.25">
      <c r="A32">
        <v>4</v>
      </c>
      <c r="B32" t="s">
        <v>32</v>
      </c>
      <c r="C32" s="5">
        <v>3106.05</v>
      </c>
      <c r="D32" s="19">
        <v>17.201473235000002</v>
      </c>
      <c r="E32" s="19">
        <v>106.37297900999999</v>
      </c>
      <c r="F32" s="2">
        <v>162.71</v>
      </c>
      <c r="G32" s="2"/>
      <c r="H32" s="10">
        <f t="shared" si="4"/>
        <v>9.4590735210361174</v>
      </c>
      <c r="I32" s="12">
        <f t="shared" si="5"/>
        <v>0.99810491249246991</v>
      </c>
      <c r="J32" s="5">
        <f t="shared" si="6"/>
        <v>18.885762431757364</v>
      </c>
      <c r="K32" s="5">
        <f t="shared" si="7"/>
        <v>87.487216578242624</v>
      </c>
    </row>
    <row r="33" spans="1:11" x14ac:dyDescent="0.25">
      <c r="A33">
        <v>5</v>
      </c>
      <c r="B33" t="s">
        <v>33</v>
      </c>
      <c r="C33" s="5">
        <v>5535.11</v>
      </c>
      <c r="D33" s="19">
        <v>19.267967843000001</v>
      </c>
      <c r="E33" s="19">
        <v>97.307394334999998</v>
      </c>
      <c r="F33" s="2">
        <v>163.31</v>
      </c>
      <c r="G33" s="2"/>
      <c r="H33" s="10">
        <f t="shared" si="4"/>
        <v>8.4757251688755577</v>
      </c>
      <c r="I33" s="12">
        <f t="shared" si="5"/>
        <v>0.99758614186842698</v>
      </c>
      <c r="J33" s="5">
        <f t="shared" si="6"/>
        <v>21.143603472357619</v>
      </c>
      <c r="K33" s="5">
        <f t="shared" si="7"/>
        <v>76.163790862642372</v>
      </c>
    </row>
    <row r="34" spans="1:11" x14ac:dyDescent="0.25">
      <c r="A34">
        <v>7</v>
      </c>
      <c r="B34" t="s">
        <v>34</v>
      </c>
      <c r="C34" s="5">
        <v>0.38</v>
      </c>
      <c r="D34" s="19">
        <v>5.6382594108999999</v>
      </c>
      <c r="E34" s="19">
        <v>32.461907386999997</v>
      </c>
      <c r="F34" s="2">
        <v>152.97</v>
      </c>
      <c r="G34" s="2"/>
      <c r="H34" s="10">
        <f t="shared" si="4"/>
        <v>27.130713373044742</v>
      </c>
      <c r="I34" s="12">
        <f t="shared" si="5"/>
        <v>0.99977367134922768</v>
      </c>
      <c r="J34" s="5">
        <f t="shared" si="6"/>
        <v>6.2006816423803093</v>
      </c>
      <c r="K34" s="5">
        <f t="shared" si="7"/>
        <v>26.261225744619686</v>
      </c>
    </row>
    <row r="35" spans="1:11" x14ac:dyDescent="0.25">
      <c r="A35">
        <v>8</v>
      </c>
      <c r="B35" t="s">
        <v>35</v>
      </c>
      <c r="C35" s="5">
        <v>3642.45</v>
      </c>
      <c r="D35" s="19">
        <v>9.8057451354000005</v>
      </c>
      <c r="E35" s="19">
        <v>46.852414697</v>
      </c>
      <c r="F35" s="2">
        <v>153.1</v>
      </c>
      <c r="G35" s="2"/>
      <c r="H35" s="10">
        <f t="shared" si="4"/>
        <v>15.613295867469501</v>
      </c>
      <c r="I35" s="12">
        <f t="shared" si="5"/>
        <v>0.99931711355279895</v>
      </c>
      <c r="J35" s="5">
        <f t="shared" si="6"/>
        <v>10.778953817436562</v>
      </c>
      <c r="K35" s="5">
        <f t="shared" si="7"/>
        <v>36.073460879563441</v>
      </c>
    </row>
    <row r="36" spans="1:11" x14ac:dyDescent="0.25">
      <c r="A36">
        <v>9</v>
      </c>
      <c r="B36" t="s">
        <v>36</v>
      </c>
      <c r="C36" s="5">
        <v>5208.08</v>
      </c>
      <c r="D36" s="19">
        <v>10.215912960000001</v>
      </c>
      <c r="E36" s="19">
        <v>44.798037051000001</v>
      </c>
      <c r="F36" s="2">
        <v>153.66</v>
      </c>
      <c r="G36" s="2"/>
      <c r="H36" s="10">
        <f t="shared" si="4"/>
        <v>15.041240132100732</v>
      </c>
      <c r="I36" s="12">
        <f t="shared" si="5"/>
        <v>0.99926419852799686</v>
      </c>
      <c r="J36" s="5">
        <f t="shared" si="6"/>
        <v>11.229235683826795</v>
      </c>
      <c r="K36" s="5">
        <f t="shared" si="7"/>
        <v>33.568801367173208</v>
      </c>
    </row>
    <row r="37" spans="1:11" x14ac:dyDescent="0.25">
      <c r="A37">
        <v>10</v>
      </c>
      <c r="B37" t="s">
        <v>37</v>
      </c>
      <c r="C37" s="5">
        <v>4985.7299999999996</v>
      </c>
      <c r="D37" s="19">
        <v>16.904021644</v>
      </c>
      <c r="E37" s="19">
        <v>114.79055748</v>
      </c>
      <c r="F37" s="2">
        <v>165.01</v>
      </c>
      <c r="G37" s="2"/>
      <c r="H37" s="10">
        <f t="shared" si="4"/>
        <v>9.7615823899852536</v>
      </c>
      <c r="I37" s="12">
        <f t="shared" si="5"/>
        <v>0.99822795531105057</v>
      </c>
      <c r="J37" s="5">
        <f t="shared" si="6"/>
        <v>18.561473658446253</v>
      </c>
      <c r="K37" s="5">
        <f t="shared" si="7"/>
        <v>96.229083821553758</v>
      </c>
    </row>
    <row r="38" spans="1:11" x14ac:dyDescent="0.25">
      <c r="A38">
        <v>11</v>
      </c>
      <c r="B38" t="s">
        <v>38</v>
      </c>
      <c r="C38" s="5">
        <v>8396.65</v>
      </c>
      <c r="D38" s="19">
        <v>16.659270437</v>
      </c>
      <c r="E38" s="19">
        <v>83.394986368000005</v>
      </c>
      <c r="F38" s="2">
        <v>160.66999999999999</v>
      </c>
      <c r="G38" s="2"/>
      <c r="H38" s="10">
        <f t="shared" si="4"/>
        <v>9.644479967331236</v>
      </c>
      <c r="I38" s="12">
        <f t="shared" si="5"/>
        <v>0.99818193725198379</v>
      </c>
      <c r="J38" s="5">
        <f t="shared" si="6"/>
        <v>18.291881121810302</v>
      </c>
      <c r="K38" s="5">
        <f t="shared" si="7"/>
        <v>65.103105246189699</v>
      </c>
    </row>
    <row r="39" spans="1:11" x14ac:dyDescent="0.25">
      <c r="A39">
        <v>21</v>
      </c>
      <c r="B39" t="s">
        <v>39</v>
      </c>
      <c r="C39" s="5">
        <v>1.1499999999999999</v>
      </c>
      <c r="D39" s="19">
        <v>8.3822097778</v>
      </c>
      <c r="E39" s="19">
        <v>33.791162808999999</v>
      </c>
      <c r="F39" s="2">
        <v>150</v>
      </c>
      <c r="G39" s="2"/>
      <c r="H39" s="10">
        <f t="shared" si="4"/>
        <v>17.895042474034703</v>
      </c>
      <c r="I39" s="12">
        <f t="shared" si="5"/>
        <v>0.99948005053645528</v>
      </c>
      <c r="J39" s="5">
        <f t="shared" si="6"/>
        <v>9.215636597554985</v>
      </c>
      <c r="K39" s="5">
        <f t="shared" si="7"/>
        <v>24.575526211445016</v>
      </c>
    </row>
    <row r="40" spans="1:11" x14ac:dyDescent="0.25">
      <c r="A40">
        <v>24</v>
      </c>
      <c r="B40" t="s">
        <v>40</v>
      </c>
      <c r="C40" s="5">
        <v>801.54</v>
      </c>
      <c r="D40" s="19">
        <v>20.094123205999999</v>
      </c>
      <c r="E40" s="19">
        <v>70.493668704000001</v>
      </c>
      <c r="F40" s="2">
        <v>173.83</v>
      </c>
      <c r="G40" s="2"/>
      <c r="H40" s="10">
        <f t="shared" si="4"/>
        <v>8.6507880049274952</v>
      </c>
      <c r="I40" s="12">
        <f t="shared" si="5"/>
        <v>0.99769498825970759</v>
      </c>
      <c r="J40" s="5">
        <f t="shared" si="6"/>
        <v>22.052586617709217</v>
      </c>
      <c r="K40" s="5">
        <f t="shared" si="7"/>
        <v>48.441082086290784</v>
      </c>
    </row>
    <row r="41" spans="1:11" x14ac:dyDescent="0.25">
      <c r="A41">
        <v>30</v>
      </c>
      <c r="B41" t="s">
        <v>41</v>
      </c>
      <c r="C41" s="5">
        <v>4474.16</v>
      </c>
      <c r="D41" s="19">
        <v>21.261270285999998</v>
      </c>
      <c r="E41" s="19">
        <v>69.792062272999999</v>
      </c>
      <c r="F41" s="2">
        <v>169.98</v>
      </c>
      <c r="G41" s="2"/>
      <c r="H41" s="10">
        <f t="shared" si="4"/>
        <v>7.9948186403484778</v>
      </c>
      <c r="I41" s="12">
        <f t="shared" si="5"/>
        <v>0.997237126791788</v>
      </c>
      <c r="J41" s="5">
        <f t="shared" si="6"/>
        <v>23.322780901149684</v>
      </c>
      <c r="K41" s="5">
        <f t="shared" si="7"/>
        <v>46.469281371850315</v>
      </c>
    </row>
    <row r="42" spans="1:11" x14ac:dyDescent="0.25">
      <c r="A42">
        <v>35</v>
      </c>
      <c r="B42" t="s">
        <v>42</v>
      </c>
      <c r="C42" s="5">
        <v>1058.27</v>
      </c>
      <c r="D42" s="19">
        <v>18.975348880999999</v>
      </c>
      <c r="E42" s="19">
        <v>44.765608501000003</v>
      </c>
      <c r="F42" s="2">
        <v>168.52</v>
      </c>
      <c r="G42" s="2"/>
      <c r="H42" s="10">
        <f t="shared" si="4"/>
        <v>8.8809961311825436</v>
      </c>
      <c r="I42" s="12">
        <f t="shared" si="5"/>
        <v>0.99782596225541453</v>
      </c>
      <c r="J42" s="5">
        <f t="shared" si="6"/>
        <v>20.827505331947631</v>
      </c>
      <c r="K42" s="5">
        <f t="shared" si="7"/>
        <v>23.938103169052372</v>
      </c>
    </row>
    <row r="43" spans="1:11" x14ac:dyDescent="0.25">
      <c r="A43">
        <v>39</v>
      </c>
      <c r="B43" t="s">
        <v>43</v>
      </c>
      <c r="C43" s="5">
        <v>98.57</v>
      </c>
      <c r="D43" s="19">
        <v>25.763894298</v>
      </c>
      <c r="E43" s="19">
        <v>72.960298617000007</v>
      </c>
      <c r="F43" s="2">
        <v>169.9</v>
      </c>
      <c r="G43" s="2"/>
      <c r="H43" s="10">
        <f t="shared" si="4"/>
        <v>6.5944999631980714</v>
      </c>
      <c r="I43" s="12">
        <f t="shared" si="5"/>
        <v>0.99551359695988106</v>
      </c>
      <c r="J43" s="5">
        <f t="shared" si="6"/>
        <v>28.213137792725767</v>
      </c>
      <c r="K43" s="5">
        <f t="shared" si="7"/>
        <v>44.747160824274239</v>
      </c>
    </row>
    <row r="44" spans="1:11" x14ac:dyDescent="0.25">
      <c r="A44">
        <v>44</v>
      </c>
      <c r="B44" t="s">
        <v>44</v>
      </c>
      <c r="C44" s="5">
        <v>23422.22</v>
      </c>
      <c r="D44" s="19">
        <v>27.916846662000001</v>
      </c>
      <c r="E44" s="19">
        <v>54.441648252</v>
      </c>
      <c r="F44" s="2">
        <v>162.58000000000001</v>
      </c>
      <c r="G44" s="2"/>
      <c r="H44" s="10">
        <f t="shared" si="4"/>
        <v>5.8237236450240459</v>
      </c>
      <c r="I44" s="12">
        <f t="shared" si="5"/>
        <v>0.99365910527991541</v>
      </c>
      <c r="J44" s="5">
        <f t="shared" si="6"/>
        <v>30.51381176403947</v>
      </c>
      <c r="K44" s="5">
        <f t="shared" si="7"/>
        <v>23.92783648796053</v>
      </c>
    </row>
    <row r="45" spans="1:11" x14ac:dyDescent="0.25">
      <c r="A45">
        <v>47</v>
      </c>
      <c r="B45" t="s">
        <v>45</v>
      </c>
      <c r="C45" s="5">
        <v>21.39</v>
      </c>
      <c r="D45" s="19">
        <v>12.302783216</v>
      </c>
      <c r="E45" s="19">
        <v>68.410777095</v>
      </c>
      <c r="F45" s="2">
        <v>171.02</v>
      </c>
      <c r="G45" s="2"/>
      <c r="H45" s="10">
        <f t="shared" si="4"/>
        <v>13.900919572213976</v>
      </c>
      <c r="I45" s="12">
        <f t="shared" si="5"/>
        <v>0.99913844711644062</v>
      </c>
      <c r="J45" s="5">
        <f t="shared" si="6"/>
        <v>13.521402089408895</v>
      </c>
      <c r="K45" s="5">
        <f t="shared" si="7"/>
        <v>54.889375005591106</v>
      </c>
    </row>
    <row r="46" spans="1:11" x14ac:dyDescent="0.25">
      <c r="A46">
        <v>54</v>
      </c>
      <c r="B46" t="s">
        <v>46</v>
      </c>
      <c r="C46" s="5">
        <v>10242.709999999999</v>
      </c>
      <c r="D46" s="19">
        <v>20.338595346999998</v>
      </c>
      <c r="E46" s="19">
        <v>36.741644182999998</v>
      </c>
      <c r="F46" s="2">
        <v>164.67</v>
      </c>
      <c r="G46" s="2"/>
      <c r="H46" s="10">
        <f t="shared" si="4"/>
        <v>8.0964293349928553</v>
      </c>
      <c r="I46" s="12">
        <f t="shared" si="5"/>
        <v>0.99731777510644126</v>
      </c>
      <c r="J46" s="5">
        <f t="shared" si="6"/>
        <v>22.312446926286281</v>
      </c>
      <c r="K46" s="5">
        <f t="shared" si="7"/>
        <v>14.429197256713717</v>
      </c>
    </row>
    <row r="47" spans="1:11" x14ac:dyDescent="0.25">
      <c r="A47">
        <v>58</v>
      </c>
      <c r="B47" t="s">
        <v>47</v>
      </c>
      <c r="C47" s="5">
        <v>111.18</v>
      </c>
      <c r="D47" s="19">
        <v>24.107080934999999</v>
      </c>
      <c r="E47" s="19">
        <v>63.494820728999997</v>
      </c>
      <c r="F47" s="2">
        <v>169.74</v>
      </c>
      <c r="G47" s="2"/>
      <c r="H47" s="10">
        <f t="shared" si="4"/>
        <v>7.0410847525534317</v>
      </c>
      <c r="I47" s="12">
        <f t="shared" si="5"/>
        <v>0.99622332029584315</v>
      </c>
      <c r="J47" s="5">
        <f t="shared" si="6"/>
        <v>26.417639832876954</v>
      </c>
      <c r="K47" s="5">
        <f t="shared" si="7"/>
        <v>37.077180896123039</v>
      </c>
    </row>
    <row r="48" spans="1:11" x14ac:dyDescent="0.25">
      <c r="A48">
        <v>63</v>
      </c>
      <c r="B48" t="s">
        <v>48</v>
      </c>
      <c r="C48" s="5">
        <v>1.53</v>
      </c>
      <c r="D48" s="19">
        <v>12.148836327</v>
      </c>
      <c r="E48" s="19">
        <v>23.242969083999999</v>
      </c>
      <c r="F48" s="2">
        <v>176.69</v>
      </c>
      <c r="G48" s="2"/>
      <c r="H48" s="10">
        <f t="shared" si="4"/>
        <v>14.543779769863056</v>
      </c>
      <c r="I48" s="12">
        <f t="shared" si="5"/>
        <v>0.9992129946641134</v>
      </c>
      <c r="J48" s="5">
        <f t="shared" si="6"/>
        <v>13.353202640784422</v>
      </c>
      <c r="K48" s="5">
        <f t="shared" si="7"/>
        <v>9.8897664432155761</v>
      </c>
    </row>
    <row r="49" spans="1:14" x14ac:dyDescent="0.25">
      <c r="A49">
        <v>68</v>
      </c>
      <c r="B49" t="s">
        <v>49</v>
      </c>
      <c r="C49" s="5">
        <v>3.06</v>
      </c>
      <c r="D49" s="19">
        <v>5.126715978</v>
      </c>
      <c r="E49" s="19">
        <v>45.927924441999998</v>
      </c>
      <c r="F49" s="2">
        <v>153.13999999999999</v>
      </c>
      <c r="G49" s="2"/>
      <c r="H49" s="10">
        <f t="shared" si="4"/>
        <v>29.870974061594481</v>
      </c>
      <c r="I49" s="12">
        <f t="shared" si="5"/>
        <v>0.99981327783159379</v>
      </c>
      <c r="J49" s="5">
        <f t="shared" si="6"/>
        <v>5.6383345771233637</v>
      </c>
      <c r="K49" s="5">
        <f t="shared" si="7"/>
        <v>40.289589864876632</v>
      </c>
    </row>
    <row r="50" spans="1:14" x14ac:dyDescent="0.25">
      <c r="C50" s="2"/>
      <c r="D50" s="2"/>
      <c r="E50" s="2"/>
      <c r="F50" s="3"/>
      <c r="G50" s="2"/>
      <c r="H50" s="10"/>
      <c r="I50" s="12"/>
      <c r="J50" s="5"/>
      <c r="K50" s="5"/>
    </row>
    <row r="51" spans="1:14" x14ac:dyDescent="0.25">
      <c r="C51" s="2"/>
      <c r="D51" s="2"/>
      <c r="E51" s="2"/>
      <c r="F51" s="3"/>
      <c r="G51" s="2"/>
      <c r="H51" s="10"/>
      <c r="I51" s="12"/>
      <c r="J51" s="5"/>
      <c r="K51" s="5"/>
    </row>
    <row r="52" spans="1:14" x14ac:dyDescent="0.25">
      <c r="C52" s="2"/>
      <c r="D52" s="2"/>
      <c r="E52" s="2"/>
      <c r="F52" s="3"/>
      <c r="G52" s="2"/>
      <c r="H52" s="10"/>
      <c r="I52" s="12"/>
      <c r="J52" s="5"/>
      <c r="K52" s="5"/>
    </row>
    <row r="53" spans="1:14" s="3" customFormat="1" x14ac:dyDescent="0.25">
      <c r="A53" s="3" t="s">
        <v>8</v>
      </c>
      <c r="C53" s="3" t="s">
        <v>3</v>
      </c>
      <c r="D53" s="3" t="s">
        <v>1</v>
      </c>
      <c r="E53" s="3" t="s">
        <v>2</v>
      </c>
      <c r="F53" s="3" t="s">
        <v>24</v>
      </c>
      <c r="H53" s="10" t="s">
        <v>17</v>
      </c>
      <c r="I53" s="10" t="s">
        <v>17</v>
      </c>
      <c r="J53" s="8" t="s">
        <v>25</v>
      </c>
      <c r="K53" s="8" t="s">
        <v>26</v>
      </c>
    </row>
    <row r="54" spans="1:14" x14ac:dyDescent="0.25">
      <c r="C54" s="3" t="s">
        <v>4</v>
      </c>
      <c r="D54" s="3" t="s">
        <v>18</v>
      </c>
      <c r="E54" s="3" t="s">
        <v>18</v>
      </c>
      <c r="F54" t="s">
        <v>18</v>
      </c>
      <c r="H54" s="10" t="s">
        <v>27</v>
      </c>
      <c r="I54" s="10" t="s">
        <v>29</v>
      </c>
      <c r="J54" s="6"/>
      <c r="K54" s="6"/>
    </row>
    <row r="55" spans="1:14" x14ac:dyDescent="0.25">
      <c r="A55">
        <v>1</v>
      </c>
      <c r="B55" t="s">
        <v>31</v>
      </c>
      <c r="C55" s="5">
        <v>12716.09</v>
      </c>
      <c r="D55" s="19">
        <v>54.291936612000001</v>
      </c>
      <c r="E55" s="19">
        <v>103.13416723</v>
      </c>
      <c r="F55" s="2">
        <v>170.7</v>
      </c>
      <c r="G55" s="2"/>
      <c r="H55" s="10">
        <f t="shared" ref="H55:H73" si="8">F55/D55</f>
        <v>3.1441133002846433</v>
      </c>
      <c r="I55" s="12">
        <f t="shared" ref="I55:I73" si="9">((F55)/(D55)*TANH((D55)/(F55))*(1-EXP(-(F55)/(D55))))^0.5</f>
        <v>0.9622281485015225</v>
      </c>
      <c r="J55" s="5">
        <f t="shared" ref="J55:J73" si="10">MIN(1.1*I55*D55,E55)</f>
        <v>57.465352609199464</v>
      </c>
      <c r="K55" s="5">
        <f t="shared" ref="K55:K73" si="11">MAX(0,E55-J55)</f>
        <v>45.668814620800539</v>
      </c>
      <c r="N55" s="1"/>
    </row>
    <row r="56" spans="1:14" x14ac:dyDescent="0.25">
      <c r="A56">
        <v>4</v>
      </c>
      <c r="B56" t="s">
        <v>32</v>
      </c>
      <c r="C56" s="5">
        <v>3106.05</v>
      </c>
      <c r="D56" s="19">
        <v>22.246808042000001</v>
      </c>
      <c r="E56" s="19">
        <v>131.69836918999999</v>
      </c>
      <c r="F56" s="2">
        <v>193.62</v>
      </c>
      <c r="G56" s="2"/>
      <c r="H56" s="10">
        <f t="shared" si="8"/>
        <v>8.7032710326111768</v>
      </c>
      <c r="I56" s="12">
        <f t="shared" si="9"/>
        <v>0.99772600521621813</v>
      </c>
      <c r="J56" s="5">
        <f t="shared" si="10"/>
        <v>24.415840808212366</v>
      </c>
      <c r="K56" s="5">
        <f t="shared" si="11"/>
        <v>107.28252838178763</v>
      </c>
    </row>
    <row r="57" spans="1:14" x14ac:dyDescent="0.25">
      <c r="A57">
        <v>5</v>
      </c>
      <c r="B57" t="s">
        <v>33</v>
      </c>
      <c r="C57" s="5">
        <v>5535.11</v>
      </c>
      <c r="D57" s="19">
        <v>25.921246146000001</v>
      </c>
      <c r="E57" s="19">
        <v>115.41927721</v>
      </c>
      <c r="F57" s="2">
        <v>192.61</v>
      </c>
      <c r="G57" s="2"/>
      <c r="H57" s="10">
        <f t="shared" si="8"/>
        <v>7.4305841206527932</v>
      </c>
      <c r="I57" s="12">
        <f t="shared" si="9"/>
        <v>0.99670304938062149</v>
      </c>
      <c r="J57" s="5">
        <f t="shared" si="10"/>
        <v>28.419363585210277</v>
      </c>
      <c r="K57" s="5">
        <f t="shared" si="11"/>
        <v>86.999913624789727</v>
      </c>
    </row>
    <row r="58" spans="1:14" x14ac:dyDescent="0.25">
      <c r="A58">
        <v>7</v>
      </c>
      <c r="B58" t="s">
        <v>34</v>
      </c>
      <c r="C58" s="5">
        <v>0.38</v>
      </c>
      <c r="D58" s="19">
        <v>43.251026154000002</v>
      </c>
      <c r="E58" s="19">
        <v>62.972493489999998</v>
      </c>
      <c r="F58" s="2">
        <v>174.76</v>
      </c>
      <c r="G58" s="2"/>
      <c r="H58" s="10">
        <f t="shared" si="8"/>
        <v>4.0405977739753025</v>
      </c>
      <c r="I58" s="12">
        <f t="shared" si="9"/>
        <v>0.98124148410230494</v>
      </c>
      <c r="J58" s="5">
        <f t="shared" si="10"/>
        <v>46.683671201528433</v>
      </c>
      <c r="K58" s="5">
        <f t="shared" si="11"/>
        <v>16.288822288471565</v>
      </c>
    </row>
    <row r="59" spans="1:14" x14ac:dyDescent="0.25">
      <c r="A59">
        <v>8</v>
      </c>
      <c r="B59" t="s">
        <v>35</v>
      </c>
      <c r="C59" s="5">
        <v>3642.45</v>
      </c>
      <c r="D59" s="19">
        <v>36.735268595000001</v>
      </c>
      <c r="E59" s="19">
        <v>74.636465358999999</v>
      </c>
      <c r="F59" s="2">
        <v>173.97</v>
      </c>
      <c r="G59" s="2"/>
      <c r="H59" s="10">
        <f t="shared" si="8"/>
        <v>4.7357759083781108</v>
      </c>
      <c r="I59" s="12">
        <f t="shared" si="9"/>
        <v>0.98830674858891776</v>
      </c>
      <c r="J59" s="5">
        <f t="shared" si="10"/>
        <v>39.936285250031546</v>
      </c>
      <c r="K59" s="5">
        <f t="shared" si="11"/>
        <v>34.700180108968453</v>
      </c>
    </row>
    <row r="60" spans="1:14" x14ac:dyDescent="0.25">
      <c r="A60">
        <v>9</v>
      </c>
      <c r="B60" t="s">
        <v>36</v>
      </c>
      <c r="C60" s="5">
        <v>5208.08</v>
      </c>
      <c r="D60" s="19">
        <v>35.150281679999999</v>
      </c>
      <c r="E60" s="19">
        <v>70.807701499000004</v>
      </c>
      <c r="F60" s="2">
        <v>171.94</v>
      </c>
      <c r="G60" s="2"/>
      <c r="H60" s="10">
        <f t="shared" si="8"/>
        <v>4.8915681975268885</v>
      </c>
      <c r="I60" s="12">
        <f t="shared" si="9"/>
        <v>0.98938934027071923</v>
      </c>
      <c r="J60" s="5">
        <f t="shared" si="10"/>
        <v>38.25504540187567</v>
      </c>
      <c r="K60" s="5">
        <f t="shared" si="11"/>
        <v>32.552656097124334</v>
      </c>
    </row>
    <row r="61" spans="1:14" x14ac:dyDescent="0.25">
      <c r="A61">
        <v>10</v>
      </c>
      <c r="B61" t="s">
        <v>37</v>
      </c>
      <c r="C61" s="5">
        <v>4985.7299999999996</v>
      </c>
      <c r="D61" s="19">
        <v>36.178700906000003</v>
      </c>
      <c r="E61" s="19">
        <v>127.79925621</v>
      </c>
      <c r="F61" s="2">
        <v>177.53</v>
      </c>
      <c r="G61" s="2"/>
      <c r="H61" s="10">
        <f t="shared" si="8"/>
        <v>4.9070308096816655</v>
      </c>
      <c r="I61" s="12">
        <f t="shared" si="9"/>
        <v>0.98948931015763641</v>
      </c>
      <c r="J61" s="5">
        <f t="shared" si="10"/>
        <v>39.378281582065142</v>
      </c>
      <c r="K61" s="5">
        <f t="shared" si="11"/>
        <v>88.420974627934854</v>
      </c>
    </row>
    <row r="62" spans="1:14" x14ac:dyDescent="0.25">
      <c r="A62">
        <v>11</v>
      </c>
      <c r="B62" t="s">
        <v>38</v>
      </c>
      <c r="C62" s="5">
        <v>8396.65</v>
      </c>
      <c r="D62" s="19">
        <v>39.394069201999997</v>
      </c>
      <c r="E62" s="19">
        <v>100.03385057</v>
      </c>
      <c r="F62" s="2">
        <v>177.35</v>
      </c>
      <c r="G62" s="2"/>
      <c r="H62" s="10">
        <f t="shared" si="8"/>
        <v>4.5019467039722851</v>
      </c>
      <c r="I62" s="12">
        <f t="shared" si="9"/>
        <v>0.98638886569636552</v>
      </c>
      <c r="J62" s="5">
        <f t="shared" si="10"/>
        <v>42.743658358857395</v>
      </c>
      <c r="K62" s="5">
        <f t="shared" si="11"/>
        <v>57.290192211142603</v>
      </c>
    </row>
    <row r="63" spans="1:14" x14ac:dyDescent="0.25">
      <c r="A63">
        <v>21</v>
      </c>
      <c r="B63" t="s">
        <v>39</v>
      </c>
      <c r="C63" s="5">
        <v>1.1499999999999999</v>
      </c>
      <c r="D63" s="19">
        <v>31.759521484</v>
      </c>
      <c r="E63" s="19">
        <v>58.505445162000001</v>
      </c>
      <c r="F63" s="2">
        <v>172.08</v>
      </c>
      <c r="G63" s="2"/>
      <c r="H63" s="10">
        <f t="shared" si="8"/>
        <v>5.4182176544029952</v>
      </c>
      <c r="I63" s="12">
        <f t="shared" si="9"/>
        <v>0.99217578930813688</v>
      </c>
      <c r="J63" s="5">
        <f t="shared" si="10"/>
        <v>34.662131126080077</v>
      </c>
      <c r="K63" s="5">
        <f t="shared" si="11"/>
        <v>23.843314035919924</v>
      </c>
    </row>
    <row r="64" spans="1:14" x14ac:dyDescent="0.25">
      <c r="A64">
        <v>24</v>
      </c>
      <c r="B64" t="s">
        <v>40</v>
      </c>
      <c r="C64" s="5">
        <v>801.54</v>
      </c>
      <c r="D64" s="19">
        <v>20.357975536000001</v>
      </c>
      <c r="E64" s="19">
        <v>90.778534761000003</v>
      </c>
      <c r="F64" s="2">
        <v>178.48</v>
      </c>
      <c r="G64" s="2"/>
      <c r="H64" s="10">
        <f t="shared" si="8"/>
        <v>8.7670799920348212</v>
      </c>
      <c r="I64" s="12">
        <f t="shared" si="9"/>
        <v>0.99776277303994809</v>
      </c>
      <c r="J64" s="5">
        <f t="shared" si="10"/>
        <v>22.343673136706666</v>
      </c>
      <c r="K64" s="5">
        <f t="shared" si="11"/>
        <v>68.434861624293333</v>
      </c>
    </row>
    <row r="65" spans="1:14" x14ac:dyDescent="0.25">
      <c r="A65">
        <v>30</v>
      </c>
      <c r="B65" t="s">
        <v>41</v>
      </c>
      <c r="C65" s="5">
        <v>4474.16</v>
      </c>
      <c r="D65" s="19">
        <v>23.772267428999999</v>
      </c>
      <c r="E65" s="19">
        <v>89.407866685000002</v>
      </c>
      <c r="F65" s="2">
        <v>184</v>
      </c>
      <c r="G65" s="2"/>
      <c r="H65" s="10">
        <f t="shared" si="8"/>
        <v>7.7401114786188536</v>
      </c>
      <c r="I65" s="12">
        <f t="shared" si="9"/>
        <v>0.99701570560580055</v>
      </c>
      <c r="J65" s="5">
        <f t="shared" si="10"/>
        <v>26.071456383031645</v>
      </c>
      <c r="K65" s="5">
        <f t="shared" si="11"/>
        <v>63.336410301968357</v>
      </c>
    </row>
    <row r="66" spans="1:14" x14ac:dyDescent="0.25">
      <c r="A66">
        <v>35</v>
      </c>
      <c r="B66" t="s">
        <v>42</v>
      </c>
      <c r="C66" s="5">
        <v>1058.27</v>
      </c>
      <c r="D66" s="19">
        <v>25.070026384999998</v>
      </c>
      <c r="E66" s="19">
        <v>65.273934449999999</v>
      </c>
      <c r="F66" s="2">
        <v>185.76</v>
      </c>
      <c r="G66" s="2"/>
      <c r="H66" s="10">
        <f t="shared" si="8"/>
        <v>7.4096451733750337</v>
      </c>
      <c r="I66" s="12">
        <f t="shared" si="9"/>
        <v>0.99667990942159612</v>
      </c>
      <c r="J66" s="5">
        <f t="shared" si="10"/>
        <v>27.485470789258706</v>
      </c>
      <c r="K66" s="5">
        <f t="shared" si="11"/>
        <v>37.788463660741293</v>
      </c>
    </row>
    <row r="67" spans="1:14" x14ac:dyDescent="0.25">
      <c r="A67">
        <v>39</v>
      </c>
      <c r="B67" t="s">
        <v>43</v>
      </c>
      <c r="C67" s="5">
        <v>98.57</v>
      </c>
      <c r="D67" s="19">
        <v>23.455729402999999</v>
      </c>
      <c r="E67" s="19">
        <v>93.086346288000001</v>
      </c>
      <c r="F67" s="2">
        <v>185.09</v>
      </c>
      <c r="G67" s="2"/>
      <c r="H67" s="10">
        <f t="shared" si="8"/>
        <v>7.8910357814891441</v>
      </c>
      <c r="I67" s="12">
        <f t="shared" si="9"/>
        <v>0.99715039352378732</v>
      </c>
      <c r="J67" s="5">
        <f t="shared" si="10"/>
        <v>25.727778785047814</v>
      </c>
      <c r="K67" s="5">
        <f t="shared" si="11"/>
        <v>67.358567502952184</v>
      </c>
    </row>
    <row r="68" spans="1:14" x14ac:dyDescent="0.25">
      <c r="A68">
        <v>44</v>
      </c>
      <c r="B68" t="s">
        <v>44</v>
      </c>
      <c r="C68" s="5">
        <v>23422.22</v>
      </c>
      <c r="D68" s="19">
        <v>37.213624510999999</v>
      </c>
      <c r="E68" s="19">
        <v>74.401452773000003</v>
      </c>
      <c r="F68" s="2">
        <v>182.95</v>
      </c>
      <c r="G68" s="2"/>
      <c r="H68" s="10">
        <f t="shared" si="8"/>
        <v>4.9162101892526398</v>
      </c>
      <c r="I68" s="12">
        <f t="shared" si="9"/>
        <v>0.98954805393153566</v>
      </c>
      <c r="J68" s="5">
        <f t="shared" si="10"/>
        <v>40.507136686058843</v>
      </c>
      <c r="K68" s="5">
        <f t="shared" si="11"/>
        <v>33.89431608694116</v>
      </c>
    </row>
    <row r="69" spans="1:14" x14ac:dyDescent="0.25">
      <c r="A69">
        <v>47</v>
      </c>
      <c r="B69" t="s">
        <v>45</v>
      </c>
      <c r="C69" s="5">
        <v>21.39</v>
      </c>
      <c r="D69" s="19">
        <v>17.887037115999998</v>
      </c>
      <c r="E69" s="19">
        <v>91.645214480000007</v>
      </c>
      <c r="F69" s="2">
        <v>172.52</v>
      </c>
      <c r="G69" s="2"/>
      <c r="H69" s="10">
        <f t="shared" si="8"/>
        <v>9.644973557173449</v>
      </c>
      <c r="I69" s="12">
        <f t="shared" si="9"/>
        <v>0.99818213535011802</v>
      </c>
      <c r="J69" s="5">
        <f t="shared" si="10"/>
        <v>19.639972993889266</v>
      </c>
      <c r="K69" s="5">
        <f t="shared" si="11"/>
        <v>72.005241486110748</v>
      </c>
    </row>
    <row r="70" spans="1:14" x14ac:dyDescent="0.25">
      <c r="A70">
        <v>54</v>
      </c>
      <c r="B70" t="s">
        <v>46</v>
      </c>
      <c r="C70" s="5">
        <v>10242.709999999999</v>
      </c>
      <c r="D70" s="19">
        <v>25.542934688999999</v>
      </c>
      <c r="E70" s="19">
        <v>58.955019284999999</v>
      </c>
      <c r="F70" s="2">
        <v>183.29</v>
      </c>
      <c r="G70" s="2"/>
      <c r="H70" s="10">
        <f t="shared" si="8"/>
        <v>7.1757612127056554</v>
      </c>
      <c r="I70" s="12">
        <f t="shared" si="9"/>
        <v>0.99640170217620749</v>
      </c>
      <c r="J70" s="5">
        <f t="shared" si="10"/>
        <v>27.996125962964829</v>
      </c>
      <c r="K70" s="5">
        <f t="shared" si="11"/>
        <v>30.95889332203517</v>
      </c>
    </row>
    <row r="71" spans="1:14" x14ac:dyDescent="0.25">
      <c r="A71">
        <v>58</v>
      </c>
      <c r="B71" t="s">
        <v>47</v>
      </c>
      <c r="C71" s="5">
        <v>111.18</v>
      </c>
      <c r="D71" s="19">
        <v>24.427013106</v>
      </c>
      <c r="E71" s="19">
        <v>87.989410574999994</v>
      </c>
      <c r="F71" s="2">
        <v>186.96</v>
      </c>
      <c r="G71" s="2"/>
      <c r="H71" s="10">
        <f t="shared" si="8"/>
        <v>7.6538215781313461</v>
      </c>
      <c r="I71" s="12">
        <f t="shared" si="9"/>
        <v>0.99693375391012218</v>
      </c>
      <c r="J71" s="5">
        <f t="shared" si="10"/>
        <v>26.78732525983397</v>
      </c>
      <c r="K71" s="5">
        <f t="shared" si="11"/>
        <v>61.202085315166023</v>
      </c>
    </row>
    <row r="72" spans="1:14" x14ac:dyDescent="0.25">
      <c r="A72">
        <v>63</v>
      </c>
      <c r="B72" t="s">
        <v>48</v>
      </c>
      <c r="C72" s="5">
        <v>1.53</v>
      </c>
      <c r="D72" s="19">
        <v>23.077275085</v>
      </c>
      <c r="E72" s="19">
        <v>73.056063460999994</v>
      </c>
      <c r="F72" s="2">
        <v>175.71</v>
      </c>
      <c r="G72" s="2"/>
      <c r="H72" s="10">
        <f t="shared" si="8"/>
        <v>7.6139838587013147</v>
      </c>
      <c r="I72" s="12">
        <f t="shared" si="9"/>
        <v>0.99689462127332162</v>
      </c>
      <c r="J72" s="5">
        <f t="shared" si="10"/>
        <v>25.306172546469472</v>
      </c>
      <c r="K72" s="5">
        <f t="shared" si="11"/>
        <v>47.749890914530525</v>
      </c>
    </row>
    <row r="73" spans="1:14" x14ac:dyDescent="0.25">
      <c r="A73">
        <v>68</v>
      </c>
      <c r="B73" t="s">
        <v>49</v>
      </c>
      <c r="C73" s="5">
        <v>3.06</v>
      </c>
      <c r="D73" s="19">
        <v>15.009820619999999</v>
      </c>
      <c r="E73" s="19">
        <v>65.873041057999998</v>
      </c>
      <c r="F73" s="2">
        <v>180.32</v>
      </c>
      <c r="G73" s="2"/>
      <c r="H73" s="10">
        <f t="shared" si="8"/>
        <v>12.013468019713082</v>
      </c>
      <c r="I73" s="12">
        <f t="shared" si="9"/>
        <v>0.99884468649764935</v>
      </c>
      <c r="J73" s="5">
        <f t="shared" si="10"/>
        <v>16.491727528726837</v>
      </c>
      <c r="K73" s="5">
        <f t="shared" si="11"/>
        <v>49.381313529273157</v>
      </c>
    </row>
    <row r="74" spans="1:14" x14ac:dyDescent="0.25">
      <c r="C74" s="2"/>
      <c r="D74" s="2"/>
      <c r="E74" s="2"/>
      <c r="F74" s="2"/>
      <c r="G74" s="2"/>
      <c r="H74" s="10"/>
      <c r="I74" s="10"/>
      <c r="J74" s="5"/>
      <c r="K74" s="5"/>
    </row>
    <row r="75" spans="1:14" x14ac:dyDescent="0.25">
      <c r="C75" s="2"/>
      <c r="D75" s="2"/>
      <c r="E75" s="2"/>
      <c r="F75" s="2"/>
      <c r="G75" s="2"/>
      <c r="H75" s="10"/>
      <c r="I75" s="10"/>
    </row>
    <row r="76" spans="1:14" x14ac:dyDescent="0.25">
      <c r="C76" s="2"/>
      <c r="D76" s="2"/>
      <c r="E76" s="2"/>
      <c r="F76" s="2"/>
      <c r="G76" s="2"/>
      <c r="H76" s="10"/>
      <c r="I76" s="10"/>
    </row>
    <row r="77" spans="1:14" s="3" customFormat="1" x14ac:dyDescent="0.25">
      <c r="A77" s="3" t="s">
        <v>9</v>
      </c>
      <c r="C77" s="3" t="s">
        <v>3</v>
      </c>
      <c r="D77" s="3" t="s">
        <v>1</v>
      </c>
      <c r="E77" s="3" t="s">
        <v>2</v>
      </c>
      <c r="F77" s="3" t="s">
        <v>24</v>
      </c>
      <c r="H77" s="10" t="s">
        <v>17</v>
      </c>
      <c r="I77" s="10" t="s">
        <v>17</v>
      </c>
      <c r="J77" s="8" t="s">
        <v>25</v>
      </c>
      <c r="K77" s="8" t="s">
        <v>26</v>
      </c>
    </row>
    <row r="78" spans="1:14" x14ac:dyDescent="0.25">
      <c r="C78" s="3" t="s">
        <v>4</v>
      </c>
      <c r="D78" s="3" t="s">
        <v>18</v>
      </c>
      <c r="E78" s="3" t="s">
        <v>18</v>
      </c>
      <c r="F78" t="s">
        <v>18</v>
      </c>
      <c r="H78" s="10" t="s">
        <v>27</v>
      </c>
      <c r="I78" s="10" t="s">
        <v>29</v>
      </c>
      <c r="J78" s="6"/>
      <c r="K78" s="6"/>
    </row>
    <row r="79" spans="1:14" x14ac:dyDescent="0.25">
      <c r="A79">
        <v>1</v>
      </c>
      <c r="B79" t="s">
        <v>31</v>
      </c>
      <c r="C79" s="5">
        <v>12716.09</v>
      </c>
      <c r="D79" s="19">
        <v>103.02461242</v>
      </c>
      <c r="E79" s="19">
        <v>124.6407323</v>
      </c>
      <c r="F79" s="2">
        <v>133.09</v>
      </c>
      <c r="G79" s="2"/>
      <c r="H79" s="10">
        <f t="shared" ref="H79:H97" si="12">F79/D79</f>
        <v>1.2918272330638096</v>
      </c>
      <c r="I79" s="12">
        <f t="shared" ref="I79:I97" si="13">((F79)/(D79)*TANH((D79)/(F79))*(1-EXP(-(F79)/(D79))))^0.5</f>
        <v>0.77994721813421408</v>
      </c>
      <c r="J79" s="5">
        <f t="shared" ref="J79:J97" si="14">MIN(1.1*I79*D79,E79)</f>
        <v>88.38913584196807</v>
      </c>
      <c r="K79" s="5">
        <f t="shared" ref="K79:K97" si="15">MAX(0,E79-J79)</f>
        <v>36.251596458031926</v>
      </c>
      <c r="N79" s="1"/>
    </row>
    <row r="80" spans="1:14" x14ac:dyDescent="0.25">
      <c r="A80">
        <v>4</v>
      </c>
      <c r="B80" t="s">
        <v>32</v>
      </c>
      <c r="C80" s="5">
        <v>3106.05</v>
      </c>
      <c r="D80" s="19">
        <v>80.639597592000001</v>
      </c>
      <c r="E80" s="19">
        <v>139.76682450999999</v>
      </c>
      <c r="F80" s="2">
        <v>147.62</v>
      </c>
      <c r="G80" s="2"/>
      <c r="H80" s="10">
        <f t="shared" si="12"/>
        <v>1.8306142938223804</v>
      </c>
      <c r="I80" s="12">
        <f t="shared" si="13"/>
        <v>0.87467592720663956</v>
      </c>
      <c r="J80" s="5">
        <f t="shared" si="14"/>
        <v>77.586866272688198</v>
      </c>
      <c r="K80" s="5">
        <f t="shared" si="15"/>
        <v>62.179958237311794</v>
      </c>
    </row>
    <row r="81" spans="1:11" x14ac:dyDescent="0.25">
      <c r="A81">
        <v>5</v>
      </c>
      <c r="B81" t="s">
        <v>33</v>
      </c>
      <c r="C81" s="5">
        <v>5535.11</v>
      </c>
      <c r="D81" s="19">
        <v>89.829433934999997</v>
      </c>
      <c r="E81" s="19">
        <v>127.07966548</v>
      </c>
      <c r="F81" s="2">
        <v>143.38</v>
      </c>
      <c r="G81" s="2"/>
      <c r="H81" s="10">
        <f t="shared" si="12"/>
        <v>1.5961360738814057</v>
      </c>
      <c r="I81" s="12">
        <f t="shared" si="13"/>
        <v>0.84091301304734112</v>
      </c>
      <c r="J81" s="5">
        <f t="shared" si="14"/>
        <v>83.092613945679716</v>
      </c>
      <c r="K81" s="5">
        <f t="shared" si="15"/>
        <v>43.987051534320287</v>
      </c>
    </row>
    <row r="82" spans="1:11" x14ac:dyDescent="0.25">
      <c r="A82">
        <v>7</v>
      </c>
      <c r="B82" t="s">
        <v>34</v>
      </c>
      <c r="C82" s="5">
        <v>0.38</v>
      </c>
      <c r="D82" s="19">
        <v>48.109153747999997</v>
      </c>
      <c r="E82" s="19">
        <v>103.83813985</v>
      </c>
      <c r="F82" s="2">
        <v>143.57</v>
      </c>
      <c r="G82" s="2"/>
      <c r="H82" s="10">
        <f t="shared" si="12"/>
        <v>2.9842553612984415</v>
      </c>
      <c r="I82" s="12">
        <f t="shared" si="13"/>
        <v>0.95677255124208826</v>
      </c>
      <c r="J82" s="5">
        <f t="shared" si="14"/>
        <v>50.632469546529023</v>
      </c>
      <c r="K82" s="5">
        <f t="shared" si="15"/>
        <v>53.205670303470981</v>
      </c>
    </row>
    <row r="83" spans="1:11" x14ac:dyDescent="0.25">
      <c r="A83">
        <v>8</v>
      </c>
      <c r="B83" t="s">
        <v>35</v>
      </c>
      <c r="C83" s="5">
        <v>3642.45</v>
      </c>
      <c r="D83" s="19">
        <v>67.408647349999995</v>
      </c>
      <c r="E83" s="19">
        <v>117.2041397</v>
      </c>
      <c r="F83" s="2">
        <v>137.52000000000001</v>
      </c>
      <c r="G83" s="2"/>
      <c r="H83" s="10">
        <f t="shared" si="12"/>
        <v>2.0400943411008829</v>
      </c>
      <c r="I83" s="12">
        <f t="shared" si="13"/>
        <v>0.89800313272040966</v>
      </c>
      <c r="J83" s="5">
        <f t="shared" si="14"/>
        <v>66.586494142019873</v>
      </c>
      <c r="K83" s="5">
        <f t="shared" si="15"/>
        <v>50.617645557980126</v>
      </c>
    </row>
    <row r="84" spans="1:11" x14ac:dyDescent="0.25">
      <c r="A84">
        <v>9</v>
      </c>
      <c r="B84" t="s">
        <v>36</v>
      </c>
      <c r="C84" s="5">
        <v>5208.08</v>
      </c>
      <c r="D84" s="19">
        <v>73.280963198999999</v>
      </c>
      <c r="E84" s="19">
        <v>108.81715079999999</v>
      </c>
      <c r="F84" s="2">
        <v>137.85</v>
      </c>
      <c r="G84" s="2"/>
      <c r="H84" s="10">
        <f t="shared" si="12"/>
        <v>1.8811161041327731</v>
      </c>
      <c r="I84" s="12">
        <f t="shared" si="13"/>
        <v>0.88081644432465001</v>
      </c>
      <c r="J84" s="5">
        <f t="shared" si="14"/>
        <v>71.00178518579159</v>
      </c>
      <c r="K84" s="5">
        <f t="shared" si="15"/>
        <v>37.815365614208403</v>
      </c>
    </row>
    <row r="85" spans="1:11" x14ac:dyDescent="0.25">
      <c r="A85">
        <v>10</v>
      </c>
      <c r="B85" t="s">
        <v>37</v>
      </c>
      <c r="C85" s="5">
        <v>4985.7299999999996</v>
      </c>
      <c r="D85" s="19">
        <v>83.653932742999999</v>
      </c>
      <c r="E85" s="19">
        <v>133.54721398000001</v>
      </c>
      <c r="F85" s="2">
        <v>141.31</v>
      </c>
      <c r="G85" s="2"/>
      <c r="H85" s="10">
        <f t="shared" si="12"/>
        <v>1.6892212400118696</v>
      </c>
      <c r="I85" s="12">
        <f t="shared" si="13"/>
        <v>0.85544416114781596</v>
      </c>
      <c r="J85" s="5">
        <f t="shared" si="14"/>
        <v>78.717395154256607</v>
      </c>
      <c r="K85" s="5">
        <f t="shared" si="15"/>
        <v>54.829818825743402</v>
      </c>
    </row>
    <row r="86" spans="1:11" x14ac:dyDescent="0.25">
      <c r="A86">
        <v>11</v>
      </c>
      <c r="B86" t="s">
        <v>38</v>
      </c>
      <c r="C86" s="5">
        <v>8396.65</v>
      </c>
      <c r="D86" s="19">
        <v>87.748086615999995</v>
      </c>
      <c r="E86" s="19">
        <v>123.31669457</v>
      </c>
      <c r="F86" s="2">
        <v>137.27000000000001</v>
      </c>
      <c r="G86" s="2"/>
      <c r="H86" s="10">
        <f t="shared" si="12"/>
        <v>1.5643645952158025</v>
      </c>
      <c r="I86" s="12">
        <f t="shared" si="13"/>
        <v>0.83556907392691537</v>
      </c>
      <c r="J86" s="5">
        <f t="shared" si="14"/>
        <v>80.651546219848868</v>
      </c>
      <c r="K86" s="5">
        <f t="shared" si="15"/>
        <v>42.665148350151128</v>
      </c>
    </row>
    <row r="87" spans="1:11" x14ac:dyDescent="0.25">
      <c r="A87">
        <v>21</v>
      </c>
      <c r="B87" t="s">
        <v>39</v>
      </c>
      <c r="C87" s="5">
        <v>1.1499999999999999</v>
      </c>
      <c r="D87" s="19">
        <v>86.037704468000001</v>
      </c>
      <c r="E87" s="19">
        <v>104.83760707</v>
      </c>
      <c r="F87" s="2">
        <v>138.37</v>
      </c>
      <c r="G87" s="2"/>
      <c r="H87" s="10">
        <f t="shared" si="12"/>
        <v>1.6082483936035736</v>
      </c>
      <c r="I87" s="12">
        <f t="shared" si="13"/>
        <v>0.84289683339662391</v>
      </c>
      <c r="J87" s="5">
        <f t="shared" si="14"/>
        <v>79.772999513670939</v>
      </c>
      <c r="K87" s="5">
        <f t="shared" si="15"/>
        <v>25.064607556329065</v>
      </c>
    </row>
    <row r="88" spans="1:11" x14ac:dyDescent="0.25">
      <c r="A88">
        <v>24</v>
      </c>
      <c r="B88" t="s">
        <v>40</v>
      </c>
      <c r="C88" s="5">
        <v>801.54</v>
      </c>
      <c r="D88" s="19">
        <v>107.98231754</v>
      </c>
      <c r="E88" s="19">
        <v>110.86084237999999</v>
      </c>
      <c r="F88" s="2">
        <v>127.4</v>
      </c>
      <c r="G88" s="2"/>
      <c r="H88" s="10">
        <f t="shared" si="12"/>
        <v>1.1798227978650957</v>
      </c>
      <c r="I88" s="12">
        <f t="shared" si="13"/>
        <v>0.75081675919431423</v>
      </c>
      <c r="J88" s="5">
        <f t="shared" si="14"/>
        <v>89.182427076241581</v>
      </c>
      <c r="K88" s="5">
        <f t="shared" si="15"/>
        <v>21.678415303758413</v>
      </c>
    </row>
    <row r="89" spans="1:11" x14ac:dyDescent="0.25">
      <c r="A89">
        <v>30</v>
      </c>
      <c r="B89" t="s">
        <v>41</v>
      </c>
      <c r="C89" s="5">
        <v>4474.16</v>
      </c>
      <c r="D89" s="19">
        <v>100.98954544999999</v>
      </c>
      <c r="E89" s="19">
        <v>110.371623</v>
      </c>
      <c r="F89" s="2">
        <v>132.94</v>
      </c>
      <c r="G89" s="2"/>
      <c r="H89" s="10">
        <f t="shared" si="12"/>
        <v>1.3163738821442532</v>
      </c>
      <c r="I89" s="12">
        <f t="shared" si="13"/>
        <v>0.78578104152882688</v>
      </c>
      <c r="J89" s="5">
        <f t="shared" si="14"/>
        <v>87.291237227946183</v>
      </c>
      <c r="K89" s="5">
        <f t="shared" si="15"/>
        <v>23.080385772053816</v>
      </c>
    </row>
    <row r="90" spans="1:11" x14ac:dyDescent="0.25">
      <c r="A90">
        <v>35</v>
      </c>
      <c r="B90" t="s">
        <v>42</v>
      </c>
      <c r="C90" s="5">
        <v>1058.27</v>
      </c>
      <c r="D90" s="19">
        <v>95.462223191999996</v>
      </c>
      <c r="E90" s="19">
        <v>91.785224674999995</v>
      </c>
      <c r="F90" s="2">
        <v>138.99</v>
      </c>
      <c r="G90" s="2"/>
      <c r="H90" s="10">
        <f t="shared" si="12"/>
        <v>1.4559686057222243</v>
      </c>
      <c r="I90" s="12">
        <f t="shared" si="13"/>
        <v>0.81569108348830621</v>
      </c>
      <c r="J90" s="5">
        <f t="shared" si="14"/>
        <v>85.654452694453497</v>
      </c>
      <c r="K90" s="5">
        <f t="shared" si="15"/>
        <v>6.1307719805464984</v>
      </c>
    </row>
    <row r="91" spans="1:11" x14ac:dyDescent="0.25">
      <c r="A91">
        <v>39</v>
      </c>
      <c r="B91" t="s">
        <v>43</v>
      </c>
      <c r="C91" s="5">
        <v>98.57</v>
      </c>
      <c r="D91" s="19">
        <v>86.164567602000005</v>
      </c>
      <c r="E91" s="19">
        <v>117.81194676</v>
      </c>
      <c r="F91" s="2">
        <v>135.72</v>
      </c>
      <c r="G91" s="2"/>
      <c r="H91" s="10">
        <f t="shared" si="12"/>
        <v>1.5751254114904853</v>
      </c>
      <c r="I91" s="12">
        <f t="shared" si="13"/>
        <v>0.83740213744980052</v>
      </c>
      <c r="J91" s="5">
        <f t="shared" si="14"/>
        <v>79.369832390587902</v>
      </c>
      <c r="K91" s="5">
        <f t="shared" si="15"/>
        <v>38.442114369412096</v>
      </c>
    </row>
    <row r="92" spans="1:11" x14ac:dyDescent="0.25">
      <c r="A92">
        <v>44</v>
      </c>
      <c r="B92" t="s">
        <v>44</v>
      </c>
      <c r="C92" s="5">
        <v>23422.22</v>
      </c>
      <c r="D92" s="19">
        <v>107.20753001</v>
      </c>
      <c r="E92" s="19">
        <v>104.69105499</v>
      </c>
      <c r="F92" s="2">
        <v>138.66999999999999</v>
      </c>
      <c r="G92" s="2"/>
      <c r="H92" s="10">
        <f t="shared" si="12"/>
        <v>1.2934725759194832</v>
      </c>
      <c r="I92" s="12">
        <f t="shared" si="13"/>
        <v>0.7803440819184857</v>
      </c>
      <c r="J92" s="5">
        <f t="shared" si="14"/>
        <v>92.024637738442152</v>
      </c>
      <c r="K92" s="5">
        <f t="shared" si="15"/>
        <v>12.666417251557846</v>
      </c>
    </row>
    <row r="93" spans="1:11" x14ac:dyDescent="0.25">
      <c r="A93">
        <v>47</v>
      </c>
      <c r="B93" t="s">
        <v>45</v>
      </c>
      <c r="C93" s="5">
        <v>21.39</v>
      </c>
      <c r="D93" s="19">
        <v>118.56558630000001</v>
      </c>
      <c r="E93" s="19">
        <v>109.30373521999999</v>
      </c>
      <c r="F93" s="2">
        <v>119.39</v>
      </c>
      <c r="G93" s="2"/>
      <c r="H93" s="10">
        <f t="shared" si="12"/>
        <v>1.0069532292271892</v>
      </c>
      <c r="I93" s="12">
        <f t="shared" si="13"/>
        <v>0.69631780608041038</v>
      </c>
      <c r="J93" s="5">
        <f t="shared" si="14"/>
        <v>90.815261821958927</v>
      </c>
      <c r="K93" s="5">
        <f t="shared" si="15"/>
        <v>18.488473398041066</v>
      </c>
    </row>
    <row r="94" spans="1:11" x14ac:dyDescent="0.25">
      <c r="A94">
        <v>54</v>
      </c>
      <c r="B94" t="s">
        <v>46</v>
      </c>
      <c r="C94" s="5">
        <v>10242.709999999999</v>
      </c>
      <c r="D94" s="19">
        <v>99.026961299000007</v>
      </c>
      <c r="E94" s="19">
        <v>84.187599184999996</v>
      </c>
      <c r="F94" s="2">
        <v>139.58000000000001</v>
      </c>
      <c r="G94" s="2"/>
      <c r="H94" s="10">
        <f t="shared" si="12"/>
        <v>1.4095151276888622</v>
      </c>
      <c r="I94" s="12">
        <f t="shared" si="13"/>
        <v>0.80631861404440719</v>
      </c>
      <c r="J94" s="5">
        <f t="shared" si="14"/>
        <v>84.187599184999996</v>
      </c>
      <c r="K94" s="5">
        <f t="shared" si="15"/>
        <v>0</v>
      </c>
    </row>
    <row r="95" spans="1:11" x14ac:dyDescent="0.25">
      <c r="A95">
        <v>58</v>
      </c>
      <c r="B95" t="s">
        <v>47</v>
      </c>
      <c r="C95" s="5">
        <v>111.18</v>
      </c>
      <c r="D95" s="19">
        <v>88.981391027000001</v>
      </c>
      <c r="E95" s="19">
        <v>112.08524235</v>
      </c>
      <c r="F95" s="2">
        <v>137.06</v>
      </c>
      <c r="G95" s="2"/>
      <c r="H95" s="10">
        <f t="shared" si="12"/>
        <v>1.5403220653002749</v>
      </c>
      <c r="I95" s="12">
        <f t="shared" si="13"/>
        <v>0.83138570024233049</v>
      </c>
      <c r="J95" s="5">
        <f t="shared" si="14"/>
        <v>81.375641696270918</v>
      </c>
      <c r="K95" s="5">
        <f t="shared" si="15"/>
        <v>30.709600653729083</v>
      </c>
    </row>
    <row r="96" spans="1:11" x14ac:dyDescent="0.25">
      <c r="A96">
        <v>63</v>
      </c>
      <c r="B96" t="s">
        <v>48</v>
      </c>
      <c r="C96" s="5">
        <v>1.53</v>
      </c>
      <c r="D96" s="19">
        <v>108.45113524999999</v>
      </c>
      <c r="E96" s="19">
        <v>112.80230751000001</v>
      </c>
      <c r="F96" s="2">
        <v>133.44</v>
      </c>
      <c r="G96" s="2"/>
      <c r="H96" s="10">
        <f t="shared" si="12"/>
        <v>1.230415889076643</v>
      </c>
      <c r="I96" s="12">
        <f t="shared" si="13"/>
        <v>0.76450836135507849</v>
      </c>
      <c r="J96" s="5">
        <f t="shared" si="14"/>
        <v>91.202979666783051</v>
      </c>
      <c r="K96" s="5">
        <f t="shared" si="15"/>
        <v>21.599327843216955</v>
      </c>
    </row>
    <row r="97" spans="1:15" x14ac:dyDescent="0.25">
      <c r="A97">
        <v>68</v>
      </c>
      <c r="B97" t="s">
        <v>49</v>
      </c>
      <c r="C97" s="5">
        <v>3.06</v>
      </c>
      <c r="D97" s="19">
        <v>75.878756205000002</v>
      </c>
      <c r="E97" s="19">
        <v>95.591717148000001</v>
      </c>
      <c r="F97" s="2">
        <v>125.21</v>
      </c>
      <c r="G97" s="2"/>
      <c r="H97" s="10">
        <f t="shared" si="12"/>
        <v>1.6501324779457749</v>
      </c>
      <c r="I97" s="12">
        <f t="shared" si="13"/>
        <v>0.84953842519276213</v>
      </c>
      <c r="J97" s="5">
        <f t="shared" si="14"/>
        <v>70.90811095717936</v>
      </c>
      <c r="K97" s="5">
        <f t="shared" si="15"/>
        <v>24.68360619082064</v>
      </c>
    </row>
    <row r="98" spans="1:15" x14ac:dyDescent="0.25">
      <c r="C98" s="2"/>
      <c r="D98" s="2"/>
      <c r="E98" s="2"/>
      <c r="F98" s="2"/>
      <c r="G98" s="2"/>
      <c r="H98" s="10"/>
      <c r="I98" s="10"/>
      <c r="J98" s="5"/>
      <c r="K98" s="5"/>
    </row>
    <row r="99" spans="1:15" x14ac:dyDescent="0.25">
      <c r="C99" s="2"/>
      <c r="D99" s="2"/>
      <c r="E99" s="2"/>
      <c r="F99" s="2"/>
      <c r="G99" s="2"/>
      <c r="H99" s="10"/>
      <c r="I99" s="10"/>
      <c r="J99" s="5"/>
      <c r="K99" s="5"/>
    </row>
    <row r="100" spans="1:15" x14ac:dyDescent="0.25">
      <c r="C100" s="2"/>
      <c r="D100" s="2"/>
      <c r="E100" s="2"/>
      <c r="F100" s="2"/>
      <c r="G100" s="2"/>
      <c r="H100" s="10"/>
      <c r="I100" s="10"/>
    </row>
    <row r="101" spans="1:15" s="3" customFormat="1" x14ac:dyDescent="0.25">
      <c r="A101" s="3" t="s">
        <v>10</v>
      </c>
      <c r="C101" s="3" t="s">
        <v>3</v>
      </c>
      <c r="D101" s="3" t="s">
        <v>1</v>
      </c>
      <c r="E101" s="3" t="s">
        <v>2</v>
      </c>
      <c r="F101" s="3" t="s">
        <v>24</v>
      </c>
      <c r="H101" s="10" t="s">
        <v>17</v>
      </c>
      <c r="I101" s="10" t="s">
        <v>17</v>
      </c>
      <c r="J101" s="8" t="s">
        <v>25</v>
      </c>
      <c r="K101" s="8" t="s">
        <v>26</v>
      </c>
      <c r="M101" s="8"/>
      <c r="N101" s="8"/>
      <c r="O101" s="8"/>
    </row>
    <row r="102" spans="1:15" x14ac:dyDescent="0.25">
      <c r="C102" s="3" t="s">
        <v>4</v>
      </c>
      <c r="D102" s="3" t="s">
        <v>18</v>
      </c>
      <c r="E102" s="3" t="s">
        <v>18</v>
      </c>
      <c r="F102" t="s">
        <v>18</v>
      </c>
      <c r="H102" s="10" t="s">
        <v>27</v>
      </c>
      <c r="I102" s="10" t="s">
        <v>29</v>
      </c>
      <c r="J102" s="6"/>
      <c r="K102" s="6"/>
      <c r="M102" s="6"/>
      <c r="N102" s="6"/>
      <c r="O102" s="6"/>
    </row>
    <row r="103" spans="1:15" x14ac:dyDescent="0.25">
      <c r="A103">
        <v>1</v>
      </c>
      <c r="B103" t="s">
        <v>31</v>
      </c>
      <c r="C103" s="5">
        <v>12716.09</v>
      </c>
      <c r="D103" s="19">
        <v>319.68016354000002</v>
      </c>
      <c r="E103" s="19">
        <v>131.20784621000001</v>
      </c>
      <c r="F103" s="2">
        <v>148.11000000000001</v>
      </c>
      <c r="G103" s="2"/>
      <c r="H103" s="10">
        <f t="shared" ref="H103:H121" si="16">F103/D103</f>
        <v>0.46330682004129958</v>
      </c>
      <c r="I103" s="12">
        <f t="shared" ref="I103:I121" si="17">((F103)/(D103)*TANH((D103)/(F103))*(1-EXP(-(F103)/(D103))))^0.5</f>
        <v>0.4089870084782678</v>
      </c>
      <c r="J103" s="5">
        <f t="shared" ref="J103:J121" si="18">MIN(1.1*I103*D103,E103)</f>
        <v>131.20784621000001</v>
      </c>
      <c r="K103" s="5">
        <f t="shared" ref="K103:K121" si="19">MAX(0,E103-J103)</f>
        <v>0</v>
      </c>
      <c r="L103" s="16"/>
      <c r="M103" s="6"/>
      <c r="N103" s="11"/>
      <c r="O103" s="6"/>
    </row>
    <row r="104" spans="1:15" x14ac:dyDescent="0.25">
      <c r="A104">
        <v>4</v>
      </c>
      <c r="B104" t="s">
        <v>32</v>
      </c>
      <c r="C104" s="5">
        <v>3106.05</v>
      </c>
      <c r="D104" s="19">
        <v>200.82731333000001</v>
      </c>
      <c r="E104" s="19">
        <v>148.43588251</v>
      </c>
      <c r="F104" s="2">
        <v>161.44</v>
      </c>
      <c r="G104" s="2"/>
      <c r="H104" s="10">
        <f t="shared" si="16"/>
        <v>0.80387471864806226</v>
      </c>
      <c r="I104" s="12">
        <f t="shared" si="17"/>
        <v>0.61314026872653704</v>
      </c>
      <c r="J104" s="5">
        <f t="shared" si="18"/>
        <v>135.44884414906315</v>
      </c>
      <c r="K104" s="5">
        <f t="shared" si="19"/>
        <v>12.98703836093685</v>
      </c>
      <c r="L104" s="16"/>
      <c r="M104" s="6"/>
      <c r="N104" s="6"/>
      <c r="O104" s="6"/>
    </row>
    <row r="105" spans="1:15" x14ac:dyDescent="0.25">
      <c r="A105">
        <v>5</v>
      </c>
      <c r="B105" t="s">
        <v>33</v>
      </c>
      <c r="C105" s="5">
        <v>5535.11</v>
      </c>
      <c r="D105" s="19">
        <v>217.12276107</v>
      </c>
      <c r="E105" s="19">
        <v>133.93763147000001</v>
      </c>
      <c r="F105" s="2">
        <v>161.31</v>
      </c>
      <c r="G105" s="2"/>
      <c r="H105" s="10">
        <f t="shared" si="16"/>
        <v>0.74294375773894084</v>
      </c>
      <c r="I105" s="12">
        <f t="shared" si="17"/>
        <v>0.58317166456804392</v>
      </c>
      <c r="J105" s="5">
        <f t="shared" si="18"/>
        <v>133.93763147000001</v>
      </c>
      <c r="K105" s="5">
        <f t="shared" si="19"/>
        <v>0</v>
      </c>
      <c r="L105" s="16"/>
    </row>
    <row r="106" spans="1:15" x14ac:dyDescent="0.25">
      <c r="A106">
        <v>7</v>
      </c>
      <c r="B106" t="s">
        <v>34</v>
      </c>
      <c r="C106" s="5">
        <v>0.38</v>
      </c>
      <c r="D106" s="19">
        <v>317.16415404999998</v>
      </c>
      <c r="E106" s="19">
        <v>115.46592077</v>
      </c>
      <c r="F106" s="2">
        <v>139.25</v>
      </c>
      <c r="G106" s="2"/>
      <c r="H106" s="10">
        <f t="shared" si="16"/>
        <v>0.43904709350618371</v>
      </c>
      <c r="I106" s="12">
        <f t="shared" si="17"/>
        <v>0.3908574189575667</v>
      </c>
      <c r="J106" s="5">
        <f t="shared" si="18"/>
        <v>115.46592077</v>
      </c>
      <c r="K106" s="5">
        <f t="shared" si="19"/>
        <v>0</v>
      </c>
      <c r="L106" s="16"/>
    </row>
    <row r="107" spans="1:15" x14ac:dyDescent="0.25">
      <c r="A107">
        <v>8</v>
      </c>
      <c r="B107" t="s">
        <v>35</v>
      </c>
      <c r="C107" s="5">
        <v>3642.45</v>
      </c>
      <c r="D107" s="19">
        <v>310.73329421</v>
      </c>
      <c r="E107" s="19">
        <v>131.19185597000001</v>
      </c>
      <c r="F107" s="2">
        <v>138.55000000000001</v>
      </c>
      <c r="G107" s="2"/>
      <c r="H107" s="10">
        <f t="shared" si="16"/>
        <v>0.44588076843276747</v>
      </c>
      <c r="I107" s="12">
        <f t="shared" si="17"/>
        <v>0.39601208730603776</v>
      </c>
      <c r="J107" s="5">
        <f t="shared" si="18"/>
        <v>131.19185597000001</v>
      </c>
      <c r="K107" s="5">
        <f t="shared" si="19"/>
        <v>0</v>
      </c>
      <c r="L107" s="16"/>
    </row>
    <row r="108" spans="1:15" x14ac:dyDescent="0.25">
      <c r="A108">
        <v>9</v>
      </c>
      <c r="B108" t="s">
        <v>36</v>
      </c>
      <c r="C108" s="5">
        <v>5208.08</v>
      </c>
      <c r="D108" s="19">
        <v>286.09401639999999</v>
      </c>
      <c r="E108" s="19">
        <v>123.91196266</v>
      </c>
      <c r="F108" s="2">
        <v>142.87</v>
      </c>
      <c r="G108" s="2"/>
      <c r="H108" s="10">
        <f t="shared" si="16"/>
        <v>0.49938129359632427</v>
      </c>
      <c r="I108" s="12">
        <f t="shared" si="17"/>
        <v>0.43505922867586233</v>
      </c>
      <c r="J108" s="5">
        <f t="shared" si="18"/>
        <v>123.91196266</v>
      </c>
      <c r="K108" s="5">
        <f t="shared" si="19"/>
        <v>0</v>
      </c>
      <c r="L108" s="16"/>
    </row>
    <row r="109" spans="1:15" x14ac:dyDescent="0.25">
      <c r="A109">
        <v>10</v>
      </c>
      <c r="B109" t="s">
        <v>37</v>
      </c>
      <c r="C109" s="5">
        <v>4985.7299999999996</v>
      </c>
      <c r="D109" s="19">
        <v>337.62822874</v>
      </c>
      <c r="E109" s="19">
        <v>134.10752289000001</v>
      </c>
      <c r="F109" s="2">
        <v>136.27000000000001</v>
      </c>
      <c r="G109" s="2"/>
      <c r="H109" s="10">
        <f t="shared" si="16"/>
        <v>0.40360961673302059</v>
      </c>
      <c r="I109" s="12">
        <f t="shared" si="17"/>
        <v>0.36353976324538051</v>
      </c>
      <c r="J109" s="5">
        <f t="shared" si="18"/>
        <v>134.10752289000001</v>
      </c>
      <c r="K109" s="5">
        <f t="shared" si="19"/>
        <v>0</v>
      </c>
      <c r="L109" s="16"/>
    </row>
    <row r="110" spans="1:15" x14ac:dyDescent="0.25">
      <c r="A110">
        <v>11</v>
      </c>
      <c r="B110" t="s">
        <v>38</v>
      </c>
      <c r="C110" s="5">
        <v>8396.65</v>
      </c>
      <c r="D110" s="19">
        <v>299.40398191000003</v>
      </c>
      <c r="E110" s="19">
        <v>130.06979772</v>
      </c>
      <c r="F110" s="2">
        <v>145.31</v>
      </c>
      <c r="G110" s="2"/>
      <c r="H110" s="10">
        <f t="shared" si="16"/>
        <v>0.48533088662688451</v>
      </c>
      <c r="I110" s="12">
        <f t="shared" si="17"/>
        <v>0.42503200100281024</v>
      </c>
      <c r="J110" s="5">
        <f t="shared" si="18"/>
        <v>130.06979772</v>
      </c>
      <c r="K110" s="5">
        <f t="shared" si="19"/>
        <v>0</v>
      </c>
      <c r="L110" s="16"/>
    </row>
    <row r="111" spans="1:15" x14ac:dyDescent="0.25">
      <c r="A111">
        <v>21</v>
      </c>
      <c r="B111" t="s">
        <v>39</v>
      </c>
      <c r="C111" s="5">
        <v>1.1499999999999999</v>
      </c>
      <c r="D111" s="19">
        <v>258.05700683999999</v>
      </c>
      <c r="E111" s="19">
        <v>115.32788595</v>
      </c>
      <c r="F111" s="2">
        <v>144.83000000000001</v>
      </c>
      <c r="G111" s="2"/>
      <c r="H111" s="10">
        <f t="shared" si="16"/>
        <v>0.56123258102345286</v>
      </c>
      <c r="I111" s="12">
        <f t="shared" si="17"/>
        <v>0.47724386166925326</v>
      </c>
      <c r="J111" s="5">
        <f t="shared" si="18"/>
        <v>115.32788595</v>
      </c>
      <c r="K111" s="5">
        <f t="shared" si="19"/>
        <v>0</v>
      </c>
      <c r="L111" s="16"/>
    </row>
    <row r="112" spans="1:15" x14ac:dyDescent="0.25">
      <c r="A112">
        <v>24</v>
      </c>
      <c r="B112" t="s">
        <v>40</v>
      </c>
      <c r="C112" s="5">
        <v>801.54</v>
      </c>
      <c r="D112" s="19">
        <v>236.09412648</v>
      </c>
      <c r="E112" s="19">
        <v>117.61957674</v>
      </c>
      <c r="F112" s="2">
        <v>154.06</v>
      </c>
      <c r="G112" s="2"/>
      <c r="H112" s="10">
        <f t="shared" si="16"/>
        <v>0.65253635190730053</v>
      </c>
      <c r="I112" s="12">
        <f t="shared" si="17"/>
        <v>0.53372619117998998</v>
      </c>
      <c r="J112" s="5">
        <f t="shared" si="18"/>
        <v>117.61957674</v>
      </c>
      <c r="K112" s="5">
        <f t="shared" si="19"/>
        <v>0</v>
      </c>
      <c r="L112" s="16"/>
    </row>
    <row r="113" spans="1:12" x14ac:dyDescent="0.25">
      <c r="A113">
        <v>30</v>
      </c>
      <c r="B113" t="s">
        <v>41</v>
      </c>
      <c r="C113" s="5">
        <v>4474.16</v>
      </c>
      <c r="D113" s="19">
        <v>232.87720884999999</v>
      </c>
      <c r="E113" s="19">
        <v>119.93688542</v>
      </c>
      <c r="F113" s="2">
        <v>157.1</v>
      </c>
      <c r="G113" s="2"/>
      <c r="H113" s="10">
        <f t="shared" si="16"/>
        <v>0.67460444401491715</v>
      </c>
      <c r="I113" s="12">
        <f t="shared" si="17"/>
        <v>0.54637143980952463</v>
      </c>
      <c r="J113" s="5">
        <f t="shared" si="18"/>
        <v>119.93688542</v>
      </c>
      <c r="K113" s="5">
        <f t="shared" si="19"/>
        <v>0</v>
      </c>
      <c r="L113" s="16"/>
    </row>
    <row r="114" spans="1:12" x14ac:dyDescent="0.25">
      <c r="A114">
        <v>35</v>
      </c>
      <c r="B114" t="s">
        <v>42</v>
      </c>
      <c r="C114" s="5">
        <v>1058.27</v>
      </c>
      <c r="D114" s="19">
        <v>230.65107666</v>
      </c>
      <c r="E114" s="19">
        <v>107.08548335</v>
      </c>
      <c r="F114" s="2">
        <v>157.51</v>
      </c>
      <c r="G114" s="2"/>
      <c r="H114" s="10">
        <f t="shared" si="16"/>
        <v>0.68289297531519266</v>
      </c>
      <c r="I114" s="12">
        <f t="shared" si="17"/>
        <v>0.55102283865197532</v>
      </c>
      <c r="J114" s="5">
        <f t="shared" si="18"/>
        <v>107.08548335</v>
      </c>
      <c r="K114" s="5">
        <f t="shared" si="19"/>
        <v>0</v>
      </c>
      <c r="L114" s="16"/>
    </row>
    <row r="115" spans="1:12" x14ac:dyDescent="0.25">
      <c r="A115">
        <v>39</v>
      </c>
      <c r="B115" t="s">
        <v>43</v>
      </c>
      <c r="C115" s="5">
        <v>98.57</v>
      </c>
      <c r="D115" s="19">
        <v>243.52829414000001</v>
      </c>
      <c r="E115" s="19">
        <v>129.61402387000001</v>
      </c>
      <c r="F115" s="2">
        <v>161.15</v>
      </c>
      <c r="G115" s="2"/>
      <c r="H115" s="10">
        <f t="shared" si="16"/>
        <v>0.66173009000489191</v>
      </c>
      <c r="I115" s="12">
        <f t="shared" si="17"/>
        <v>0.53904071030210721</v>
      </c>
      <c r="J115" s="5">
        <f t="shared" si="18"/>
        <v>129.61402387000001</v>
      </c>
      <c r="K115" s="5">
        <f t="shared" si="19"/>
        <v>0</v>
      </c>
      <c r="L115" s="16"/>
    </row>
    <row r="116" spans="1:12" x14ac:dyDescent="0.25">
      <c r="A116">
        <v>44</v>
      </c>
      <c r="B116" t="s">
        <v>44</v>
      </c>
      <c r="C116" s="5">
        <v>23422.22</v>
      </c>
      <c r="D116" s="19">
        <v>249.56909202</v>
      </c>
      <c r="E116" s="19">
        <v>114.69983526999999</v>
      </c>
      <c r="F116" s="2">
        <v>164.69</v>
      </c>
      <c r="G116" s="2"/>
      <c r="H116" s="10">
        <f t="shared" si="16"/>
        <v>0.65989742025748144</v>
      </c>
      <c r="I116" s="12">
        <f t="shared" si="17"/>
        <v>0.53798663276533398</v>
      </c>
      <c r="J116" s="5">
        <f t="shared" si="18"/>
        <v>114.69983526999999</v>
      </c>
      <c r="K116" s="5">
        <f t="shared" si="19"/>
        <v>0</v>
      </c>
      <c r="L116" s="16"/>
    </row>
    <row r="117" spans="1:12" x14ac:dyDescent="0.25">
      <c r="A117">
        <v>47</v>
      </c>
      <c r="B117" t="s">
        <v>45</v>
      </c>
      <c r="C117" s="5">
        <v>21.39</v>
      </c>
      <c r="D117" s="19">
        <v>190.90302559</v>
      </c>
      <c r="E117" s="19">
        <v>117.04111741</v>
      </c>
      <c r="F117" s="2">
        <v>157.53</v>
      </c>
      <c r="G117" s="2"/>
      <c r="H117" s="10">
        <f t="shared" si="16"/>
        <v>0.82518335952582111</v>
      </c>
      <c r="I117" s="12">
        <f t="shared" si="17"/>
        <v>0.62302731884045515</v>
      </c>
      <c r="J117" s="5">
        <f t="shared" si="18"/>
        <v>117.04111741</v>
      </c>
      <c r="K117" s="5">
        <f t="shared" si="19"/>
        <v>0</v>
      </c>
      <c r="L117" s="16"/>
    </row>
    <row r="118" spans="1:12" x14ac:dyDescent="0.25">
      <c r="A118">
        <v>54</v>
      </c>
      <c r="B118" t="s">
        <v>46</v>
      </c>
      <c r="C118" s="5">
        <v>10242.709999999999</v>
      </c>
      <c r="D118" s="19">
        <v>219.33476532</v>
      </c>
      <c r="E118" s="19">
        <v>104.05277873999999</v>
      </c>
      <c r="F118" s="2">
        <v>163.41999999999999</v>
      </c>
      <c r="G118" s="2"/>
      <c r="H118" s="10">
        <f t="shared" si="16"/>
        <v>0.74507112341072435</v>
      </c>
      <c r="I118" s="12">
        <f t="shared" si="17"/>
        <v>0.58426186758044518</v>
      </c>
      <c r="J118" s="5">
        <f t="shared" si="18"/>
        <v>104.05277873999999</v>
      </c>
      <c r="K118" s="5">
        <f t="shared" si="19"/>
        <v>0</v>
      </c>
      <c r="L118" s="16"/>
    </row>
    <row r="119" spans="1:12" x14ac:dyDescent="0.25">
      <c r="A119">
        <v>58</v>
      </c>
      <c r="B119" t="s">
        <v>47</v>
      </c>
      <c r="C119" s="5">
        <v>111.18</v>
      </c>
      <c r="D119" s="19">
        <v>238.37429293</v>
      </c>
      <c r="E119" s="19">
        <v>121.63733028999999</v>
      </c>
      <c r="F119" s="2">
        <v>162.16999999999999</v>
      </c>
      <c r="G119" s="2"/>
      <c r="H119" s="10">
        <f t="shared" si="16"/>
        <v>0.68031664827055049</v>
      </c>
      <c r="I119" s="12">
        <f t="shared" si="17"/>
        <v>0.54958272549292664</v>
      </c>
      <c r="J119" s="5">
        <f t="shared" si="18"/>
        <v>121.63733028999999</v>
      </c>
      <c r="K119" s="5">
        <f t="shared" si="19"/>
        <v>0</v>
      </c>
      <c r="L119" s="16"/>
    </row>
    <row r="120" spans="1:12" x14ac:dyDescent="0.25">
      <c r="A120">
        <v>63</v>
      </c>
      <c r="B120" t="s">
        <v>48</v>
      </c>
      <c r="C120" s="5">
        <v>1.53</v>
      </c>
      <c r="D120" s="19">
        <v>252.67185058999999</v>
      </c>
      <c r="E120" s="19">
        <v>116.7881012</v>
      </c>
      <c r="F120" s="2">
        <v>145.37</v>
      </c>
      <c r="G120" s="2"/>
      <c r="H120" s="10">
        <f t="shared" si="16"/>
        <v>0.57533120393330162</v>
      </c>
      <c r="I120" s="12">
        <f t="shared" si="17"/>
        <v>0.48641266199448535</v>
      </c>
      <c r="J120" s="5">
        <f t="shared" si="18"/>
        <v>116.7881012</v>
      </c>
      <c r="K120" s="5">
        <f t="shared" si="19"/>
        <v>0</v>
      </c>
      <c r="L120" s="16"/>
    </row>
    <row r="121" spans="1:12" x14ac:dyDescent="0.25">
      <c r="A121">
        <v>68</v>
      </c>
      <c r="B121" t="s">
        <v>49</v>
      </c>
      <c r="C121" s="5">
        <v>3.06</v>
      </c>
      <c r="D121" s="19">
        <v>228.19622802999999</v>
      </c>
      <c r="E121" s="19">
        <v>108.51448535999999</v>
      </c>
      <c r="F121" s="2">
        <v>140.79</v>
      </c>
      <c r="G121" s="2"/>
      <c r="H121" s="10">
        <f t="shared" si="16"/>
        <v>0.61696900608493377</v>
      </c>
      <c r="I121" s="12">
        <f t="shared" si="17"/>
        <v>0.51253173981018263</v>
      </c>
      <c r="J121" s="5">
        <f t="shared" si="18"/>
        <v>108.51448535999999</v>
      </c>
      <c r="K121" s="5">
        <f t="shared" si="19"/>
        <v>0</v>
      </c>
      <c r="L121" s="16"/>
    </row>
    <row r="122" spans="1:12" x14ac:dyDescent="0.25">
      <c r="C122" s="2"/>
      <c r="D122" s="2"/>
      <c r="E122" s="2"/>
      <c r="F122" s="2"/>
      <c r="G122" s="2"/>
      <c r="H122" s="10"/>
      <c r="I122" s="10"/>
      <c r="J122" s="5"/>
      <c r="K122" s="5"/>
    </row>
    <row r="123" spans="1:12" x14ac:dyDescent="0.25">
      <c r="C123" s="2"/>
      <c r="D123" s="2"/>
      <c r="E123" s="2"/>
      <c r="F123" s="2"/>
      <c r="G123" s="2"/>
      <c r="H123" s="10"/>
      <c r="I123" s="10"/>
    </row>
    <row r="124" spans="1:12" x14ac:dyDescent="0.25">
      <c r="C124" s="2"/>
      <c r="D124" s="2"/>
      <c r="E124" s="2"/>
      <c r="F124" s="2"/>
      <c r="G124" s="2"/>
      <c r="H124" s="10"/>
      <c r="I124" s="10"/>
    </row>
    <row r="125" spans="1:12" s="3" customFormat="1" x14ac:dyDescent="0.25">
      <c r="A125" s="3" t="s">
        <v>11</v>
      </c>
      <c r="C125" s="3" t="s">
        <v>3</v>
      </c>
      <c r="D125" s="3" t="s">
        <v>1</v>
      </c>
      <c r="E125" s="3" t="s">
        <v>2</v>
      </c>
      <c r="F125" s="3" t="s">
        <v>24</v>
      </c>
      <c r="H125" s="10" t="s">
        <v>17</v>
      </c>
      <c r="I125" s="10" t="s">
        <v>17</v>
      </c>
      <c r="J125" s="8" t="s">
        <v>25</v>
      </c>
      <c r="K125" s="8" t="s">
        <v>26</v>
      </c>
    </row>
    <row r="126" spans="1:12" x14ac:dyDescent="0.25">
      <c r="C126" s="3" t="s">
        <v>4</v>
      </c>
      <c r="D126" s="3" t="s">
        <v>18</v>
      </c>
      <c r="E126" s="3" t="s">
        <v>18</v>
      </c>
      <c r="F126" t="s">
        <v>18</v>
      </c>
      <c r="H126" s="10" t="s">
        <v>27</v>
      </c>
      <c r="I126" s="10" t="s">
        <v>29</v>
      </c>
      <c r="J126" s="6"/>
      <c r="K126" s="6"/>
    </row>
    <row r="127" spans="1:12" x14ac:dyDescent="0.25">
      <c r="A127">
        <v>1</v>
      </c>
      <c r="B127" t="s">
        <v>31</v>
      </c>
      <c r="C127" s="5">
        <v>12716.09</v>
      </c>
      <c r="D127" s="19">
        <v>240.16113322999999</v>
      </c>
      <c r="E127" s="19">
        <v>128.42879565000001</v>
      </c>
      <c r="F127" s="15">
        <v>152.93813890000001</v>
      </c>
      <c r="G127" s="2"/>
      <c r="H127" s="10">
        <f t="shared" ref="H127:H145" si="20">F127/D127</f>
        <v>0.6368146953800915</v>
      </c>
      <c r="I127" s="12">
        <f t="shared" ref="I127:I145" si="21">((F127)/(D127)*TANH((D127)/(F127))*(1-EXP(-(F127)/(D127))))^0.5</f>
        <v>0.52448287139008853</v>
      </c>
      <c r="J127" s="5">
        <f t="shared" ref="J127:J145" si="22">MIN(1.1*I127*D127,E127)</f>
        <v>128.42879565000001</v>
      </c>
      <c r="K127" s="5">
        <f t="shared" ref="K127:K145" si="23">MAX(0,E127-J127)</f>
        <v>0</v>
      </c>
    </row>
    <row r="128" spans="1:12" x14ac:dyDescent="0.25">
      <c r="A128">
        <v>4</v>
      </c>
      <c r="B128" t="s">
        <v>32</v>
      </c>
      <c r="C128" s="5">
        <v>3106.05</v>
      </c>
      <c r="D128" s="19">
        <v>145.72441018999999</v>
      </c>
      <c r="E128" s="19">
        <v>131.72766408000001</v>
      </c>
      <c r="F128" s="15">
        <v>166.79315606</v>
      </c>
      <c r="G128" s="2"/>
      <c r="H128" s="10">
        <f t="shared" si="20"/>
        <v>1.1445793868201624</v>
      </c>
      <c r="I128" s="12">
        <f t="shared" si="21"/>
        <v>0.74071852541568028</v>
      </c>
      <c r="J128" s="5">
        <f t="shared" si="22"/>
        <v>118.73484725630719</v>
      </c>
      <c r="K128" s="5">
        <f t="shared" si="23"/>
        <v>12.99281682369282</v>
      </c>
    </row>
    <row r="129" spans="1:11" x14ac:dyDescent="0.25">
      <c r="A129">
        <v>5</v>
      </c>
      <c r="B129" t="s">
        <v>33</v>
      </c>
      <c r="C129" s="5">
        <v>5535.11</v>
      </c>
      <c r="D129" s="19">
        <v>166.39899037999999</v>
      </c>
      <c r="E129" s="19">
        <v>129.85572865</v>
      </c>
      <c r="F129" s="15">
        <v>165.10391772</v>
      </c>
      <c r="G129" s="2"/>
      <c r="H129" s="10">
        <f t="shared" si="20"/>
        <v>0.99221706419586753</v>
      </c>
      <c r="I129" s="12">
        <f t="shared" si="21"/>
        <v>0.69104626056286289</v>
      </c>
      <c r="J129" s="5">
        <f t="shared" si="22"/>
        <v>126.48834006988827</v>
      </c>
      <c r="K129" s="5">
        <f t="shared" si="23"/>
        <v>3.3673885801117365</v>
      </c>
    </row>
    <row r="130" spans="1:11" x14ac:dyDescent="0.25">
      <c r="A130">
        <v>7</v>
      </c>
      <c r="B130" t="s">
        <v>34</v>
      </c>
      <c r="C130" s="5">
        <v>0.38</v>
      </c>
      <c r="D130" s="19">
        <v>221.36157227000001</v>
      </c>
      <c r="E130" s="19">
        <v>131.58607101000001</v>
      </c>
      <c r="F130" s="15">
        <v>141.95866487000001</v>
      </c>
      <c r="G130" s="2"/>
      <c r="H130" s="10">
        <f t="shared" si="20"/>
        <v>0.64129768963173794</v>
      </c>
      <c r="I130" s="12">
        <f t="shared" si="21"/>
        <v>0.52713866806789644</v>
      </c>
      <c r="J130" s="5">
        <f t="shared" si="22"/>
        <v>128.35706880460555</v>
      </c>
      <c r="K130" s="5">
        <f t="shared" si="23"/>
        <v>3.2290022053944654</v>
      </c>
    </row>
    <row r="131" spans="1:11" x14ac:dyDescent="0.25">
      <c r="A131">
        <v>8</v>
      </c>
      <c r="B131" t="s">
        <v>35</v>
      </c>
      <c r="C131" s="5">
        <v>3642.45</v>
      </c>
      <c r="D131" s="19">
        <v>196.21049353000001</v>
      </c>
      <c r="E131" s="19">
        <v>132.16509969000001</v>
      </c>
      <c r="F131" s="15">
        <v>146.49557354999999</v>
      </c>
      <c r="G131" s="2"/>
      <c r="H131" s="10">
        <f t="shared" si="20"/>
        <v>0.74662456076846495</v>
      </c>
      <c r="I131" s="12">
        <f t="shared" si="21"/>
        <v>0.58505589820782899</v>
      </c>
      <c r="J131" s="5">
        <f t="shared" si="22"/>
        <v>126.27351718299514</v>
      </c>
      <c r="K131" s="5">
        <f t="shared" si="23"/>
        <v>5.8915825070048697</v>
      </c>
    </row>
    <row r="132" spans="1:11" x14ac:dyDescent="0.25">
      <c r="A132">
        <v>9</v>
      </c>
      <c r="B132" t="s">
        <v>36</v>
      </c>
      <c r="C132" s="5">
        <v>5208.08</v>
      </c>
      <c r="D132" s="19">
        <v>200.91420249000001</v>
      </c>
      <c r="E132" s="19">
        <v>125.47474049</v>
      </c>
      <c r="F132" s="15">
        <v>148.85557818999999</v>
      </c>
      <c r="G132" s="2"/>
      <c r="H132" s="10">
        <f t="shared" si="20"/>
        <v>0.74089126774105929</v>
      </c>
      <c r="I132" s="12">
        <f t="shared" si="21"/>
        <v>0.58211674455448881</v>
      </c>
      <c r="J132" s="5">
        <f t="shared" si="22"/>
        <v>125.47474049</v>
      </c>
      <c r="K132" s="5">
        <f t="shared" si="23"/>
        <v>0</v>
      </c>
    </row>
    <row r="133" spans="1:11" x14ac:dyDescent="0.25">
      <c r="A133">
        <v>10</v>
      </c>
      <c r="B133" t="s">
        <v>37</v>
      </c>
      <c r="C133" s="5">
        <v>4985.7299999999996</v>
      </c>
      <c r="D133" s="19">
        <v>229.07812288</v>
      </c>
      <c r="E133" s="19">
        <v>128.73213684999999</v>
      </c>
      <c r="F133" s="15">
        <v>139.82679762999999</v>
      </c>
      <c r="G133" s="2"/>
      <c r="H133" s="10">
        <f t="shared" si="20"/>
        <v>0.61038913656214433</v>
      </c>
      <c r="I133" s="12">
        <f t="shared" si="21"/>
        <v>0.50849886620985707</v>
      </c>
      <c r="J133" s="5">
        <f t="shared" si="22"/>
        <v>128.13456233375857</v>
      </c>
      <c r="K133" s="5">
        <f t="shared" si="23"/>
        <v>0.59757451624142277</v>
      </c>
    </row>
    <row r="134" spans="1:11" x14ac:dyDescent="0.25">
      <c r="A134">
        <v>11</v>
      </c>
      <c r="B134" t="s">
        <v>38</v>
      </c>
      <c r="C134" s="5">
        <v>8396.65</v>
      </c>
      <c r="D134" s="19">
        <v>216.02205219000001</v>
      </c>
      <c r="E134" s="19">
        <v>128.13628191000001</v>
      </c>
      <c r="F134" s="15">
        <v>151.02430587000001</v>
      </c>
      <c r="G134" s="2"/>
      <c r="H134" s="10">
        <f t="shared" si="20"/>
        <v>0.69911522614907906</v>
      </c>
      <c r="I134" s="12">
        <f t="shared" si="21"/>
        <v>0.55997393733524192</v>
      </c>
      <c r="J134" s="5">
        <f t="shared" si="22"/>
        <v>128.13628191000001</v>
      </c>
      <c r="K134" s="5">
        <f t="shared" si="23"/>
        <v>0</v>
      </c>
    </row>
    <row r="135" spans="1:11" x14ac:dyDescent="0.25">
      <c r="A135">
        <v>21</v>
      </c>
      <c r="B135" t="s">
        <v>39</v>
      </c>
      <c r="C135" s="5">
        <v>1.1499999999999999</v>
      </c>
      <c r="D135" s="19">
        <v>192.6557966</v>
      </c>
      <c r="E135" s="19">
        <v>116.52180226999999</v>
      </c>
      <c r="F135" s="15">
        <v>154.99099422</v>
      </c>
      <c r="G135" s="2"/>
      <c r="H135" s="10">
        <f t="shared" si="20"/>
        <v>0.80449691602998463</v>
      </c>
      <c r="I135" s="12">
        <f t="shared" si="21"/>
        <v>0.61343320337234319</v>
      </c>
      <c r="J135" s="5">
        <f t="shared" si="22"/>
        <v>116.52180226999999</v>
      </c>
      <c r="K135" s="5">
        <f t="shared" si="23"/>
        <v>0</v>
      </c>
    </row>
    <row r="136" spans="1:11" x14ac:dyDescent="0.25">
      <c r="A136">
        <v>24</v>
      </c>
      <c r="B136" t="s">
        <v>40</v>
      </c>
      <c r="C136" s="5">
        <v>801.54</v>
      </c>
      <c r="D136" s="19">
        <v>184.24873538</v>
      </c>
      <c r="E136" s="19">
        <v>113.78178011</v>
      </c>
      <c r="F136" s="15">
        <v>155.97906609</v>
      </c>
      <c r="G136" s="2"/>
      <c r="H136" s="10">
        <f t="shared" si="20"/>
        <v>0.84656790597940446</v>
      </c>
      <c r="I136" s="12">
        <f t="shared" si="21"/>
        <v>0.63265466536187476</v>
      </c>
      <c r="J136" s="5">
        <f t="shared" si="22"/>
        <v>113.78178011</v>
      </c>
      <c r="K136" s="5">
        <f t="shared" si="23"/>
        <v>0</v>
      </c>
    </row>
    <row r="137" spans="1:11" x14ac:dyDescent="0.25">
      <c r="A137">
        <v>30</v>
      </c>
      <c r="B137" t="s">
        <v>41</v>
      </c>
      <c r="C137" s="5">
        <v>4474.16</v>
      </c>
      <c r="D137" s="19">
        <v>185.83453367000001</v>
      </c>
      <c r="E137" s="19">
        <v>119.22939348</v>
      </c>
      <c r="F137" s="15">
        <v>160.71841591</v>
      </c>
      <c r="G137" s="2"/>
      <c r="H137" s="10">
        <f t="shared" si="20"/>
        <v>0.86484687606771438</v>
      </c>
      <c r="I137" s="12">
        <f t="shared" si="21"/>
        <v>0.64065634143556338</v>
      </c>
      <c r="J137" s="5">
        <f t="shared" si="22"/>
        <v>119.22939348</v>
      </c>
      <c r="K137" s="5">
        <f t="shared" si="23"/>
        <v>0</v>
      </c>
    </row>
    <row r="138" spans="1:11" x14ac:dyDescent="0.25">
      <c r="A138">
        <v>35</v>
      </c>
      <c r="B138" t="s">
        <v>42</v>
      </c>
      <c r="C138" s="5">
        <v>1058.27</v>
      </c>
      <c r="D138" s="19">
        <v>186.35393513</v>
      </c>
      <c r="E138" s="19">
        <v>110.41323917</v>
      </c>
      <c r="F138" s="15">
        <v>161.61162877999999</v>
      </c>
      <c r="G138" s="2"/>
      <c r="H138" s="10">
        <f t="shared" si="20"/>
        <v>0.86722949352939693</v>
      </c>
      <c r="I138" s="12">
        <f t="shared" si="21"/>
        <v>0.64168420026560669</v>
      </c>
      <c r="J138" s="5">
        <f t="shared" si="22"/>
        <v>110.41323917</v>
      </c>
      <c r="K138" s="5">
        <f t="shared" si="23"/>
        <v>0</v>
      </c>
    </row>
    <row r="139" spans="1:11" x14ac:dyDescent="0.25">
      <c r="A139">
        <v>39</v>
      </c>
      <c r="B139" t="s">
        <v>43</v>
      </c>
      <c r="C139" s="5">
        <v>98.57</v>
      </c>
      <c r="D139" s="19">
        <v>172.38803884000001</v>
      </c>
      <c r="E139" s="19">
        <v>128.41419471</v>
      </c>
      <c r="F139" s="15">
        <v>164.80600493</v>
      </c>
      <c r="G139" s="2"/>
      <c r="H139" s="10">
        <f t="shared" si="20"/>
        <v>0.95601763346796242</v>
      </c>
      <c r="I139" s="12">
        <f t="shared" si="21"/>
        <v>0.67762816788430691</v>
      </c>
      <c r="J139" s="5">
        <f t="shared" si="22"/>
        <v>128.41419471</v>
      </c>
      <c r="K139" s="5">
        <f t="shared" si="23"/>
        <v>0</v>
      </c>
    </row>
    <row r="140" spans="1:11" x14ac:dyDescent="0.25">
      <c r="A140">
        <v>44</v>
      </c>
      <c r="B140" t="s">
        <v>44</v>
      </c>
      <c r="C140" s="5">
        <v>23422.22</v>
      </c>
      <c r="D140" s="19">
        <v>190.89758165000001</v>
      </c>
      <c r="E140" s="19">
        <v>115.85768009</v>
      </c>
      <c r="F140" s="15">
        <v>168.60196991999999</v>
      </c>
      <c r="G140" s="2"/>
      <c r="H140" s="10">
        <f t="shared" si="20"/>
        <v>0.88320642127945981</v>
      </c>
      <c r="I140" s="12">
        <f t="shared" si="21"/>
        <v>0.64848802399980887</v>
      </c>
      <c r="J140" s="5">
        <f t="shared" si="22"/>
        <v>115.85768009</v>
      </c>
      <c r="K140" s="5">
        <f t="shared" si="23"/>
        <v>0</v>
      </c>
    </row>
    <row r="141" spans="1:11" x14ac:dyDescent="0.25">
      <c r="A141">
        <v>47</v>
      </c>
      <c r="B141" t="s">
        <v>45</v>
      </c>
      <c r="C141" s="5">
        <v>21.39</v>
      </c>
      <c r="D141" s="19">
        <v>150.78185109</v>
      </c>
      <c r="E141" s="19">
        <v>116.05831471</v>
      </c>
      <c r="F141" s="15">
        <v>152.57369403000001</v>
      </c>
      <c r="G141" s="2"/>
      <c r="H141" s="10">
        <f t="shared" si="20"/>
        <v>1.0118836778236027</v>
      </c>
      <c r="I141" s="12">
        <f t="shared" si="21"/>
        <v>0.69805764031041506</v>
      </c>
      <c r="J141" s="5">
        <f t="shared" si="22"/>
        <v>115.77986549087397</v>
      </c>
      <c r="K141" s="5">
        <f t="shared" si="23"/>
        <v>0.27844921912603127</v>
      </c>
    </row>
    <row r="142" spans="1:11" x14ac:dyDescent="0.25">
      <c r="A142">
        <v>54</v>
      </c>
      <c r="B142" t="s">
        <v>46</v>
      </c>
      <c r="C142" s="5">
        <v>10242.709999999999</v>
      </c>
      <c r="D142" s="19">
        <v>173.20097014000001</v>
      </c>
      <c r="E142" s="19">
        <v>108.40531798000001</v>
      </c>
      <c r="F142" s="15">
        <v>167.00372235</v>
      </c>
      <c r="G142" s="2"/>
      <c r="H142" s="10">
        <f t="shared" si="20"/>
        <v>0.96421932403155297</v>
      </c>
      <c r="I142" s="12">
        <f t="shared" si="21"/>
        <v>0.68072795850389811</v>
      </c>
      <c r="J142" s="5">
        <f t="shared" si="22"/>
        <v>108.40531798000001</v>
      </c>
      <c r="K142" s="5">
        <f t="shared" si="23"/>
        <v>0</v>
      </c>
    </row>
    <row r="143" spans="1:11" x14ac:dyDescent="0.25">
      <c r="A143">
        <v>58</v>
      </c>
      <c r="B143" t="s">
        <v>47</v>
      </c>
      <c r="C143" s="5">
        <v>111.18</v>
      </c>
      <c r="D143" s="19">
        <v>172.72540595999999</v>
      </c>
      <c r="E143" s="19">
        <v>121.57463826</v>
      </c>
      <c r="F143" s="15">
        <v>165.23484474</v>
      </c>
      <c r="G143" s="2"/>
      <c r="H143" s="10">
        <f t="shared" si="20"/>
        <v>0.9566331242449958</v>
      </c>
      <c r="I143" s="12">
        <f t="shared" si="21"/>
        <v>0.67786202535507334</v>
      </c>
      <c r="J143" s="5">
        <f t="shared" si="22"/>
        <v>121.57463826</v>
      </c>
      <c r="K143" s="5">
        <f t="shared" si="23"/>
        <v>0</v>
      </c>
    </row>
    <row r="144" spans="1:11" x14ac:dyDescent="0.25">
      <c r="A144">
        <v>63</v>
      </c>
      <c r="B144" t="s">
        <v>48</v>
      </c>
      <c r="C144" s="5">
        <v>1.53</v>
      </c>
      <c r="D144" s="19">
        <v>208.73915405</v>
      </c>
      <c r="E144" s="19">
        <v>119.34334526000001</v>
      </c>
      <c r="F144" s="15">
        <v>150.46124687</v>
      </c>
      <c r="G144" s="2"/>
      <c r="H144" s="10">
        <f t="shared" si="20"/>
        <v>0.72080989096065562</v>
      </c>
      <c r="I144" s="12">
        <f t="shared" si="21"/>
        <v>0.57163394601427786</v>
      </c>
      <c r="J144" s="5">
        <f t="shared" si="22"/>
        <v>119.34334526000001</v>
      </c>
      <c r="K144" s="5">
        <f t="shared" si="23"/>
        <v>0</v>
      </c>
    </row>
    <row r="145" spans="1:14" x14ac:dyDescent="0.25">
      <c r="A145">
        <v>68</v>
      </c>
      <c r="B145" t="s">
        <v>49</v>
      </c>
      <c r="C145" s="5">
        <v>3.06</v>
      </c>
      <c r="D145" s="19">
        <v>150.18162537000001</v>
      </c>
      <c r="E145" s="19">
        <v>113.52759322999999</v>
      </c>
      <c r="F145" s="15">
        <v>148.13870711999999</v>
      </c>
      <c r="G145" s="2"/>
      <c r="H145" s="10">
        <f t="shared" si="20"/>
        <v>0.98639701598003815</v>
      </c>
      <c r="I145" s="12">
        <f t="shared" si="21"/>
        <v>0.6889343447241294</v>
      </c>
      <c r="J145" s="5">
        <f t="shared" si="22"/>
        <v>113.52759322999999</v>
      </c>
      <c r="K145" s="5">
        <f t="shared" si="23"/>
        <v>0</v>
      </c>
    </row>
    <row r="146" spans="1:14" x14ac:dyDescent="0.25">
      <c r="C146" s="2"/>
      <c r="D146" s="2"/>
      <c r="E146" s="2"/>
      <c r="F146" s="2"/>
      <c r="G146" s="2"/>
      <c r="H146" s="10"/>
      <c r="I146" s="10"/>
    </row>
    <row r="147" spans="1:14" x14ac:dyDescent="0.25">
      <c r="C147" s="2"/>
      <c r="D147" s="2"/>
      <c r="E147" s="2"/>
      <c r="F147" s="2"/>
      <c r="G147" s="2"/>
      <c r="H147" s="10"/>
      <c r="I147" s="10"/>
    </row>
    <row r="148" spans="1:14" x14ac:dyDescent="0.25">
      <c r="C148" s="2"/>
      <c r="D148" s="2"/>
      <c r="E148" s="2"/>
      <c r="F148" s="2"/>
      <c r="G148" s="2"/>
      <c r="H148" s="10"/>
      <c r="I148" s="10"/>
    </row>
    <row r="149" spans="1:14" s="3" customFormat="1" x14ac:dyDescent="0.25">
      <c r="A149" s="3" t="s">
        <v>12</v>
      </c>
      <c r="C149" s="3" t="s">
        <v>3</v>
      </c>
      <c r="D149" s="3" t="s">
        <v>1</v>
      </c>
      <c r="E149" s="3" t="s">
        <v>2</v>
      </c>
      <c r="F149" s="3" t="s">
        <v>24</v>
      </c>
      <c r="H149" s="10" t="s">
        <v>17</v>
      </c>
      <c r="I149" s="10" t="s">
        <v>17</v>
      </c>
      <c r="J149" s="8" t="s">
        <v>25</v>
      </c>
      <c r="K149" s="8" t="s">
        <v>26</v>
      </c>
    </row>
    <row r="150" spans="1:14" x14ac:dyDescent="0.25">
      <c r="C150" s="3" t="s">
        <v>4</v>
      </c>
      <c r="D150" s="3" t="s">
        <v>18</v>
      </c>
      <c r="E150" s="3" t="s">
        <v>18</v>
      </c>
      <c r="F150" t="s">
        <v>18</v>
      </c>
      <c r="H150" s="10" t="s">
        <v>27</v>
      </c>
      <c r="I150" s="10" t="s">
        <v>29</v>
      </c>
      <c r="J150" s="6"/>
      <c r="K150" s="6"/>
    </row>
    <row r="151" spans="1:14" x14ac:dyDescent="0.25">
      <c r="A151">
        <v>1</v>
      </c>
      <c r="B151" t="s">
        <v>31</v>
      </c>
      <c r="C151" s="5">
        <v>12716.09</v>
      </c>
      <c r="D151" s="19">
        <v>264.91257231999998</v>
      </c>
      <c r="E151" s="19">
        <v>127.55098002</v>
      </c>
      <c r="F151" s="15">
        <v>154.71035531999999</v>
      </c>
      <c r="G151" s="2"/>
      <c r="H151" s="10">
        <f t="shared" ref="H151:H169" si="24">F151/D151</f>
        <v>0.58400533415650158</v>
      </c>
      <c r="I151" s="12">
        <f t="shared" ref="I151:I169" si="25">((F151)/(D151)*TANH((D151)/(F151))*(1-EXP(-(F151)/(D151))))^0.5</f>
        <v>0.49197170089036846</v>
      </c>
      <c r="J151" s="5">
        <f t="shared" ref="J151:J169" si="26">MIN(1.1*I151*D151,E151)</f>
        <v>127.55098002</v>
      </c>
      <c r="K151" s="5">
        <f t="shared" ref="K151:K169" si="27">MAX(0,E151-J151)</f>
        <v>0</v>
      </c>
      <c r="N151" s="1"/>
    </row>
    <row r="152" spans="1:14" x14ac:dyDescent="0.25">
      <c r="A152">
        <v>4</v>
      </c>
      <c r="B152" t="s">
        <v>32</v>
      </c>
      <c r="C152" s="5">
        <v>3106.05</v>
      </c>
      <c r="D152" s="19">
        <v>143.43481341</v>
      </c>
      <c r="E152" s="19">
        <v>125.89591691</v>
      </c>
      <c r="F152" s="15">
        <v>166.8099249</v>
      </c>
      <c r="G152" s="2"/>
      <c r="H152" s="10">
        <f t="shared" si="24"/>
        <v>1.1629667926097105</v>
      </c>
      <c r="I152" s="12">
        <f t="shared" si="25"/>
        <v>0.74604652560370088</v>
      </c>
      <c r="J152" s="5">
        <f t="shared" si="26"/>
        <v>117.70994861466021</v>
      </c>
      <c r="K152" s="5">
        <f t="shared" si="27"/>
        <v>8.1859682953397908</v>
      </c>
    </row>
    <row r="153" spans="1:14" x14ac:dyDescent="0.25">
      <c r="A153">
        <v>5</v>
      </c>
      <c r="B153" t="s">
        <v>33</v>
      </c>
      <c r="C153" s="5">
        <v>5535.11</v>
      </c>
      <c r="D153" s="19">
        <v>160.05545645999999</v>
      </c>
      <c r="E153" s="19">
        <v>127.18998080999999</v>
      </c>
      <c r="F153" s="15">
        <v>165.41264172999999</v>
      </c>
      <c r="G153" s="2"/>
      <c r="H153" s="10">
        <f t="shared" si="24"/>
        <v>1.0334708068596139</v>
      </c>
      <c r="I153" s="12">
        <f t="shared" si="25"/>
        <v>0.70553697376890567</v>
      </c>
      <c r="J153" s="5">
        <f t="shared" si="26"/>
        <v>124.21754662458817</v>
      </c>
      <c r="K153" s="5">
        <f t="shared" si="27"/>
        <v>2.9724341854118279</v>
      </c>
    </row>
    <row r="154" spans="1:14" x14ac:dyDescent="0.25">
      <c r="A154">
        <v>7</v>
      </c>
      <c r="B154" t="s">
        <v>34</v>
      </c>
      <c r="C154" s="5">
        <v>0.38</v>
      </c>
      <c r="D154" s="19">
        <v>164.50634765999999</v>
      </c>
      <c r="E154" s="19">
        <v>127.53635534</v>
      </c>
      <c r="F154" s="15">
        <v>162.62688585999999</v>
      </c>
      <c r="G154" s="2"/>
      <c r="H154" s="10">
        <f t="shared" si="24"/>
        <v>0.98857514116182033</v>
      </c>
      <c r="I154" s="12">
        <f t="shared" si="25"/>
        <v>0.68972672199479135</v>
      </c>
      <c r="J154" s="5">
        <f t="shared" si="26"/>
        <v>124.81086631075405</v>
      </c>
      <c r="K154" s="5">
        <f t="shared" si="27"/>
        <v>2.7254890292459493</v>
      </c>
    </row>
    <row r="155" spans="1:14" x14ac:dyDescent="0.25">
      <c r="A155">
        <v>8</v>
      </c>
      <c r="B155" t="s">
        <v>35</v>
      </c>
      <c r="C155" s="5">
        <v>3642.45</v>
      </c>
      <c r="D155" s="19">
        <v>179.81054304</v>
      </c>
      <c r="E155" s="19">
        <v>133.06759335000001</v>
      </c>
      <c r="F155" s="15">
        <v>154.51255141999999</v>
      </c>
      <c r="G155" s="2"/>
      <c r="H155" s="10">
        <f t="shared" si="24"/>
        <v>0.85930751783352155</v>
      </c>
      <c r="I155" s="12">
        <f t="shared" si="25"/>
        <v>0.63825325597448657</v>
      </c>
      <c r="J155" s="5">
        <f t="shared" si="26"/>
        <v>126.24113100920262</v>
      </c>
      <c r="K155" s="5">
        <f t="shared" si="27"/>
        <v>6.8264623407973914</v>
      </c>
    </row>
    <row r="156" spans="1:14" x14ac:dyDescent="0.25">
      <c r="A156">
        <v>9</v>
      </c>
      <c r="B156" t="s">
        <v>36</v>
      </c>
      <c r="C156" s="5">
        <v>5208.08</v>
      </c>
      <c r="D156" s="19">
        <v>183.38547297</v>
      </c>
      <c r="E156" s="19">
        <v>125.33541995</v>
      </c>
      <c r="F156" s="15">
        <v>157.19573362</v>
      </c>
      <c r="G156" s="2"/>
      <c r="H156" s="10">
        <f t="shared" si="24"/>
        <v>0.85718749186701193</v>
      </c>
      <c r="I156" s="12">
        <f t="shared" si="25"/>
        <v>0.63732855874750516</v>
      </c>
      <c r="J156" s="5">
        <f t="shared" si="26"/>
        <v>125.33541995</v>
      </c>
      <c r="K156" s="5">
        <f t="shared" si="27"/>
        <v>0</v>
      </c>
    </row>
    <row r="157" spans="1:14" x14ac:dyDescent="0.25">
      <c r="A157">
        <v>10</v>
      </c>
      <c r="B157" t="s">
        <v>37</v>
      </c>
      <c r="C157" s="5">
        <v>4985.7299999999996</v>
      </c>
      <c r="D157" s="19">
        <v>243.48237889999999</v>
      </c>
      <c r="E157" s="19">
        <v>128.18187459999999</v>
      </c>
      <c r="F157" s="15">
        <v>138.94738416999999</v>
      </c>
      <c r="G157" s="2"/>
      <c r="H157" s="10">
        <f t="shared" si="24"/>
        <v>0.570667104526142</v>
      </c>
      <c r="I157" s="12">
        <f t="shared" si="25"/>
        <v>0.48339774542636965</v>
      </c>
      <c r="J157" s="5">
        <f t="shared" si="26"/>
        <v>128.18187459999999</v>
      </c>
      <c r="K157" s="5">
        <f t="shared" si="27"/>
        <v>0</v>
      </c>
    </row>
    <row r="158" spans="1:14" x14ac:dyDescent="0.25">
      <c r="A158">
        <v>11</v>
      </c>
      <c r="B158" t="s">
        <v>38</v>
      </c>
      <c r="C158" s="5">
        <v>8396.65</v>
      </c>
      <c r="D158" s="19">
        <v>219.98742200000001</v>
      </c>
      <c r="E158" s="19">
        <v>127.48403521</v>
      </c>
      <c r="F158" s="15">
        <v>152.09471718</v>
      </c>
      <c r="G158" s="2"/>
      <c r="H158" s="10">
        <f t="shared" si="24"/>
        <v>0.6913791515771297</v>
      </c>
      <c r="I158" s="12">
        <f t="shared" si="25"/>
        <v>0.55573038368738792</v>
      </c>
      <c r="J158" s="5">
        <f t="shared" si="26"/>
        <v>127.48403521</v>
      </c>
      <c r="K158" s="5">
        <f t="shared" si="27"/>
        <v>0</v>
      </c>
    </row>
    <row r="159" spans="1:14" x14ac:dyDescent="0.25">
      <c r="A159">
        <v>21</v>
      </c>
      <c r="B159" t="s">
        <v>39</v>
      </c>
      <c r="C159" s="5">
        <v>1.1499999999999999</v>
      </c>
      <c r="D159" s="19">
        <v>170.75326974000001</v>
      </c>
      <c r="E159" s="19">
        <v>113.28181648</v>
      </c>
      <c r="F159" s="15">
        <v>163.93822599999999</v>
      </c>
      <c r="G159" s="2"/>
      <c r="H159" s="10">
        <f t="shared" si="24"/>
        <v>0.96008835584596974</v>
      </c>
      <c r="I159" s="12">
        <f t="shared" si="25"/>
        <v>0.67917112041412819</v>
      </c>
      <c r="J159" s="5">
        <f t="shared" si="26"/>
        <v>113.28181648</v>
      </c>
      <c r="K159" s="5">
        <f t="shared" si="27"/>
        <v>0</v>
      </c>
    </row>
    <row r="160" spans="1:14" x14ac:dyDescent="0.25">
      <c r="A160">
        <v>24</v>
      </c>
      <c r="B160" t="s">
        <v>40</v>
      </c>
      <c r="C160" s="5">
        <v>801.54</v>
      </c>
      <c r="D160" s="19">
        <v>171.02157353000001</v>
      </c>
      <c r="E160" s="19">
        <v>112.53191495</v>
      </c>
      <c r="F160" s="15">
        <v>145.40509438999999</v>
      </c>
      <c r="G160" s="2"/>
      <c r="H160" s="10">
        <f t="shared" si="24"/>
        <v>0.85021492545496624</v>
      </c>
      <c r="I160" s="12">
        <f t="shared" si="25"/>
        <v>0.63426770617068762</v>
      </c>
      <c r="J160" s="5">
        <f t="shared" si="26"/>
        <v>112.53191495</v>
      </c>
      <c r="K160" s="5">
        <f t="shared" si="27"/>
        <v>0</v>
      </c>
    </row>
    <row r="161" spans="1:14" x14ac:dyDescent="0.25">
      <c r="A161">
        <v>30</v>
      </c>
      <c r="B161" t="s">
        <v>41</v>
      </c>
      <c r="C161" s="5">
        <v>4474.16</v>
      </c>
      <c r="D161" s="19">
        <v>167.38650336000001</v>
      </c>
      <c r="E161" s="19">
        <v>116.68379523</v>
      </c>
      <c r="F161" s="15">
        <v>153.96185564999999</v>
      </c>
      <c r="G161" s="2"/>
      <c r="H161" s="10">
        <f t="shared" si="24"/>
        <v>0.91979850561112753</v>
      </c>
      <c r="I161" s="12">
        <f t="shared" si="25"/>
        <v>0.66350535974474001</v>
      </c>
      <c r="J161" s="5">
        <f t="shared" si="26"/>
        <v>116.68379523</v>
      </c>
      <c r="K161" s="5">
        <f t="shared" si="27"/>
        <v>0</v>
      </c>
    </row>
    <row r="162" spans="1:14" x14ac:dyDescent="0.25">
      <c r="A162">
        <v>35</v>
      </c>
      <c r="B162" t="s">
        <v>42</v>
      </c>
      <c r="C162" s="5">
        <v>1058.27</v>
      </c>
      <c r="D162" s="19">
        <v>171.35747789000001</v>
      </c>
      <c r="E162" s="19">
        <v>108.6698844</v>
      </c>
      <c r="F162" s="15">
        <v>156.50209536</v>
      </c>
      <c r="G162" s="2"/>
      <c r="H162" s="10">
        <f t="shared" si="24"/>
        <v>0.91330764952355237</v>
      </c>
      <c r="I162" s="12">
        <f t="shared" si="25"/>
        <v>0.66089764940466744</v>
      </c>
      <c r="J162" s="5">
        <f t="shared" si="26"/>
        <v>108.6698844</v>
      </c>
      <c r="K162" s="5">
        <f t="shared" si="27"/>
        <v>0</v>
      </c>
    </row>
    <row r="163" spans="1:14" x14ac:dyDescent="0.25">
      <c r="A163">
        <v>39</v>
      </c>
      <c r="B163" t="s">
        <v>43</v>
      </c>
      <c r="C163" s="5">
        <v>98.57</v>
      </c>
      <c r="D163" s="19">
        <v>184.05291582000001</v>
      </c>
      <c r="E163" s="19">
        <v>125.55839712</v>
      </c>
      <c r="F163" s="15">
        <v>159.75112246</v>
      </c>
      <c r="G163" s="2"/>
      <c r="H163" s="10">
        <f t="shared" si="24"/>
        <v>0.86796300807444604</v>
      </c>
      <c r="I163" s="12">
        <f t="shared" si="25"/>
        <v>0.64199994208518196</v>
      </c>
      <c r="J163" s="5">
        <f t="shared" si="26"/>
        <v>125.55839712</v>
      </c>
      <c r="K163" s="5">
        <f t="shared" si="27"/>
        <v>0</v>
      </c>
    </row>
    <row r="164" spans="1:14" x14ac:dyDescent="0.25">
      <c r="A164">
        <v>44</v>
      </c>
      <c r="B164" t="s">
        <v>44</v>
      </c>
      <c r="C164" s="5">
        <v>23422.22</v>
      </c>
      <c r="D164" s="19">
        <v>202.10098955999999</v>
      </c>
      <c r="E164" s="19">
        <v>114.94300751</v>
      </c>
      <c r="F164" s="15">
        <v>163.35967613</v>
      </c>
      <c r="G164" s="2"/>
      <c r="H164" s="10">
        <f t="shared" si="24"/>
        <v>0.80830715616808779</v>
      </c>
      <c r="I164" s="12">
        <f t="shared" si="25"/>
        <v>0.61522148341311</v>
      </c>
      <c r="J164" s="5">
        <f t="shared" si="26"/>
        <v>114.94300751</v>
      </c>
      <c r="K164" s="5">
        <f t="shared" si="27"/>
        <v>0</v>
      </c>
    </row>
    <row r="165" spans="1:14" x14ac:dyDescent="0.25">
      <c r="A165">
        <v>47</v>
      </c>
      <c r="B165" t="s">
        <v>45</v>
      </c>
      <c r="C165" s="5">
        <v>21.39</v>
      </c>
      <c r="D165" s="19">
        <v>165.44474878</v>
      </c>
      <c r="E165" s="19">
        <v>114.35652444</v>
      </c>
      <c r="F165" s="15">
        <v>134.16835058999999</v>
      </c>
      <c r="G165" s="2"/>
      <c r="H165" s="10">
        <f t="shared" si="24"/>
        <v>0.81095563068254428</v>
      </c>
      <c r="I165" s="12">
        <f t="shared" si="25"/>
        <v>0.61645884591198041</v>
      </c>
      <c r="J165" s="5">
        <f t="shared" si="26"/>
        <v>112.18886678462798</v>
      </c>
      <c r="K165" s="5">
        <f t="shared" si="27"/>
        <v>2.1676576553720253</v>
      </c>
    </row>
    <row r="166" spans="1:14" x14ac:dyDescent="0.25">
      <c r="A166">
        <v>54</v>
      </c>
      <c r="B166" t="s">
        <v>46</v>
      </c>
      <c r="C166" s="5">
        <v>10242.709999999999</v>
      </c>
      <c r="D166" s="19">
        <v>169.14950540999999</v>
      </c>
      <c r="E166" s="19">
        <v>106.70376326</v>
      </c>
      <c r="F166" s="15">
        <v>161.31711860999999</v>
      </c>
      <c r="G166" s="2"/>
      <c r="H166" s="10">
        <f t="shared" si="24"/>
        <v>0.95369547915014508</v>
      </c>
      <c r="I166" s="12">
        <f t="shared" si="25"/>
        <v>0.67674404370675278</v>
      </c>
      <c r="J166" s="5">
        <f t="shared" si="26"/>
        <v>106.70376326</v>
      </c>
      <c r="K166" s="5">
        <f t="shared" si="27"/>
        <v>0</v>
      </c>
    </row>
    <row r="167" spans="1:14" x14ac:dyDescent="0.25">
      <c r="A167">
        <v>58</v>
      </c>
      <c r="B167" t="s">
        <v>47</v>
      </c>
      <c r="C167" s="5">
        <v>111.18</v>
      </c>
      <c r="D167" s="19">
        <v>177.30264500999999</v>
      </c>
      <c r="E167" s="19">
        <v>120.7479386</v>
      </c>
      <c r="F167" s="15">
        <v>161.00193228000001</v>
      </c>
      <c r="G167" s="2"/>
      <c r="H167" s="10">
        <f t="shared" si="24"/>
        <v>0.90806277746685271</v>
      </c>
      <c r="I167" s="12">
        <f t="shared" si="25"/>
        <v>0.6587730540744392</v>
      </c>
      <c r="J167" s="5">
        <f t="shared" si="26"/>
        <v>120.7479386</v>
      </c>
      <c r="K167" s="5">
        <f t="shared" si="27"/>
        <v>0</v>
      </c>
    </row>
    <row r="168" spans="1:14" x14ac:dyDescent="0.25">
      <c r="A168">
        <v>63</v>
      </c>
      <c r="B168" t="s">
        <v>48</v>
      </c>
      <c r="C168" s="5">
        <v>1.53</v>
      </c>
      <c r="D168" s="19">
        <v>214.08058471999999</v>
      </c>
      <c r="E168" s="19">
        <v>104.24620895</v>
      </c>
      <c r="F168" s="15">
        <v>146.16470150999999</v>
      </c>
      <c r="G168" s="2"/>
      <c r="H168" s="10">
        <f t="shared" si="24"/>
        <v>0.68275552265130224</v>
      </c>
      <c r="I168" s="12">
        <f t="shared" si="25"/>
        <v>0.55094613457915431</v>
      </c>
      <c r="J168" s="5">
        <f t="shared" si="26"/>
        <v>104.24620895</v>
      </c>
      <c r="K168" s="5">
        <f t="shared" si="27"/>
        <v>0</v>
      </c>
    </row>
    <row r="169" spans="1:14" x14ac:dyDescent="0.25">
      <c r="A169">
        <v>68</v>
      </c>
      <c r="B169" t="s">
        <v>49</v>
      </c>
      <c r="C169" s="5">
        <v>3.06</v>
      </c>
      <c r="D169" s="19">
        <v>155.07920329000001</v>
      </c>
      <c r="E169" s="19">
        <v>110.54914169</v>
      </c>
      <c r="F169" s="15">
        <v>149.4929956</v>
      </c>
      <c r="G169" s="2"/>
      <c r="H169" s="10">
        <f t="shared" si="24"/>
        <v>0.96397835704924451</v>
      </c>
      <c r="I169" s="12">
        <f t="shared" si="25"/>
        <v>0.68063739186046512</v>
      </c>
      <c r="J169" s="5">
        <f t="shared" si="26"/>
        <v>110.54914169</v>
      </c>
      <c r="K169" s="5">
        <f t="shared" si="27"/>
        <v>0</v>
      </c>
    </row>
    <row r="170" spans="1:14" x14ac:dyDescent="0.25">
      <c r="C170" s="2"/>
      <c r="D170" s="2"/>
      <c r="E170" s="2"/>
      <c r="F170" s="2"/>
      <c r="G170" s="2"/>
      <c r="H170" s="10"/>
      <c r="I170" s="10"/>
    </row>
    <row r="171" spans="1:14" x14ac:dyDescent="0.25">
      <c r="C171" s="2"/>
      <c r="D171" s="2"/>
      <c r="E171" s="2"/>
      <c r="F171" s="2"/>
      <c r="G171" s="2"/>
      <c r="H171" s="10"/>
      <c r="I171" s="10"/>
    </row>
    <row r="172" spans="1:14" x14ac:dyDescent="0.25">
      <c r="C172" s="2"/>
      <c r="D172" s="2"/>
      <c r="E172" s="2"/>
      <c r="F172" s="2"/>
      <c r="G172" s="2"/>
      <c r="H172" s="10"/>
      <c r="I172" s="10"/>
    </row>
    <row r="173" spans="1:14" s="3" customFormat="1" x14ac:dyDescent="0.25">
      <c r="A173" s="3" t="s">
        <v>13</v>
      </c>
      <c r="C173" s="3" t="s">
        <v>3</v>
      </c>
      <c r="D173" s="3" t="s">
        <v>1</v>
      </c>
      <c r="E173" s="3" t="s">
        <v>2</v>
      </c>
      <c r="F173" s="3" t="s">
        <v>24</v>
      </c>
      <c r="H173" s="10" t="s">
        <v>17</v>
      </c>
      <c r="I173" s="10" t="s">
        <v>17</v>
      </c>
      <c r="J173" s="8" t="s">
        <v>25</v>
      </c>
      <c r="K173" s="8" t="s">
        <v>26</v>
      </c>
    </row>
    <row r="174" spans="1:14" x14ac:dyDescent="0.25">
      <c r="C174" s="3" t="s">
        <v>4</v>
      </c>
      <c r="D174" s="3" t="s">
        <v>18</v>
      </c>
      <c r="E174" s="3" t="s">
        <v>18</v>
      </c>
      <c r="F174" t="s">
        <v>18</v>
      </c>
      <c r="H174" s="10" t="s">
        <v>27</v>
      </c>
      <c r="I174" s="10" t="s">
        <v>29</v>
      </c>
      <c r="J174" s="6"/>
      <c r="K174" s="6"/>
    </row>
    <row r="175" spans="1:14" x14ac:dyDescent="0.25">
      <c r="A175">
        <v>1</v>
      </c>
      <c r="B175" t="s">
        <v>31</v>
      </c>
      <c r="C175" s="5">
        <v>12716.09</v>
      </c>
      <c r="D175" s="19">
        <v>314.77536522999998</v>
      </c>
      <c r="E175" s="19">
        <v>125.47714288</v>
      </c>
      <c r="F175" s="15">
        <v>141.95058786000001</v>
      </c>
      <c r="G175" s="2"/>
      <c r="H175" s="10">
        <f t="shared" ref="H175:H193" si="28">F175/D175</f>
        <v>0.45095837711531078</v>
      </c>
      <c r="I175" s="12">
        <f t="shared" ref="I175:I193" si="29">((F175)/(D175)*TANH((D175)/(F175))*(1-EXP(-(F175)/(D175))))^0.5</f>
        <v>0.39981798284220588</v>
      </c>
      <c r="J175" s="5">
        <f t="shared" ref="J175:J193" si="30">MIN(1.1*I175*D175,E175)</f>
        <v>125.47714288</v>
      </c>
      <c r="K175" s="5">
        <f t="shared" ref="K175:K193" si="31">MAX(0,E175-J175)</f>
        <v>0</v>
      </c>
      <c r="N175" s="1"/>
    </row>
    <row r="176" spans="1:14" x14ac:dyDescent="0.25">
      <c r="A176">
        <v>4</v>
      </c>
      <c r="B176" t="s">
        <v>32</v>
      </c>
      <c r="C176" s="5">
        <v>3106.05</v>
      </c>
      <c r="D176" s="19">
        <v>181.19062969000001</v>
      </c>
      <c r="E176" s="19">
        <v>125.51029386</v>
      </c>
      <c r="F176" s="15">
        <v>159.14038857</v>
      </c>
      <c r="G176" s="2"/>
      <c r="H176" s="10">
        <f t="shared" si="28"/>
        <v>0.87830363436715309</v>
      </c>
      <c r="I176" s="12">
        <f t="shared" si="29"/>
        <v>0.64641644968476097</v>
      </c>
      <c r="J176" s="5">
        <f t="shared" si="30"/>
        <v>125.51029386</v>
      </c>
      <c r="K176" s="5">
        <f t="shared" si="31"/>
        <v>0</v>
      </c>
    </row>
    <row r="177" spans="1:11" x14ac:dyDescent="0.25">
      <c r="A177">
        <v>5</v>
      </c>
      <c r="B177" t="s">
        <v>33</v>
      </c>
      <c r="C177" s="5">
        <v>5535.11</v>
      </c>
      <c r="D177" s="19">
        <v>192.78506178000001</v>
      </c>
      <c r="E177" s="19">
        <v>123.91274158</v>
      </c>
      <c r="F177" s="15">
        <v>159.4731998</v>
      </c>
      <c r="G177" s="2"/>
      <c r="H177" s="10">
        <f t="shared" si="28"/>
        <v>0.82720724483303376</v>
      </c>
      <c r="I177" s="12">
        <f t="shared" si="29"/>
        <v>0.62395099379319974</v>
      </c>
      <c r="J177" s="5">
        <f t="shared" si="30"/>
        <v>123.91274158</v>
      </c>
      <c r="K177" s="5">
        <f t="shared" si="31"/>
        <v>0</v>
      </c>
    </row>
    <row r="178" spans="1:11" x14ac:dyDescent="0.25">
      <c r="A178">
        <v>7</v>
      </c>
      <c r="B178" t="s">
        <v>34</v>
      </c>
      <c r="C178" s="5">
        <v>0.38</v>
      </c>
      <c r="D178" s="19">
        <v>284.93865966999999</v>
      </c>
      <c r="E178" s="19">
        <v>120.33865229</v>
      </c>
      <c r="F178" s="15">
        <v>134.05268050000001</v>
      </c>
      <c r="G178" s="2"/>
      <c r="H178" s="10">
        <f t="shared" si="28"/>
        <v>0.47046153953013015</v>
      </c>
      <c r="I178" s="12">
        <f t="shared" si="29"/>
        <v>0.41424293296737735</v>
      </c>
      <c r="J178" s="5">
        <f t="shared" si="30"/>
        <v>120.33865229</v>
      </c>
      <c r="K178" s="5">
        <f t="shared" si="31"/>
        <v>0</v>
      </c>
    </row>
    <row r="179" spans="1:11" x14ac:dyDescent="0.25">
      <c r="A179">
        <v>8</v>
      </c>
      <c r="B179" t="s">
        <v>35</v>
      </c>
      <c r="C179" s="5">
        <v>3642.45</v>
      </c>
      <c r="D179" s="19">
        <v>288.62752612999998</v>
      </c>
      <c r="E179" s="19">
        <v>129.305545</v>
      </c>
      <c r="F179" s="15">
        <v>136.67361724</v>
      </c>
      <c r="G179" s="2"/>
      <c r="H179" s="10">
        <f t="shared" si="28"/>
        <v>0.47352939296039698</v>
      </c>
      <c r="I179" s="12">
        <f t="shared" si="29"/>
        <v>0.41648380090901049</v>
      </c>
      <c r="J179" s="5">
        <f t="shared" si="30"/>
        <v>129.305545</v>
      </c>
      <c r="K179" s="5">
        <f t="shared" si="31"/>
        <v>0</v>
      </c>
    </row>
    <row r="180" spans="1:11" x14ac:dyDescent="0.25">
      <c r="A180">
        <v>9</v>
      </c>
      <c r="B180" t="s">
        <v>36</v>
      </c>
      <c r="C180" s="5">
        <v>5208.08</v>
      </c>
      <c r="D180" s="19">
        <v>276.49073919</v>
      </c>
      <c r="E180" s="19">
        <v>123.59892139</v>
      </c>
      <c r="F180" s="15">
        <v>141.88951202000001</v>
      </c>
      <c r="G180" s="2"/>
      <c r="H180" s="10">
        <f t="shared" si="28"/>
        <v>0.51317998004445209</v>
      </c>
      <c r="I180" s="12">
        <f t="shared" si="29"/>
        <v>0.44474723022284557</v>
      </c>
      <c r="J180" s="5">
        <f t="shared" si="30"/>
        <v>123.59892139</v>
      </c>
      <c r="K180" s="5">
        <f t="shared" si="31"/>
        <v>0</v>
      </c>
    </row>
    <row r="181" spans="1:11" x14ac:dyDescent="0.25">
      <c r="A181">
        <v>10</v>
      </c>
      <c r="B181" t="s">
        <v>37</v>
      </c>
      <c r="C181" s="5">
        <v>4985.7299999999996</v>
      </c>
      <c r="D181" s="19">
        <v>351.77505179000002</v>
      </c>
      <c r="E181" s="19">
        <v>125.38830901</v>
      </c>
      <c r="F181" s="15">
        <v>130.05953584</v>
      </c>
      <c r="G181" s="2"/>
      <c r="H181" s="10">
        <f t="shared" si="28"/>
        <v>0.36972359233036783</v>
      </c>
      <c r="I181" s="12">
        <f t="shared" si="29"/>
        <v>0.33653266646299468</v>
      </c>
      <c r="J181" s="5">
        <f t="shared" si="30"/>
        <v>125.38830901</v>
      </c>
      <c r="K181" s="5">
        <f t="shared" si="31"/>
        <v>0</v>
      </c>
    </row>
    <row r="182" spans="1:11" x14ac:dyDescent="0.25">
      <c r="A182">
        <v>11</v>
      </c>
      <c r="B182" t="s">
        <v>38</v>
      </c>
      <c r="C182" s="5">
        <v>8396.65</v>
      </c>
      <c r="D182" s="19">
        <v>299.09695345</v>
      </c>
      <c r="E182" s="19">
        <v>125.73253977</v>
      </c>
      <c r="F182" s="15">
        <v>142.40070043</v>
      </c>
      <c r="G182" s="2"/>
      <c r="H182" s="10">
        <f t="shared" si="28"/>
        <v>0.47610214275821805</v>
      </c>
      <c r="I182" s="12">
        <f t="shared" si="29"/>
        <v>0.41835708348162748</v>
      </c>
      <c r="J182" s="5">
        <f t="shared" si="30"/>
        <v>125.73253977</v>
      </c>
      <c r="K182" s="5">
        <f t="shared" si="31"/>
        <v>0</v>
      </c>
    </row>
    <row r="183" spans="1:11" x14ac:dyDescent="0.25">
      <c r="A183">
        <v>21</v>
      </c>
      <c r="B183" t="s">
        <v>39</v>
      </c>
      <c r="C183" s="5">
        <v>1.1499999999999999</v>
      </c>
      <c r="D183" s="19">
        <v>251.05875069999999</v>
      </c>
      <c r="E183" s="19">
        <v>104.28258934</v>
      </c>
      <c r="F183" s="15">
        <v>147.11670563999999</v>
      </c>
      <c r="G183" s="2"/>
      <c r="H183" s="10">
        <f t="shared" si="28"/>
        <v>0.5859851737085856</v>
      </c>
      <c r="I183" s="12">
        <f t="shared" si="29"/>
        <v>0.49323179814992979</v>
      </c>
      <c r="J183" s="5">
        <f t="shared" si="30"/>
        <v>104.28258934</v>
      </c>
      <c r="K183" s="5">
        <f t="shared" si="31"/>
        <v>0</v>
      </c>
    </row>
    <row r="184" spans="1:11" x14ac:dyDescent="0.25">
      <c r="A184">
        <v>24</v>
      </c>
      <c r="B184" t="s">
        <v>40</v>
      </c>
      <c r="C184" s="5">
        <v>801.54</v>
      </c>
      <c r="D184" s="19">
        <v>225.44758408000001</v>
      </c>
      <c r="E184" s="19">
        <v>106.82971834</v>
      </c>
      <c r="F184" s="15">
        <v>148.95398845</v>
      </c>
      <c r="G184" s="2"/>
      <c r="H184" s="10">
        <f t="shared" si="28"/>
        <v>0.66070341386822629</v>
      </c>
      <c r="I184" s="12">
        <f t="shared" si="29"/>
        <v>0.53845053281148558</v>
      </c>
      <c r="J184" s="5">
        <f t="shared" si="30"/>
        <v>106.82971834</v>
      </c>
      <c r="K184" s="5">
        <f t="shared" si="31"/>
        <v>0</v>
      </c>
    </row>
    <row r="185" spans="1:11" x14ac:dyDescent="0.25">
      <c r="A185">
        <v>30</v>
      </c>
      <c r="B185" t="s">
        <v>41</v>
      </c>
      <c r="C185" s="5">
        <v>4474.16</v>
      </c>
      <c r="D185" s="19">
        <v>213.70109514999999</v>
      </c>
      <c r="E185" s="19">
        <v>115.10571229999999</v>
      </c>
      <c r="F185" s="15">
        <v>152.28714174999999</v>
      </c>
      <c r="G185" s="2"/>
      <c r="H185" s="10">
        <f t="shared" si="28"/>
        <v>0.71261750737920815</v>
      </c>
      <c r="I185" s="12">
        <f t="shared" si="29"/>
        <v>0.56727219914765259</v>
      </c>
      <c r="J185" s="5">
        <f t="shared" si="30"/>
        <v>115.10571229999999</v>
      </c>
      <c r="K185" s="5">
        <f t="shared" si="31"/>
        <v>0</v>
      </c>
    </row>
    <row r="186" spans="1:11" x14ac:dyDescent="0.25">
      <c r="A186">
        <v>35</v>
      </c>
      <c r="B186" t="s">
        <v>42</v>
      </c>
      <c r="C186" s="5">
        <v>1058.27</v>
      </c>
      <c r="D186" s="19">
        <v>221.34693514</v>
      </c>
      <c r="E186" s="19">
        <v>107.65103668</v>
      </c>
      <c r="F186" s="15">
        <v>152.16636481</v>
      </c>
      <c r="G186" s="2"/>
      <c r="H186" s="10">
        <f t="shared" si="28"/>
        <v>0.68745638928208386</v>
      </c>
      <c r="I186" s="12">
        <f t="shared" si="29"/>
        <v>0.55356116375330711</v>
      </c>
      <c r="J186" s="5">
        <f t="shared" si="30"/>
        <v>107.65103668</v>
      </c>
      <c r="K186" s="5">
        <f t="shared" si="31"/>
        <v>0</v>
      </c>
    </row>
    <row r="187" spans="1:11" x14ac:dyDescent="0.25">
      <c r="A187">
        <v>39</v>
      </c>
      <c r="B187" t="s">
        <v>43</v>
      </c>
      <c r="C187" s="5">
        <v>98.57</v>
      </c>
      <c r="D187" s="19">
        <v>238.36609336999999</v>
      </c>
      <c r="E187" s="19">
        <v>124.24315297</v>
      </c>
      <c r="F187" s="15">
        <v>156.17444021</v>
      </c>
      <c r="G187" s="2"/>
      <c r="H187" s="10">
        <f t="shared" si="28"/>
        <v>0.65518731293540433</v>
      </c>
      <c r="I187" s="12">
        <f t="shared" si="29"/>
        <v>0.53526544214284066</v>
      </c>
      <c r="J187" s="5">
        <f t="shared" si="30"/>
        <v>124.24315297</v>
      </c>
      <c r="K187" s="5">
        <f t="shared" si="31"/>
        <v>0</v>
      </c>
    </row>
    <row r="188" spans="1:11" x14ac:dyDescent="0.25">
      <c r="A188">
        <v>44</v>
      </c>
      <c r="B188" t="s">
        <v>44</v>
      </c>
      <c r="C188" s="5">
        <v>23422.22</v>
      </c>
      <c r="D188" s="19">
        <v>242.04777128999999</v>
      </c>
      <c r="E188" s="19">
        <v>113.43906275000001</v>
      </c>
      <c r="F188" s="15">
        <v>157.45493031000001</v>
      </c>
      <c r="G188" s="2"/>
      <c r="H188" s="10">
        <f t="shared" si="28"/>
        <v>0.65051179554696914</v>
      </c>
      <c r="I188" s="12">
        <f t="shared" si="29"/>
        <v>0.53254691000210042</v>
      </c>
      <c r="J188" s="5">
        <f t="shared" si="30"/>
        <v>113.43906275000001</v>
      </c>
      <c r="K188" s="5">
        <f t="shared" si="31"/>
        <v>0</v>
      </c>
    </row>
    <row r="189" spans="1:11" x14ac:dyDescent="0.25">
      <c r="A189">
        <v>47</v>
      </c>
      <c r="B189" t="s">
        <v>45</v>
      </c>
      <c r="C189" s="5">
        <v>21.39</v>
      </c>
      <c r="D189" s="19">
        <v>188.08897347999999</v>
      </c>
      <c r="E189" s="19">
        <v>112.01595297999999</v>
      </c>
      <c r="F189" s="15">
        <v>146.38379230000001</v>
      </c>
      <c r="G189" s="2"/>
      <c r="H189" s="10">
        <f t="shared" si="28"/>
        <v>0.77826886707723664</v>
      </c>
      <c r="I189" s="12">
        <f t="shared" si="29"/>
        <v>0.60085887924641368</v>
      </c>
      <c r="J189" s="5">
        <f t="shared" si="30"/>
        <v>112.01595297999999</v>
      </c>
      <c r="K189" s="5">
        <f t="shared" si="31"/>
        <v>0</v>
      </c>
    </row>
    <row r="190" spans="1:11" x14ac:dyDescent="0.25">
      <c r="A190">
        <v>54</v>
      </c>
      <c r="B190" t="s">
        <v>46</v>
      </c>
      <c r="C190" s="5">
        <v>10242.709999999999</v>
      </c>
      <c r="D190" s="19">
        <v>214.61303491999999</v>
      </c>
      <c r="E190" s="19">
        <v>106.64555905</v>
      </c>
      <c r="F190" s="15">
        <v>157.35955858</v>
      </c>
      <c r="G190" s="2"/>
      <c r="H190" s="10">
        <f t="shared" si="28"/>
        <v>0.73322460883449125</v>
      </c>
      <c r="I190" s="12">
        <f t="shared" si="29"/>
        <v>0.57814935463290673</v>
      </c>
      <c r="J190" s="5">
        <f t="shared" si="30"/>
        <v>106.64555905</v>
      </c>
      <c r="K190" s="5">
        <f t="shared" si="31"/>
        <v>0</v>
      </c>
    </row>
    <row r="191" spans="1:11" x14ac:dyDescent="0.25">
      <c r="A191">
        <v>58</v>
      </c>
      <c r="B191" t="s">
        <v>47</v>
      </c>
      <c r="C191" s="5">
        <v>111.18</v>
      </c>
      <c r="D191" s="19">
        <v>226.59879921999999</v>
      </c>
      <c r="E191" s="19">
        <v>118.80857897</v>
      </c>
      <c r="F191" s="15">
        <v>157.78823159999999</v>
      </c>
      <c r="G191" s="2"/>
      <c r="H191" s="10">
        <f t="shared" si="28"/>
        <v>0.69633304387816608</v>
      </c>
      <c r="I191" s="12">
        <f t="shared" si="29"/>
        <v>0.55845303128421009</v>
      </c>
      <c r="J191" s="5">
        <f t="shared" si="30"/>
        <v>118.80857897</v>
      </c>
      <c r="K191" s="5">
        <f t="shared" si="31"/>
        <v>0</v>
      </c>
    </row>
    <row r="192" spans="1:11" x14ac:dyDescent="0.25">
      <c r="A192">
        <v>63</v>
      </c>
      <c r="B192" t="s">
        <v>48</v>
      </c>
      <c r="C192" s="5">
        <v>1.53</v>
      </c>
      <c r="D192" s="19">
        <v>256.25635681</v>
      </c>
      <c r="E192" s="19">
        <v>114.04456786999999</v>
      </c>
      <c r="F192" s="15">
        <v>145.57955214</v>
      </c>
      <c r="G192" s="2"/>
      <c r="H192" s="10">
        <f t="shared" si="28"/>
        <v>0.56810123250108968</v>
      </c>
      <c r="I192" s="12">
        <f t="shared" si="29"/>
        <v>0.48173143198624618</v>
      </c>
      <c r="J192" s="5">
        <f t="shared" si="30"/>
        <v>114.04456786999999</v>
      </c>
      <c r="K192" s="5">
        <f t="shared" si="31"/>
        <v>0</v>
      </c>
    </row>
    <row r="193" spans="1:14" x14ac:dyDescent="0.25">
      <c r="A193">
        <v>68</v>
      </c>
      <c r="B193" t="s">
        <v>49</v>
      </c>
      <c r="C193" s="5">
        <v>3.06</v>
      </c>
      <c r="D193" s="19">
        <v>214.77296956000001</v>
      </c>
      <c r="E193" s="19">
        <v>105.03216686</v>
      </c>
      <c r="F193" s="15">
        <v>147.00869541</v>
      </c>
      <c r="G193" s="2"/>
      <c r="H193" s="10">
        <f t="shared" si="28"/>
        <v>0.68448415883606317</v>
      </c>
      <c r="I193" s="12">
        <f t="shared" si="29"/>
        <v>0.55190972472642996</v>
      </c>
      <c r="J193" s="5">
        <f t="shared" si="30"/>
        <v>105.03216686</v>
      </c>
      <c r="K193" s="5">
        <f t="shared" si="31"/>
        <v>0</v>
      </c>
    </row>
    <row r="194" spans="1:14" x14ac:dyDescent="0.25">
      <c r="C194" s="2"/>
      <c r="D194" s="7"/>
      <c r="E194" s="2"/>
      <c r="F194" s="2"/>
      <c r="G194" s="2"/>
      <c r="H194" s="10"/>
      <c r="I194" s="10"/>
    </row>
    <row r="195" spans="1:14" x14ac:dyDescent="0.25">
      <c r="C195" s="2"/>
      <c r="D195" s="2"/>
      <c r="E195" s="2"/>
      <c r="F195" s="2"/>
      <c r="G195" s="2"/>
      <c r="H195" s="10"/>
      <c r="I195" s="10"/>
      <c r="J195" s="1"/>
      <c r="K195" s="1"/>
    </row>
    <row r="196" spans="1:14" x14ac:dyDescent="0.25">
      <c r="C196" s="2"/>
      <c r="D196" s="2"/>
      <c r="E196" s="2"/>
      <c r="F196" s="2"/>
      <c r="G196" s="2"/>
      <c r="H196" s="10"/>
      <c r="I196" s="10"/>
    </row>
    <row r="197" spans="1:14" s="3" customFormat="1" x14ac:dyDescent="0.25">
      <c r="A197" s="3" t="s">
        <v>14</v>
      </c>
      <c r="C197" s="3" t="s">
        <v>3</v>
      </c>
      <c r="D197" s="3" t="s">
        <v>1</v>
      </c>
      <c r="E197" s="3" t="s">
        <v>2</v>
      </c>
      <c r="F197" s="3" t="s">
        <v>24</v>
      </c>
      <c r="H197" s="10" t="s">
        <v>17</v>
      </c>
      <c r="I197" s="10" t="s">
        <v>17</v>
      </c>
      <c r="J197" s="8" t="s">
        <v>25</v>
      </c>
      <c r="K197" s="8" t="s">
        <v>26</v>
      </c>
    </row>
    <row r="198" spans="1:14" x14ac:dyDescent="0.25">
      <c r="C198" s="3" t="s">
        <v>4</v>
      </c>
      <c r="D198" s="3" t="s">
        <v>18</v>
      </c>
      <c r="E198" s="3" t="s">
        <v>18</v>
      </c>
      <c r="F198" t="s">
        <v>18</v>
      </c>
      <c r="H198" s="10" t="s">
        <v>27</v>
      </c>
      <c r="I198" s="10" t="s">
        <v>29</v>
      </c>
      <c r="J198" s="6"/>
      <c r="K198" s="6"/>
    </row>
    <row r="199" spans="1:14" x14ac:dyDescent="0.25">
      <c r="A199">
        <v>1</v>
      </c>
      <c r="B199" t="s">
        <v>31</v>
      </c>
      <c r="C199" s="5">
        <v>12716.09</v>
      </c>
      <c r="D199" s="19">
        <v>463.70804915999997</v>
      </c>
      <c r="E199" s="19">
        <v>111.58185506</v>
      </c>
      <c r="F199" s="15">
        <v>115.08378947</v>
      </c>
      <c r="G199" s="2"/>
      <c r="H199" s="10">
        <f t="shared" ref="H199:H217" si="32">F199/D199</f>
        <v>0.24818156527252982</v>
      </c>
      <c r="I199" s="12">
        <f t="shared" ref="I199:I217" si="33">((F199)/(D199)*TANH((D199)/(F199))*(1-EXP(-(F199)/(D199))))^0.5</f>
        <v>0.23347649142639926</v>
      </c>
      <c r="J199" s="5">
        <f t="shared" ref="J199:J217" si="34">MIN(1.1*I199*D199,E199)</f>
        <v>111.58185506</v>
      </c>
      <c r="K199" s="5">
        <f t="shared" ref="K199:K217" si="35">MAX(0,E199-J199)</f>
        <v>0</v>
      </c>
      <c r="N199" s="1"/>
    </row>
    <row r="200" spans="1:14" x14ac:dyDescent="0.25">
      <c r="A200">
        <v>4</v>
      </c>
      <c r="B200" t="s">
        <v>32</v>
      </c>
      <c r="C200" s="5">
        <v>3106.05</v>
      </c>
      <c r="D200" s="19">
        <v>287.47276711000001</v>
      </c>
      <c r="E200" s="19">
        <v>107.96582202</v>
      </c>
      <c r="F200" s="15">
        <v>134.29383102</v>
      </c>
      <c r="G200" s="2"/>
      <c r="H200" s="10">
        <f t="shared" si="32"/>
        <v>0.46715322766073747</v>
      </c>
      <c r="I200" s="12">
        <f t="shared" si="33"/>
        <v>0.41181780364501225</v>
      </c>
      <c r="J200" s="5">
        <f t="shared" si="34"/>
        <v>107.96582202</v>
      </c>
      <c r="K200" s="5">
        <f t="shared" si="35"/>
        <v>0</v>
      </c>
    </row>
    <row r="201" spans="1:14" x14ac:dyDescent="0.25">
      <c r="A201">
        <v>5</v>
      </c>
      <c r="B201" t="s">
        <v>33</v>
      </c>
      <c r="C201" s="5">
        <v>5535.11</v>
      </c>
      <c r="D201" s="19">
        <v>277.6212534</v>
      </c>
      <c r="E201" s="19">
        <v>108.69776204999999</v>
      </c>
      <c r="F201" s="15">
        <v>132.22146871999999</v>
      </c>
      <c r="G201" s="2"/>
      <c r="H201" s="10">
        <f t="shared" si="32"/>
        <v>0.47626565726037456</v>
      </c>
      <c r="I201" s="12">
        <f t="shared" si="33"/>
        <v>0.41847595890923822</v>
      </c>
      <c r="J201" s="5">
        <f t="shared" si="34"/>
        <v>108.69776204999999</v>
      </c>
      <c r="K201" s="5">
        <f t="shared" si="35"/>
        <v>0</v>
      </c>
    </row>
    <row r="202" spans="1:14" x14ac:dyDescent="0.25">
      <c r="A202">
        <v>7</v>
      </c>
      <c r="B202" t="s">
        <v>34</v>
      </c>
      <c r="C202" s="5">
        <v>0.38</v>
      </c>
      <c r="D202" s="19">
        <v>431.08889771000003</v>
      </c>
      <c r="E202" s="19">
        <v>89.093840280999999</v>
      </c>
      <c r="F202" s="15">
        <v>113.72090445000001</v>
      </c>
      <c r="G202" s="2"/>
      <c r="H202" s="10">
        <f t="shared" si="32"/>
        <v>0.26379919560466569</v>
      </c>
      <c r="I202" s="12">
        <f t="shared" si="33"/>
        <v>0.24719501527657611</v>
      </c>
      <c r="J202" s="5">
        <f t="shared" si="34"/>
        <v>89.093840280999999</v>
      </c>
      <c r="K202" s="5">
        <f t="shared" si="35"/>
        <v>0</v>
      </c>
    </row>
    <row r="203" spans="1:14" x14ac:dyDescent="0.25">
      <c r="A203">
        <v>8</v>
      </c>
      <c r="B203" t="s">
        <v>35</v>
      </c>
      <c r="C203" s="5">
        <v>3642.45</v>
      </c>
      <c r="D203" s="19">
        <v>416.8798132</v>
      </c>
      <c r="E203" s="19">
        <v>114.31483677</v>
      </c>
      <c r="F203" s="15">
        <v>118.33779685</v>
      </c>
      <c r="G203" s="2"/>
      <c r="H203" s="10">
        <f t="shared" si="32"/>
        <v>0.28386550056629128</v>
      </c>
      <c r="I203" s="12">
        <f t="shared" si="33"/>
        <v>0.26463209348553313</v>
      </c>
      <c r="J203" s="5">
        <f t="shared" si="34"/>
        <v>114.31483677</v>
      </c>
      <c r="K203" s="5">
        <f t="shared" si="35"/>
        <v>0</v>
      </c>
    </row>
    <row r="204" spans="1:14" x14ac:dyDescent="0.25">
      <c r="A204">
        <v>9</v>
      </c>
      <c r="B204" t="s">
        <v>36</v>
      </c>
      <c r="C204" s="5">
        <v>5208.08</v>
      </c>
      <c r="D204" s="19">
        <v>406.90539233999999</v>
      </c>
      <c r="E204" s="19">
        <v>109.69274213999999</v>
      </c>
      <c r="F204" s="15">
        <v>119.10199951</v>
      </c>
      <c r="G204" s="2"/>
      <c r="H204" s="10">
        <f t="shared" si="32"/>
        <v>0.29270194436371916</v>
      </c>
      <c r="I204" s="12">
        <f t="shared" si="33"/>
        <v>0.27224032437853302</v>
      </c>
      <c r="J204" s="5">
        <f t="shared" si="34"/>
        <v>109.69274213999999</v>
      </c>
      <c r="K204" s="5">
        <f t="shared" si="35"/>
        <v>0</v>
      </c>
    </row>
    <row r="205" spans="1:14" x14ac:dyDescent="0.25">
      <c r="A205">
        <v>10</v>
      </c>
      <c r="B205" t="s">
        <v>37</v>
      </c>
      <c r="C205" s="5">
        <v>4985.7299999999996</v>
      </c>
      <c r="D205" s="19">
        <v>395.08541076</v>
      </c>
      <c r="E205" s="19">
        <v>113.06429305</v>
      </c>
      <c r="F205" s="15">
        <v>117.59079251999999</v>
      </c>
      <c r="G205" s="2"/>
      <c r="H205" s="10">
        <f t="shared" si="32"/>
        <v>0.29763385161147377</v>
      </c>
      <c r="I205" s="12">
        <f t="shared" si="33"/>
        <v>0.27646737449949182</v>
      </c>
      <c r="J205" s="5">
        <f t="shared" si="34"/>
        <v>113.06429305</v>
      </c>
      <c r="K205" s="5">
        <f t="shared" si="35"/>
        <v>0</v>
      </c>
    </row>
    <row r="206" spans="1:14" x14ac:dyDescent="0.25">
      <c r="A206">
        <v>11</v>
      </c>
      <c r="B206" t="s">
        <v>38</v>
      </c>
      <c r="C206" s="5">
        <v>8396.65</v>
      </c>
      <c r="D206" s="19">
        <v>400.59275728</v>
      </c>
      <c r="E206" s="19">
        <v>111.6938766</v>
      </c>
      <c r="F206" s="15">
        <v>121.20694032999999</v>
      </c>
      <c r="G206" s="2"/>
      <c r="H206" s="10">
        <f t="shared" si="32"/>
        <v>0.30256897591705756</v>
      </c>
      <c r="I206" s="12">
        <f t="shared" si="33"/>
        <v>0.28068304409046169</v>
      </c>
      <c r="J206" s="5">
        <f t="shared" si="34"/>
        <v>111.6938766</v>
      </c>
      <c r="K206" s="5">
        <f t="shared" si="35"/>
        <v>0</v>
      </c>
    </row>
    <row r="207" spans="1:14" x14ac:dyDescent="0.25">
      <c r="A207">
        <v>21</v>
      </c>
      <c r="B207" t="s">
        <v>39</v>
      </c>
      <c r="C207" s="5">
        <v>1.1499999999999999</v>
      </c>
      <c r="D207" s="19">
        <v>408.99860490999998</v>
      </c>
      <c r="E207" s="19">
        <v>91.011958440000001</v>
      </c>
      <c r="F207" s="15">
        <v>121.52230015000001</v>
      </c>
      <c r="G207" s="2"/>
      <c r="H207" s="10">
        <f t="shared" si="32"/>
        <v>0.29712155173913357</v>
      </c>
      <c r="I207" s="12">
        <f t="shared" si="33"/>
        <v>0.27602894517656051</v>
      </c>
      <c r="J207" s="5">
        <f t="shared" si="34"/>
        <v>91.011958440000001</v>
      </c>
      <c r="K207" s="5">
        <f t="shared" si="35"/>
        <v>0</v>
      </c>
    </row>
    <row r="208" spans="1:14" x14ac:dyDescent="0.25">
      <c r="A208">
        <v>24</v>
      </c>
      <c r="B208" t="s">
        <v>40</v>
      </c>
      <c r="C208" s="5">
        <v>801.54</v>
      </c>
      <c r="D208" s="19">
        <v>286.95228143000003</v>
      </c>
      <c r="E208" s="19">
        <v>93.080890357000001</v>
      </c>
      <c r="F208" s="15">
        <v>125.39886124</v>
      </c>
      <c r="G208" s="2"/>
      <c r="H208" s="10">
        <f t="shared" si="32"/>
        <v>0.4370024891075493</v>
      </c>
      <c r="I208" s="12">
        <f t="shared" si="33"/>
        <v>0.38930795020729364</v>
      </c>
      <c r="J208" s="5">
        <f t="shared" si="34"/>
        <v>93.080890357000001</v>
      </c>
      <c r="K208" s="5">
        <f t="shared" si="35"/>
        <v>0</v>
      </c>
    </row>
    <row r="209" spans="1:14" x14ac:dyDescent="0.25">
      <c r="A209">
        <v>30</v>
      </c>
      <c r="B209" t="s">
        <v>41</v>
      </c>
      <c r="C209" s="5">
        <v>4474.16</v>
      </c>
      <c r="D209" s="19">
        <v>292.66155300999998</v>
      </c>
      <c r="E209" s="19">
        <v>100.12338621000001</v>
      </c>
      <c r="F209" s="15">
        <v>126.75793385999999</v>
      </c>
      <c r="G209" s="2"/>
      <c r="H209" s="10">
        <f t="shared" si="32"/>
        <v>0.43312123699305588</v>
      </c>
      <c r="I209" s="12">
        <f t="shared" si="33"/>
        <v>0.38635751254526718</v>
      </c>
      <c r="J209" s="5">
        <f t="shared" si="34"/>
        <v>100.12338621000001</v>
      </c>
      <c r="K209" s="5">
        <f t="shared" si="35"/>
        <v>0</v>
      </c>
    </row>
    <row r="210" spans="1:14" x14ac:dyDescent="0.25">
      <c r="A210">
        <v>35</v>
      </c>
      <c r="B210" t="s">
        <v>42</v>
      </c>
      <c r="C210" s="5">
        <v>1058.27</v>
      </c>
      <c r="D210" s="19">
        <v>311.58343384</v>
      </c>
      <c r="E210" s="19">
        <v>95.610060461000003</v>
      </c>
      <c r="F210" s="15">
        <v>128.77742085</v>
      </c>
      <c r="G210" s="2"/>
      <c r="H210" s="10">
        <f t="shared" si="32"/>
        <v>0.41329996034425887</v>
      </c>
      <c r="I210" s="12">
        <f t="shared" si="33"/>
        <v>0.37110607280300079</v>
      </c>
      <c r="J210" s="5">
        <f t="shared" si="34"/>
        <v>95.610060461000003</v>
      </c>
      <c r="K210" s="5">
        <f t="shared" si="35"/>
        <v>0</v>
      </c>
    </row>
    <row r="211" spans="1:14" x14ac:dyDescent="0.25">
      <c r="A211">
        <v>39</v>
      </c>
      <c r="B211" t="s">
        <v>43</v>
      </c>
      <c r="C211" s="5">
        <v>98.57</v>
      </c>
      <c r="D211" s="19">
        <v>298.73964135</v>
      </c>
      <c r="E211" s="19">
        <v>108.90427581</v>
      </c>
      <c r="F211" s="15">
        <v>129.47552508999999</v>
      </c>
      <c r="G211" s="2"/>
      <c r="H211" s="10">
        <f t="shared" si="32"/>
        <v>0.43340590657772105</v>
      </c>
      <c r="I211" s="12">
        <f t="shared" si="33"/>
        <v>0.3865743157568225</v>
      </c>
      <c r="J211" s="5">
        <f t="shared" si="34"/>
        <v>108.90427581</v>
      </c>
      <c r="K211" s="5">
        <f t="shared" si="35"/>
        <v>0</v>
      </c>
    </row>
    <row r="212" spans="1:14" x14ac:dyDescent="0.25">
      <c r="A212">
        <v>44</v>
      </c>
      <c r="B212" t="s">
        <v>44</v>
      </c>
      <c r="C212" s="5">
        <v>23422.22</v>
      </c>
      <c r="D212" s="19">
        <v>331.56718008000001</v>
      </c>
      <c r="E212" s="19">
        <v>103.525273</v>
      </c>
      <c r="F212" s="15">
        <v>124.61266482000001</v>
      </c>
      <c r="G212" s="2"/>
      <c r="H212" s="10">
        <f t="shared" si="32"/>
        <v>0.37582931094064753</v>
      </c>
      <c r="I212" s="12">
        <f t="shared" si="33"/>
        <v>0.34146043417625332</v>
      </c>
      <c r="J212" s="5">
        <f t="shared" si="34"/>
        <v>103.525273</v>
      </c>
      <c r="K212" s="5">
        <f t="shared" si="35"/>
        <v>0</v>
      </c>
    </row>
    <row r="213" spans="1:14" x14ac:dyDescent="0.25">
      <c r="A213">
        <v>47</v>
      </c>
      <c r="B213" t="s">
        <v>45</v>
      </c>
      <c r="C213" s="5">
        <v>21.39</v>
      </c>
      <c r="D213" s="19">
        <v>251.69346103999999</v>
      </c>
      <c r="E213" s="19">
        <v>95.417525333</v>
      </c>
      <c r="F213" s="15">
        <v>122.47428542</v>
      </c>
      <c r="G213" s="2"/>
      <c r="H213" s="10">
        <f t="shared" si="32"/>
        <v>0.48660098245673522</v>
      </c>
      <c r="I213" s="12">
        <f t="shared" si="33"/>
        <v>0.42594513480837343</v>
      </c>
      <c r="J213" s="5">
        <f t="shared" si="34"/>
        <v>95.417525333</v>
      </c>
      <c r="K213" s="5">
        <f t="shared" si="35"/>
        <v>0</v>
      </c>
    </row>
    <row r="214" spans="1:14" x14ac:dyDescent="0.25">
      <c r="A214">
        <v>54</v>
      </c>
      <c r="B214" t="s">
        <v>46</v>
      </c>
      <c r="C214" s="5">
        <v>10242.709999999999</v>
      </c>
      <c r="D214" s="19">
        <v>309.61479649</v>
      </c>
      <c r="E214" s="19">
        <v>97.533411606000001</v>
      </c>
      <c r="F214" s="15">
        <v>127.80432793</v>
      </c>
      <c r="G214" s="2"/>
      <c r="H214" s="10">
        <f t="shared" si="32"/>
        <v>0.41278494884248157</v>
      </c>
      <c r="I214" s="12">
        <f t="shared" si="33"/>
        <v>0.3707057475102809</v>
      </c>
      <c r="J214" s="5">
        <f t="shared" si="34"/>
        <v>97.533411606000001</v>
      </c>
      <c r="K214" s="5">
        <f t="shared" si="35"/>
        <v>0</v>
      </c>
    </row>
    <row r="215" spans="1:14" x14ac:dyDescent="0.25">
      <c r="A215">
        <v>58</v>
      </c>
      <c r="B215" t="s">
        <v>47</v>
      </c>
      <c r="C215" s="5">
        <v>111.18</v>
      </c>
      <c r="D215" s="19">
        <v>285.45454489000002</v>
      </c>
      <c r="E215" s="19">
        <v>106.87393545</v>
      </c>
      <c r="F215" s="15">
        <v>129.95663021999999</v>
      </c>
      <c r="G215" s="2"/>
      <c r="H215" s="10">
        <f t="shared" si="32"/>
        <v>0.45526208128890999</v>
      </c>
      <c r="I215" s="12">
        <f t="shared" si="33"/>
        <v>0.40302757939270112</v>
      </c>
      <c r="J215" s="5">
        <f t="shared" si="34"/>
        <v>106.87393545</v>
      </c>
      <c r="K215" s="5">
        <f t="shared" si="35"/>
        <v>0</v>
      </c>
    </row>
    <row r="216" spans="1:14" x14ac:dyDescent="0.25">
      <c r="A216">
        <v>63</v>
      </c>
      <c r="B216" t="s">
        <v>48</v>
      </c>
      <c r="C216" s="5">
        <v>1.53</v>
      </c>
      <c r="D216" s="19">
        <v>304.92844237999998</v>
      </c>
      <c r="E216" s="19">
        <v>96.215561675999993</v>
      </c>
      <c r="F216" s="15">
        <v>124.58913692</v>
      </c>
      <c r="G216" s="2"/>
      <c r="H216" s="10">
        <f t="shared" si="32"/>
        <v>0.40858483369923809</v>
      </c>
      <c r="I216" s="12">
        <f t="shared" si="33"/>
        <v>0.36743337631749068</v>
      </c>
      <c r="J216" s="5">
        <f t="shared" si="34"/>
        <v>96.215561675999993</v>
      </c>
      <c r="K216" s="5">
        <f t="shared" si="35"/>
        <v>0</v>
      </c>
    </row>
    <row r="217" spans="1:14" x14ac:dyDescent="0.25">
      <c r="A217">
        <v>68</v>
      </c>
      <c r="B217" t="s">
        <v>49</v>
      </c>
      <c r="C217" s="5">
        <v>3.06</v>
      </c>
      <c r="D217" s="19">
        <v>323.11329142</v>
      </c>
      <c r="E217" s="19">
        <v>83.821426963999997</v>
      </c>
      <c r="F217" s="15">
        <v>119.52239231</v>
      </c>
      <c r="G217" s="2"/>
      <c r="H217" s="10">
        <f t="shared" si="32"/>
        <v>0.36990862178627737</v>
      </c>
      <c r="I217" s="12">
        <f t="shared" si="33"/>
        <v>0.33668238705395009</v>
      </c>
      <c r="J217" s="5">
        <f t="shared" si="34"/>
        <v>83.821426963999997</v>
      </c>
      <c r="K217" s="5">
        <f t="shared" si="35"/>
        <v>0</v>
      </c>
    </row>
    <row r="218" spans="1:14" x14ac:dyDescent="0.25">
      <c r="C218" s="2"/>
      <c r="D218" s="7"/>
      <c r="E218" s="2"/>
      <c r="F218" s="2"/>
      <c r="G218" s="2"/>
      <c r="H218" s="10"/>
      <c r="I218" s="10"/>
    </row>
    <row r="219" spans="1:14" x14ac:dyDescent="0.25">
      <c r="C219" s="2"/>
      <c r="D219" s="2"/>
      <c r="E219" s="2"/>
      <c r="F219" s="2"/>
      <c r="G219" s="2"/>
      <c r="H219" s="10"/>
      <c r="I219" s="10"/>
    </row>
    <row r="220" spans="1:14" x14ac:dyDescent="0.25">
      <c r="C220" s="2"/>
      <c r="D220" s="2"/>
      <c r="E220" s="2"/>
      <c r="F220" s="2"/>
      <c r="G220" s="2"/>
      <c r="H220" s="10"/>
      <c r="I220" s="10"/>
    </row>
    <row r="221" spans="1:14" s="3" customFormat="1" x14ac:dyDescent="0.25">
      <c r="A221" s="3" t="s">
        <v>15</v>
      </c>
      <c r="C221" s="3" t="s">
        <v>3</v>
      </c>
      <c r="D221" s="3" t="s">
        <v>1</v>
      </c>
      <c r="E221" s="3" t="s">
        <v>2</v>
      </c>
      <c r="F221" s="3" t="s">
        <v>24</v>
      </c>
      <c r="H221" s="10" t="s">
        <v>17</v>
      </c>
      <c r="I221" s="10" t="s">
        <v>17</v>
      </c>
      <c r="J221" s="8" t="s">
        <v>25</v>
      </c>
      <c r="K221" s="8" t="s">
        <v>26</v>
      </c>
    </row>
    <row r="222" spans="1:14" x14ac:dyDescent="0.25">
      <c r="C222" s="3" t="s">
        <v>4</v>
      </c>
      <c r="D222" s="3" t="s">
        <v>18</v>
      </c>
      <c r="E222" s="3" t="s">
        <v>18</v>
      </c>
      <c r="F222" t="s">
        <v>18</v>
      </c>
      <c r="H222" s="10" t="s">
        <v>27</v>
      </c>
      <c r="I222" s="10" t="s">
        <v>29</v>
      </c>
      <c r="J222" s="6"/>
      <c r="K222" s="6"/>
    </row>
    <row r="223" spans="1:14" x14ac:dyDescent="0.25">
      <c r="A223">
        <v>1</v>
      </c>
      <c r="B223" t="s">
        <v>31</v>
      </c>
      <c r="C223" s="5">
        <v>12716.09</v>
      </c>
      <c r="D223" s="19">
        <v>233.50176003999999</v>
      </c>
      <c r="E223" s="19">
        <v>116.87507051</v>
      </c>
      <c r="F223" s="15">
        <v>150.50473313000001</v>
      </c>
      <c r="G223" s="2"/>
      <c r="H223" s="10">
        <f t="shared" ref="H223:H241" si="36">F223/D223</f>
        <v>0.64455502649837759</v>
      </c>
      <c r="I223" s="12">
        <f t="shared" ref="I223:I241" si="37">((F223)/(D223)*TANH((D223)/(F223))*(1-EXP(-(F223)/(D223))))^0.5</f>
        <v>0.52905829327298637</v>
      </c>
      <c r="J223" s="5">
        <f t="shared" ref="J223:J241" si="38">MIN(1.1*I223*D223,E223)</f>
        <v>116.87507051</v>
      </c>
      <c r="K223" s="5">
        <f t="shared" ref="K223:K241" si="39">MAX(0,E223-J223)</f>
        <v>0</v>
      </c>
      <c r="M223" s="6"/>
      <c r="N223" s="1"/>
    </row>
    <row r="224" spans="1:14" x14ac:dyDescent="0.25">
      <c r="A224">
        <v>4</v>
      </c>
      <c r="B224" t="s">
        <v>32</v>
      </c>
      <c r="C224" s="5">
        <v>3106.05</v>
      </c>
      <c r="D224" s="19">
        <v>239.96238246999999</v>
      </c>
      <c r="E224" s="19">
        <v>96.234638043000004</v>
      </c>
      <c r="F224" s="15">
        <v>153.70842261999999</v>
      </c>
      <c r="G224" s="2"/>
      <c r="H224" s="10">
        <f t="shared" si="36"/>
        <v>0.64055216087553457</v>
      </c>
      <c r="I224" s="12">
        <f t="shared" si="37"/>
        <v>0.52669811938898536</v>
      </c>
      <c r="J224" s="5">
        <f t="shared" si="38"/>
        <v>96.234638043000004</v>
      </c>
      <c r="K224" s="5">
        <f t="shared" si="39"/>
        <v>0</v>
      </c>
    </row>
    <row r="225" spans="1:11" x14ac:dyDescent="0.25">
      <c r="A225">
        <v>5</v>
      </c>
      <c r="B225" t="s">
        <v>33</v>
      </c>
      <c r="C225" s="5">
        <v>5535.11</v>
      </c>
      <c r="D225" s="19">
        <v>243.97184793</v>
      </c>
      <c r="E225" s="19">
        <v>109.09180938999999</v>
      </c>
      <c r="F225" s="15">
        <v>152.75882123</v>
      </c>
      <c r="G225" s="2"/>
      <c r="H225" s="10">
        <f t="shared" si="36"/>
        <v>0.62613298430165309</v>
      </c>
      <c r="I225" s="12">
        <f t="shared" si="37"/>
        <v>0.51808983747302118</v>
      </c>
      <c r="J225" s="5">
        <f t="shared" si="38"/>
        <v>109.09180938999999</v>
      </c>
      <c r="K225" s="5">
        <f t="shared" si="39"/>
        <v>0</v>
      </c>
    </row>
    <row r="226" spans="1:11" x14ac:dyDescent="0.25">
      <c r="A226">
        <v>7</v>
      </c>
      <c r="B226" t="s">
        <v>34</v>
      </c>
      <c r="C226" s="5">
        <v>0.38</v>
      </c>
      <c r="D226" s="19">
        <v>203.81973267000001</v>
      </c>
      <c r="E226" s="19">
        <v>113.3387591</v>
      </c>
      <c r="F226" s="15">
        <v>166.58508799000001</v>
      </c>
      <c r="G226" s="2"/>
      <c r="H226" s="10">
        <f t="shared" si="36"/>
        <v>0.81731580062326059</v>
      </c>
      <c r="I226" s="12">
        <f t="shared" si="37"/>
        <v>0.61941145860138136</v>
      </c>
      <c r="J226" s="5">
        <f t="shared" si="38"/>
        <v>113.3387591</v>
      </c>
      <c r="K226" s="5">
        <f t="shared" si="39"/>
        <v>0</v>
      </c>
    </row>
    <row r="227" spans="1:11" x14ac:dyDescent="0.25">
      <c r="A227">
        <v>8</v>
      </c>
      <c r="B227" t="s">
        <v>35</v>
      </c>
      <c r="C227" s="5">
        <v>3642.45</v>
      </c>
      <c r="D227" s="19">
        <v>199.8661185</v>
      </c>
      <c r="E227" s="19">
        <v>119.54375068</v>
      </c>
      <c r="F227" s="15">
        <v>158.77094022</v>
      </c>
      <c r="G227" s="2"/>
      <c r="H227" s="10">
        <f t="shared" si="36"/>
        <v>0.7943864693604884</v>
      </c>
      <c r="I227" s="12">
        <f t="shared" si="37"/>
        <v>0.60864109180537063</v>
      </c>
      <c r="J227" s="5">
        <f t="shared" si="38"/>
        <v>119.54375068</v>
      </c>
      <c r="K227" s="5">
        <f t="shared" si="39"/>
        <v>0</v>
      </c>
    </row>
    <row r="228" spans="1:11" x14ac:dyDescent="0.25">
      <c r="A228">
        <v>9</v>
      </c>
      <c r="B228" t="s">
        <v>36</v>
      </c>
      <c r="C228" s="5">
        <v>5208.08</v>
      </c>
      <c r="D228" s="19">
        <v>199.10197636999999</v>
      </c>
      <c r="E228" s="19">
        <v>114.9430922</v>
      </c>
      <c r="F228" s="15">
        <v>159.05747201</v>
      </c>
      <c r="G228" s="2"/>
      <c r="H228" s="10">
        <f t="shared" si="36"/>
        <v>0.79887440049523406</v>
      </c>
      <c r="I228" s="12">
        <f t="shared" si="37"/>
        <v>0.610776713082409</v>
      </c>
      <c r="J228" s="5">
        <f t="shared" si="38"/>
        <v>114.9430922</v>
      </c>
      <c r="K228" s="5">
        <f t="shared" si="39"/>
        <v>0</v>
      </c>
    </row>
    <row r="229" spans="1:11" x14ac:dyDescent="0.25">
      <c r="A229">
        <v>10</v>
      </c>
      <c r="B229" t="s">
        <v>37</v>
      </c>
      <c r="C229" s="5">
        <v>4985.7299999999996</v>
      </c>
      <c r="D229" s="19">
        <v>204.10115132999999</v>
      </c>
      <c r="E229" s="19">
        <v>119.30239053</v>
      </c>
      <c r="F229" s="15">
        <v>153.40350892000001</v>
      </c>
      <c r="G229" s="2"/>
      <c r="H229" s="10">
        <f t="shared" si="36"/>
        <v>0.7516053090360586</v>
      </c>
      <c r="I229" s="12">
        <f t="shared" si="37"/>
        <v>0.58759013215743205</v>
      </c>
      <c r="J229" s="5">
        <f t="shared" si="38"/>
        <v>119.30239053</v>
      </c>
      <c r="K229" s="5">
        <f t="shared" si="39"/>
        <v>0</v>
      </c>
    </row>
    <row r="230" spans="1:11" x14ac:dyDescent="0.25">
      <c r="A230">
        <v>11</v>
      </c>
      <c r="B230" t="s">
        <v>38</v>
      </c>
      <c r="C230" s="5">
        <v>8396.65</v>
      </c>
      <c r="D230" s="19">
        <v>223.00659578</v>
      </c>
      <c r="E230" s="19">
        <v>116.54821231</v>
      </c>
      <c r="F230" s="15">
        <v>155.85222696</v>
      </c>
      <c r="G230" s="2"/>
      <c r="H230" s="10">
        <f t="shared" si="36"/>
        <v>0.69886823936701414</v>
      </c>
      <c r="I230" s="12">
        <f t="shared" si="37"/>
        <v>0.5598391568944755</v>
      </c>
      <c r="J230" s="5">
        <f t="shared" si="38"/>
        <v>116.54821231</v>
      </c>
      <c r="K230" s="5">
        <f t="shared" si="39"/>
        <v>0</v>
      </c>
    </row>
    <row r="231" spans="1:11" x14ac:dyDescent="0.25">
      <c r="A231">
        <v>21</v>
      </c>
      <c r="B231" t="s">
        <v>39</v>
      </c>
      <c r="C231" s="5">
        <v>1.1499999999999999</v>
      </c>
      <c r="D231" s="19">
        <v>200.26278687000001</v>
      </c>
      <c r="E231" s="19">
        <v>97.480256398999998</v>
      </c>
      <c r="F231" s="15">
        <v>159.65839941999999</v>
      </c>
      <c r="G231" s="2"/>
      <c r="H231" s="10">
        <f t="shared" si="36"/>
        <v>0.79724447020524969</v>
      </c>
      <c r="I231" s="12">
        <f t="shared" si="37"/>
        <v>0.61000266128540093</v>
      </c>
      <c r="J231" s="5">
        <f t="shared" si="38"/>
        <v>97.480256398999998</v>
      </c>
      <c r="K231" s="5">
        <f t="shared" si="39"/>
        <v>0</v>
      </c>
    </row>
    <row r="232" spans="1:11" x14ac:dyDescent="0.25">
      <c r="A232">
        <v>24</v>
      </c>
      <c r="B232" t="s">
        <v>40</v>
      </c>
      <c r="C232" s="5">
        <v>801.54</v>
      </c>
      <c r="D232" s="19">
        <v>238.04162588</v>
      </c>
      <c r="E232" s="19">
        <v>94.277255761000006</v>
      </c>
      <c r="F232" s="15">
        <v>161.83797084</v>
      </c>
      <c r="G232" s="2"/>
      <c r="H232" s="10">
        <f t="shared" si="36"/>
        <v>0.679872565320087</v>
      </c>
      <c r="I232" s="12">
        <f t="shared" si="37"/>
        <v>0.54933397531718842</v>
      </c>
      <c r="J232" s="5">
        <f t="shared" si="38"/>
        <v>94.277255761000006</v>
      </c>
      <c r="K232" s="5">
        <f t="shared" si="39"/>
        <v>0</v>
      </c>
    </row>
    <row r="233" spans="1:11" x14ac:dyDescent="0.25">
      <c r="A233">
        <v>30</v>
      </c>
      <c r="B233" t="s">
        <v>41</v>
      </c>
      <c r="C233" s="5">
        <v>4474.16</v>
      </c>
      <c r="D233" s="19">
        <v>235.66251163999999</v>
      </c>
      <c r="E233" s="19">
        <v>101.77839624000001</v>
      </c>
      <c r="F233" s="15">
        <v>158.03432910999999</v>
      </c>
      <c r="G233" s="2"/>
      <c r="H233" s="10">
        <f t="shared" si="36"/>
        <v>0.67059596373739128</v>
      </c>
      <c r="I233" s="12">
        <f t="shared" si="37"/>
        <v>0.54410284715434976</v>
      </c>
      <c r="J233" s="5">
        <f t="shared" si="38"/>
        <v>101.77839624000001</v>
      </c>
      <c r="K233" s="5">
        <f t="shared" si="39"/>
        <v>0</v>
      </c>
    </row>
    <row r="234" spans="1:11" x14ac:dyDescent="0.25">
      <c r="A234">
        <v>35</v>
      </c>
      <c r="B234" t="s">
        <v>42</v>
      </c>
      <c r="C234" s="5">
        <v>1058.27</v>
      </c>
      <c r="D234" s="19">
        <v>228.26176161000001</v>
      </c>
      <c r="E234" s="19">
        <v>99.816229233000001</v>
      </c>
      <c r="F234" s="15">
        <v>156.12024643999999</v>
      </c>
      <c r="G234" s="2"/>
      <c r="H234" s="10">
        <f t="shared" si="36"/>
        <v>0.68395269246515999</v>
      </c>
      <c r="I234" s="12">
        <f t="shared" si="37"/>
        <v>0.55161371512063995</v>
      </c>
      <c r="J234" s="5">
        <f t="shared" si="38"/>
        <v>99.816229233000001</v>
      </c>
      <c r="K234" s="5">
        <f t="shared" si="39"/>
        <v>0</v>
      </c>
    </row>
    <row r="235" spans="1:11" x14ac:dyDescent="0.25">
      <c r="A235">
        <v>39</v>
      </c>
      <c r="B235" t="s">
        <v>43</v>
      </c>
      <c r="C235" s="5">
        <v>98.57</v>
      </c>
      <c r="D235" s="19">
        <v>259.43374731</v>
      </c>
      <c r="E235" s="19">
        <v>109.11740859</v>
      </c>
      <c r="F235" s="15">
        <v>160.53395040000001</v>
      </c>
      <c r="G235" s="2"/>
      <c r="H235" s="10">
        <f t="shared" si="36"/>
        <v>0.61878592150995826</v>
      </c>
      <c r="I235" s="12">
        <f t="shared" si="37"/>
        <v>0.51363914011467959</v>
      </c>
      <c r="J235" s="5">
        <f t="shared" si="38"/>
        <v>109.11740859</v>
      </c>
      <c r="K235" s="5">
        <f t="shared" si="39"/>
        <v>0</v>
      </c>
    </row>
    <row r="236" spans="1:11" x14ac:dyDescent="0.25">
      <c r="A236">
        <v>44</v>
      </c>
      <c r="B236" t="s">
        <v>44</v>
      </c>
      <c r="C236" s="5">
        <v>23422.22</v>
      </c>
      <c r="D236" s="19">
        <v>258.75248058</v>
      </c>
      <c r="E236" s="19">
        <v>106.23444583</v>
      </c>
      <c r="F236" s="15">
        <v>151.34849048999999</v>
      </c>
      <c r="G236" s="2"/>
      <c r="H236" s="10">
        <f t="shared" si="36"/>
        <v>0.58491609491336527</v>
      </c>
      <c r="I236" s="12">
        <f t="shared" si="37"/>
        <v>0.49255177025666103</v>
      </c>
      <c r="J236" s="5">
        <f t="shared" si="38"/>
        <v>106.23444583</v>
      </c>
      <c r="K236" s="5">
        <f t="shared" si="39"/>
        <v>0</v>
      </c>
    </row>
    <row r="237" spans="1:11" x14ac:dyDescent="0.25">
      <c r="A237">
        <v>47</v>
      </c>
      <c r="B237" t="s">
        <v>45</v>
      </c>
      <c r="C237" s="5">
        <v>21.39</v>
      </c>
      <c r="D237" s="19">
        <v>282.90062413999999</v>
      </c>
      <c r="E237" s="19">
        <v>102.3323731</v>
      </c>
      <c r="F237" s="15">
        <v>161.36105576</v>
      </c>
      <c r="G237" s="2"/>
      <c r="H237" s="10">
        <f t="shared" si="36"/>
        <v>0.57038069905475608</v>
      </c>
      <c r="I237" s="12">
        <f t="shared" si="37"/>
        <v>0.48321202116024942</v>
      </c>
      <c r="J237" s="5">
        <f t="shared" si="38"/>
        <v>102.3323731</v>
      </c>
      <c r="K237" s="5">
        <f t="shared" si="39"/>
        <v>0</v>
      </c>
    </row>
    <row r="238" spans="1:11" x14ac:dyDescent="0.25">
      <c r="A238">
        <v>54</v>
      </c>
      <c r="B238" t="s">
        <v>46</v>
      </c>
      <c r="C238" s="5">
        <v>10242.709999999999</v>
      </c>
      <c r="D238" s="19">
        <v>238.08192679999999</v>
      </c>
      <c r="E238" s="19">
        <v>99.427053861999994</v>
      </c>
      <c r="F238" s="15">
        <v>154.24021481</v>
      </c>
      <c r="G238" s="2"/>
      <c r="H238" s="10">
        <f t="shared" si="36"/>
        <v>0.64784512156426322</v>
      </c>
      <c r="I238" s="12">
        <f t="shared" si="37"/>
        <v>0.53098864284152658</v>
      </c>
      <c r="J238" s="5">
        <f t="shared" si="38"/>
        <v>99.427053861999994</v>
      </c>
      <c r="K238" s="5">
        <f t="shared" si="39"/>
        <v>0</v>
      </c>
    </row>
    <row r="239" spans="1:11" x14ac:dyDescent="0.25">
      <c r="A239">
        <v>58</v>
      </c>
      <c r="B239" t="s">
        <v>47</v>
      </c>
      <c r="C239" s="5">
        <v>111.18</v>
      </c>
      <c r="D239" s="19">
        <v>261.72527688000002</v>
      </c>
      <c r="E239" s="19">
        <v>105.54825772</v>
      </c>
      <c r="F239" s="15">
        <v>159.06370691999999</v>
      </c>
      <c r="G239" s="2"/>
      <c r="H239" s="10">
        <f t="shared" si="36"/>
        <v>0.60775064913936472</v>
      </c>
      <c r="I239" s="12">
        <f t="shared" si="37"/>
        <v>0.50687179033197471</v>
      </c>
      <c r="J239" s="5">
        <f t="shared" si="38"/>
        <v>105.54825772</v>
      </c>
      <c r="K239" s="5">
        <f t="shared" si="39"/>
        <v>0</v>
      </c>
    </row>
    <row r="240" spans="1:11" x14ac:dyDescent="0.25">
      <c r="A240">
        <v>63</v>
      </c>
      <c r="B240" t="s">
        <v>48</v>
      </c>
      <c r="C240" s="5">
        <v>1.53</v>
      </c>
      <c r="D240" s="19">
        <v>224.15951233000001</v>
      </c>
      <c r="E240" s="19">
        <v>96.632279205000003</v>
      </c>
      <c r="F240" s="15">
        <v>166.82998504</v>
      </c>
      <c r="G240" s="2"/>
      <c r="H240" s="10">
        <f t="shared" si="36"/>
        <v>0.74424673441651035</v>
      </c>
      <c r="I240" s="12">
        <f t="shared" si="37"/>
        <v>0.5838397822259922</v>
      </c>
      <c r="J240" s="5">
        <f t="shared" si="38"/>
        <v>96.632279205000003</v>
      </c>
      <c r="K240" s="5">
        <f t="shared" si="39"/>
        <v>0</v>
      </c>
    </row>
    <row r="241" spans="1:14" x14ac:dyDescent="0.25">
      <c r="A241">
        <v>68</v>
      </c>
      <c r="B241" t="s">
        <v>49</v>
      </c>
      <c r="C241" s="5">
        <v>3.06</v>
      </c>
      <c r="D241" s="19">
        <v>250.37409973000001</v>
      </c>
      <c r="E241" s="19">
        <v>88.953547095999994</v>
      </c>
      <c r="F241" s="15">
        <v>143.68606711000001</v>
      </c>
      <c r="G241" s="2"/>
      <c r="H241" s="10">
        <f t="shared" si="36"/>
        <v>0.57388550678743966</v>
      </c>
      <c r="I241" s="12">
        <f t="shared" si="37"/>
        <v>0.48548008272358839</v>
      </c>
      <c r="J241" s="5">
        <f t="shared" si="38"/>
        <v>88.953547095999994</v>
      </c>
      <c r="K241" s="5">
        <f t="shared" si="39"/>
        <v>0</v>
      </c>
    </row>
    <row r="242" spans="1:14" x14ac:dyDescent="0.25">
      <c r="C242" s="2"/>
      <c r="D242" s="7"/>
      <c r="E242" s="2"/>
      <c r="F242" s="2"/>
      <c r="G242" s="2"/>
      <c r="H242" s="10"/>
      <c r="I242" s="10"/>
    </row>
    <row r="243" spans="1:14" x14ac:dyDescent="0.25">
      <c r="C243" s="2"/>
      <c r="D243" s="2"/>
      <c r="E243" s="2"/>
      <c r="F243" s="2"/>
      <c r="G243" s="2"/>
      <c r="H243" s="10"/>
      <c r="I243" s="10"/>
    </row>
    <row r="244" spans="1:14" x14ac:dyDescent="0.25">
      <c r="C244" s="2"/>
      <c r="D244" s="2"/>
      <c r="E244" s="2"/>
      <c r="F244" s="2"/>
      <c r="G244" s="2"/>
      <c r="H244" s="10"/>
      <c r="I244" s="10"/>
    </row>
    <row r="245" spans="1:14" s="3" customFormat="1" x14ac:dyDescent="0.25">
      <c r="A245" s="3" t="s">
        <v>6</v>
      </c>
      <c r="C245" s="3" t="s">
        <v>3</v>
      </c>
      <c r="D245" s="3" t="s">
        <v>1</v>
      </c>
      <c r="E245" s="3" t="s">
        <v>2</v>
      </c>
      <c r="F245" s="3" t="s">
        <v>24</v>
      </c>
      <c r="H245" s="10" t="s">
        <v>17</v>
      </c>
      <c r="I245" s="10" t="s">
        <v>17</v>
      </c>
      <c r="J245" s="8" t="s">
        <v>25</v>
      </c>
      <c r="K245" s="8" t="s">
        <v>26</v>
      </c>
      <c r="M245" s="8"/>
      <c r="N245" s="8"/>
    </row>
    <row r="246" spans="1:14" x14ac:dyDescent="0.25">
      <c r="C246" s="3" t="s">
        <v>4</v>
      </c>
      <c r="D246" s="3" t="s">
        <v>18</v>
      </c>
      <c r="E246" s="3" t="s">
        <v>18</v>
      </c>
      <c r="F246" t="s">
        <v>18</v>
      </c>
      <c r="H246" s="10" t="s">
        <v>27</v>
      </c>
      <c r="I246" s="10" t="s">
        <v>29</v>
      </c>
      <c r="J246" s="6"/>
      <c r="K246" s="6"/>
      <c r="M246" s="6"/>
      <c r="N246" s="6"/>
    </row>
    <row r="247" spans="1:14" x14ac:dyDescent="0.25">
      <c r="A247">
        <v>1</v>
      </c>
      <c r="B247" t="s">
        <v>31</v>
      </c>
      <c r="C247" s="5">
        <v>12716.09</v>
      </c>
      <c r="D247" s="19">
        <v>113.89453548</v>
      </c>
      <c r="E247" s="19">
        <v>110.71648616</v>
      </c>
      <c r="F247" s="15">
        <v>97.278085653000005</v>
      </c>
      <c r="G247" s="2"/>
      <c r="H247" s="10">
        <f t="shared" ref="H247:H265" si="40">F247/D247</f>
        <v>0.85410669829793662</v>
      </c>
      <c r="I247" s="12">
        <f t="shared" ref="I247:I265" si="41">((F247)/(D247)*TANH((D247)/(F247))*(1-EXP(-(F247)/(D247))))^0.5</f>
        <v>0.63597985430995285</v>
      </c>
      <c r="J247" s="5">
        <f t="shared" ref="J247:J265" si="42">MIN(1.1*I247*D247,E247)</f>
        <v>79.67809308939718</v>
      </c>
      <c r="K247" s="5">
        <f t="shared" ref="K247:K265" si="43">MAX(0,E247-J247)</f>
        <v>31.038393070602822</v>
      </c>
      <c r="M247" s="6"/>
      <c r="N247" s="11"/>
    </row>
    <row r="248" spans="1:14" x14ac:dyDescent="0.25">
      <c r="A248">
        <v>4</v>
      </c>
      <c r="B248" t="s">
        <v>32</v>
      </c>
      <c r="C248" s="5">
        <v>3106.05</v>
      </c>
      <c r="D248" s="19">
        <v>143.43455821000001</v>
      </c>
      <c r="E248" s="19">
        <v>103.07604105</v>
      </c>
      <c r="F248" s="15">
        <v>97.926859543999996</v>
      </c>
      <c r="G248" s="2"/>
      <c r="H248" s="10">
        <f t="shared" si="40"/>
        <v>0.68272849141855341</v>
      </c>
      <c r="I248" s="12">
        <f t="shared" si="41"/>
        <v>0.55093104836138329</v>
      </c>
      <c r="J248" s="5">
        <f t="shared" si="42"/>
        <v>86.924806678475889</v>
      </c>
      <c r="K248" s="5">
        <f t="shared" si="43"/>
        <v>16.151234371524112</v>
      </c>
      <c r="M248" s="6"/>
      <c r="N248" s="6"/>
    </row>
    <row r="249" spans="1:14" x14ac:dyDescent="0.25">
      <c r="A249">
        <v>5</v>
      </c>
      <c r="B249" t="s">
        <v>33</v>
      </c>
      <c r="C249" s="5">
        <v>5535.11</v>
      </c>
      <c r="D249" s="19">
        <v>138.64026894</v>
      </c>
      <c r="E249" s="19">
        <v>104.43808662000001</v>
      </c>
      <c r="F249" s="15">
        <v>97.465624289999994</v>
      </c>
      <c r="G249" s="2"/>
      <c r="H249" s="10">
        <f t="shared" si="40"/>
        <v>0.703010929185233</v>
      </c>
      <c r="I249" s="12">
        <f t="shared" si="41"/>
        <v>0.56209371936221408</v>
      </c>
      <c r="J249" s="5">
        <f t="shared" si="42"/>
        <v>85.721706864048471</v>
      </c>
      <c r="K249" s="5">
        <f t="shared" si="43"/>
        <v>18.716379755951536</v>
      </c>
    </row>
    <row r="250" spans="1:14" x14ac:dyDescent="0.25">
      <c r="A250">
        <v>7</v>
      </c>
      <c r="B250" t="s">
        <v>34</v>
      </c>
      <c r="C250" s="5">
        <v>0.38</v>
      </c>
      <c r="D250" s="19">
        <v>113.39681244000001</v>
      </c>
      <c r="E250" s="19">
        <v>105.97834524</v>
      </c>
      <c r="F250" s="15">
        <v>111.18583461</v>
      </c>
      <c r="G250" s="2"/>
      <c r="H250" s="10">
        <f t="shared" si="40"/>
        <v>0.98050229294434654</v>
      </c>
      <c r="I250" s="12">
        <f t="shared" si="41"/>
        <v>0.6867778223314347</v>
      </c>
      <c r="J250" s="5">
        <f t="shared" si="42"/>
        <v>85.666257497556288</v>
      </c>
      <c r="K250" s="5">
        <f t="shared" si="43"/>
        <v>20.312087742443708</v>
      </c>
    </row>
    <row r="251" spans="1:14" x14ac:dyDescent="0.25">
      <c r="A251">
        <v>8</v>
      </c>
      <c r="B251" t="s">
        <v>35</v>
      </c>
      <c r="C251" s="5">
        <v>3642.45</v>
      </c>
      <c r="D251" s="19">
        <v>114.68962854</v>
      </c>
      <c r="E251" s="19">
        <v>111.69752662</v>
      </c>
      <c r="F251" s="15">
        <v>108.51207771</v>
      </c>
      <c r="G251" s="2"/>
      <c r="H251" s="10">
        <f t="shared" si="40"/>
        <v>0.94613679625053915</v>
      </c>
      <c r="I251" s="12">
        <f t="shared" si="41"/>
        <v>0.67384621284233082</v>
      </c>
      <c r="J251" s="5">
        <f t="shared" si="42"/>
        <v>85.011489028369979</v>
      </c>
      <c r="K251" s="5">
        <f t="shared" si="43"/>
        <v>26.686037591630026</v>
      </c>
    </row>
    <row r="252" spans="1:14" x14ac:dyDescent="0.25">
      <c r="A252">
        <v>9</v>
      </c>
      <c r="B252" t="s">
        <v>36</v>
      </c>
      <c r="C252" s="5">
        <v>5208.08</v>
      </c>
      <c r="D252" s="19">
        <v>105.63581212</v>
      </c>
      <c r="E252" s="19">
        <v>105.52706396000001</v>
      </c>
      <c r="F252" s="15">
        <v>105.22450005</v>
      </c>
      <c r="G252" s="2"/>
      <c r="H252" s="10">
        <f t="shared" si="40"/>
        <v>0.99610631980059228</v>
      </c>
      <c r="I252" s="12">
        <f t="shared" si="41"/>
        <v>0.6924480543288638</v>
      </c>
      <c r="J252" s="5">
        <f t="shared" si="42"/>
        <v>80.462043826937759</v>
      </c>
      <c r="K252" s="5">
        <f t="shared" si="43"/>
        <v>25.065020133062248</v>
      </c>
    </row>
    <row r="253" spans="1:14" x14ac:dyDescent="0.25">
      <c r="A253">
        <v>10</v>
      </c>
      <c r="B253" t="s">
        <v>37</v>
      </c>
      <c r="C253" s="5">
        <v>4985.7299999999996</v>
      </c>
      <c r="D253" s="19">
        <v>128.69831528</v>
      </c>
      <c r="E253" s="19">
        <v>116.18860021</v>
      </c>
      <c r="F253" s="15">
        <v>106.78056329</v>
      </c>
      <c r="G253" s="2"/>
      <c r="H253" s="10">
        <f t="shared" si="40"/>
        <v>0.82969666741701265</v>
      </c>
      <c r="I253" s="12">
        <f t="shared" si="41"/>
        <v>0.62508351543775886</v>
      </c>
      <c r="J253" s="5">
        <f t="shared" si="42"/>
        <v>88.491914880753399</v>
      </c>
      <c r="K253" s="5">
        <f t="shared" si="43"/>
        <v>27.696685329246606</v>
      </c>
    </row>
    <row r="254" spans="1:14" x14ac:dyDescent="0.25">
      <c r="A254">
        <v>11</v>
      </c>
      <c r="B254" t="s">
        <v>38</v>
      </c>
      <c r="C254" s="5">
        <v>8396.65</v>
      </c>
      <c r="D254" s="19">
        <v>125.27519005000001</v>
      </c>
      <c r="E254" s="19">
        <v>111.37505582</v>
      </c>
      <c r="F254" s="15">
        <v>103.68146546</v>
      </c>
      <c r="G254" s="2"/>
      <c r="H254" s="10">
        <f t="shared" si="40"/>
        <v>0.8276296800557118</v>
      </c>
      <c r="I254" s="12">
        <f t="shared" si="41"/>
        <v>0.62414345459952281</v>
      </c>
      <c r="J254" s="5">
        <f t="shared" si="42"/>
        <v>86.008658882760642</v>
      </c>
      <c r="K254" s="5">
        <f t="shared" si="43"/>
        <v>25.366396937239358</v>
      </c>
    </row>
    <row r="255" spans="1:14" x14ac:dyDescent="0.25">
      <c r="A255">
        <v>21</v>
      </c>
      <c r="B255" t="s">
        <v>39</v>
      </c>
      <c r="C255" s="5">
        <v>1.1499999999999999</v>
      </c>
      <c r="D255" s="19">
        <v>108.81075832000001</v>
      </c>
      <c r="E255" s="19">
        <v>89.838090897000001</v>
      </c>
      <c r="F255" s="15">
        <v>105.58493953999999</v>
      </c>
      <c r="G255" s="2"/>
      <c r="H255" s="10">
        <f t="shared" si="40"/>
        <v>0.97035386178898553</v>
      </c>
      <c r="I255" s="12">
        <f t="shared" si="41"/>
        <v>0.68302337003957581</v>
      </c>
      <c r="J255" s="5">
        <f t="shared" si="42"/>
        <v>81.752319928717043</v>
      </c>
      <c r="K255" s="5">
        <f t="shared" si="43"/>
        <v>8.0857709682829579</v>
      </c>
    </row>
    <row r="256" spans="1:14" x14ac:dyDescent="0.25">
      <c r="A256">
        <v>24</v>
      </c>
      <c r="B256" t="s">
        <v>40</v>
      </c>
      <c r="C256" s="5">
        <v>801.54</v>
      </c>
      <c r="D256" s="19">
        <v>118.51500545</v>
      </c>
      <c r="E256" s="19">
        <v>90.139173514999996</v>
      </c>
      <c r="F256" s="15">
        <v>103.46353808000001</v>
      </c>
      <c r="G256" s="2"/>
      <c r="H256" s="10">
        <f t="shared" si="40"/>
        <v>0.87299947957771451</v>
      </c>
      <c r="I256" s="12">
        <f t="shared" si="41"/>
        <v>0.64415908562898327</v>
      </c>
      <c r="J256" s="5">
        <f t="shared" si="42"/>
        <v>83.976769298384568</v>
      </c>
      <c r="K256" s="5">
        <f t="shared" si="43"/>
        <v>6.1624042166154283</v>
      </c>
    </row>
    <row r="257" spans="1:14" x14ac:dyDescent="0.25">
      <c r="A257">
        <v>30</v>
      </c>
      <c r="B257" t="s">
        <v>41</v>
      </c>
      <c r="C257" s="5">
        <v>4474.16</v>
      </c>
      <c r="D257" s="19">
        <v>121.36342633</v>
      </c>
      <c r="E257" s="19">
        <v>100.15149542</v>
      </c>
      <c r="F257" s="15">
        <v>101.5703584</v>
      </c>
      <c r="G257" s="2"/>
      <c r="H257" s="10">
        <f t="shared" si="40"/>
        <v>0.83691076851949986</v>
      </c>
      <c r="I257" s="12">
        <f t="shared" si="41"/>
        <v>0.62834303085777454</v>
      </c>
      <c r="J257" s="5">
        <f t="shared" si="42"/>
        <v>83.883649449024091</v>
      </c>
      <c r="K257" s="5">
        <f t="shared" si="43"/>
        <v>16.267845970975912</v>
      </c>
    </row>
    <row r="258" spans="1:14" x14ac:dyDescent="0.25">
      <c r="A258">
        <v>35</v>
      </c>
      <c r="B258" t="s">
        <v>42</v>
      </c>
      <c r="C258" s="5">
        <v>1058.27</v>
      </c>
      <c r="D258" s="19">
        <v>120.47034555</v>
      </c>
      <c r="E258" s="19">
        <v>98.364123086000006</v>
      </c>
      <c r="F258" s="15">
        <v>103.4694111</v>
      </c>
      <c r="G258" s="2"/>
      <c r="H258" s="10">
        <f t="shared" si="40"/>
        <v>0.85887867779922711</v>
      </c>
      <c r="I258" s="12">
        <f t="shared" si="41"/>
        <v>0.63806643109378547</v>
      </c>
      <c r="J258" s="5">
        <f t="shared" si="42"/>
        <v>84.554891781495968</v>
      </c>
      <c r="K258" s="5">
        <f t="shared" si="43"/>
        <v>13.809231304504038</v>
      </c>
    </row>
    <row r="259" spans="1:14" x14ac:dyDescent="0.25">
      <c r="A259">
        <v>39</v>
      </c>
      <c r="B259" t="s">
        <v>43</v>
      </c>
      <c r="C259" s="5">
        <v>98.57</v>
      </c>
      <c r="D259" s="19">
        <v>125.78843571</v>
      </c>
      <c r="E259" s="19">
        <v>107.47031998999999</v>
      </c>
      <c r="F259" s="15">
        <v>95.574733022000004</v>
      </c>
      <c r="G259" s="2"/>
      <c r="H259" s="10">
        <f t="shared" si="40"/>
        <v>0.75980540248026907</v>
      </c>
      <c r="I259" s="12">
        <f t="shared" si="41"/>
        <v>0.59172394098412684</v>
      </c>
      <c r="J259" s="5">
        <f t="shared" si="42"/>
        <v>81.875231799404645</v>
      </c>
      <c r="K259" s="5">
        <f t="shared" si="43"/>
        <v>25.595088190595348</v>
      </c>
    </row>
    <row r="260" spans="1:14" x14ac:dyDescent="0.25">
      <c r="A260">
        <v>44</v>
      </c>
      <c r="B260" t="s">
        <v>44</v>
      </c>
      <c r="C260" s="5">
        <v>23422.22</v>
      </c>
      <c r="D260" s="19">
        <v>114.06346354999999</v>
      </c>
      <c r="E260" s="19">
        <v>102.21933061999999</v>
      </c>
      <c r="F260" s="15">
        <v>100.72352386999999</v>
      </c>
      <c r="G260" s="2"/>
      <c r="H260" s="10">
        <f t="shared" si="40"/>
        <v>0.88304809213379354</v>
      </c>
      <c r="I260" s="12">
        <f t="shared" si="41"/>
        <v>0.64842134885233627</v>
      </c>
      <c r="J260" s="5">
        <f t="shared" si="42"/>
        <v>81.357303378846325</v>
      </c>
      <c r="K260" s="5">
        <f t="shared" si="43"/>
        <v>20.862027241153669</v>
      </c>
    </row>
    <row r="261" spans="1:14" x14ac:dyDescent="0.25">
      <c r="A261">
        <v>47</v>
      </c>
      <c r="B261" t="s">
        <v>45</v>
      </c>
      <c r="C261" s="5">
        <v>21.39</v>
      </c>
      <c r="D261" s="19">
        <v>129.99385705</v>
      </c>
      <c r="E261" s="19">
        <v>94.470470315</v>
      </c>
      <c r="F261" s="15">
        <v>110.71144039000001</v>
      </c>
      <c r="G261" s="2"/>
      <c r="H261" s="10">
        <f t="shared" si="40"/>
        <v>0.85166670873852657</v>
      </c>
      <c r="I261" s="12">
        <f t="shared" si="41"/>
        <v>0.63490750569335908</v>
      </c>
      <c r="J261" s="5">
        <f t="shared" si="42"/>
        <v>90.78748308858205</v>
      </c>
      <c r="K261" s="5">
        <f t="shared" si="43"/>
        <v>3.68298722641795</v>
      </c>
    </row>
    <row r="262" spans="1:14" x14ac:dyDescent="0.25">
      <c r="A262">
        <v>54</v>
      </c>
      <c r="B262" t="s">
        <v>46</v>
      </c>
      <c r="C262" s="5">
        <v>10242.709999999999</v>
      </c>
      <c r="D262" s="19">
        <v>114.91455913999999</v>
      </c>
      <c r="E262" s="19">
        <v>96.902182730000007</v>
      </c>
      <c r="F262" s="15">
        <v>102.7732769</v>
      </c>
      <c r="G262" s="2"/>
      <c r="H262" s="10">
        <f t="shared" si="40"/>
        <v>0.89434513493448364</v>
      </c>
      <c r="I262" s="12">
        <f t="shared" si="41"/>
        <v>0.6531415602803039</v>
      </c>
      <c r="J262" s="5">
        <f t="shared" si="42"/>
        <v>82.561021901185143</v>
      </c>
      <c r="K262" s="5">
        <f t="shared" si="43"/>
        <v>14.341160828814864</v>
      </c>
    </row>
    <row r="263" spans="1:14" x14ac:dyDescent="0.25">
      <c r="A263">
        <v>58</v>
      </c>
      <c r="B263" t="s">
        <v>47</v>
      </c>
      <c r="C263" s="5">
        <v>111.18</v>
      </c>
      <c r="D263" s="19">
        <v>125.40376714</v>
      </c>
      <c r="E263" s="19">
        <v>102.22877556</v>
      </c>
      <c r="F263" s="15">
        <v>96.158525166000004</v>
      </c>
      <c r="G263" s="2"/>
      <c r="H263" s="10">
        <f t="shared" si="40"/>
        <v>0.76679136009247006</v>
      </c>
      <c r="I263" s="12">
        <f t="shared" si="41"/>
        <v>0.59520826143621153</v>
      </c>
      <c r="J263" s="5">
        <f t="shared" si="42"/>
        <v>82.105494038646015</v>
      </c>
      <c r="K263" s="5">
        <f t="shared" si="43"/>
        <v>20.123281521353988</v>
      </c>
    </row>
    <row r="264" spans="1:14" x14ac:dyDescent="0.25">
      <c r="A264">
        <v>63</v>
      </c>
      <c r="B264" t="s">
        <v>48</v>
      </c>
      <c r="C264" s="5">
        <v>1.53</v>
      </c>
      <c r="D264" s="19">
        <v>125.19675445999999</v>
      </c>
      <c r="E264" s="19">
        <v>100.30322189</v>
      </c>
      <c r="F264" s="15">
        <v>105.43982051</v>
      </c>
      <c r="G264" s="2"/>
      <c r="H264" s="10">
        <f t="shared" si="40"/>
        <v>0.84219292237074506</v>
      </c>
      <c r="I264" s="12">
        <f t="shared" si="41"/>
        <v>0.6307086513512814</v>
      </c>
      <c r="J264" s="5">
        <f t="shared" si="42"/>
        <v>86.85894377492653</v>
      </c>
      <c r="K264" s="5">
        <f t="shared" si="43"/>
        <v>13.444278115073473</v>
      </c>
    </row>
    <row r="265" spans="1:14" x14ac:dyDescent="0.25">
      <c r="A265">
        <v>68</v>
      </c>
      <c r="B265" t="s">
        <v>49</v>
      </c>
      <c r="C265" s="5">
        <v>3.06</v>
      </c>
      <c r="D265" s="19">
        <v>180.87987264</v>
      </c>
      <c r="E265" s="19">
        <v>80.041349792000005</v>
      </c>
      <c r="F265" s="15">
        <v>95.280413975000002</v>
      </c>
      <c r="G265" s="2"/>
      <c r="H265" s="10">
        <f t="shared" si="40"/>
        <v>0.52676073122095712</v>
      </c>
      <c r="I265" s="12">
        <f t="shared" si="41"/>
        <v>0.45412715716559748</v>
      </c>
      <c r="J265" s="5">
        <f t="shared" si="42"/>
        <v>80.041349792000005</v>
      </c>
      <c r="K265" s="5">
        <f t="shared" si="43"/>
        <v>0</v>
      </c>
    </row>
    <row r="266" spans="1:14" x14ac:dyDescent="0.25">
      <c r="C266" s="2"/>
      <c r="D266" s="7"/>
      <c r="E266" s="2"/>
      <c r="F266" s="2"/>
      <c r="G266" s="2"/>
      <c r="H266" s="10"/>
      <c r="I266" s="10"/>
    </row>
    <row r="267" spans="1:14" x14ac:dyDescent="0.25">
      <c r="C267" s="2"/>
      <c r="D267" s="2"/>
      <c r="E267" s="2"/>
      <c r="F267" s="2"/>
      <c r="G267" s="2"/>
      <c r="H267" s="10"/>
      <c r="I267" s="10"/>
    </row>
    <row r="268" spans="1:14" x14ac:dyDescent="0.25">
      <c r="C268" s="2"/>
      <c r="D268" s="2"/>
      <c r="E268" s="2"/>
      <c r="F268" s="2"/>
      <c r="G268" s="2"/>
      <c r="H268" s="10"/>
      <c r="I268" s="10"/>
    </row>
    <row r="269" spans="1:14" s="3" customFormat="1" x14ac:dyDescent="0.25">
      <c r="A269" s="3" t="s">
        <v>5</v>
      </c>
      <c r="C269" s="3" t="s">
        <v>3</v>
      </c>
      <c r="D269" s="3" t="s">
        <v>1</v>
      </c>
      <c r="E269" s="3" t="s">
        <v>2</v>
      </c>
      <c r="F269" s="3" t="s">
        <v>24</v>
      </c>
      <c r="H269" s="10" t="s">
        <v>17</v>
      </c>
      <c r="I269" s="10" t="s">
        <v>17</v>
      </c>
      <c r="J269" s="8" t="s">
        <v>25</v>
      </c>
      <c r="K269" s="8" t="s">
        <v>26</v>
      </c>
    </row>
    <row r="270" spans="1:14" x14ac:dyDescent="0.25">
      <c r="C270" s="3" t="s">
        <v>4</v>
      </c>
      <c r="D270" s="3" t="s">
        <v>18</v>
      </c>
      <c r="E270" s="3" t="s">
        <v>18</v>
      </c>
      <c r="F270" t="s">
        <v>18</v>
      </c>
      <c r="H270" s="10" t="s">
        <v>27</v>
      </c>
      <c r="I270" s="10" t="s">
        <v>29</v>
      </c>
      <c r="J270" s="6"/>
      <c r="K270" s="6"/>
    </row>
    <row r="271" spans="1:14" x14ac:dyDescent="0.25">
      <c r="A271">
        <v>1</v>
      </c>
      <c r="B271" t="s">
        <v>31</v>
      </c>
      <c r="C271" s="5">
        <v>12716.09</v>
      </c>
      <c r="D271" s="19">
        <v>9.1444369621000003</v>
      </c>
      <c r="E271" s="19">
        <v>109.28786135</v>
      </c>
      <c r="F271" s="15">
        <v>120.89676238</v>
      </c>
      <c r="G271" s="2"/>
      <c r="H271" s="10">
        <f t="shared" ref="H271:H289" si="44">F271/D271</f>
        <v>13.220798927377189</v>
      </c>
      <c r="I271" s="12">
        <f t="shared" ref="I271:I289" si="45">((F271)/(D271)*TANH((D271)/(F271))*(1-EXP(-(F271)/(D271))))^0.5</f>
        <v>0.99904729094023503</v>
      </c>
      <c r="J271" s="5">
        <f t="shared" ref="J271:J289" si="46">MIN(1.1*I271*D271,E271)</f>
        <v>10.049297471575734</v>
      </c>
      <c r="K271" s="5">
        <f t="shared" ref="K271:K289" si="47">MAX(0,E271-J271)</f>
        <v>99.238563878424259</v>
      </c>
      <c r="N271" s="1"/>
    </row>
    <row r="272" spans="1:14" x14ac:dyDescent="0.25">
      <c r="A272">
        <v>4</v>
      </c>
      <c r="B272" t="s">
        <v>32</v>
      </c>
      <c r="C272" s="5">
        <v>3106.05</v>
      </c>
      <c r="D272" s="19">
        <v>11.385283777</v>
      </c>
      <c r="E272" s="19">
        <v>94.548726234</v>
      </c>
      <c r="F272" s="15">
        <v>113.14066203</v>
      </c>
      <c r="G272" s="2"/>
      <c r="H272" s="10">
        <f t="shared" si="44"/>
        <v>9.9374476952925228</v>
      </c>
      <c r="I272" s="12">
        <f t="shared" si="45"/>
        <v>0.99829355349888971</v>
      </c>
      <c r="J272" s="5">
        <f t="shared" si="46"/>
        <v>12.50244093926805</v>
      </c>
      <c r="K272" s="5">
        <f t="shared" si="47"/>
        <v>82.046285294731945</v>
      </c>
    </row>
    <row r="273" spans="1:11" x14ac:dyDescent="0.25">
      <c r="A273">
        <v>5</v>
      </c>
      <c r="B273" t="s">
        <v>33</v>
      </c>
      <c r="C273" s="5">
        <v>5535.11</v>
      </c>
      <c r="D273" s="19">
        <v>9.9749706493999994</v>
      </c>
      <c r="E273" s="19">
        <v>104.40166789</v>
      </c>
      <c r="F273" s="15">
        <v>113.28440003</v>
      </c>
      <c r="G273" s="2"/>
      <c r="H273" s="10">
        <f t="shared" si="44"/>
        <v>11.356865499831233</v>
      </c>
      <c r="I273" s="12">
        <f t="shared" si="45"/>
        <v>0.9987051211017054</v>
      </c>
      <c r="J273" s="5">
        <f t="shared" si="46"/>
        <v>10.958259697434483</v>
      </c>
      <c r="K273" s="5">
        <f t="shared" si="47"/>
        <v>93.443408192565514</v>
      </c>
    </row>
    <row r="274" spans="1:11" x14ac:dyDescent="0.25">
      <c r="A274">
        <v>7</v>
      </c>
      <c r="B274" t="s">
        <v>34</v>
      </c>
      <c r="C274" s="5">
        <v>0.38</v>
      </c>
      <c r="D274" s="19">
        <v>5.6025209427</v>
      </c>
      <c r="E274" s="19">
        <v>94.310543060000001</v>
      </c>
      <c r="F274" s="15">
        <v>130.50486755</v>
      </c>
      <c r="G274" s="2"/>
      <c r="H274" s="10">
        <f t="shared" si="44"/>
        <v>23.293954433146006</v>
      </c>
      <c r="I274" s="12">
        <f t="shared" si="45"/>
        <v>0.99969302076966782</v>
      </c>
      <c r="J274" s="5">
        <f t="shared" si="46"/>
        <v>6.1608811936463992</v>
      </c>
      <c r="K274" s="5">
        <f t="shared" si="47"/>
        <v>88.149661866353597</v>
      </c>
    </row>
    <row r="275" spans="1:11" x14ac:dyDescent="0.25">
      <c r="A275">
        <v>8</v>
      </c>
      <c r="B275" t="s">
        <v>35</v>
      </c>
      <c r="C275" s="5">
        <v>3642.45</v>
      </c>
      <c r="D275" s="19">
        <v>10.968193849</v>
      </c>
      <c r="E275" s="19">
        <v>101.61113601</v>
      </c>
      <c r="F275" s="15">
        <v>125.73882322999999</v>
      </c>
      <c r="G275" s="2"/>
      <c r="H275" s="10">
        <f t="shared" si="44"/>
        <v>11.463949758825965</v>
      </c>
      <c r="I275" s="12">
        <f t="shared" si="45"/>
        <v>0.99872962542674693</v>
      </c>
      <c r="J275" s="5">
        <f t="shared" si="46"/>
        <v>12.049686147861692</v>
      </c>
      <c r="K275" s="5">
        <f t="shared" si="47"/>
        <v>89.561449862138304</v>
      </c>
    </row>
    <row r="276" spans="1:11" x14ac:dyDescent="0.25">
      <c r="A276">
        <v>9</v>
      </c>
      <c r="B276" t="s">
        <v>36</v>
      </c>
      <c r="C276" s="5">
        <v>5208.08</v>
      </c>
      <c r="D276" s="19">
        <v>11.431566388</v>
      </c>
      <c r="E276" s="19">
        <v>94.017592308000005</v>
      </c>
      <c r="F276" s="15">
        <v>126.37165845</v>
      </c>
      <c r="G276" s="2"/>
      <c r="H276" s="10">
        <f t="shared" si="44"/>
        <v>11.054623151439287</v>
      </c>
      <c r="I276" s="12">
        <f t="shared" si="45"/>
        <v>0.99863179595887663</v>
      </c>
      <c r="J276" s="5">
        <f t="shared" si="46"/>
        <v>12.557518239938727</v>
      </c>
      <c r="K276" s="5">
        <f t="shared" si="47"/>
        <v>81.460074068061274</v>
      </c>
    </row>
    <row r="277" spans="1:11" x14ac:dyDescent="0.25">
      <c r="A277">
        <v>10</v>
      </c>
      <c r="B277" t="s">
        <v>37</v>
      </c>
      <c r="C277" s="5">
        <v>4985.7299999999996</v>
      </c>
      <c r="D277" s="19">
        <v>15.620546797999999</v>
      </c>
      <c r="E277" s="19">
        <v>117.70025716000001</v>
      </c>
      <c r="F277" s="15">
        <v>123.97588776000001</v>
      </c>
      <c r="G277" s="2"/>
      <c r="H277" s="10">
        <f t="shared" si="44"/>
        <v>7.9367188206160266</v>
      </c>
      <c r="I277" s="12">
        <f t="shared" si="45"/>
        <v>0.99718913524872455</v>
      </c>
      <c r="J277" s="5">
        <f t="shared" si="46"/>
        <v>17.134303508970842</v>
      </c>
      <c r="K277" s="5">
        <f t="shared" si="47"/>
        <v>100.56595365102916</v>
      </c>
    </row>
    <row r="278" spans="1:11" x14ac:dyDescent="0.25">
      <c r="A278">
        <v>11</v>
      </c>
      <c r="B278" t="s">
        <v>38</v>
      </c>
      <c r="C278" s="5">
        <v>8396.65</v>
      </c>
      <c r="D278" s="19">
        <v>13.149465984000001</v>
      </c>
      <c r="E278" s="19">
        <v>108.4036598</v>
      </c>
      <c r="F278" s="15">
        <v>124.83863811000001</v>
      </c>
      <c r="G278" s="2"/>
      <c r="H278" s="10">
        <f t="shared" si="44"/>
        <v>9.4938180958756107</v>
      </c>
      <c r="I278" s="12">
        <f t="shared" si="45"/>
        <v>0.99811975472808168</v>
      </c>
      <c r="J278" s="5">
        <f t="shared" si="46"/>
        <v>14.437215939030869</v>
      </c>
      <c r="K278" s="5">
        <f t="shared" si="47"/>
        <v>93.966443860969136</v>
      </c>
    </row>
    <row r="279" spans="1:11" x14ac:dyDescent="0.25">
      <c r="A279">
        <v>21</v>
      </c>
      <c r="B279" t="s">
        <v>39</v>
      </c>
      <c r="C279" s="5">
        <v>1.1499999999999999</v>
      </c>
      <c r="D279" s="19">
        <v>12.474206651999999</v>
      </c>
      <c r="E279" s="19">
        <v>73.542973708999995</v>
      </c>
      <c r="F279" s="15">
        <v>127.95524734999999</v>
      </c>
      <c r="G279" s="2"/>
      <c r="H279" s="10">
        <f t="shared" si="44"/>
        <v>10.257585986799796</v>
      </c>
      <c r="I279" s="12">
        <f t="shared" si="45"/>
        <v>0.99840322230736545</v>
      </c>
      <c r="J279" s="5">
        <f t="shared" si="46"/>
        <v>13.699716928793251</v>
      </c>
      <c r="K279" s="5">
        <f t="shared" si="47"/>
        <v>59.843256780206744</v>
      </c>
    </row>
    <row r="280" spans="1:11" x14ac:dyDescent="0.25">
      <c r="A280">
        <v>24</v>
      </c>
      <c r="B280" t="s">
        <v>40</v>
      </c>
      <c r="C280" s="5">
        <v>801.54</v>
      </c>
      <c r="D280" s="19">
        <v>27.627862419</v>
      </c>
      <c r="E280" s="19">
        <v>86.560138199999997</v>
      </c>
      <c r="F280" s="15">
        <v>126.15117844</v>
      </c>
      <c r="G280" s="2"/>
      <c r="H280" s="10">
        <f t="shared" si="44"/>
        <v>4.5660853716009671</v>
      </c>
      <c r="I280" s="12">
        <f t="shared" si="45"/>
        <v>0.98695367458133398</v>
      </c>
      <c r="J280" s="5">
        <f t="shared" si="46"/>
        <v>29.994162368785556</v>
      </c>
      <c r="K280" s="5">
        <f t="shared" si="47"/>
        <v>56.565975831214445</v>
      </c>
    </row>
    <row r="281" spans="1:11" x14ac:dyDescent="0.25">
      <c r="A281">
        <v>30</v>
      </c>
      <c r="B281" t="s">
        <v>41</v>
      </c>
      <c r="C281" s="5">
        <v>4474.16</v>
      </c>
      <c r="D281" s="19">
        <v>17.544084555000001</v>
      </c>
      <c r="E281" s="19">
        <v>96.925593728999999</v>
      </c>
      <c r="F281" s="15">
        <v>121.08430648</v>
      </c>
      <c r="G281" s="3"/>
      <c r="H281" s="10">
        <f t="shared" si="44"/>
        <v>6.90171699186729</v>
      </c>
      <c r="I281" s="12">
        <f t="shared" si="45"/>
        <v>0.99602276411005042</v>
      </c>
      <c r="J281" s="5">
        <f t="shared" si="46"/>
        <v>19.221738351476699</v>
      </c>
      <c r="K281" s="5">
        <f t="shared" si="47"/>
        <v>77.703855377523297</v>
      </c>
    </row>
    <row r="282" spans="1:11" x14ac:dyDescent="0.25">
      <c r="A282">
        <v>35</v>
      </c>
      <c r="B282" t="s">
        <v>42</v>
      </c>
      <c r="C282" s="5">
        <v>1058.27</v>
      </c>
      <c r="D282" s="19">
        <v>13.299031750999999</v>
      </c>
      <c r="E282" s="19">
        <v>88.021539480000001</v>
      </c>
      <c r="F282" s="15">
        <v>121.31713064</v>
      </c>
      <c r="G282" s="3"/>
      <c r="H282" s="10">
        <f t="shared" si="44"/>
        <v>9.1222528761071455</v>
      </c>
      <c r="I282" s="12">
        <f t="shared" si="45"/>
        <v>0.99795026132517139</v>
      </c>
      <c r="J282" s="5">
        <f t="shared" si="46"/>
        <v>14.598949432410421</v>
      </c>
      <c r="K282" s="5">
        <f t="shared" si="47"/>
        <v>73.42259004758958</v>
      </c>
    </row>
    <row r="283" spans="1:11" x14ac:dyDescent="0.25">
      <c r="A283">
        <v>39</v>
      </c>
      <c r="B283" t="s">
        <v>43</v>
      </c>
      <c r="C283" s="5">
        <v>98.57</v>
      </c>
      <c r="D283" s="19">
        <v>23.236378998999999</v>
      </c>
      <c r="E283" s="19">
        <v>104.30504955000001</v>
      </c>
      <c r="F283" s="15">
        <v>120.17376742</v>
      </c>
      <c r="G283" s="3"/>
      <c r="H283" s="10">
        <f t="shared" si="44"/>
        <v>5.1717940831130269</v>
      </c>
      <c r="I283" s="12">
        <f t="shared" si="45"/>
        <v>0.99101798165252242</v>
      </c>
      <c r="J283" s="5">
        <f t="shared" si="46"/>
        <v>25.330436358152241</v>
      </c>
      <c r="K283" s="5">
        <f t="shared" si="47"/>
        <v>78.974613191847766</v>
      </c>
    </row>
    <row r="284" spans="1:11" x14ac:dyDescent="0.25">
      <c r="A284">
        <v>44</v>
      </c>
      <c r="B284" t="s">
        <v>44</v>
      </c>
      <c r="C284" s="5">
        <v>23422.22</v>
      </c>
      <c r="D284" s="19">
        <v>12.012085805</v>
      </c>
      <c r="E284" s="19">
        <v>94.790134270999999</v>
      </c>
      <c r="F284" s="15">
        <v>126.33909954000001</v>
      </c>
      <c r="G284" s="3"/>
      <c r="H284" s="10">
        <f t="shared" si="44"/>
        <v>10.517665423885973</v>
      </c>
      <c r="I284" s="12">
        <f t="shared" si="45"/>
        <v>0.99848415072259977</v>
      </c>
      <c r="J284" s="5">
        <f t="shared" si="46"/>
        <v>13.193265022753666</v>
      </c>
      <c r="K284" s="5">
        <f t="shared" si="47"/>
        <v>81.596869248246335</v>
      </c>
    </row>
    <row r="285" spans="1:11" x14ac:dyDescent="0.25">
      <c r="A285">
        <v>47</v>
      </c>
      <c r="B285" t="s">
        <v>45</v>
      </c>
      <c r="C285" s="5">
        <v>21.39</v>
      </c>
      <c r="D285" s="19">
        <v>43.780909913000002</v>
      </c>
      <c r="E285" s="19">
        <v>87.237552441000005</v>
      </c>
      <c r="F285" s="15">
        <v>134.27449154999999</v>
      </c>
      <c r="G285" s="3"/>
      <c r="H285" s="10">
        <f t="shared" si="44"/>
        <v>3.066964387373992</v>
      </c>
      <c r="I285" s="12">
        <f t="shared" si="45"/>
        <v>0.9597020011978139</v>
      </c>
      <c r="J285" s="5">
        <f t="shared" si="46"/>
        <v>46.218289543544046</v>
      </c>
      <c r="K285" s="5">
        <f t="shared" si="47"/>
        <v>41.01926289745596</v>
      </c>
    </row>
    <row r="286" spans="1:11" x14ac:dyDescent="0.25">
      <c r="A286">
        <v>54</v>
      </c>
      <c r="B286" t="s">
        <v>46</v>
      </c>
      <c r="C286" s="5">
        <v>10242.709999999999</v>
      </c>
      <c r="D286" s="19">
        <v>13.128167469999999</v>
      </c>
      <c r="E286" s="19">
        <v>84.980127960000004</v>
      </c>
      <c r="F286" s="15">
        <v>123.54656743</v>
      </c>
      <c r="G286" s="3"/>
      <c r="H286" s="10">
        <f t="shared" si="44"/>
        <v>9.4108006858020374</v>
      </c>
      <c r="I286" s="12">
        <f t="shared" si="45"/>
        <v>0.99808396511681663</v>
      </c>
      <c r="J286" s="5">
        <f t="shared" si="46"/>
        <v>14.413314787492727</v>
      </c>
      <c r="K286" s="5">
        <f t="shared" si="47"/>
        <v>70.566813172507281</v>
      </c>
    </row>
    <row r="287" spans="1:11" x14ac:dyDescent="0.25">
      <c r="A287">
        <v>58</v>
      </c>
      <c r="B287" t="s">
        <v>47</v>
      </c>
      <c r="C287" s="5">
        <v>111.18</v>
      </c>
      <c r="D287" s="19">
        <v>20.258751861</v>
      </c>
      <c r="E287" s="19">
        <v>96.365732515000005</v>
      </c>
      <c r="F287" s="15">
        <v>119.88874059</v>
      </c>
      <c r="G287" s="3"/>
      <c r="H287" s="10">
        <f t="shared" si="44"/>
        <v>5.9178739841716057</v>
      </c>
      <c r="I287" s="12">
        <f t="shared" si="45"/>
        <v>0.9939435809201419</v>
      </c>
      <c r="J287" s="5">
        <f t="shared" si="46"/>
        <v>22.149662006664425</v>
      </c>
      <c r="K287" s="5">
        <f t="shared" si="47"/>
        <v>74.216070508335577</v>
      </c>
    </row>
    <row r="288" spans="1:11" x14ac:dyDescent="0.25">
      <c r="A288">
        <v>63</v>
      </c>
      <c r="B288" t="s">
        <v>48</v>
      </c>
      <c r="C288" s="5">
        <v>1.53</v>
      </c>
      <c r="D288" s="19">
        <v>22.324976921000001</v>
      </c>
      <c r="E288" s="19">
        <v>86.434336090000002</v>
      </c>
      <c r="F288" s="15">
        <v>131.28721250999999</v>
      </c>
      <c r="G288" s="3"/>
      <c r="H288" s="10">
        <f t="shared" si="44"/>
        <v>5.8807322836022555</v>
      </c>
      <c r="I288" s="12">
        <f t="shared" si="45"/>
        <v>0.99383369923918208</v>
      </c>
      <c r="J288" s="5">
        <f t="shared" si="46"/>
        <v>24.406045838709481</v>
      </c>
      <c r="K288" s="5">
        <f t="shared" si="47"/>
        <v>62.028290251290521</v>
      </c>
    </row>
    <row r="289" spans="1:11" x14ac:dyDescent="0.25">
      <c r="A289">
        <v>68</v>
      </c>
      <c r="B289" t="s">
        <v>49</v>
      </c>
      <c r="C289" s="5">
        <v>3.06</v>
      </c>
      <c r="D289" s="19">
        <v>8.5768631298999995</v>
      </c>
      <c r="E289" s="19">
        <v>69.875790119000001</v>
      </c>
      <c r="F289" s="15">
        <v>107.85737177999999</v>
      </c>
      <c r="G289" s="3"/>
      <c r="H289" s="10">
        <f t="shared" si="44"/>
        <v>12.57538684557014</v>
      </c>
      <c r="I289" s="12">
        <f t="shared" si="45"/>
        <v>0.99894646350391969</v>
      </c>
      <c r="J289" s="5">
        <f t="shared" si="46"/>
        <v>9.4246098007278416</v>
      </c>
      <c r="K289" s="5">
        <f t="shared" si="47"/>
        <v>60.451180318272158</v>
      </c>
    </row>
    <row r="293" spans="1:11" x14ac:dyDescent="0.25">
      <c r="C293" s="17"/>
      <c r="D293" s="14"/>
    </row>
    <row r="294" spans="1:11" x14ac:dyDescent="0.25">
      <c r="C294" s="17"/>
      <c r="D294" s="14"/>
    </row>
    <row r="295" spans="1:11" x14ac:dyDescent="0.25">
      <c r="C295" s="17"/>
      <c r="D295" s="14"/>
    </row>
    <row r="296" spans="1:11" x14ac:dyDescent="0.25">
      <c r="C296" s="17"/>
      <c r="D296" s="14"/>
    </row>
    <row r="297" spans="1:11" x14ac:dyDescent="0.25">
      <c r="C297" s="17"/>
      <c r="D297" s="14"/>
    </row>
    <row r="298" spans="1:11" x14ac:dyDescent="0.25">
      <c r="C298" s="17"/>
      <c r="D298" s="14"/>
    </row>
    <row r="299" spans="1:11" x14ac:dyDescent="0.25">
      <c r="C299" s="17"/>
      <c r="D299" s="14"/>
    </row>
    <row r="300" spans="1:11" x14ac:dyDescent="0.25">
      <c r="C300" s="17"/>
      <c r="D300" s="14"/>
    </row>
    <row r="301" spans="1:11" x14ac:dyDescent="0.25">
      <c r="C301" s="17"/>
      <c r="D301" s="14"/>
    </row>
    <row r="302" spans="1:11" x14ac:dyDescent="0.25">
      <c r="C302" s="17"/>
      <c r="D302" s="14"/>
    </row>
    <row r="303" spans="1:11" x14ac:dyDescent="0.25">
      <c r="C303" s="17"/>
      <c r="D303" s="14"/>
    </row>
    <row r="304" spans="1:11" x14ac:dyDescent="0.25">
      <c r="C304" s="17"/>
      <c r="D304" s="14"/>
    </row>
    <row r="305" spans="3:4" x14ac:dyDescent="0.25">
      <c r="C305" s="17"/>
      <c r="D305" s="14"/>
    </row>
    <row r="306" spans="3:4" x14ac:dyDescent="0.25">
      <c r="C306" s="17"/>
      <c r="D306" s="14"/>
    </row>
    <row r="307" spans="3:4" x14ac:dyDescent="0.25">
      <c r="C307" s="17"/>
      <c r="D307" s="14"/>
    </row>
    <row r="308" spans="3:4" x14ac:dyDescent="0.25">
      <c r="C308" s="17"/>
      <c r="D308" s="14"/>
    </row>
    <row r="309" spans="3:4" x14ac:dyDescent="0.25">
      <c r="C309" s="17"/>
      <c r="D309" s="14"/>
    </row>
    <row r="310" spans="3:4" x14ac:dyDescent="0.25">
      <c r="C310" s="17"/>
      <c r="D310" s="14"/>
    </row>
    <row r="311" spans="3:4" x14ac:dyDescent="0.25">
      <c r="C311" s="17"/>
      <c r="D311" s="14"/>
    </row>
  </sheetData>
  <mergeCells count="2">
    <mergeCell ref="C2:F2"/>
    <mergeCell ref="H2:K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1"/>
  <sheetViews>
    <sheetView topLeftCell="C1" zoomScaleNormal="100" workbookViewId="0">
      <selection activeCell="K7" sqref="K7"/>
    </sheetView>
  </sheetViews>
  <sheetFormatPr defaultRowHeight="15" x14ac:dyDescent="0.25"/>
  <cols>
    <col min="2" max="2" width="37.5703125" customWidth="1"/>
    <col min="3" max="3" width="11.140625" customWidth="1"/>
    <col min="4" max="4" width="11.7109375" customWidth="1"/>
    <col min="5" max="5" width="12.5703125" customWidth="1"/>
    <col min="6" max="6" width="9.5703125" customWidth="1"/>
    <col min="7" max="7" width="2" customWidth="1"/>
    <col min="8" max="10" width="13.85546875" bestFit="1" customWidth="1"/>
    <col min="11" max="11" width="22" customWidth="1"/>
    <col min="12" max="12" width="13.85546875" customWidth="1"/>
    <col min="13" max="13" width="11.140625" customWidth="1"/>
    <col min="14" max="14" width="10.140625" customWidth="1"/>
    <col min="16" max="16" width="14" customWidth="1"/>
  </cols>
  <sheetData>
    <row r="3" spans="1:17" s="3" customFormat="1" x14ac:dyDescent="0.25">
      <c r="A3" s="3" t="s">
        <v>0</v>
      </c>
      <c r="B3" s="3" t="s">
        <v>30</v>
      </c>
      <c r="C3" s="3" t="s">
        <v>3</v>
      </c>
      <c r="D3" s="3" t="s">
        <v>1</v>
      </c>
      <c r="E3" s="3" t="s">
        <v>2</v>
      </c>
      <c r="F3" s="3" t="s">
        <v>24</v>
      </c>
      <c r="H3" s="3" t="s">
        <v>1</v>
      </c>
      <c r="I3" s="3" t="s">
        <v>2</v>
      </c>
      <c r="J3" s="3" t="s">
        <v>24</v>
      </c>
      <c r="K3" s="10" t="s">
        <v>17</v>
      </c>
      <c r="L3" s="10" t="s">
        <v>17</v>
      </c>
      <c r="M3" s="8" t="s">
        <v>25</v>
      </c>
      <c r="N3" s="8" t="s">
        <v>26</v>
      </c>
      <c r="P3" s="7"/>
      <c r="Q3" s="7"/>
    </row>
    <row r="4" spans="1:17" x14ac:dyDescent="0.25">
      <c r="C4" s="3" t="s">
        <v>4</v>
      </c>
      <c r="D4" s="3" t="s">
        <v>18</v>
      </c>
      <c r="E4" s="3" t="s">
        <v>18</v>
      </c>
      <c r="F4" t="s">
        <v>18</v>
      </c>
      <c r="H4" t="s">
        <v>50</v>
      </c>
      <c r="I4" t="s">
        <v>50</v>
      </c>
      <c r="J4" t="s">
        <v>50</v>
      </c>
      <c r="K4" s="10" t="s">
        <v>27</v>
      </c>
      <c r="L4" s="10" t="s">
        <v>29</v>
      </c>
      <c r="M4" s="6"/>
      <c r="N4" s="6"/>
    </row>
    <row r="5" spans="1:17" ht="18.75" x14ac:dyDescent="0.3">
      <c r="B5" s="9" t="s">
        <v>20</v>
      </c>
      <c r="C5" s="9" t="s">
        <v>20</v>
      </c>
      <c r="D5" s="9" t="s">
        <v>20</v>
      </c>
      <c r="E5" s="9" t="s">
        <v>20</v>
      </c>
      <c r="F5" s="9" t="s">
        <v>20</v>
      </c>
      <c r="G5" s="9"/>
      <c r="K5" s="10" t="s">
        <v>28</v>
      </c>
      <c r="L5" s="10" t="s">
        <v>28</v>
      </c>
      <c r="M5" s="6" t="s">
        <v>18</v>
      </c>
      <c r="N5" s="13" t="s">
        <v>18</v>
      </c>
    </row>
    <row r="6" spans="1:17" x14ac:dyDescent="0.25">
      <c r="C6" s="3"/>
      <c r="D6" s="3"/>
      <c r="E6" s="3"/>
      <c r="K6" s="10"/>
      <c r="L6" s="10"/>
      <c r="M6" s="6"/>
      <c r="N6" s="6"/>
    </row>
    <row r="7" spans="1:17" x14ac:dyDescent="0.25">
      <c r="A7">
        <v>1</v>
      </c>
      <c r="B7" t="s">
        <v>31</v>
      </c>
      <c r="C7" s="5">
        <v>12716.09</v>
      </c>
      <c r="D7" s="19">
        <v>7.8432973685</v>
      </c>
      <c r="E7" s="18">
        <v>104.74454321</v>
      </c>
      <c r="F7" s="2">
        <v>153.99</v>
      </c>
      <c r="G7" s="2"/>
      <c r="H7" s="2">
        <f t="shared" ref="H7:H25" si="0">AVERAGE(D7,D271,D247)</f>
        <v>43.627423270200005</v>
      </c>
      <c r="I7" s="2">
        <f t="shared" ref="I7:I25" si="1">AVERAGE(E7,E271,E247)</f>
        <v>108.24963024</v>
      </c>
      <c r="J7" s="2">
        <f t="shared" ref="J7:J25" si="2">AVERAGE(F7,F271,F247)</f>
        <v>124.05494934433334</v>
      </c>
      <c r="K7" s="10">
        <f>IF(D7&gt;=H7,F7/D7,J7/H7)</f>
        <v>2.8435085101409112</v>
      </c>
      <c r="L7" s="12">
        <f t="shared" ref="L7:L25" si="3">IF(D7&gt;=H7,((F7)/(D7)*TANH((D7)/(F7))*(1-EXP(-(F7)/(D7))))^0.5,((J7)/(H7)*TANH((H7)/(J7))*(1-EXP(-(J7)/(H7))))^0.5)</f>
        <v>0.95120055674088477</v>
      </c>
      <c r="M7" s="16">
        <f t="shared" ref="M7:M25" si="4">IF(D7&gt;=H7,MIN(1.1*L7*D7,E7),MIN(1.1*L7*H7,E7))</f>
        <v>45.648272234162924</v>
      </c>
      <c r="N7" s="16">
        <f t="shared" ref="N7:N25" si="5">MAX(0,E7-M7)</f>
        <v>59.096270975837079</v>
      </c>
      <c r="Q7" s="1"/>
    </row>
    <row r="8" spans="1:17" x14ac:dyDescent="0.25">
      <c r="A8">
        <v>4</v>
      </c>
      <c r="B8" t="s">
        <v>32</v>
      </c>
      <c r="C8" s="5">
        <v>3106.05</v>
      </c>
      <c r="D8" s="19">
        <v>4.8399011145999999</v>
      </c>
      <c r="E8" s="18">
        <v>90.822524877000006</v>
      </c>
      <c r="F8" s="2">
        <v>156.82</v>
      </c>
      <c r="G8" s="2"/>
      <c r="H8" s="2">
        <f t="shared" si="0"/>
        <v>53.219914367200005</v>
      </c>
      <c r="I8" s="2">
        <f t="shared" si="1"/>
        <v>96.149097386999998</v>
      </c>
      <c r="J8" s="2">
        <f t="shared" si="2"/>
        <v>122.62917385799999</v>
      </c>
      <c r="K8" s="10">
        <f t="shared" ref="K8:K25" si="6">IF(D8&gt;=H8,F8/D8,J8/H8)</f>
        <v>2.3041971283887981</v>
      </c>
      <c r="L8" s="12">
        <f t="shared" si="3"/>
        <v>0.92065344875482402</v>
      </c>
      <c r="M8" s="16">
        <f t="shared" si="4"/>
        <v>53.896807475059013</v>
      </c>
      <c r="N8" s="16">
        <f t="shared" si="5"/>
        <v>36.925717401940993</v>
      </c>
    </row>
    <row r="9" spans="1:17" x14ac:dyDescent="0.25">
      <c r="A9">
        <v>5</v>
      </c>
      <c r="B9" t="s">
        <v>33</v>
      </c>
      <c r="C9" s="5">
        <v>5535.11</v>
      </c>
      <c r="D9" s="19">
        <v>4.3471262460000002</v>
      </c>
      <c r="E9" s="18">
        <v>110.31046593000001</v>
      </c>
      <c r="F9" s="15">
        <v>159.41999999999999</v>
      </c>
      <c r="G9" s="2"/>
      <c r="H9" s="2">
        <f t="shared" si="0"/>
        <v>50.987455278466662</v>
      </c>
      <c r="I9" s="2">
        <f t="shared" si="1"/>
        <v>106.38340681333334</v>
      </c>
      <c r="J9" s="2">
        <f t="shared" si="2"/>
        <v>123.39000810666666</v>
      </c>
      <c r="K9" s="10">
        <f t="shared" si="6"/>
        <v>2.4200071847629054</v>
      </c>
      <c r="L9" s="12">
        <f t="shared" si="3"/>
        <v>0.92872795354287174</v>
      </c>
      <c r="M9" s="16">
        <f t="shared" si="4"/>
        <v>52.088822496841942</v>
      </c>
      <c r="N9" s="16">
        <f t="shared" si="5"/>
        <v>58.221643433158064</v>
      </c>
    </row>
    <row r="10" spans="1:17" x14ac:dyDescent="0.25">
      <c r="A10">
        <v>7</v>
      </c>
      <c r="B10" t="s">
        <v>34</v>
      </c>
      <c r="C10" s="5">
        <v>0.38</v>
      </c>
      <c r="D10" s="19">
        <v>3.8233897685999998</v>
      </c>
      <c r="E10" s="18">
        <v>57.905988692999998</v>
      </c>
      <c r="F10" s="2">
        <v>162.16999999999999</v>
      </c>
      <c r="G10" s="2"/>
      <c r="H10" s="2">
        <f t="shared" si="0"/>
        <v>40.940907717100004</v>
      </c>
      <c r="I10" s="2">
        <f t="shared" si="1"/>
        <v>86.064958997666665</v>
      </c>
      <c r="J10" s="2">
        <f t="shared" si="2"/>
        <v>134.62023405333332</v>
      </c>
      <c r="K10" s="10">
        <f t="shared" si="6"/>
        <v>3.2881594854602061</v>
      </c>
      <c r="L10" s="12">
        <f t="shared" si="3"/>
        <v>0.96646603822106925</v>
      </c>
      <c r="M10" s="16">
        <f t="shared" si="4"/>
        <v>43.524796570772047</v>
      </c>
      <c r="N10" s="16">
        <f t="shared" si="5"/>
        <v>14.381192122227951</v>
      </c>
    </row>
    <row r="11" spans="1:17" x14ac:dyDescent="0.25">
      <c r="A11">
        <v>8</v>
      </c>
      <c r="B11" t="s">
        <v>35</v>
      </c>
      <c r="C11" s="5">
        <v>3642.45</v>
      </c>
      <c r="D11" s="19">
        <v>4.5641024525000002</v>
      </c>
      <c r="E11" s="18">
        <v>75.607438497000004</v>
      </c>
      <c r="F11" s="2">
        <v>160.16</v>
      </c>
      <c r="G11" s="2"/>
      <c r="H11" s="2">
        <f t="shared" si="0"/>
        <v>43.407308280499997</v>
      </c>
      <c r="I11" s="2">
        <f t="shared" si="1"/>
        <v>96.30536704233333</v>
      </c>
      <c r="J11" s="2">
        <f t="shared" si="2"/>
        <v>131.47030031333335</v>
      </c>
      <c r="K11" s="10">
        <f t="shared" si="6"/>
        <v>3.0287595688672124</v>
      </c>
      <c r="L11" s="12">
        <f t="shared" si="3"/>
        <v>0.95837847449794999</v>
      </c>
      <c r="M11" s="16">
        <f t="shared" si="4"/>
        <v>45.760692881120612</v>
      </c>
      <c r="N11" s="16">
        <f t="shared" si="5"/>
        <v>29.846745615879392</v>
      </c>
    </row>
    <row r="12" spans="1:17" x14ac:dyDescent="0.25">
      <c r="A12">
        <v>9</v>
      </c>
      <c r="B12" t="s">
        <v>36</v>
      </c>
      <c r="C12" s="5">
        <v>5208.08</v>
      </c>
      <c r="D12" s="19">
        <v>4.6794779324000002</v>
      </c>
      <c r="E12" s="18">
        <v>66.369123313000003</v>
      </c>
      <c r="F12" s="2">
        <v>162.03</v>
      </c>
      <c r="G12" s="2"/>
      <c r="H12" s="2">
        <f t="shared" si="0"/>
        <v>40.582285480133329</v>
      </c>
      <c r="I12" s="2">
        <f t="shared" si="1"/>
        <v>88.637926527000005</v>
      </c>
      <c r="J12" s="2">
        <f t="shared" si="2"/>
        <v>131.2087195</v>
      </c>
      <c r="K12" s="10">
        <f t="shared" si="6"/>
        <v>3.2331525429791768</v>
      </c>
      <c r="L12" s="12">
        <f t="shared" si="3"/>
        <v>0.96491705184088961</v>
      </c>
      <c r="M12" s="16">
        <f t="shared" si="4"/>
        <v>43.074393188701151</v>
      </c>
      <c r="N12" s="16">
        <f t="shared" si="5"/>
        <v>23.294730124298852</v>
      </c>
    </row>
    <row r="13" spans="1:17" x14ac:dyDescent="0.25">
      <c r="A13">
        <v>10</v>
      </c>
      <c r="B13" t="s">
        <v>37</v>
      </c>
      <c r="C13" s="5">
        <v>4985.7299999999996</v>
      </c>
      <c r="D13" s="19">
        <v>5.9458911385000004</v>
      </c>
      <c r="E13" s="18">
        <v>128.82418423999999</v>
      </c>
      <c r="F13" s="2">
        <v>161.51</v>
      </c>
      <c r="G13" s="2"/>
      <c r="H13" s="2">
        <f t="shared" si="0"/>
        <v>50.088251072166663</v>
      </c>
      <c r="I13" s="2">
        <f t="shared" si="1"/>
        <v>120.90434720333333</v>
      </c>
      <c r="J13" s="2">
        <f t="shared" si="2"/>
        <v>130.75548368333332</v>
      </c>
      <c r="K13" s="10">
        <f t="shared" si="6"/>
        <v>2.6105020815149267</v>
      </c>
      <c r="L13" s="12">
        <f t="shared" si="3"/>
        <v>0.94005032464076832</v>
      </c>
      <c r="M13" s="16">
        <f t="shared" si="4"/>
        <v>51.794024349186444</v>
      </c>
      <c r="N13" s="16">
        <f t="shared" si="5"/>
        <v>77.03015989081355</v>
      </c>
    </row>
    <row r="14" spans="1:17" x14ac:dyDescent="0.25">
      <c r="A14">
        <v>11</v>
      </c>
      <c r="B14" t="s">
        <v>38</v>
      </c>
      <c r="C14" s="5">
        <v>8396.65</v>
      </c>
      <c r="D14" s="19">
        <v>6.0190467064000002</v>
      </c>
      <c r="E14" s="18">
        <v>101.62399434</v>
      </c>
      <c r="F14" s="2">
        <v>162.46</v>
      </c>
      <c r="G14" s="2"/>
      <c r="H14" s="2">
        <f t="shared" si="0"/>
        <v>48.147900913466664</v>
      </c>
      <c r="I14" s="2">
        <f t="shared" si="1"/>
        <v>107.13423665333333</v>
      </c>
      <c r="J14" s="2">
        <f t="shared" si="2"/>
        <v>130.32670118999999</v>
      </c>
      <c r="K14" s="10">
        <f t="shared" si="6"/>
        <v>2.7067992314811056</v>
      </c>
      <c r="L14" s="12">
        <f t="shared" si="3"/>
        <v>0.94498044319895047</v>
      </c>
      <c r="M14" s="16">
        <f t="shared" si="4"/>
        <v>50.048707218737576</v>
      </c>
      <c r="N14" s="16">
        <f t="shared" si="5"/>
        <v>51.57528712126242</v>
      </c>
    </row>
    <row r="15" spans="1:17" x14ac:dyDescent="0.25">
      <c r="A15">
        <v>21</v>
      </c>
      <c r="B15" t="s">
        <v>39</v>
      </c>
      <c r="C15" s="5">
        <v>1.1499999999999999</v>
      </c>
      <c r="D15" s="19">
        <v>6.1994865280999996</v>
      </c>
      <c r="E15" s="18">
        <v>60.257227579999999</v>
      </c>
      <c r="F15" s="2">
        <v>161.69999999999999</v>
      </c>
      <c r="G15" s="2"/>
      <c r="H15" s="2">
        <f t="shared" si="0"/>
        <v>42.494817166700003</v>
      </c>
      <c r="I15" s="2">
        <f t="shared" si="1"/>
        <v>74.546097395333334</v>
      </c>
      <c r="J15" s="2">
        <f t="shared" si="2"/>
        <v>131.74672896333331</v>
      </c>
      <c r="K15" s="10">
        <f t="shared" si="6"/>
        <v>3.1003011131101732</v>
      </c>
      <c r="L15" s="12">
        <f t="shared" si="3"/>
        <v>0.96081700603945097</v>
      </c>
      <c r="M15" s="16">
        <f t="shared" si="4"/>
        <v>44.912717302532819</v>
      </c>
      <c r="N15" s="16">
        <f t="shared" si="5"/>
        <v>15.34451027746718</v>
      </c>
    </row>
    <row r="16" spans="1:17" x14ac:dyDescent="0.25">
      <c r="A16">
        <v>24</v>
      </c>
      <c r="B16" t="s">
        <v>40</v>
      </c>
      <c r="C16" s="5">
        <v>801.54</v>
      </c>
      <c r="D16" s="19">
        <v>7.6112205873000001</v>
      </c>
      <c r="E16" s="18">
        <v>78.064839430999996</v>
      </c>
      <c r="F16" s="2">
        <v>167.56</v>
      </c>
      <c r="G16" s="2"/>
      <c r="H16" s="2">
        <f t="shared" si="0"/>
        <v>51.251362818766665</v>
      </c>
      <c r="I16" s="2">
        <f t="shared" si="1"/>
        <v>84.92138371533332</v>
      </c>
      <c r="J16" s="2">
        <f t="shared" si="2"/>
        <v>132.39157217333334</v>
      </c>
      <c r="K16" s="10">
        <f t="shared" si="6"/>
        <v>2.5831814978558119</v>
      </c>
      <c r="L16" s="12">
        <f t="shared" si="3"/>
        <v>0.93856060034937427</v>
      </c>
      <c r="M16" s="16">
        <f t="shared" si="4"/>
        <v>52.912760841495761</v>
      </c>
      <c r="N16" s="16">
        <f t="shared" si="5"/>
        <v>25.152078589504235</v>
      </c>
    </row>
    <row r="17" spans="1:17" x14ac:dyDescent="0.25">
      <c r="A17">
        <v>30</v>
      </c>
      <c r="B17" t="s">
        <v>41</v>
      </c>
      <c r="C17" s="5">
        <v>4474.16</v>
      </c>
      <c r="D17" s="19">
        <v>6.3913026562999997</v>
      </c>
      <c r="E17" s="18">
        <v>83.693596499999998</v>
      </c>
      <c r="F17" s="2">
        <v>165.77</v>
      </c>
      <c r="G17" s="2"/>
      <c r="H17" s="2">
        <f t="shared" si="0"/>
        <v>48.4329378471</v>
      </c>
      <c r="I17" s="2">
        <f t="shared" si="1"/>
        <v>93.590228549666676</v>
      </c>
      <c r="J17" s="2">
        <f t="shared" si="2"/>
        <v>129.47488829333335</v>
      </c>
      <c r="K17" s="10">
        <f t="shared" si="6"/>
        <v>2.6732817385985985</v>
      </c>
      <c r="L17" s="12">
        <f t="shared" si="3"/>
        <v>0.94331923341424428</v>
      </c>
      <c r="M17" s="16">
        <f t="shared" si="4"/>
        <v>50.256493982118727</v>
      </c>
      <c r="N17" s="16">
        <f t="shared" si="5"/>
        <v>33.437102517881272</v>
      </c>
    </row>
    <row r="18" spans="1:17" x14ac:dyDescent="0.25">
      <c r="A18">
        <v>35</v>
      </c>
      <c r="B18" t="s">
        <v>42</v>
      </c>
      <c r="C18" s="5">
        <v>1058.27</v>
      </c>
      <c r="D18" s="19">
        <v>4.9162112924999999</v>
      </c>
      <c r="E18" s="18">
        <v>53.009105691000002</v>
      </c>
      <c r="F18" s="2">
        <v>165.04</v>
      </c>
      <c r="G18" s="2"/>
      <c r="H18" s="2">
        <f t="shared" si="0"/>
        <v>46.228529531166664</v>
      </c>
      <c r="I18" s="2">
        <f t="shared" si="1"/>
        <v>79.798256085666665</v>
      </c>
      <c r="J18" s="2">
        <f t="shared" si="2"/>
        <v>129.94218057999998</v>
      </c>
      <c r="K18" s="10">
        <f t="shared" si="6"/>
        <v>2.810865539047585</v>
      </c>
      <c r="L18" s="12">
        <f t="shared" si="3"/>
        <v>0.94979236144975299</v>
      </c>
      <c r="M18" s="16">
        <f t="shared" si="4"/>
        <v>48.298254652732069</v>
      </c>
      <c r="N18" s="16">
        <f t="shared" si="5"/>
        <v>4.7108510382679327</v>
      </c>
    </row>
    <row r="19" spans="1:17" x14ac:dyDescent="0.25">
      <c r="A19">
        <v>39</v>
      </c>
      <c r="B19" t="s">
        <v>43</v>
      </c>
      <c r="C19" s="5">
        <v>98.57</v>
      </c>
      <c r="D19" s="19">
        <v>7.8975706201999998</v>
      </c>
      <c r="E19" s="18">
        <v>88.092794183999999</v>
      </c>
      <c r="F19" s="2">
        <v>160.84</v>
      </c>
      <c r="G19" s="2"/>
      <c r="H19" s="2">
        <f t="shared" si="0"/>
        <v>52.307461776400004</v>
      </c>
      <c r="I19" s="2">
        <f t="shared" si="1"/>
        <v>99.956054574666666</v>
      </c>
      <c r="J19" s="2">
        <f t="shared" si="2"/>
        <v>125.52950014733335</v>
      </c>
      <c r="K19" s="10">
        <f t="shared" si="6"/>
        <v>2.3998392558969388</v>
      </c>
      <c r="L19" s="12">
        <f t="shared" si="3"/>
        <v>0.92739198433106851</v>
      </c>
      <c r="M19" s="16">
        <f t="shared" si="4"/>
        <v>53.360472849350835</v>
      </c>
      <c r="N19" s="16">
        <f t="shared" si="5"/>
        <v>34.732321334649164</v>
      </c>
    </row>
    <row r="20" spans="1:17" x14ac:dyDescent="0.25">
      <c r="A20">
        <v>44</v>
      </c>
      <c r="B20" t="s">
        <v>44</v>
      </c>
      <c r="C20" s="5">
        <v>23422.22</v>
      </c>
      <c r="D20" s="19">
        <v>6.9731502471000004</v>
      </c>
      <c r="E20" s="18">
        <v>68.496674545000005</v>
      </c>
      <c r="F20" s="2">
        <v>163.76</v>
      </c>
      <c r="G20" s="2"/>
      <c r="H20" s="2">
        <f t="shared" si="0"/>
        <v>44.349566534033329</v>
      </c>
      <c r="I20" s="2">
        <f t="shared" si="1"/>
        <v>88.502046478666671</v>
      </c>
      <c r="J20" s="2">
        <f t="shared" si="2"/>
        <v>130.27420780333333</v>
      </c>
      <c r="K20" s="10">
        <f t="shared" si="6"/>
        <v>2.9374403852033697</v>
      </c>
      <c r="L20" s="12">
        <f t="shared" si="3"/>
        <v>0.95500515006437825</v>
      </c>
      <c r="M20" s="16">
        <f t="shared" si="4"/>
        <v>46.589470887437095</v>
      </c>
      <c r="N20" s="16">
        <f t="shared" si="5"/>
        <v>21.90720365756291</v>
      </c>
    </row>
    <row r="21" spans="1:17" x14ac:dyDescent="0.25">
      <c r="A21">
        <v>47</v>
      </c>
      <c r="B21" t="s">
        <v>45</v>
      </c>
      <c r="C21" s="5">
        <v>21.39</v>
      </c>
      <c r="D21" s="19">
        <v>5.9668466295</v>
      </c>
      <c r="E21" s="18">
        <v>80.555094585000006</v>
      </c>
      <c r="F21" s="2">
        <v>165.9</v>
      </c>
      <c r="G21" s="2"/>
      <c r="H21" s="2">
        <f t="shared" si="0"/>
        <v>59.913871197500008</v>
      </c>
      <c r="I21" s="2">
        <f t="shared" si="1"/>
        <v>87.421039113666666</v>
      </c>
      <c r="J21" s="2">
        <f t="shared" si="2"/>
        <v>136.96197731333334</v>
      </c>
      <c r="K21" s="10">
        <f t="shared" si="6"/>
        <v>2.285981102136633</v>
      </c>
      <c r="L21" s="12">
        <f t="shared" si="3"/>
        <v>0.91929044192820475</v>
      </c>
      <c r="M21" s="16">
        <f t="shared" si="4"/>
        <v>60.586074043857259</v>
      </c>
      <c r="N21" s="16">
        <f t="shared" si="5"/>
        <v>19.969020541142747</v>
      </c>
    </row>
    <row r="22" spans="1:17" x14ac:dyDescent="0.25">
      <c r="A22">
        <v>54</v>
      </c>
      <c r="B22" t="s">
        <v>46</v>
      </c>
      <c r="C22" s="5">
        <v>10242.709999999999</v>
      </c>
      <c r="D22" s="19">
        <v>5.0011850492000001</v>
      </c>
      <c r="E22" s="18">
        <v>47.385681847999997</v>
      </c>
      <c r="F22" s="2">
        <v>166.16</v>
      </c>
      <c r="G22" s="2"/>
      <c r="H22" s="2">
        <f t="shared" si="0"/>
        <v>44.347970553066659</v>
      </c>
      <c r="I22" s="2">
        <f t="shared" si="1"/>
        <v>76.422664179333324</v>
      </c>
      <c r="J22" s="2">
        <f t="shared" si="2"/>
        <v>130.82661477666667</v>
      </c>
      <c r="K22" s="10">
        <f t="shared" si="6"/>
        <v>2.9500022919903381</v>
      </c>
      <c r="L22" s="12">
        <f t="shared" si="3"/>
        <v>0.95548748475565737</v>
      </c>
      <c r="M22" s="16">
        <f t="shared" si="4"/>
        <v>46.611323921544383</v>
      </c>
      <c r="N22" s="16">
        <f t="shared" si="5"/>
        <v>0.77435792645561463</v>
      </c>
    </row>
    <row r="23" spans="1:17" x14ac:dyDescent="0.25">
      <c r="A23">
        <v>58</v>
      </c>
      <c r="B23" t="s">
        <v>47</v>
      </c>
      <c r="C23" s="5">
        <v>111.18</v>
      </c>
      <c r="D23" s="19">
        <v>7.4155103896999996</v>
      </c>
      <c r="E23" s="18">
        <v>75.878313214000002</v>
      </c>
      <c r="F23" s="2">
        <v>162.15</v>
      </c>
      <c r="G23" s="2"/>
      <c r="H23" s="2">
        <f t="shared" si="0"/>
        <v>51.026009796900006</v>
      </c>
      <c r="I23" s="2">
        <f t="shared" si="1"/>
        <v>91.490940429666651</v>
      </c>
      <c r="J23" s="2">
        <f t="shared" si="2"/>
        <v>126.06575525199999</v>
      </c>
      <c r="K23" s="10">
        <f t="shared" si="6"/>
        <v>2.4706175488497415</v>
      </c>
      <c r="L23" s="12">
        <f t="shared" si="3"/>
        <v>0.93195847593135206</v>
      </c>
      <c r="M23" s="16">
        <f t="shared" si="4"/>
        <v>52.309534555494885</v>
      </c>
      <c r="N23" s="16">
        <f t="shared" si="5"/>
        <v>23.568778658505117</v>
      </c>
    </row>
    <row r="24" spans="1:17" x14ac:dyDescent="0.25">
      <c r="A24">
        <v>63</v>
      </c>
      <c r="B24" t="s">
        <v>48</v>
      </c>
      <c r="C24" s="5">
        <v>1.53</v>
      </c>
      <c r="D24" s="19">
        <v>7.5590915680000004</v>
      </c>
      <c r="E24" s="18">
        <v>42.328091907999998</v>
      </c>
      <c r="F24" s="2">
        <v>171.84</v>
      </c>
      <c r="G24" s="2"/>
      <c r="H24" s="2">
        <f t="shared" si="0"/>
        <v>51.69360764966666</v>
      </c>
      <c r="I24" s="2">
        <f t="shared" si="1"/>
        <v>76.355216629333327</v>
      </c>
      <c r="J24" s="2">
        <f t="shared" si="2"/>
        <v>136.18901100666668</v>
      </c>
      <c r="K24" s="10">
        <f t="shared" si="6"/>
        <v>2.6345425904424156</v>
      </c>
      <c r="L24" s="12">
        <f t="shared" si="3"/>
        <v>0.94132701665013097</v>
      </c>
      <c r="M24" s="16">
        <f t="shared" si="4"/>
        <v>42.328091907999998</v>
      </c>
      <c r="N24" s="16">
        <f t="shared" si="5"/>
        <v>0</v>
      </c>
    </row>
    <row r="25" spans="1:17" x14ac:dyDescent="0.25">
      <c r="A25">
        <v>68</v>
      </c>
      <c r="B25" t="s">
        <v>49</v>
      </c>
      <c r="C25" s="5">
        <v>3.06</v>
      </c>
      <c r="D25" s="19">
        <v>1.2067436775</v>
      </c>
      <c r="E25" s="18">
        <v>51.634220790999997</v>
      </c>
      <c r="F25" s="2">
        <v>158.32</v>
      </c>
      <c r="G25" s="3"/>
      <c r="H25" s="2">
        <f t="shared" si="0"/>
        <v>63.554493149133329</v>
      </c>
      <c r="I25" s="2">
        <f t="shared" si="1"/>
        <v>67.183786900666675</v>
      </c>
      <c r="J25" s="2">
        <f t="shared" si="2"/>
        <v>120.485928585</v>
      </c>
      <c r="K25" s="10">
        <f t="shared" si="6"/>
        <v>1.8957893079608805</v>
      </c>
      <c r="L25" s="12">
        <f t="shared" si="3"/>
        <v>0.88253509757756776</v>
      </c>
      <c r="M25" s="16">
        <f t="shared" si="4"/>
        <v>51.634220790999997</v>
      </c>
      <c r="N25" s="16">
        <f t="shared" si="5"/>
        <v>0</v>
      </c>
    </row>
    <row r="26" spans="1:17" x14ac:dyDescent="0.25">
      <c r="C26" s="5"/>
    </row>
    <row r="27" spans="1:17" x14ac:dyDescent="0.25">
      <c r="C27" s="5"/>
    </row>
    <row r="28" spans="1:17" x14ac:dyDescent="0.25">
      <c r="C28" s="2"/>
    </row>
    <row r="29" spans="1:17" s="3" customFormat="1" x14ac:dyDescent="0.25">
      <c r="A29" s="3" t="s">
        <v>7</v>
      </c>
      <c r="C29" s="3" t="s">
        <v>3</v>
      </c>
      <c r="D29" s="3" t="s">
        <v>1</v>
      </c>
      <c r="E29" s="3" t="s">
        <v>2</v>
      </c>
      <c r="F29" s="3" t="s">
        <v>24</v>
      </c>
      <c r="H29" s="3" t="s">
        <v>1</v>
      </c>
      <c r="I29" s="3" t="s">
        <v>2</v>
      </c>
      <c r="J29" s="3" t="s">
        <v>24</v>
      </c>
      <c r="K29" s="10" t="s">
        <v>17</v>
      </c>
      <c r="L29" s="10" t="s">
        <v>17</v>
      </c>
      <c r="M29" s="8" t="s">
        <v>25</v>
      </c>
      <c r="N29" s="8" t="s">
        <v>26</v>
      </c>
    </row>
    <row r="30" spans="1:17" x14ac:dyDescent="0.25">
      <c r="C30" s="3" t="s">
        <v>4</v>
      </c>
      <c r="D30" s="3" t="s">
        <v>18</v>
      </c>
      <c r="E30" s="3" t="s">
        <v>18</v>
      </c>
      <c r="F30" t="s">
        <v>18</v>
      </c>
      <c r="H30" t="s">
        <v>50</v>
      </c>
      <c r="I30" t="s">
        <v>50</v>
      </c>
      <c r="J30" t="s">
        <v>50</v>
      </c>
      <c r="K30" s="10" t="s">
        <v>27</v>
      </c>
      <c r="L30" s="10" t="s">
        <v>29</v>
      </c>
      <c r="M30" s="6"/>
      <c r="N30" s="6"/>
    </row>
    <row r="31" spans="1:17" x14ac:dyDescent="0.25">
      <c r="A31">
        <v>1</v>
      </c>
      <c r="B31" t="s">
        <v>31</v>
      </c>
      <c r="C31" s="5">
        <v>12716.09</v>
      </c>
      <c r="D31" s="19">
        <v>25.858214135000001</v>
      </c>
      <c r="E31" s="19">
        <v>83.911721989</v>
      </c>
      <c r="F31" s="2">
        <v>151.15</v>
      </c>
      <c r="G31" s="2"/>
      <c r="H31" s="2">
        <f t="shared" ref="H31:H49" si="7">AVERAGE(D31,D7,D271)</f>
        <v>14.281982821866668</v>
      </c>
      <c r="I31" s="2">
        <f t="shared" ref="I31:I49" si="8">AVERAGE(E31,E7,E271)</f>
        <v>99.314708849666673</v>
      </c>
      <c r="J31" s="2">
        <f t="shared" ref="J31:J49" si="9">AVERAGE(F31,F7,F271)</f>
        <v>142.01225412666665</v>
      </c>
      <c r="K31" s="10">
        <f t="shared" ref="K31:K49" si="10">IF(D31&gt;=H31,F31/D31,J31/H31)</f>
        <v>5.8453379344327256</v>
      </c>
      <c r="L31" s="12">
        <f t="shared" ref="L31:L49" si="11">IF(D31&gt;=H31,((F31)/(D31)*TANH((D31)/(F31))*(1-EXP(-(F31)/(D31))))^0.5,((J31)/(H31)*TANH((H31)/(J31))*(1-EXP(-(J31)/(H31))))^0.5)</f>
        <v>0.9937261652439785</v>
      </c>
      <c r="M31" s="16">
        <f t="shared" ref="M31:M49" si="12">IF(D31&gt;=H31,MIN(1.1*L31*D31,E31),MIN(1.1*L31*H31,E31))</f>
        <v>28.265582369674313</v>
      </c>
      <c r="N31" s="16">
        <f t="shared" ref="N31:N49" si="13">MAX(0,E31-M31)</f>
        <v>55.646139619325687</v>
      </c>
      <c r="Q31" s="1"/>
    </row>
    <row r="32" spans="1:17" x14ac:dyDescent="0.25">
      <c r="A32">
        <v>4</v>
      </c>
      <c r="B32" t="s">
        <v>32</v>
      </c>
      <c r="C32" s="5">
        <v>3106.05</v>
      </c>
      <c r="D32" s="19">
        <v>17.201473235000002</v>
      </c>
      <c r="E32" s="19">
        <v>106.37297900999999</v>
      </c>
      <c r="F32" s="2">
        <v>162.71</v>
      </c>
      <c r="G32" s="2"/>
      <c r="H32" s="2">
        <f t="shared" si="7"/>
        <v>11.142219375533335</v>
      </c>
      <c r="I32" s="2">
        <f t="shared" si="8"/>
        <v>97.248076706999996</v>
      </c>
      <c r="J32" s="2">
        <f t="shared" si="9"/>
        <v>144.22355400999999</v>
      </c>
      <c r="K32" s="10">
        <f t="shared" si="10"/>
        <v>9.4590735210361174</v>
      </c>
      <c r="L32" s="12">
        <f t="shared" si="11"/>
        <v>0.99810491249246991</v>
      </c>
      <c r="M32" s="16">
        <f t="shared" si="12"/>
        <v>18.885762431757364</v>
      </c>
      <c r="N32" s="16">
        <f t="shared" si="13"/>
        <v>87.487216578242624</v>
      </c>
    </row>
    <row r="33" spans="1:14" x14ac:dyDescent="0.25">
      <c r="A33">
        <v>5</v>
      </c>
      <c r="B33" t="s">
        <v>33</v>
      </c>
      <c r="C33" s="5">
        <v>5535.11</v>
      </c>
      <c r="D33" s="19">
        <v>19.267967843000001</v>
      </c>
      <c r="E33" s="19">
        <v>97.307394334999998</v>
      </c>
      <c r="F33" s="2">
        <v>163.31</v>
      </c>
      <c r="G33" s="2"/>
      <c r="H33" s="2">
        <f t="shared" si="7"/>
        <v>11.196688246133334</v>
      </c>
      <c r="I33" s="2">
        <f t="shared" si="8"/>
        <v>104.006509385</v>
      </c>
      <c r="J33" s="2">
        <f t="shared" si="9"/>
        <v>145.33813334333334</v>
      </c>
      <c r="K33" s="10">
        <f t="shared" si="10"/>
        <v>8.4757251688755577</v>
      </c>
      <c r="L33" s="12">
        <f t="shared" si="11"/>
        <v>0.99758614186842698</v>
      </c>
      <c r="M33" s="16">
        <f t="shared" si="12"/>
        <v>21.143603472357619</v>
      </c>
      <c r="N33" s="16">
        <f t="shared" si="13"/>
        <v>76.163790862642372</v>
      </c>
    </row>
    <row r="34" spans="1:14" x14ac:dyDescent="0.25">
      <c r="A34">
        <v>7</v>
      </c>
      <c r="B34" t="s">
        <v>34</v>
      </c>
      <c r="C34" s="5">
        <v>0.38</v>
      </c>
      <c r="D34" s="19">
        <v>5.6382594108999999</v>
      </c>
      <c r="E34" s="19">
        <v>32.461907386999997</v>
      </c>
      <c r="F34" s="2">
        <v>152.97</v>
      </c>
      <c r="G34" s="2"/>
      <c r="H34" s="2">
        <f t="shared" si="7"/>
        <v>5.0213900407333334</v>
      </c>
      <c r="I34" s="2">
        <f t="shared" si="8"/>
        <v>61.559479713333332</v>
      </c>
      <c r="J34" s="2">
        <f t="shared" si="9"/>
        <v>148.54828918333331</v>
      </c>
      <c r="K34" s="10">
        <f t="shared" si="10"/>
        <v>27.130713373044742</v>
      </c>
      <c r="L34" s="12">
        <f t="shared" si="11"/>
        <v>0.99977367134922768</v>
      </c>
      <c r="M34" s="16">
        <f t="shared" si="12"/>
        <v>6.2006816423803093</v>
      </c>
      <c r="N34" s="16">
        <f t="shared" si="13"/>
        <v>26.261225744619686</v>
      </c>
    </row>
    <row r="35" spans="1:14" x14ac:dyDescent="0.25">
      <c r="A35">
        <v>8</v>
      </c>
      <c r="B35" t="s">
        <v>35</v>
      </c>
      <c r="C35" s="5">
        <v>3642.45</v>
      </c>
      <c r="D35" s="19">
        <v>9.8057451354000005</v>
      </c>
      <c r="E35" s="19">
        <v>46.852414697</v>
      </c>
      <c r="F35" s="2">
        <v>153.1</v>
      </c>
      <c r="G35" s="2"/>
      <c r="H35" s="2">
        <f t="shared" si="7"/>
        <v>8.4460138123000004</v>
      </c>
      <c r="I35" s="2">
        <f t="shared" si="8"/>
        <v>74.690329734666662</v>
      </c>
      <c r="J35" s="2">
        <f t="shared" si="9"/>
        <v>146.33294107666666</v>
      </c>
      <c r="K35" s="10">
        <f t="shared" si="10"/>
        <v>15.613295867469501</v>
      </c>
      <c r="L35" s="12">
        <f t="shared" si="11"/>
        <v>0.99931711355279895</v>
      </c>
      <c r="M35" s="16">
        <f t="shared" si="12"/>
        <v>10.778953817436562</v>
      </c>
      <c r="N35" s="16">
        <f t="shared" si="13"/>
        <v>36.073460879563441</v>
      </c>
    </row>
    <row r="36" spans="1:14" x14ac:dyDescent="0.25">
      <c r="A36">
        <v>9</v>
      </c>
      <c r="B36" t="s">
        <v>36</v>
      </c>
      <c r="C36" s="5">
        <v>5208.08</v>
      </c>
      <c r="D36" s="19">
        <v>10.215912960000001</v>
      </c>
      <c r="E36" s="19">
        <v>44.798037051000001</v>
      </c>
      <c r="F36" s="2">
        <v>153.66</v>
      </c>
      <c r="G36" s="2"/>
      <c r="H36" s="2">
        <f t="shared" si="7"/>
        <v>8.7756524268000007</v>
      </c>
      <c r="I36" s="2">
        <f t="shared" si="8"/>
        <v>68.394917557333329</v>
      </c>
      <c r="J36" s="2">
        <f t="shared" si="9"/>
        <v>147.35388614999999</v>
      </c>
      <c r="K36" s="10">
        <f t="shared" si="10"/>
        <v>15.041240132100732</v>
      </c>
      <c r="L36" s="12">
        <f t="shared" si="11"/>
        <v>0.99926419852799686</v>
      </c>
      <c r="M36" s="16">
        <f t="shared" si="12"/>
        <v>11.229235683826795</v>
      </c>
      <c r="N36" s="16">
        <f t="shared" si="13"/>
        <v>33.568801367173208</v>
      </c>
    </row>
    <row r="37" spans="1:14" x14ac:dyDescent="0.25">
      <c r="A37">
        <v>10</v>
      </c>
      <c r="B37" t="s">
        <v>37</v>
      </c>
      <c r="C37" s="5">
        <v>4985.7299999999996</v>
      </c>
      <c r="D37" s="19">
        <v>16.904021644</v>
      </c>
      <c r="E37" s="19">
        <v>114.79055748</v>
      </c>
      <c r="F37" s="2">
        <v>165.01</v>
      </c>
      <c r="G37" s="2"/>
      <c r="H37" s="2">
        <f t="shared" si="7"/>
        <v>12.823486526833333</v>
      </c>
      <c r="I37" s="2">
        <f t="shared" si="8"/>
        <v>120.43833295999998</v>
      </c>
      <c r="J37" s="2">
        <f t="shared" si="9"/>
        <v>150.16529591999998</v>
      </c>
      <c r="K37" s="10">
        <f t="shared" si="10"/>
        <v>9.7615823899852536</v>
      </c>
      <c r="L37" s="12">
        <f t="shared" si="11"/>
        <v>0.99822795531105057</v>
      </c>
      <c r="M37" s="16">
        <f t="shared" si="12"/>
        <v>18.561473658446253</v>
      </c>
      <c r="N37" s="16">
        <f t="shared" si="13"/>
        <v>96.229083821553758</v>
      </c>
    </row>
    <row r="38" spans="1:14" x14ac:dyDescent="0.25">
      <c r="A38">
        <v>11</v>
      </c>
      <c r="B38" t="s">
        <v>38</v>
      </c>
      <c r="C38" s="5">
        <v>8396.65</v>
      </c>
      <c r="D38" s="19">
        <v>16.659270437</v>
      </c>
      <c r="E38" s="19">
        <v>83.394986368000005</v>
      </c>
      <c r="F38" s="2">
        <v>160.66999999999999</v>
      </c>
      <c r="G38" s="2"/>
      <c r="H38" s="2">
        <f t="shared" si="7"/>
        <v>11.942594375800001</v>
      </c>
      <c r="I38" s="2">
        <f t="shared" si="8"/>
        <v>97.807546836000014</v>
      </c>
      <c r="J38" s="2">
        <f t="shared" si="9"/>
        <v>149.32287937000001</v>
      </c>
      <c r="K38" s="10">
        <f t="shared" si="10"/>
        <v>9.644479967331236</v>
      </c>
      <c r="L38" s="12">
        <f t="shared" si="11"/>
        <v>0.99818193725198379</v>
      </c>
      <c r="M38" s="16">
        <f t="shared" si="12"/>
        <v>18.291881121810302</v>
      </c>
      <c r="N38" s="16">
        <f t="shared" si="13"/>
        <v>65.103105246189699</v>
      </c>
    </row>
    <row r="39" spans="1:14" x14ac:dyDescent="0.25">
      <c r="A39">
        <v>21</v>
      </c>
      <c r="B39" t="s">
        <v>39</v>
      </c>
      <c r="C39" s="5">
        <v>1.1499999999999999</v>
      </c>
      <c r="D39" s="19">
        <v>8.3822097778</v>
      </c>
      <c r="E39" s="19">
        <v>33.791162808999999</v>
      </c>
      <c r="F39" s="2">
        <v>150</v>
      </c>
      <c r="G39" s="2"/>
      <c r="H39" s="2">
        <f t="shared" si="7"/>
        <v>9.0186343193000003</v>
      </c>
      <c r="I39" s="2">
        <f t="shared" si="8"/>
        <v>55.863788032666662</v>
      </c>
      <c r="J39" s="2">
        <f t="shared" si="9"/>
        <v>146.55174911666666</v>
      </c>
      <c r="K39" s="10">
        <f t="shared" si="10"/>
        <v>16.249882623918339</v>
      </c>
      <c r="L39" s="12">
        <f t="shared" si="11"/>
        <v>0.999369539308958</v>
      </c>
      <c r="M39" s="16">
        <f t="shared" si="12"/>
        <v>9.9142432673622807</v>
      </c>
      <c r="N39" s="16">
        <f t="shared" si="13"/>
        <v>23.876919541637719</v>
      </c>
    </row>
    <row r="40" spans="1:14" x14ac:dyDescent="0.25">
      <c r="A40">
        <v>24</v>
      </c>
      <c r="B40" t="s">
        <v>40</v>
      </c>
      <c r="C40" s="5">
        <v>801.54</v>
      </c>
      <c r="D40" s="19">
        <v>20.094123205999999</v>
      </c>
      <c r="E40" s="19">
        <v>70.493668704000001</v>
      </c>
      <c r="F40" s="2">
        <v>173.83</v>
      </c>
      <c r="G40" s="2"/>
      <c r="H40" s="2">
        <f t="shared" si="7"/>
        <v>18.444402070766667</v>
      </c>
      <c r="I40" s="2">
        <f t="shared" si="8"/>
        <v>78.372882111666669</v>
      </c>
      <c r="J40" s="2">
        <f t="shared" si="9"/>
        <v>155.84705947999998</v>
      </c>
      <c r="K40" s="10">
        <f t="shared" si="10"/>
        <v>8.6507880049274952</v>
      </c>
      <c r="L40" s="12">
        <f t="shared" si="11"/>
        <v>0.99769498825970759</v>
      </c>
      <c r="M40" s="16">
        <f t="shared" si="12"/>
        <v>22.052586617709217</v>
      </c>
      <c r="N40" s="16">
        <f t="shared" si="13"/>
        <v>48.441082086290784</v>
      </c>
    </row>
    <row r="41" spans="1:14" x14ac:dyDescent="0.25">
      <c r="A41">
        <v>30</v>
      </c>
      <c r="B41" t="s">
        <v>41</v>
      </c>
      <c r="C41" s="5">
        <v>4474.16</v>
      </c>
      <c r="D41" s="19">
        <v>21.261270285999998</v>
      </c>
      <c r="E41" s="19">
        <v>69.792062272999999</v>
      </c>
      <c r="F41" s="2">
        <v>169.98</v>
      </c>
      <c r="G41" s="2"/>
      <c r="H41" s="2">
        <f t="shared" si="7"/>
        <v>15.065552499099999</v>
      </c>
      <c r="I41" s="2">
        <f t="shared" si="8"/>
        <v>83.47041750066667</v>
      </c>
      <c r="J41" s="2">
        <f t="shared" si="9"/>
        <v>152.27810216</v>
      </c>
      <c r="K41" s="10">
        <f t="shared" si="10"/>
        <v>7.9948186403484778</v>
      </c>
      <c r="L41" s="12">
        <f t="shared" si="11"/>
        <v>0.997237126791788</v>
      </c>
      <c r="M41" s="16">
        <f t="shared" si="12"/>
        <v>23.322780901149684</v>
      </c>
      <c r="N41" s="16">
        <f t="shared" si="13"/>
        <v>46.469281371850315</v>
      </c>
    </row>
    <row r="42" spans="1:14" x14ac:dyDescent="0.25">
      <c r="A42">
        <v>35</v>
      </c>
      <c r="B42" t="s">
        <v>42</v>
      </c>
      <c r="C42" s="5">
        <v>1058.27</v>
      </c>
      <c r="D42" s="19">
        <v>18.975348880999999</v>
      </c>
      <c r="E42" s="19">
        <v>44.765608501000003</v>
      </c>
      <c r="F42" s="2">
        <v>168.52</v>
      </c>
      <c r="G42" s="2"/>
      <c r="H42" s="2">
        <f t="shared" si="7"/>
        <v>12.396863974833332</v>
      </c>
      <c r="I42" s="2">
        <f t="shared" si="8"/>
        <v>61.932084557333333</v>
      </c>
      <c r="J42" s="2">
        <f t="shared" si="9"/>
        <v>151.62571021333335</v>
      </c>
      <c r="K42" s="10">
        <f t="shared" si="10"/>
        <v>8.8809961311825436</v>
      </c>
      <c r="L42" s="12">
        <f t="shared" si="11"/>
        <v>0.99782596225541453</v>
      </c>
      <c r="M42" s="16">
        <f t="shared" si="12"/>
        <v>20.827505331947631</v>
      </c>
      <c r="N42" s="16">
        <f t="shared" si="13"/>
        <v>23.938103169052372</v>
      </c>
    </row>
    <row r="43" spans="1:14" x14ac:dyDescent="0.25">
      <c r="A43">
        <v>39</v>
      </c>
      <c r="B43" t="s">
        <v>43</v>
      </c>
      <c r="C43" s="5">
        <v>98.57</v>
      </c>
      <c r="D43" s="19">
        <v>25.763894298</v>
      </c>
      <c r="E43" s="19">
        <v>72.960298617000007</v>
      </c>
      <c r="F43" s="2">
        <v>169.9</v>
      </c>
      <c r="G43" s="2"/>
      <c r="H43" s="2">
        <f t="shared" si="7"/>
        <v>18.965947972399999</v>
      </c>
      <c r="I43" s="2">
        <f t="shared" si="8"/>
        <v>88.452714116999985</v>
      </c>
      <c r="J43" s="2">
        <f t="shared" si="9"/>
        <v>150.30458913999999</v>
      </c>
      <c r="K43" s="10">
        <f t="shared" si="10"/>
        <v>6.5944999631980714</v>
      </c>
      <c r="L43" s="12">
        <f t="shared" si="11"/>
        <v>0.99551359695988106</v>
      </c>
      <c r="M43" s="16">
        <f t="shared" si="12"/>
        <v>28.213137792725767</v>
      </c>
      <c r="N43" s="16">
        <f t="shared" si="13"/>
        <v>44.747160824274239</v>
      </c>
    </row>
    <row r="44" spans="1:14" x14ac:dyDescent="0.25">
      <c r="A44">
        <v>44</v>
      </c>
      <c r="B44" t="s">
        <v>44</v>
      </c>
      <c r="C44" s="5">
        <v>23422.22</v>
      </c>
      <c r="D44" s="19">
        <v>27.916846662000001</v>
      </c>
      <c r="E44" s="19">
        <v>54.441648252</v>
      </c>
      <c r="F44" s="2">
        <v>162.58000000000001</v>
      </c>
      <c r="G44" s="2"/>
      <c r="H44" s="2">
        <f t="shared" si="7"/>
        <v>15.634027571366666</v>
      </c>
      <c r="I44" s="2">
        <f t="shared" si="8"/>
        <v>72.576152356000009</v>
      </c>
      <c r="J44" s="2">
        <f t="shared" si="9"/>
        <v>150.89303318</v>
      </c>
      <c r="K44" s="10">
        <f t="shared" si="10"/>
        <v>5.8237236450240459</v>
      </c>
      <c r="L44" s="12">
        <f t="shared" si="11"/>
        <v>0.99365910527991541</v>
      </c>
      <c r="M44" s="16">
        <f t="shared" si="12"/>
        <v>30.51381176403947</v>
      </c>
      <c r="N44" s="16">
        <f t="shared" si="13"/>
        <v>23.92783648796053</v>
      </c>
    </row>
    <row r="45" spans="1:14" x14ac:dyDescent="0.25">
      <c r="A45">
        <v>47</v>
      </c>
      <c r="B45" t="s">
        <v>45</v>
      </c>
      <c r="C45" s="5">
        <v>21.39</v>
      </c>
      <c r="D45" s="19">
        <v>12.302783216</v>
      </c>
      <c r="E45" s="19">
        <v>68.410777095</v>
      </c>
      <c r="F45" s="2">
        <v>171.02</v>
      </c>
      <c r="G45" s="2"/>
      <c r="H45" s="2">
        <f t="shared" si="7"/>
        <v>20.683513252833333</v>
      </c>
      <c r="I45" s="2">
        <f t="shared" si="8"/>
        <v>78.734474707000004</v>
      </c>
      <c r="J45" s="2">
        <f t="shared" si="9"/>
        <v>157.06483051666666</v>
      </c>
      <c r="K45" s="10">
        <f t="shared" si="10"/>
        <v>7.59372107614025</v>
      </c>
      <c r="L45" s="12">
        <f t="shared" si="11"/>
        <v>0.99687439113772613</v>
      </c>
      <c r="M45" s="16">
        <f t="shared" si="12"/>
        <v>22.680751148558048</v>
      </c>
      <c r="N45" s="16">
        <f t="shared" si="13"/>
        <v>45.730025946441955</v>
      </c>
    </row>
    <row r="46" spans="1:14" x14ac:dyDescent="0.25">
      <c r="A46">
        <v>54</v>
      </c>
      <c r="B46" t="s">
        <v>46</v>
      </c>
      <c r="C46" s="5">
        <v>10242.709999999999</v>
      </c>
      <c r="D46" s="19">
        <v>20.338595346999998</v>
      </c>
      <c r="E46" s="19">
        <v>36.741644182999998</v>
      </c>
      <c r="F46" s="2">
        <v>164.67</v>
      </c>
      <c r="G46" s="2"/>
      <c r="H46" s="2">
        <f t="shared" si="7"/>
        <v>12.822649288733333</v>
      </c>
      <c r="I46" s="2">
        <f t="shared" si="8"/>
        <v>56.369151330333331</v>
      </c>
      <c r="J46" s="2">
        <f t="shared" si="9"/>
        <v>151.45885580999999</v>
      </c>
      <c r="K46" s="10">
        <f t="shared" si="10"/>
        <v>8.0964293349928553</v>
      </c>
      <c r="L46" s="12">
        <f t="shared" si="11"/>
        <v>0.99731777510644126</v>
      </c>
      <c r="M46" s="16">
        <f t="shared" si="12"/>
        <v>22.312446926286281</v>
      </c>
      <c r="N46" s="16">
        <f t="shared" si="13"/>
        <v>14.429197256713717</v>
      </c>
    </row>
    <row r="47" spans="1:14" x14ac:dyDescent="0.25">
      <c r="A47">
        <v>58</v>
      </c>
      <c r="B47" t="s">
        <v>47</v>
      </c>
      <c r="C47" s="5">
        <v>111.18</v>
      </c>
      <c r="D47" s="19">
        <v>24.107080934999999</v>
      </c>
      <c r="E47" s="19">
        <v>63.494820728999997</v>
      </c>
      <c r="F47" s="2">
        <v>169.74</v>
      </c>
      <c r="G47" s="2"/>
      <c r="H47" s="2">
        <f t="shared" si="7"/>
        <v>17.260447728566664</v>
      </c>
      <c r="I47" s="2">
        <f t="shared" si="8"/>
        <v>78.579622152666673</v>
      </c>
      <c r="J47" s="2">
        <f t="shared" si="9"/>
        <v>150.59291353</v>
      </c>
      <c r="K47" s="10">
        <f t="shared" si="10"/>
        <v>7.0410847525534317</v>
      </c>
      <c r="L47" s="12">
        <f t="shared" si="11"/>
        <v>0.99622332029584315</v>
      </c>
      <c r="M47" s="16">
        <f t="shared" si="12"/>
        <v>26.417639832876954</v>
      </c>
      <c r="N47" s="16">
        <f t="shared" si="13"/>
        <v>37.077180896123039</v>
      </c>
    </row>
    <row r="48" spans="1:14" x14ac:dyDescent="0.25">
      <c r="A48">
        <v>63</v>
      </c>
      <c r="B48" t="s">
        <v>48</v>
      </c>
      <c r="C48" s="5">
        <v>1.53</v>
      </c>
      <c r="D48" s="19">
        <v>12.148836327</v>
      </c>
      <c r="E48" s="19">
        <v>23.242969083999999</v>
      </c>
      <c r="F48" s="2">
        <v>176.69</v>
      </c>
      <c r="G48" s="2"/>
      <c r="H48" s="2">
        <f t="shared" si="7"/>
        <v>14.010968272</v>
      </c>
      <c r="I48" s="2">
        <f t="shared" si="8"/>
        <v>50.668465693999998</v>
      </c>
      <c r="J48" s="2">
        <f t="shared" si="9"/>
        <v>159.93907083666667</v>
      </c>
      <c r="K48" s="10">
        <f t="shared" si="10"/>
        <v>11.41527607026949</v>
      </c>
      <c r="L48" s="12">
        <f t="shared" si="11"/>
        <v>0.99871857830943633</v>
      </c>
      <c r="M48" s="16">
        <f t="shared" si="12"/>
        <v>15.392315744685506</v>
      </c>
      <c r="N48" s="16">
        <f t="shared" si="13"/>
        <v>7.8506533393144924</v>
      </c>
    </row>
    <row r="49" spans="1:17" x14ac:dyDescent="0.25">
      <c r="A49">
        <v>68</v>
      </c>
      <c r="B49" t="s">
        <v>49</v>
      </c>
      <c r="C49" s="5">
        <v>3.06</v>
      </c>
      <c r="D49" s="19">
        <v>5.126715978</v>
      </c>
      <c r="E49" s="19">
        <v>45.927924441999998</v>
      </c>
      <c r="F49" s="2">
        <v>153.13999999999999</v>
      </c>
      <c r="G49" s="2"/>
      <c r="H49" s="2">
        <f t="shared" si="7"/>
        <v>4.9701075951333333</v>
      </c>
      <c r="I49" s="2">
        <f t="shared" si="8"/>
        <v>55.812645117333339</v>
      </c>
      <c r="J49" s="2">
        <f t="shared" si="9"/>
        <v>139.77245725999998</v>
      </c>
      <c r="K49" s="10">
        <f t="shared" si="10"/>
        <v>29.870974061594481</v>
      </c>
      <c r="L49" s="12">
        <f t="shared" si="11"/>
        <v>0.99981327783159379</v>
      </c>
      <c r="M49" s="16">
        <f t="shared" si="12"/>
        <v>5.6383345771233637</v>
      </c>
      <c r="N49" s="16">
        <f t="shared" si="13"/>
        <v>40.289589864876632</v>
      </c>
    </row>
    <row r="50" spans="1:17" x14ac:dyDescent="0.25">
      <c r="C50" s="2"/>
      <c r="D50" s="2"/>
      <c r="E50" s="2"/>
      <c r="F50" s="3"/>
      <c r="G50" s="2"/>
      <c r="K50" s="10"/>
      <c r="L50" s="12"/>
      <c r="M50" s="5"/>
      <c r="N50" s="5"/>
    </row>
    <row r="51" spans="1:17" x14ac:dyDescent="0.25">
      <c r="C51" s="2"/>
      <c r="D51" s="2"/>
      <c r="E51" s="2"/>
      <c r="F51" s="3"/>
      <c r="G51" s="2"/>
      <c r="K51" s="10"/>
      <c r="L51" s="12"/>
      <c r="M51" s="5"/>
      <c r="N51" s="5"/>
    </row>
    <row r="52" spans="1:17" x14ac:dyDescent="0.25">
      <c r="C52" s="2"/>
      <c r="D52" s="2"/>
      <c r="E52" s="2"/>
      <c r="F52" s="3"/>
      <c r="G52" s="2"/>
      <c r="K52" s="10"/>
      <c r="L52" s="12"/>
      <c r="M52" s="5"/>
      <c r="N52" s="5"/>
    </row>
    <row r="53" spans="1:17" s="3" customFormat="1" x14ac:dyDescent="0.25">
      <c r="A53" s="3" t="s">
        <v>8</v>
      </c>
      <c r="C53" s="3" t="s">
        <v>3</v>
      </c>
      <c r="D53" s="3" t="s">
        <v>1</v>
      </c>
      <c r="E53" s="3" t="s">
        <v>2</v>
      </c>
      <c r="F53" s="3" t="s">
        <v>24</v>
      </c>
      <c r="H53" s="3" t="s">
        <v>1</v>
      </c>
      <c r="I53" s="3" t="s">
        <v>2</v>
      </c>
      <c r="J53" s="3" t="s">
        <v>24</v>
      </c>
      <c r="K53" s="10" t="s">
        <v>17</v>
      </c>
      <c r="L53" s="10" t="s">
        <v>17</v>
      </c>
      <c r="M53" s="8" t="s">
        <v>25</v>
      </c>
      <c r="N53" s="8" t="s">
        <v>26</v>
      </c>
    </row>
    <row r="54" spans="1:17" x14ac:dyDescent="0.25">
      <c r="C54" s="3" t="s">
        <v>4</v>
      </c>
      <c r="D54" s="3" t="s">
        <v>18</v>
      </c>
      <c r="E54" s="3" t="s">
        <v>18</v>
      </c>
      <c r="F54" t="s">
        <v>18</v>
      </c>
      <c r="H54" t="s">
        <v>50</v>
      </c>
      <c r="I54" t="s">
        <v>50</v>
      </c>
      <c r="J54" t="s">
        <v>50</v>
      </c>
      <c r="K54" s="10" t="s">
        <v>27</v>
      </c>
      <c r="L54" s="10" t="s">
        <v>29</v>
      </c>
      <c r="M54" s="6"/>
      <c r="N54" s="6"/>
    </row>
    <row r="55" spans="1:17" x14ac:dyDescent="0.25">
      <c r="A55">
        <v>1</v>
      </c>
      <c r="B55" t="s">
        <v>31</v>
      </c>
      <c r="C55" s="5">
        <v>12716.09</v>
      </c>
      <c r="D55" s="19">
        <v>54.291936612000001</v>
      </c>
      <c r="E55" s="19">
        <v>103.13416723</v>
      </c>
      <c r="F55" s="2">
        <v>170.7</v>
      </c>
      <c r="G55" s="2"/>
      <c r="H55" s="2">
        <f t="shared" ref="H55:H73" si="14">AVERAGE(D55,D31,D7)</f>
        <v>29.331149371833334</v>
      </c>
      <c r="I55" s="2">
        <f t="shared" ref="I55:I73" si="15">AVERAGE(E55,E31,E7)</f>
        <v>97.263477476333335</v>
      </c>
      <c r="J55" s="2">
        <f t="shared" ref="J55:J73" si="16">AVERAGE(F55,F31,F7)</f>
        <v>158.61333333333334</v>
      </c>
      <c r="K55" s="10">
        <f t="shared" ref="K55:K73" si="17">IF(D55&gt;=H55,F55/D55,J55/H55)</f>
        <v>3.1441133002846433</v>
      </c>
      <c r="L55" s="12">
        <f t="shared" ref="L55:L73" si="18">IF(D55&gt;=H55,((F55)/(D55)*TANH((D55)/(F55))*(1-EXP(-(F55)/(D55))))^0.5,((J55)/(H55)*TANH((H55)/(J55))*(1-EXP(-(J55)/(H55))))^0.5)</f>
        <v>0.9622281485015225</v>
      </c>
      <c r="M55" s="16">
        <f t="shared" ref="M55:M73" si="19">IF(D55&gt;=H55,MIN(1.1*L55*D55,E55),MIN(1.1*L55*H55,E55))</f>
        <v>57.465352609199464</v>
      </c>
      <c r="N55" s="16">
        <f t="shared" ref="N55:N73" si="20">MAX(0,E55-M55)</f>
        <v>45.668814620800539</v>
      </c>
      <c r="Q55" s="1"/>
    </row>
    <row r="56" spans="1:17" x14ac:dyDescent="0.25">
      <c r="A56">
        <v>4</v>
      </c>
      <c r="B56" t="s">
        <v>32</v>
      </c>
      <c r="C56" s="5">
        <v>3106.05</v>
      </c>
      <c r="D56" s="19">
        <v>22.246808042000001</v>
      </c>
      <c r="E56" s="19">
        <v>131.69836918999999</v>
      </c>
      <c r="F56" s="2">
        <v>193.62</v>
      </c>
      <c r="G56" s="2"/>
      <c r="H56" s="2">
        <f t="shared" si="14"/>
        <v>14.762727463866668</v>
      </c>
      <c r="I56" s="2">
        <f t="shared" si="15"/>
        <v>109.63129102566666</v>
      </c>
      <c r="J56" s="2">
        <f t="shared" si="16"/>
        <v>171.05000000000004</v>
      </c>
      <c r="K56" s="10">
        <f t="shared" si="17"/>
        <v>8.7032710326111768</v>
      </c>
      <c r="L56" s="12">
        <f t="shared" si="18"/>
        <v>0.99772600521621813</v>
      </c>
      <c r="M56" s="16">
        <f t="shared" si="19"/>
        <v>24.415840808212366</v>
      </c>
      <c r="N56" s="16">
        <f t="shared" si="20"/>
        <v>107.28252838178763</v>
      </c>
    </row>
    <row r="57" spans="1:17" x14ac:dyDescent="0.25">
      <c r="A57">
        <v>5</v>
      </c>
      <c r="B57" t="s">
        <v>33</v>
      </c>
      <c r="C57" s="5">
        <v>5535.11</v>
      </c>
      <c r="D57" s="19">
        <v>25.921246146000001</v>
      </c>
      <c r="E57" s="19">
        <v>115.41927721</v>
      </c>
      <c r="F57" s="2">
        <v>192.61</v>
      </c>
      <c r="G57" s="2"/>
      <c r="H57" s="2">
        <f t="shared" si="14"/>
        <v>16.512113411666668</v>
      </c>
      <c r="I57" s="2">
        <f t="shared" si="15"/>
        <v>107.679045825</v>
      </c>
      <c r="J57" s="2">
        <f t="shared" si="16"/>
        <v>171.78</v>
      </c>
      <c r="K57" s="10">
        <f t="shared" si="17"/>
        <v>7.4305841206527932</v>
      </c>
      <c r="L57" s="12">
        <f t="shared" si="18"/>
        <v>0.99670304938062149</v>
      </c>
      <c r="M57" s="16">
        <f t="shared" si="19"/>
        <v>28.419363585210277</v>
      </c>
      <c r="N57" s="16">
        <f t="shared" si="20"/>
        <v>86.999913624789727</v>
      </c>
    </row>
    <row r="58" spans="1:17" x14ac:dyDescent="0.25">
      <c r="A58">
        <v>7</v>
      </c>
      <c r="B58" t="s">
        <v>34</v>
      </c>
      <c r="C58" s="5">
        <v>0.38</v>
      </c>
      <c r="D58" s="19">
        <v>43.251026154000002</v>
      </c>
      <c r="E58" s="19">
        <v>62.972493489999998</v>
      </c>
      <c r="F58" s="2">
        <v>174.76</v>
      </c>
      <c r="G58" s="2"/>
      <c r="H58" s="2">
        <f t="shared" si="14"/>
        <v>17.570891777833335</v>
      </c>
      <c r="I58" s="2">
        <f t="shared" si="15"/>
        <v>51.113463190000004</v>
      </c>
      <c r="J58" s="2">
        <f t="shared" si="16"/>
        <v>163.29999999999998</v>
      </c>
      <c r="K58" s="10">
        <f t="shared" si="17"/>
        <v>4.0405977739753025</v>
      </c>
      <c r="L58" s="12">
        <f t="shared" si="18"/>
        <v>0.98124148410230494</v>
      </c>
      <c r="M58" s="16">
        <f t="shared" si="19"/>
        <v>46.683671201528433</v>
      </c>
      <c r="N58" s="16">
        <f t="shared" si="20"/>
        <v>16.288822288471565</v>
      </c>
    </row>
    <row r="59" spans="1:17" x14ac:dyDescent="0.25">
      <c r="A59">
        <v>8</v>
      </c>
      <c r="B59" t="s">
        <v>35</v>
      </c>
      <c r="C59" s="5">
        <v>3642.45</v>
      </c>
      <c r="D59" s="19">
        <v>36.735268595000001</v>
      </c>
      <c r="E59" s="19">
        <v>74.636465358999999</v>
      </c>
      <c r="F59" s="2">
        <v>173.97</v>
      </c>
      <c r="G59" s="2"/>
      <c r="H59" s="2">
        <f t="shared" si="14"/>
        <v>17.035038727633335</v>
      </c>
      <c r="I59" s="2">
        <f t="shared" si="15"/>
        <v>65.698772851000001</v>
      </c>
      <c r="J59" s="2">
        <f t="shared" si="16"/>
        <v>162.41</v>
      </c>
      <c r="K59" s="10">
        <f t="shared" si="17"/>
        <v>4.7357759083781108</v>
      </c>
      <c r="L59" s="12">
        <f t="shared" si="18"/>
        <v>0.98830674858891776</v>
      </c>
      <c r="M59" s="16">
        <f t="shared" si="19"/>
        <v>39.936285250031546</v>
      </c>
      <c r="N59" s="16">
        <f t="shared" si="20"/>
        <v>34.700180108968453</v>
      </c>
    </row>
    <row r="60" spans="1:17" x14ac:dyDescent="0.25">
      <c r="A60">
        <v>9</v>
      </c>
      <c r="B60" t="s">
        <v>36</v>
      </c>
      <c r="C60" s="5">
        <v>5208.08</v>
      </c>
      <c r="D60" s="19">
        <v>35.150281679999999</v>
      </c>
      <c r="E60" s="19">
        <v>70.807701499000004</v>
      </c>
      <c r="F60" s="2">
        <v>171.94</v>
      </c>
      <c r="G60" s="2"/>
      <c r="H60" s="2">
        <f t="shared" si="14"/>
        <v>16.681890857466666</v>
      </c>
      <c r="I60" s="2">
        <f t="shared" si="15"/>
        <v>60.658287287666667</v>
      </c>
      <c r="J60" s="2">
        <f t="shared" si="16"/>
        <v>162.54333333333332</v>
      </c>
      <c r="K60" s="10">
        <f t="shared" si="17"/>
        <v>4.8915681975268885</v>
      </c>
      <c r="L60" s="12">
        <f t="shared" si="18"/>
        <v>0.98938934027071923</v>
      </c>
      <c r="M60" s="16">
        <f t="shared" si="19"/>
        <v>38.25504540187567</v>
      </c>
      <c r="N60" s="16">
        <f t="shared" si="20"/>
        <v>32.552656097124334</v>
      </c>
    </row>
    <row r="61" spans="1:17" x14ac:dyDescent="0.25">
      <c r="A61">
        <v>10</v>
      </c>
      <c r="B61" t="s">
        <v>37</v>
      </c>
      <c r="C61" s="5">
        <v>4985.7299999999996</v>
      </c>
      <c r="D61" s="19">
        <v>36.178700906000003</v>
      </c>
      <c r="E61" s="19">
        <v>127.79925621</v>
      </c>
      <c r="F61" s="2">
        <v>177.53</v>
      </c>
      <c r="G61" s="2"/>
      <c r="H61" s="2">
        <f t="shared" si="14"/>
        <v>19.676204562833334</v>
      </c>
      <c r="I61" s="2">
        <f t="shared" si="15"/>
        <v>123.80466597666667</v>
      </c>
      <c r="J61" s="2">
        <f t="shared" si="16"/>
        <v>168.01666666666665</v>
      </c>
      <c r="K61" s="10">
        <f t="shared" si="17"/>
        <v>4.9070308096816655</v>
      </c>
      <c r="L61" s="12">
        <f t="shared" si="18"/>
        <v>0.98948931015763641</v>
      </c>
      <c r="M61" s="16">
        <f t="shared" si="19"/>
        <v>39.378281582065142</v>
      </c>
      <c r="N61" s="16">
        <f t="shared" si="20"/>
        <v>88.420974627934854</v>
      </c>
    </row>
    <row r="62" spans="1:17" x14ac:dyDescent="0.25">
      <c r="A62">
        <v>11</v>
      </c>
      <c r="B62" t="s">
        <v>38</v>
      </c>
      <c r="C62" s="5">
        <v>8396.65</v>
      </c>
      <c r="D62" s="19">
        <v>39.394069201999997</v>
      </c>
      <c r="E62" s="19">
        <v>100.03385057</v>
      </c>
      <c r="F62" s="2">
        <v>177.35</v>
      </c>
      <c r="G62" s="2"/>
      <c r="H62" s="2">
        <f t="shared" si="14"/>
        <v>20.690795448466666</v>
      </c>
      <c r="I62" s="2">
        <f t="shared" si="15"/>
        <v>95.01761042599999</v>
      </c>
      <c r="J62" s="2">
        <f t="shared" si="16"/>
        <v>166.82666666666668</v>
      </c>
      <c r="K62" s="10">
        <f t="shared" si="17"/>
        <v>4.5019467039722851</v>
      </c>
      <c r="L62" s="12">
        <f t="shared" si="18"/>
        <v>0.98638886569636552</v>
      </c>
      <c r="M62" s="16">
        <f t="shared" si="19"/>
        <v>42.743658358857395</v>
      </c>
      <c r="N62" s="16">
        <f t="shared" si="20"/>
        <v>57.290192211142603</v>
      </c>
    </row>
    <row r="63" spans="1:17" x14ac:dyDescent="0.25">
      <c r="A63">
        <v>21</v>
      </c>
      <c r="B63" t="s">
        <v>39</v>
      </c>
      <c r="C63" s="5">
        <v>1.1499999999999999</v>
      </c>
      <c r="D63" s="19">
        <v>31.759521484</v>
      </c>
      <c r="E63" s="19">
        <v>58.505445162000001</v>
      </c>
      <c r="F63" s="2">
        <v>172.08</v>
      </c>
      <c r="G63" s="2"/>
      <c r="H63" s="2">
        <f t="shared" si="14"/>
        <v>15.447072596633333</v>
      </c>
      <c r="I63" s="2">
        <f t="shared" si="15"/>
        <v>50.851278516999997</v>
      </c>
      <c r="J63" s="2">
        <f t="shared" si="16"/>
        <v>161.26000000000002</v>
      </c>
      <c r="K63" s="10">
        <f t="shared" si="17"/>
        <v>5.4182176544029952</v>
      </c>
      <c r="L63" s="12">
        <f t="shared" si="18"/>
        <v>0.99217578930813688</v>
      </c>
      <c r="M63" s="16">
        <f t="shared" si="19"/>
        <v>34.662131126080077</v>
      </c>
      <c r="N63" s="16">
        <f t="shared" si="20"/>
        <v>23.843314035919924</v>
      </c>
    </row>
    <row r="64" spans="1:17" x14ac:dyDescent="0.25">
      <c r="A64">
        <v>24</v>
      </c>
      <c r="B64" t="s">
        <v>40</v>
      </c>
      <c r="C64" s="5">
        <v>801.54</v>
      </c>
      <c r="D64" s="19">
        <v>20.357975536000001</v>
      </c>
      <c r="E64" s="19">
        <v>90.778534761000003</v>
      </c>
      <c r="F64" s="2">
        <v>178.48</v>
      </c>
      <c r="G64" s="2"/>
      <c r="H64" s="2">
        <f t="shared" si="14"/>
        <v>16.021106443099999</v>
      </c>
      <c r="I64" s="2">
        <f t="shared" si="15"/>
        <v>79.779014298666667</v>
      </c>
      <c r="J64" s="2">
        <f t="shared" si="16"/>
        <v>173.29</v>
      </c>
      <c r="K64" s="10">
        <f t="shared" si="17"/>
        <v>8.7670799920348212</v>
      </c>
      <c r="L64" s="12">
        <f t="shared" si="18"/>
        <v>0.99776277303994809</v>
      </c>
      <c r="M64" s="16">
        <f t="shared" si="19"/>
        <v>22.343673136706666</v>
      </c>
      <c r="N64" s="16">
        <f t="shared" si="20"/>
        <v>68.434861624293333</v>
      </c>
    </row>
    <row r="65" spans="1:17" x14ac:dyDescent="0.25">
      <c r="A65">
        <v>30</v>
      </c>
      <c r="B65" t="s">
        <v>41</v>
      </c>
      <c r="C65" s="5">
        <v>4474.16</v>
      </c>
      <c r="D65" s="19">
        <v>23.772267428999999</v>
      </c>
      <c r="E65" s="19">
        <v>89.407866685000002</v>
      </c>
      <c r="F65" s="2">
        <v>184</v>
      </c>
      <c r="G65" s="2"/>
      <c r="H65" s="2">
        <f t="shared" si="14"/>
        <v>17.141613457099997</v>
      </c>
      <c r="I65" s="2">
        <f t="shared" si="15"/>
        <v>80.964508486</v>
      </c>
      <c r="J65" s="2">
        <f t="shared" si="16"/>
        <v>173.25</v>
      </c>
      <c r="K65" s="10">
        <f t="shared" si="17"/>
        <v>7.7401114786188536</v>
      </c>
      <c r="L65" s="12">
        <f t="shared" si="18"/>
        <v>0.99701570560580055</v>
      </c>
      <c r="M65" s="16">
        <f t="shared" si="19"/>
        <v>26.071456383031645</v>
      </c>
      <c r="N65" s="16">
        <f t="shared" si="20"/>
        <v>63.336410301968357</v>
      </c>
    </row>
    <row r="66" spans="1:17" x14ac:dyDescent="0.25">
      <c r="A66">
        <v>35</v>
      </c>
      <c r="B66" t="s">
        <v>42</v>
      </c>
      <c r="C66" s="5">
        <v>1058.27</v>
      </c>
      <c r="D66" s="19">
        <v>25.070026384999998</v>
      </c>
      <c r="E66" s="19">
        <v>65.273934449999999</v>
      </c>
      <c r="F66" s="2">
        <v>185.76</v>
      </c>
      <c r="G66" s="2"/>
      <c r="H66" s="2">
        <f t="shared" si="14"/>
        <v>16.320528852833331</v>
      </c>
      <c r="I66" s="2">
        <f t="shared" si="15"/>
        <v>54.349549547333332</v>
      </c>
      <c r="J66" s="2">
        <f t="shared" si="16"/>
        <v>173.10666666666665</v>
      </c>
      <c r="K66" s="10">
        <f t="shared" si="17"/>
        <v>7.4096451733750337</v>
      </c>
      <c r="L66" s="12">
        <f t="shared" si="18"/>
        <v>0.99667990942159612</v>
      </c>
      <c r="M66" s="16">
        <f t="shared" si="19"/>
        <v>27.485470789258706</v>
      </c>
      <c r="N66" s="16">
        <f t="shared" si="20"/>
        <v>37.788463660741293</v>
      </c>
    </row>
    <row r="67" spans="1:17" x14ac:dyDescent="0.25">
      <c r="A67">
        <v>39</v>
      </c>
      <c r="B67" t="s">
        <v>43</v>
      </c>
      <c r="C67" s="5">
        <v>98.57</v>
      </c>
      <c r="D67" s="19">
        <v>23.455729402999999</v>
      </c>
      <c r="E67" s="19">
        <v>93.086346288000001</v>
      </c>
      <c r="F67" s="2">
        <v>185.09</v>
      </c>
      <c r="G67" s="2"/>
      <c r="H67" s="2">
        <f t="shared" si="14"/>
        <v>19.039064773733333</v>
      </c>
      <c r="I67" s="2">
        <f t="shared" si="15"/>
        <v>84.713146363000007</v>
      </c>
      <c r="J67" s="2">
        <f t="shared" si="16"/>
        <v>171.94333333333336</v>
      </c>
      <c r="K67" s="10">
        <f t="shared" si="17"/>
        <v>7.8910357814891441</v>
      </c>
      <c r="L67" s="12">
        <f t="shared" si="18"/>
        <v>0.99715039352378732</v>
      </c>
      <c r="M67" s="16">
        <f t="shared" si="19"/>
        <v>25.727778785047814</v>
      </c>
      <c r="N67" s="16">
        <f t="shared" si="20"/>
        <v>67.358567502952184</v>
      </c>
    </row>
    <row r="68" spans="1:17" x14ac:dyDescent="0.25">
      <c r="A68">
        <v>44</v>
      </c>
      <c r="B68" t="s">
        <v>44</v>
      </c>
      <c r="C68" s="5">
        <v>23422.22</v>
      </c>
      <c r="D68" s="19">
        <v>37.213624510999999</v>
      </c>
      <c r="E68" s="19">
        <v>74.401452773000003</v>
      </c>
      <c r="F68" s="2">
        <v>182.95</v>
      </c>
      <c r="G68" s="2"/>
      <c r="H68" s="2">
        <f t="shared" si="14"/>
        <v>24.034540473366665</v>
      </c>
      <c r="I68" s="2">
        <f t="shared" si="15"/>
        <v>65.779925190000014</v>
      </c>
      <c r="J68" s="2">
        <f t="shared" si="16"/>
        <v>169.76333333333332</v>
      </c>
      <c r="K68" s="10">
        <f t="shared" si="17"/>
        <v>4.9162101892526398</v>
      </c>
      <c r="L68" s="12">
        <f t="shared" si="18"/>
        <v>0.98954805393153566</v>
      </c>
      <c r="M68" s="16">
        <f t="shared" si="19"/>
        <v>40.507136686058843</v>
      </c>
      <c r="N68" s="16">
        <f t="shared" si="20"/>
        <v>33.89431608694116</v>
      </c>
    </row>
    <row r="69" spans="1:17" x14ac:dyDescent="0.25">
      <c r="A69">
        <v>47</v>
      </c>
      <c r="B69" t="s">
        <v>45</v>
      </c>
      <c r="C69" s="5">
        <v>21.39</v>
      </c>
      <c r="D69" s="19">
        <v>17.887037115999998</v>
      </c>
      <c r="E69" s="19">
        <v>91.645214480000007</v>
      </c>
      <c r="F69" s="2">
        <v>172.52</v>
      </c>
      <c r="G69" s="2"/>
      <c r="H69" s="2">
        <f t="shared" si="14"/>
        <v>12.052222320499999</v>
      </c>
      <c r="I69" s="2">
        <f t="shared" si="15"/>
        <v>80.203695386666666</v>
      </c>
      <c r="J69" s="2">
        <f t="shared" si="16"/>
        <v>169.81333333333336</v>
      </c>
      <c r="K69" s="10">
        <f t="shared" si="17"/>
        <v>9.644973557173449</v>
      </c>
      <c r="L69" s="12">
        <f t="shared" si="18"/>
        <v>0.99818213535011802</v>
      </c>
      <c r="M69" s="16">
        <f t="shared" si="19"/>
        <v>19.639972993889266</v>
      </c>
      <c r="N69" s="16">
        <f t="shared" si="20"/>
        <v>72.005241486110748</v>
      </c>
    </row>
    <row r="70" spans="1:17" x14ac:dyDescent="0.25">
      <c r="A70">
        <v>54</v>
      </c>
      <c r="B70" t="s">
        <v>46</v>
      </c>
      <c r="C70" s="5">
        <v>10242.709999999999</v>
      </c>
      <c r="D70" s="19">
        <v>25.542934688999999</v>
      </c>
      <c r="E70" s="19">
        <v>58.955019284999999</v>
      </c>
      <c r="F70" s="2">
        <v>183.29</v>
      </c>
      <c r="G70" s="2"/>
      <c r="H70" s="2">
        <f t="shared" si="14"/>
        <v>16.960905028400003</v>
      </c>
      <c r="I70" s="2">
        <f t="shared" si="15"/>
        <v>47.694115105333331</v>
      </c>
      <c r="J70" s="2">
        <f t="shared" si="16"/>
        <v>171.37333333333333</v>
      </c>
      <c r="K70" s="10">
        <f t="shared" si="17"/>
        <v>7.1757612127056554</v>
      </c>
      <c r="L70" s="12">
        <f t="shared" si="18"/>
        <v>0.99640170217620749</v>
      </c>
      <c r="M70" s="16">
        <f t="shared" si="19"/>
        <v>27.996125962964829</v>
      </c>
      <c r="N70" s="16">
        <f t="shared" si="20"/>
        <v>30.95889332203517</v>
      </c>
    </row>
    <row r="71" spans="1:17" x14ac:dyDescent="0.25">
      <c r="A71">
        <v>58</v>
      </c>
      <c r="B71" t="s">
        <v>47</v>
      </c>
      <c r="C71" s="5">
        <v>111.18</v>
      </c>
      <c r="D71" s="19">
        <v>24.427013106</v>
      </c>
      <c r="E71" s="19">
        <v>87.989410574999994</v>
      </c>
      <c r="F71" s="2">
        <v>186.96</v>
      </c>
      <c r="G71" s="2"/>
      <c r="H71" s="2">
        <f t="shared" si="14"/>
        <v>18.649868143566668</v>
      </c>
      <c r="I71" s="2">
        <f t="shared" si="15"/>
        <v>75.787514839333326</v>
      </c>
      <c r="J71" s="2">
        <f t="shared" si="16"/>
        <v>172.95000000000002</v>
      </c>
      <c r="K71" s="10">
        <f t="shared" si="17"/>
        <v>7.6538215781313461</v>
      </c>
      <c r="L71" s="12">
        <f t="shared" si="18"/>
        <v>0.99693375391012218</v>
      </c>
      <c r="M71" s="16">
        <f t="shared" si="19"/>
        <v>26.78732525983397</v>
      </c>
      <c r="N71" s="16">
        <f t="shared" si="20"/>
        <v>61.202085315166023</v>
      </c>
    </row>
    <row r="72" spans="1:17" x14ac:dyDescent="0.25">
      <c r="A72">
        <v>63</v>
      </c>
      <c r="B72" t="s">
        <v>48</v>
      </c>
      <c r="C72" s="5">
        <v>1.53</v>
      </c>
      <c r="D72" s="19">
        <v>23.077275085</v>
      </c>
      <c r="E72" s="19">
        <v>73.056063460999994</v>
      </c>
      <c r="F72" s="2">
        <v>175.71</v>
      </c>
      <c r="G72" s="2"/>
      <c r="H72" s="2">
        <f t="shared" si="14"/>
        <v>14.261734326666668</v>
      </c>
      <c r="I72" s="2">
        <f t="shared" si="15"/>
        <v>46.209041484333333</v>
      </c>
      <c r="J72" s="2">
        <f t="shared" si="16"/>
        <v>174.74666666666667</v>
      </c>
      <c r="K72" s="10">
        <f t="shared" si="17"/>
        <v>7.6139838587013147</v>
      </c>
      <c r="L72" s="12">
        <f t="shared" si="18"/>
        <v>0.99689462127332162</v>
      </c>
      <c r="M72" s="16">
        <f t="shared" si="19"/>
        <v>25.306172546469472</v>
      </c>
      <c r="N72" s="16">
        <f t="shared" si="20"/>
        <v>47.749890914530525</v>
      </c>
    </row>
    <row r="73" spans="1:17" x14ac:dyDescent="0.25">
      <c r="A73">
        <v>68</v>
      </c>
      <c r="B73" t="s">
        <v>49</v>
      </c>
      <c r="C73" s="5">
        <v>3.06</v>
      </c>
      <c r="D73" s="19">
        <v>15.009820619999999</v>
      </c>
      <c r="E73" s="19">
        <v>65.873041057999998</v>
      </c>
      <c r="F73" s="2">
        <v>180.32</v>
      </c>
      <c r="G73" s="2"/>
      <c r="H73" s="2">
        <f t="shared" si="14"/>
        <v>7.1144267584999996</v>
      </c>
      <c r="I73" s="2">
        <f t="shared" si="15"/>
        <v>54.478395430333329</v>
      </c>
      <c r="J73" s="2">
        <f t="shared" si="16"/>
        <v>163.92666666666665</v>
      </c>
      <c r="K73" s="10">
        <f t="shared" si="17"/>
        <v>12.013468019713082</v>
      </c>
      <c r="L73" s="12">
        <f t="shared" si="18"/>
        <v>0.99884468649764935</v>
      </c>
      <c r="M73" s="16">
        <f t="shared" si="19"/>
        <v>16.491727528726837</v>
      </c>
      <c r="N73" s="16">
        <f t="shared" si="20"/>
        <v>49.381313529273157</v>
      </c>
    </row>
    <row r="74" spans="1:17" x14ac:dyDescent="0.25">
      <c r="C74" s="2"/>
      <c r="D74" s="2"/>
      <c r="E74" s="2"/>
      <c r="F74" s="2"/>
      <c r="G74" s="2"/>
      <c r="K74" s="10"/>
      <c r="L74" s="10"/>
      <c r="M74" s="5"/>
      <c r="N74" s="5"/>
    </row>
    <row r="75" spans="1:17" x14ac:dyDescent="0.25">
      <c r="C75" s="2"/>
      <c r="D75" s="2"/>
      <c r="E75" s="2"/>
      <c r="F75" s="2"/>
      <c r="G75" s="2"/>
      <c r="K75" s="10"/>
      <c r="L75" s="10"/>
    </row>
    <row r="76" spans="1:17" x14ac:dyDescent="0.25">
      <c r="C76" s="2"/>
      <c r="D76" s="2"/>
      <c r="E76" s="2"/>
      <c r="F76" s="2"/>
      <c r="G76" s="2"/>
      <c r="K76" s="10"/>
      <c r="L76" s="10"/>
    </row>
    <row r="77" spans="1:17" s="3" customFormat="1" x14ac:dyDescent="0.25">
      <c r="A77" s="3" t="s">
        <v>9</v>
      </c>
      <c r="C77" s="3" t="s">
        <v>3</v>
      </c>
      <c r="D77" s="3" t="s">
        <v>1</v>
      </c>
      <c r="E77" s="3" t="s">
        <v>2</v>
      </c>
      <c r="F77" s="3" t="s">
        <v>24</v>
      </c>
      <c r="H77" s="3" t="s">
        <v>1</v>
      </c>
      <c r="I77" s="3" t="s">
        <v>2</v>
      </c>
      <c r="J77" s="3" t="s">
        <v>24</v>
      </c>
      <c r="K77" s="10" t="s">
        <v>17</v>
      </c>
      <c r="L77" s="10" t="s">
        <v>17</v>
      </c>
      <c r="M77" s="8" t="s">
        <v>25</v>
      </c>
      <c r="N77" s="8" t="s">
        <v>26</v>
      </c>
    </row>
    <row r="78" spans="1:17" x14ac:dyDescent="0.25">
      <c r="C78" s="3" t="s">
        <v>4</v>
      </c>
      <c r="D78" s="3" t="s">
        <v>18</v>
      </c>
      <c r="E78" s="3" t="s">
        <v>18</v>
      </c>
      <c r="F78" t="s">
        <v>18</v>
      </c>
      <c r="H78" t="s">
        <v>50</v>
      </c>
      <c r="I78" t="s">
        <v>50</v>
      </c>
      <c r="J78" t="s">
        <v>50</v>
      </c>
      <c r="K78" s="10" t="s">
        <v>27</v>
      </c>
      <c r="L78" s="10" t="s">
        <v>29</v>
      </c>
      <c r="M78" s="6"/>
      <c r="N78" s="6"/>
    </row>
    <row r="79" spans="1:17" x14ac:dyDescent="0.25">
      <c r="A79">
        <v>1</v>
      </c>
      <c r="B79" t="s">
        <v>31</v>
      </c>
      <c r="C79" s="5">
        <v>12716.09</v>
      </c>
      <c r="D79" s="19">
        <v>103.02461242</v>
      </c>
      <c r="E79" s="19">
        <v>124.6407323</v>
      </c>
      <c r="F79" s="2">
        <v>133.09</v>
      </c>
      <c r="G79" s="2"/>
      <c r="H79" s="2">
        <f t="shared" ref="H79:H97" si="21">AVERAGE(D79,D55,D31)</f>
        <v>61.058254389000005</v>
      </c>
      <c r="I79" s="2">
        <f t="shared" ref="I79:I97" si="22">AVERAGE(E79,E55,E31)</f>
        <v>103.89554050633335</v>
      </c>
      <c r="J79" s="2">
        <f t="shared" ref="J79:J97" si="23">AVERAGE(F79,F55,F31)</f>
        <v>151.64666666666665</v>
      </c>
      <c r="K79" s="10">
        <f t="shared" ref="K79:K97" si="24">IF(D79&gt;=H79,F79/D79,J79/H79)</f>
        <v>1.2918272330638096</v>
      </c>
      <c r="L79" s="12">
        <f t="shared" ref="L79:L97" si="25">IF(D79&gt;=H79,((F79)/(D79)*TANH((D79)/(F79))*(1-EXP(-(F79)/(D79))))^0.5,((J79)/(H79)*TANH((H79)/(J79))*(1-EXP(-(J79)/(H79))))^0.5)</f>
        <v>0.77994721813421408</v>
      </c>
      <c r="M79" s="16">
        <f t="shared" ref="M79:M97" si="26">IF(D79&gt;=H79,MIN(1.1*L79*D79,E79),MIN(1.1*L79*H79,E79))</f>
        <v>88.38913584196807</v>
      </c>
      <c r="N79" s="16">
        <f t="shared" ref="N79:N97" si="27">MAX(0,E79-M79)</f>
        <v>36.251596458031926</v>
      </c>
      <c r="Q79" s="1"/>
    </row>
    <row r="80" spans="1:17" x14ac:dyDescent="0.25">
      <c r="A80">
        <v>4</v>
      </c>
      <c r="B80" t="s">
        <v>32</v>
      </c>
      <c r="C80" s="5">
        <v>3106.05</v>
      </c>
      <c r="D80" s="19">
        <v>80.639597592000001</v>
      </c>
      <c r="E80" s="19">
        <v>139.76682450999999</v>
      </c>
      <c r="F80" s="2">
        <v>147.62</v>
      </c>
      <c r="G80" s="2"/>
      <c r="H80" s="2">
        <f t="shared" si="21"/>
        <v>40.029292956333336</v>
      </c>
      <c r="I80" s="2">
        <f t="shared" si="22"/>
        <v>125.94605756999999</v>
      </c>
      <c r="J80" s="2">
        <f t="shared" si="23"/>
        <v>167.98333333333335</v>
      </c>
      <c r="K80" s="10">
        <f t="shared" si="24"/>
        <v>1.8306142938223804</v>
      </c>
      <c r="L80" s="12">
        <f t="shared" si="25"/>
        <v>0.87467592720663956</v>
      </c>
      <c r="M80" s="16">
        <f t="shared" si="26"/>
        <v>77.586866272688198</v>
      </c>
      <c r="N80" s="16">
        <f t="shared" si="27"/>
        <v>62.179958237311794</v>
      </c>
    </row>
    <row r="81" spans="1:14" x14ac:dyDescent="0.25">
      <c r="A81">
        <v>5</v>
      </c>
      <c r="B81" t="s">
        <v>33</v>
      </c>
      <c r="C81" s="5">
        <v>5535.11</v>
      </c>
      <c r="D81" s="19">
        <v>89.829433934999997</v>
      </c>
      <c r="E81" s="19">
        <v>127.07966548</v>
      </c>
      <c r="F81" s="2">
        <v>143.38</v>
      </c>
      <c r="G81" s="2"/>
      <c r="H81" s="2">
        <f t="shared" si="21"/>
        <v>45.006215974666667</v>
      </c>
      <c r="I81" s="2">
        <f t="shared" si="22"/>
        <v>113.26877900833334</v>
      </c>
      <c r="J81" s="2">
        <f t="shared" si="23"/>
        <v>166.43333333333334</v>
      </c>
      <c r="K81" s="10">
        <f t="shared" si="24"/>
        <v>1.5961360738814057</v>
      </c>
      <c r="L81" s="12">
        <f t="shared" si="25"/>
        <v>0.84091301304734112</v>
      </c>
      <c r="M81" s="16">
        <f t="shared" si="26"/>
        <v>83.092613945679716</v>
      </c>
      <c r="N81" s="16">
        <f t="shared" si="27"/>
        <v>43.987051534320287</v>
      </c>
    </row>
    <row r="82" spans="1:14" x14ac:dyDescent="0.25">
      <c r="A82">
        <v>7</v>
      </c>
      <c r="B82" t="s">
        <v>34</v>
      </c>
      <c r="C82" s="5">
        <v>0.38</v>
      </c>
      <c r="D82" s="19">
        <v>48.109153747999997</v>
      </c>
      <c r="E82" s="19">
        <v>103.83813985</v>
      </c>
      <c r="F82" s="2">
        <v>143.57</v>
      </c>
      <c r="G82" s="2"/>
      <c r="H82" s="2">
        <f t="shared" si="21"/>
        <v>32.332813104300001</v>
      </c>
      <c r="I82" s="2">
        <f t="shared" si="22"/>
        <v>66.424180242333335</v>
      </c>
      <c r="J82" s="2">
        <f t="shared" si="23"/>
        <v>157.1</v>
      </c>
      <c r="K82" s="10">
        <f t="shared" si="24"/>
        <v>2.9842553612984415</v>
      </c>
      <c r="L82" s="12">
        <f t="shared" si="25"/>
        <v>0.95677255124208826</v>
      </c>
      <c r="M82" s="16">
        <f t="shared" si="26"/>
        <v>50.632469546529023</v>
      </c>
      <c r="N82" s="16">
        <f t="shared" si="27"/>
        <v>53.205670303470981</v>
      </c>
    </row>
    <row r="83" spans="1:14" x14ac:dyDescent="0.25">
      <c r="A83">
        <v>8</v>
      </c>
      <c r="B83" t="s">
        <v>35</v>
      </c>
      <c r="C83" s="5">
        <v>3642.45</v>
      </c>
      <c r="D83" s="19">
        <v>67.408647349999995</v>
      </c>
      <c r="E83" s="19">
        <v>117.2041397</v>
      </c>
      <c r="F83" s="2">
        <v>137.52000000000001</v>
      </c>
      <c r="G83" s="2"/>
      <c r="H83" s="2">
        <f t="shared" si="21"/>
        <v>37.983220360133338</v>
      </c>
      <c r="I83" s="2">
        <f t="shared" si="22"/>
        <v>79.564339918666661</v>
      </c>
      <c r="J83" s="2">
        <f t="shared" si="23"/>
        <v>154.86333333333334</v>
      </c>
      <c r="K83" s="10">
        <f t="shared" si="24"/>
        <v>2.0400943411008829</v>
      </c>
      <c r="L83" s="12">
        <f t="shared" si="25"/>
        <v>0.89800313272040966</v>
      </c>
      <c r="M83" s="16">
        <f t="shared" si="26"/>
        <v>66.586494142019873</v>
      </c>
      <c r="N83" s="16">
        <f t="shared" si="27"/>
        <v>50.617645557980126</v>
      </c>
    </row>
    <row r="84" spans="1:14" x14ac:dyDescent="0.25">
      <c r="A84">
        <v>9</v>
      </c>
      <c r="B84" t="s">
        <v>36</v>
      </c>
      <c r="C84" s="5">
        <v>5208.08</v>
      </c>
      <c r="D84" s="19">
        <v>73.280963198999999</v>
      </c>
      <c r="E84" s="19">
        <v>108.81715079999999</v>
      </c>
      <c r="F84" s="2">
        <v>137.85</v>
      </c>
      <c r="G84" s="2"/>
      <c r="H84" s="2">
        <f t="shared" si="21"/>
        <v>39.549052612999994</v>
      </c>
      <c r="I84" s="2">
        <f t="shared" si="22"/>
        <v>74.807629783333326</v>
      </c>
      <c r="J84" s="2">
        <f t="shared" si="23"/>
        <v>154.48333333333332</v>
      </c>
      <c r="K84" s="10">
        <f t="shared" si="24"/>
        <v>1.8811161041327731</v>
      </c>
      <c r="L84" s="12">
        <f t="shared" si="25"/>
        <v>0.88081644432465001</v>
      </c>
      <c r="M84" s="16">
        <f t="shared" si="26"/>
        <v>71.00178518579159</v>
      </c>
      <c r="N84" s="16">
        <f t="shared" si="27"/>
        <v>37.815365614208403</v>
      </c>
    </row>
    <row r="85" spans="1:14" x14ac:dyDescent="0.25">
      <c r="A85">
        <v>10</v>
      </c>
      <c r="B85" t="s">
        <v>37</v>
      </c>
      <c r="C85" s="5">
        <v>4985.7299999999996</v>
      </c>
      <c r="D85" s="19">
        <v>83.653932742999999</v>
      </c>
      <c r="E85" s="19">
        <v>133.54721398000001</v>
      </c>
      <c r="F85" s="2">
        <v>141.31</v>
      </c>
      <c r="G85" s="2"/>
      <c r="H85" s="2">
        <f t="shared" si="21"/>
        <v>45.578885097666671</v>
      </c>
      <c r="I85" s="2">
        <f t="shared" si="22"/>
        <v>125.37900922333334</v>
      </c>
      <c r="J85" s="2">
        <f t="shared" si="23"/>
        <v>161.28333333333333</v>
      </c>
      <c r="K85" s="10">
        <f t="shared" si="24"/>
        <v>1.6892212400118696</v>
      </c>
      <c r="L85" s="12">
        <f t="shared" si="25"/>
        <v>0.85544416114781596</v>
      </c>
      <c r="M85" s="16">
        <f t="shared" si="26"/>
        <v>78.717395154256607</v>
      </c>
      <c r="N85" s="16">
        <f t="shared" si="27"/>
        <v>54.829818825743402</v>
      </c>
    </row>
    <row r="86" spans="1:14" x14ac:dyDescent="0.25">
      <c r="A86">
        <v>11</v>
      </c>
      <c r="B86" t="s">
        <v>38</v>
      </c>
      <c r="C86" s="5">
        <v>8396.65</v>
      </c>
      <c r="D86" s="19">
        <v>87.748086615999995</v>
      </c>
      <c r="E86" s="19">
        <v>123.31669457</v>
      </c>
      <c r="F86" s="2">
        <v>137.27000000000001</v>
      </c>
      <c r="G86" s="2"/>
      <c r="H86" s="2">
        <f t="shared" si="21"/>
        <v>47.933808751666668</v>
      </c>
      <c r="I86" s="2">
        <f t="shared" si="22"/>
        <v>102.24851050266666</v>
      </c>
      <c r="J86" s="2">
        <f t="shared" si="23"/>
        <v>158.42999999999998</v>
      </c>
      <c r="K86" s="10">
        <f t="shared" si="24"/>
        <v>1.5643645952158025</v>
      </c>
      <c r="L86" s="12">
        <f t="shared" si="25"/>
        <v>0.83556907392691537</v>
      </c>
      <c r="M86" s="16">
        <f t="shared" si="26"/>
        <v>80.651546219848868</v>
      </c>
      <c r="N86" s="16">
        <f t="shared" si="27"/>
        <v>42.665148350151128</v>
      </c>
    </row>
    <row r="87" spans="1:14" x14ac:dyDescent="0.25">
      <c r="A87">
        <v>21</v>
      </c>
      <c r="B87" t="s">
        <v>39</v>
      </c>
      <c r="C87" s="5">
        <v>1.1499999999999999</v>
      </c>
      <c r="D87" s="19">
        <v>86.037704468000001</v>
      </c>
      <c r="E87" s="19">
        <v>104.83760707</v>
      </c>
      <c r="F87" s="2">
        <v>138.37</v>
      </c>
      <c r="G87" s="2"/>
      <c r="H87" s="2">
        <f t="shared" si="21"/>
        <v>42.059811909933337</v>
      </c>
      <c r="I87" s="2">
        <f t="shared" si="22"/>
        <v>65.711405013666663</v>
      </c>
      <c r="J87" s="2">
        <f t="shared" si="23"/>
        <v>153.48333333333335</v>
      </c>
      <c r="K87" s="10">
        <f t="shared" si="24"/>
        <v>1.6082483936035736</v>
      </c>
      <c r="L87" s="12">
        <f t="shared" si="25"/>
        <v>0.84289683339662391</v>
      </c>
      <c r="M87" s="16">
        <f t="shared" si="26"/>
        <v>79.772999513670939</v>
      </c>
      <c r="N87" s="16">
        <f t="shared" si="27"/>
        <v>25.064607556329065</v>
      </c>
    </row>
    <row r="88" spans="1:14" x14ac:dyDescent="0.25">
      <c r="A88">
        <v>24</v>
      </c>
      <c r="B88" t="s">
        <v>40</v>
      </c>
      <c r="C88" s="5">
        <v>801.54</v>
      </c>
      <c r="D88" s="19">
        <v>107.98231754</v>
      </c>
      <c r="E88" s="19">
        <v>110.86084237999999</v>
      </c>
      <c r="F88" s="2">
        <v>127.4</v>
      </c>
      <c r="G88" s="2"/>
      <c r="H88" s="2">
        <f t="shared" si="21"/>
        <v>49.478138760666667</v>
      </c>
      <c r="I88" s="2">
        <f t="shared" si="22"/>
        <v>90.711015281666675</v>
      </c>
      <c r="J88" s="2">
        <f t="shared" si="23"/>
        <v>159.90333333333334</v>
      </c>
      <c r="K88" s="10">
        <f t="shared" si="24"/>
        <v>1.1798227978650957</v>
      </c>
      <c r="L88" s="12">
        <f t="shared" si="25"/>
        <v>0.75081675919431423</v>
      </c>
      <c r="M88" s="16">
        <f t="shared" si="26"/>
        <v>89.182427076241581</v>
      </c>
      <c r="N88" s="16">
        <f t="shared" si="27"/>
        <v>21.678415303758413</v>
      </c>
    </row>
    <row r="89" spans="1:14" x14ac:dyDescent="0.25">
      <c r="A89">
        <v>30</v>
      </c>
      <c r="B89" t="s">
        <v>41</v>
      </c>
      <c r="C89" s="5">
        <v>4474.16</v>
      </c>
      <c r="D89" s="19">
        <v>100.98954544999999</v>
      </c>
      <c r="E89" s="19">
        <v>110.371623</v>
      </c>
      <c r="F89" s="2">
        <v>132.94</v>
      </c>
      <c r="G89" s="2"/>
      <c r="H89" s="2">
        <f t="shared" si="21"/>
        <v>48.674361054999999</v>
      </c>
      <c r="I89" s="2">
        <f t="shared" si="22"/>
        <v>89.857183985999995</v>
      </c>
      <c r="J89" s="2">
        <f t="shared" si="23"/>
        <v>162.30666666666664</v>
      </c>
      <c r="K89" s="10">
        <f t="shared" si="24"/>
        <v>1.3163738821442532</v>
      </c>
      <c r="L89" s="12">
        <f t="shared" si="25"/>
        <v>0.78578104152882688</v>
      </c>
      <c r="M89" s="16">
        <f t="shared" si="26"/>
        <v>87.291237227946183</v>
      </c>
      <c r="N89" s="16">
        <f t="shared" si="27"/>
        <v>23.080385772053816</v>
      </c>
    </row>
    <row r="90" spans="1:14" x14ac:dyDescent="0.25">
      <c r="A90">
        <v>35</v>
      </c>
      <c r="B90" t="s">
        <v>42</v>
      </c>
      <c r="C90" s="5">
        <v>1058.27</v>
      </c>
      <c r="D90" s="19">
        <v>95.462223191999996</v>
      </c>
      <c r="E90" s="19">
        <v>91.785224674999995</v>
      </c>
      <c r="F90" s="2">
        <v>138.99</v>
      </c>
      <c r="G90" s="2"/>
      <c r="H90" s="2">
        <f t="shared" si="21"/>
        <v>46.502532819333332</v>
      </c>
      <c r="I90" s="2">
        <f t="shared" si="22"/>
        <v>67.274922541999999</v>
      </c>
      <c r="J90" s="2">
        <f t="shared" si="23"/>
        <v>164.42333333333332</v>
      </c>
      <c r="K90" s="10">
        <f t="shared" si="24"/>
        <v>1.4559686057222243</v>
      </c>
      <c r="L90" s="12">
        <f t="shared" si="25"/>
        <v>0.81569108348830621</v>
      </c>
      <c r="M90" s="16">
        <f t="shared" si="26"/>
        <v>85.654452694453497</v>
      </c>
      <c r="N90" s="16">
        <f t="shared" si="27"/>
        <v>6.1307719805464984</v>
      </c>
    </row>
    <row r="91" spans="1:14" x14ac:dyDescent="0.25">
      <c r="A91">
        <v>39</v>
      </c>
      <c r="B91" t="s">
        <v>43</v>
      </c>
      <c r="C91" s="5">
        <v>98.57</v>
      </c>
      <c r="D91" s="19">
        <v>86.164567602000005</v>
      </c>
      <c r="E91" s="19">
        <v>117.81194676</v>
      </c>
      <c r="F91" s="2">
        <v>135.72</v>
      </c>
      <c r="G91" s="2"/>
      <c r="H91" s="2">
        <f t="shared" si="21"/>
        <v>45.128063767666667</v>
      </c>
      <c r="I91" s="2">
        <f t="shared" si="22"/>
        <v>94.619530554999997</v>
      </c>
      <c r="J91" s="2">
        <f t="shared" si="23"/>
        <v>163.57000000000002</v>
      </c>
      <c r="K91" s="10">
        <f t="shared" si="24"/>
        <v>1.5751254114904853</v>
      </c>
      <c r="L91" s="12">
        <f t="shared" si="25"/>
        <v>0.83740213744980052</v>
      </c>
      <c r="M91" s="16">
        <f t="shared" si="26"/>
        <v>79.369832390587902</v>
      </c>
      <c r="N91" s="16">
        <f t="shared" si="27"/>
        <v>38.442114369412096</v>
      </c>
    </row>
    <row r="92" spans="1:14" x14ac:dyDescent="0.25">
      <c r="A92">
        <v>44</v>
      </c>
      <c r="B92" t="s">
        <v>44</v>
      </c>
      <c r="C92" s="5">
        <v>23422.22</v>
      </c>
      <c r="D92" s="19">
        <v>107.20753001</v>
      </c>
      <c r="E92" s="19">
        <v>104.69105499</v>
      </c>
      <c r="F92" s="2">
        <v>138.66999999999999</v>
      </c>
      <c r="G92" s="2"/>
      <c r="H92" s="2">
        <f t="shared" si="21"/>
        <v>57.446000394333339</v>
      </c>
      <c r="I92" s="2">
        <f t="shared" si="22"/>
        <v>77.844718671666669</v>
      </c>
      <c r="J92" s="2">
        <f t="shared" si="23"/>
        <v>161.4</v>
      </c>
      <c r="K92" s="10">
        <f t="shared" si="24"/>
        <v>1.2934725759194832</v>
      </c>
      <c r="L92" s="12">
        <f t="shared" si="25"/>
        <v>0.7803440819184857</v>
      </c>
      <c r="M92" s="16">
        <f t="shared" si="26"/>
        <v>92.024637738442152</v>
      </c>
      <c r="N92" s="16">
        <f t="shared" si="27"/>
        <v>12.666417251557846</v>
      </c>
    </row>
    <row r="93" spans="1:14" x14ac:dyDescent="0.25">
      <c r="A93">
        <v>47</v>
      </c>
      <c r="B93" t="s">
        <v>45</v>
      </c>
      <c r="C93" s="5">
        <v>21.39</v>
      </c>
      <c r="D93" s="19">
        <v>118.56558630000001</v>
      </c>
      <c r="E93" s="19">
        <v>109.30373521999999</v>
      </c>
      <c r="F93" s="2">
        <v>119.39</v>
      </c>
      <c r="G93" s="2"/>
      <c r="H93" s="2">
        <f t="shared" si="21"/>
        <v>49.585135543999996</v>
      </c>
      <c r="I93" s="2">
        <f t="shared" si="22"/>
        <v>89.786575598333343</v>
      </c>
      <c r="J93" s="2">
        <f t="shared" si="23"/>
        <v>154.31000000000003</v>
      </c>
      <c r="K93" s="10">
        <f t="shared" si="24"/>
        <v>1.0069532292271892</v>
      </c>
      <c r="L93" s="12">
        <f t="shared" si="25"/>
        <v>0.69631780608041038</v>
      </c>
      <c r="M93" s="16">
        <f t="shared" si="26"/>
        <v>90.815261821958927</v>
      </c>
      <c r="N93" s="16">
        <f t="shared" si="27"/>
        <v>18.488473398041066</v>
      </c>
    </row>
    <row r="94" spans="1:14" x14ac:dyDescent="0.25">
      <c r="A94">
        <v>54</v>
      </c>
      <c r="B94" t="s">
        <v>46</v>
      </c>
      <c r="C94" s="5">
        <v>10242.709999999999</v>
      </c>
      <c r="D94" s="19">
        <v>99.026961299000007</v>
      </c>
      <c r="E94" s="19">
        <v>84.187599184999996</v>
      </c>
      <c r="F94" s="2">
        <v>139.58000000000001</v>
      </c>
      <c r="G94" s="2"/>
      <c r="H94" s="2">
        <f t="shared" si="21"/>
        <v>48.302830445000005</v>
      </c>
      <c r="I94" s="2">
        <f t="shared" si="22"/>
        <v>59.961420884333336</v>
      </c>
      <c r="J94" s="2">
        <f t="shared" si="23"/>
        <v>162.51333333333332</v>
      </c>
      <c r="K94" s="10">
        <f t="shared" si="24"/>
        <v>1.4095151276888622</v>
      </c>
      <c r="L94" s="12">
        <f t="shared" si="25"/>
        <v>0.80631861404440719</v>
      </c>
      <c r="M94" s="16">
        <f t="shared" si="26"/>
        <v>84.187599184999996</v>
      </c>
      <c r="N94" s="16">
        <f t="shared" si="27"/>
        <v>0</v>
      </c>
    </row>
    <row r="95" spans="1:14" x14ac:dyDescent="0.25">
      <c r="A95">
        <v>58</v>
      </c>
      <c r="B95" t="s">
        <v>47</v>
      </c>
      <c r="C95" s="5">
        <v>111.18</v>
      </c>
      <c r="D95" s="19">
        <v>88.981391027000001</v>
      </c>
      <c r="E95" s="19">
        <v>112.08524235</v>
      </c>
      <c r="F95" s="2">
        <v>137.06</v>
      </c>
      <c r="G95" s="2"/>
      <c r="H95" s="2">
        <f t="shared" si="21"/>
        <v>45.83849502266667</v>
      </c>
      <c r="I95" s="2">
        <f t="shared" si="22"/>
        <v>87.856491218000016</v>
      </c>
      <c r="J95" s="2">
        <f t="shared" si="23"/>
        <v>164.58666666666667</v>
      </c>
      <c r="K95" s="10">
        <f t="shared" si="24"/>
        <v>1.5403220653002749</v>
      </c>
      <c r="L95" s="12">
        <f t="shared" si="25"/>
        <v>0.83138570024233049</v>
      </c>
      <c r="M95" s="16">
        <f t="shared" si="26"/>
        <v>81.375641696270918</v>
      </c>
      <c r="N95" s="16">
        <f t="shared" si="27"/>
        <v>30.709600653729083</v>
      </c>
    </row>
    <row r="96" spans="1:14" x14ac:dyDescent="0.25">
      <c r="A96">
        <v>63</v>
      </c>
      <c r="B96" t="s">
        <v>48</v>
      </c>
      <c r="C96" s="5">
        <v>1.53</v>
      </c>
      <c r="D96" s="19">
        <v>108.45113524999999</v>
      </c>
      <c r="E96" s="19">
        <v>112.80230751000001</v>
      </c>
      <c r="F96" s="2">
        <v>133.44</v>
      </c>
      <c r="G96" s="2"/>
      <c r="H96" s="2">
        <f t="shared" si="21"/>
        <v>47.892415553999996</v>
      </c>
      <c r="I96" s="2">
        <f t="shared" si="22"/>
        <v>69.700446685000003</v>
      </c>
      <c r="J96" s="2">
        <f t="shared" si="23"/>
        <v>161.94666666666666</v>
      </c>
      <c r="K96" s="10">
        <f t="shared" si="24"/>
        <v>1.230415889076643</v>
      </c>
      <c r="L96" s="12">
        <f t="shared" si="25"/>
        <v>0.76450836135507849</v>
      </c>
      <c r="M96" s="16">
        <f t="shared" si="26"/>
        <v>91.202979666783051</v>
      </c>
      <c r="N96" s="16">
        <f t="shared" si="27"/>
        <v>21.599327843216955</v>
      </c>
    </row>
    <row r="97" spans="1:18" x14ac:dyDescent="0.25">
      <c r="A97">
        <v>68</v>
      </c>
      <c r="B97" t="s">
        <v>49</v>
      </c>
      <c r="C97" s="5">
        <v>3.06</v>
      </c>
      <c r="D97" s="19">
        <v>75.878756205000002</v>
      </c>
      <c r="E97" s="19">
        <v>95.591717148000001</v>
      </c>
      <c r="F97" s="2">
        <v>125.21</v>
      </c>
      <c r="G97" s="2"/>
      <c r="H97" s="2">
        <f t="shared" si="21"/>
        <v>32.005097600999996</v>
      </c>
      <c r="I97" s="2">
        <f t="shared" si="22"/>
        <v>69.130894216000002</v>
      </c>
      <c r="J97" s="2">
        <f t="shared" si="23"/>
        <v>152.88999999999999</v>
      </c>
      <c r="K97" s="10">
        <f t="shared" si="24"/>
        <v>1.6501324779457749</v>
      </c>
      <c r="L97" s="12">
        <f t="shared" si="25"/>
        <v>0.84953842519276213</v>
      </c>
      <c r="M97" s="16">
        <f t="shared" si="26"/>
        <v>70.90811095717936</v>
      </c>
      <c r="N97" s="16">
        <f t="shared" si="27"/>
        <v>24.68360619082064</v>
      </c>
    </row>
    <row r="98" spans="1:18" x14ac:dyDescent="0.25">
      <c r="C98" s="2"/>
      <c r="D98" s="2"/>
      <c r="E98" s="2"/>
      <c r="F98" s="2"/>
      <c r="G98" s="2"/>
      <c r="K98" s="10"/>
      <c r="L98" s="10"/>
      <c r="M98" s="5"/>
      <c r="N98" s="5"/>
    </row>
    <row r="99" spans="1:18" x14ac:dyDescent="0.25">
      <c r="C99" s="2"/>
      <c r="D99" s="2"/>
      <c r="E99" s="2"/>
      <c r="F99" s="2"/>
      <c r="G99" s="2"/>
      <c r="K99" s="10"/>
      <c r="L99" s="10"/>
      <c r="M99" s="5"/>
      <c r="N99" s="5"/>
    </row>
    <row r="100" spans="1:18" x14ac:dyDescent="0.25">
      <c r="C100" s="2"/>
      <c r="D100" s="2"/>
      <c r="E100" s="2"/>
      <c r="F100" s="2"/>
      <c r="G100" s="2"/>
      <c r="K100" s="10"/>
      <c r="L100" s="10"/>
    </row>
    <row r="101" spans="1:18" s="3" customFormat="1" x14ac:dyDescent="0.25">
      <c r="A101" s="3" t="s">
        <v>10</v>
      </c>
      <c r="C101" s="3" t="s">
        <v>3</v>
      </c>
      <c r="D101" s="3" t="s">
        <v>1</v>
      </c>
      <c r="E101" s="3" t="s">
        <v>2</v>
      </c>
      <c r="F101" s="3" t="s">
        <v>24</v>
      </c>
      <c r="H101" s="3" t="s">
        <v>1</v>
      </c>
      <c r="I101" s="3" t="s">
        <v>2</v>
      </c>
      <c r="J101" s="3" t="s">
        <v>24</v>
      </c>
      <c r="K101" s="10" t="s">
        <v>17</v>
      </c>
      <c r="L101" s="10" t="s">
        <v>17</v>
      </c>
      <c r="M101" s="8" t="s">
        <v>25</v>
      </c>
      <c r="N101" s="8" t="s">
        <v>26</v>
      </c>
      <c r="P101" s="8"/>
      <c r="Q101" s="8"/>
      <c r="R101" s="8"/>
    </row>
    <row r="102" spans="1:18" x14ac:dyDescent="0.25">
      <c r="C102" s="3" t="s">
        <v>4</v>
      </c>
      <c r="D102" s="3" t="s">
        <v>18</v>
      </c>
      <c r="E102" s="3" t="s">
        <v>18</v>
      </c>
      <c r="F102" t="s">
        <v>18</v>
      </c>
      <c r="H102" t="s">
        <v>50</v>
      </c>
      <c r="I102" t="s">
        <v>50</v>
      </c>
      <c r="J102" t="s">
        <v>50</v>
      </c>
      <c r="K102" s="10" t="s">
        <v>27</v>
      </c>
      <c r="L102" s="10" t="s">
        <v>29</v>
      </c>
      <c r="M102" s="6"/>
      <c r="N102" s="6"/>
      <c r="P102" s="6"/>
      <c r="Q102" s="6"/>
      <c r="R102" s="6"/>
    </row>
    <row r="103" spans="1:18" x14ac:dyDescent="0.25">
      <c r="A103">
        <v>1</v>
      </c>
      <c r="B103" t="s">
        <v>31</v>
      </c>
      <c r="C103" s="5">
        <v>12716.09</v>
      </c>
      <c r="D103" s="19">
        <v>319.68016354000002</v>
      </c>
      <c r="E103" s="19">
        <v>131.20784621000001</v>
      </c>
      <c r="F103" s="2">
        <v>148.11000000000001</v>
      </c>
      <c r="G103" s="2"/>
      <c r="H103" s="2">
        <f t="shared" ref="H103:H121" si="28">AVERAGE(D103,D79,D55)</f>
        <v>158.99890419066665</v>
      </c>
      <c r="I103" s="2">
        <f t="shared" ref="I103:I121" si="29">AVERAGE(E103,E79,E55)</f>
        <v>119.66091524666668</v>
      </c>
      <c r="J103" s="2">
        <f t="shared" ref="J103:J121" si="30">AVERAGE(F103,F79,F55)</f>
        <v>150.63333333333335</v>
      </c>
      <c r="K103" s="10">
        <f t="shared" ref="K103:K121" si="31">IF(D103&gt;=H103,F103/D103,J103/H103)</f>
        <v>0.46330682004129958</v>
      </c>
      <c r="L103" s="12">
        <f t="shared" ref="L103:L121" si="32">IF(D103&gt;=H103,((F103)/(D103)*TANH((D103)/(F103))*(1-EXP(-(F103)/(D103))))^0.5,((J103)/(H103)*TANH((H103)/(J103))*(1-EXP(-(J103)/(H103))))^0.5)</f>
        <v>0.4089870084782678</v>
      </c>
      <c r="M103" s="16">
        <f t="shared" ref="M103:M121" si="33">IF(D103&gt;=H103,MIN(1.1*L103*D103,E103),MIN(1.1*L103*H103,E103))</f>
        <v>131.20784621000001</v>
      </c>
      <c r="N103" s="16">
        <f t="shared" ref="N103:N121" si="34">MAX(0,E103-M103)</f>
        <v>0</v>
      </c>
      <c r="P103" s="6"/>
      <c r="Q103" s="11"/>
      <c r="R103" s="6"/>
    </row>
    <row r="104" spans="1:18" x14ac:dyDescent="0.25">
      <c r="A104">
        <v>4</v>
      </c>
      <c r="B104" t="s">
        <v>32</v>
      </c>
      <c r="C104" s="5">
        <v>3106.05</v>
      </c>
      <c r="D104" s="19">
        <v>200.82731333000001</v>
      </c>
      <c r="E104" s="19">
        <v>148.43588251</v>
      </c>
      <c r="F104" s="2">
        <v>161.44</v>
      </c>
      <c r="G104" s="2"/>
      <c r="H104" s="2">
        <f t="shared" si="28"/>
        <v>101.23790632133334</v>
      </c>
      <c r="I104" s="2">
        <f t="shared" si="29"/>
        <v>139.96702540333334</v>
      </c>
      <c r="J104" s="2">
        <f t="shared" si="30"/>
        <v>167.56</v>
      </c>
      <c r="K104" s="10">
        <f t="shared" si="31"/>
        <v>0.80387471864806226</v>
      </c>
      <c r="L104" s="12">
        <f t="shared" si="32"/>
        <v>0.61314026872653704</v>
      </c>
      <c r="M104" s="16">
        <f t="shared" si="33"/>
        <v>135.44884414906315</v>
      </c>
      <c r="N104" s="16">
        <f t="shared" si="34"/>
        <v>12.98703836093685</v>
      </c>
      <c r="P104" s="6"/>
      <c r="Q104" s="6"/>
      <c r="R104" s="6"/>
    </row>
    <row r="105" spans="1:18" x14ac:dyDescent="0.25">
      <c r="A105">
        <v>5</v>
      </c>
      <c r="B105" t="s">
        <v>33</v>
      </c>
      <c r="C105" s="5">
        <v>5535.11</v>
      </c>
      <c r="D105" s="19">
        <v>217.12276107</v>
      </c>
      <c r="E105" s="19">
        <v>133.93763147000001</v>
      </c>
      <c r="F105" s="2">
        <v>161.31</v>
      </c>
      <c r="G105" s="2"/>
      <c r="H105" s="2">
        <f t="shared" si="28"/>
        <v>110.95781371700001</v>
      </c>
      <c r="I105" s="2">
        <f t="shared" si="29"/>
        <v>125.47885805333334</v>
      </c>
      <c r="J105" s="2">
        <f t="shared" si="30"/>
        <v>165.76666666666668</v>
      </c>
      <c r="K105" s="10">
        <f t="shared" si="31"/>
        <v>0.74294375773894084</v>
      </c>
      <c r="L105" s="12">
        <f t="shared" si="32"/>
        <v>0.58317166456804392</v>
      </c>
      <c r="M105" s="16">
        <f t="shared" si="33"/>
        <v>133.93763147000001</v>
      </c>
      <c r="N105" s="16">
        <f t="shared" si="34"/>
        <v>0</v>
      </c>
    </row>
    <row r="106" spans="1:18" x14ac:dyDescent="0.25">
      <c r="A106">
        <v>7</v>
      </c>
      <c r="B106" t="s">
        <v>34</v>
      </c>
      <c r="C106" s="5">
        <v>0.38</v>
      </c>
      <c r="D106" s="19">
        <v>317.16415404999998</v>
      </c>
      <c r="E106" s="19">
        <v>115.46592077</v>
      </c>
      <c r="F106" s="2">
        <v>139.25</v>
      </c>
      <c r="G106" s="2"/>
      <c r="H106" s="2">
        <f t="shared" si="28"/>
        <v>136.17477798399997</v>
      </c>
      <c r="I106" s="2">
        <f t="shared" si="29"/>
        <v>94.092184703333331</v>
      </c>
      <c r="J106" s="2">
        <f t="shared" si="30"/>
        <v>152.52666666666667</v>
      </c>
      <c r="K106" s="10">
        <f t="shared" si="31"/>
        <v>0.43904709350618371</v>
      </c>
      <c r="L106" s="12">
        <f t="shared" si="32"/>
        <v>0.3908574189575667</v>
      </c>
      <c r="M106" s="16">
        <f t="shared" si="33"/>
        <v>115.46592077</v>
      </c>
      <c r="N106" s="16">
        <f t="shared" si="34"/>
        <v>0</v>
      </c>
    </row>
    <row r="107" spans="1:18" x14ac:dyDescent="0.25">
      <c r="A107">
        <v>8</v>
      </c>
      <c r="B107" t="s">
        <v>35</v>
      </c>
      <c r="C107" s="5">
        <v>3642.45</v>
      </c>
      <c r="D107" s="19">
        <v>310.73329421</v>
      </c>
      <c r="E107" s="19">
        <v>131.19185597000001</v>
      </c>
      <c r="F107" s="2">
        <v>138.55000000000001</v>
      </c>
      <c r="G107" s="2"/>
      <c r="H107" s="2">
        <f t="shared" si="28"/>
        <v>138.29240338499997</v>
      </c>
      <c r="I107" s="2">
        <f t="shared" si="29"/>
        <v>107.67748700966666</v>
      </c>
      <c r="J107" s="2">
        <f t="shared" si="30"/>
        <v>150.01333333333335</v>
      </c>
      <c r="K107" s="10">
        <f t="shared" si="31"/>
        <v>0.44588076843276747</v>
      </c>
      <c r="L107" s="12">
        <f t="shared" si="32"/>
        <v>0.39601208730603776</v>
      </c>
      <c r="M107" s="16">
        <f t="shared" si="33"/>
        <v>131.19185597000001</v>
      </c>
      <c r="N107" s="16">
        <f t="shared" si="34"/>
        <v>0</v>
      </c>
    </row>
    <row r="108" spans="1:18" x14ac:dyDescent="0.25">
      <c r="A108">
        <v>9</v>
      </c>
      <c r="B108" t="s">
        <v>36</v>
      </c>
      <c r="C108" s="5">
        <v>5208.08</v>
      </c>
      <c r="D108" s="19">
        <v>286.09401639999999</v>
      </c>
      <c r="E108" s="19">
        <v>123.91196266</v>
      </c>
      <c r="F108" s="2">
        <v>142.87</v>
      </c>
      <c r="G108" s="2"/>
      <c r="H108" s="2">
        <f t="shared" si="28"/>
        <v>131.50842042633332</v>
      </c>
      <c r="I108" s="2">
        <f t="shared" si="29"/>
        <v>101.17893831966667</v>
      </c>
      <c r="J108" s="2">
        <f t="shared" si="30"/>
        <v>150.88666666666668</v>
      </c>
      <c r="K108" s="10">
        <f t="shared" si="31"/>
        <v>0.49938129359632427</v>
      </c>
      <c r="L108" s="12">
        <f t="shared" si="32"/>
        <v>0.43505922867586233</v>
      </c>
      <c r="M108" s="16">
        <f t="shared" si="33"/>
        <v>123.91196266</v>
      </c>
      <c r="N108" s="16">
        <f t="shared" si="34"/>
        <v>0</v>
      </c>
    </row>
    <row r="109" spans="1:18" x14ac:dyDescent="0.25">
      <c r="A109">
        <v>10</v>
      </c>
      <c r="B109" t="s">
        <v>37</v>
      </c>
      <c r="C109" s="5">
        <v>4985.7299999999996</v>
      </c>
      <c r="D109" s="19">
        <v>337.62822874</v>
      </c>
      <c r="E109" s="19">
        <v>134.10752289000001</v>
      </c>
      <c r="F109" s="2">
        <v>136.27000000000001</v>
      </c>
      <c r="G109" s="2"/>
      <c r="H109" s="2">
        <f t="shared" si="28"/>
        <v>152.48695412966666</v>
      </c>
      <c r="I109" s="2">
        <f t="shared" si="29"/>
        <v>131.81799769333335</v>
      </c>
      <c r="J109" s="2">
        <f t="shared" si="30"/>
        <v>151.70333333333335</v>
      </c>
      <c r="K109" s="10">
        <f t="shared" si="31"/>
        <v>0.40360961673302059</v>
      </c>
      <c r="L109" s="12">
        <f t="shared" si="32"/>
        <v>0.36353976324538051</v>
      </c>
      <c r="M109" s="16">
        <f t="shared" si="33"/>
        <v>134.10752289000001</v>
      </c>
      <c r="N109" s="16">
        <f t="shared" si="34"/>
        <v>0</v>
      </c>
    </row>
    <row r="110" spans="1:18" x14ac:dyDescent="0.25">
      <c r="A110">
        <v>11</v>
      </c>
      <c r="B110" t="s">
        <v>38</v>
      </c>
      <c r="C110" s="5">
        <v>8396.65</v>
      </c>
      <c r="D110" s="19">
        <v>299.40398191000003</v>
      </c>
      <c r="E110" s="19">
        <v>130.06979772</v>
      </c>
      <c r="F110" s="2">
        <v>145.31</v>
      </c>
      <c r="G110" s="2"/>
      <c r="H110" s="2">
        <f t="shared" si="28"/>
        <v>142.18204590933331</v>
      </c>
      <c r="I110" s="2">
        <f t="shared" si="29"/>
        <v>117.80678095333333</v>
      </c>
      <c r="J110" s="2">
        <f t="shared" si="30"/>
        <v>153.31000000000003</v>
      </c>
      <c r="K110" s="10">
        <f t="shared" si="31"/>
        <v>0.48533088662688451</v>
      </c>
      <c r="L110" s="12">
        <f t="shared" si="32"/>
        <v>0.42503200100281024</v>
      </c>
      <c r="M110" s="16">
        <f t="shared" si="33"/>
        <v>130.06979772</v>
      </c>
      <c r="N110" s="16">
        <f t="shared" si="34"/>
        <v>0</v>
      </c>
    </row>
    <row r="111" spans="1:18" x14ac:dyDescent="0.25">
      <c r="A111">
        <v>21</v>
      </c>
      <c r="B111" t="s">
        <v>39</v>
      </c>
      <c r="C111" s="5">
        <v>1.1499999999999999</v>
      </c>
      <c r="D111" s="19">
        <v>258.05700683999999</v>
      </c>
      <c r="E111" s="19">
        <v>115.32788595</v>
      </c>
      <c r="F111" s="2">
        <v>144.83000000000001</v>
      </c>
      <c r="G111" s="2"/>
      <c r="H111" s="2">
        <f t="shared" si="28"/>
        <v>125.284744264</v>
      </c>
      <c r="I111" s="2">
        <f t="shared" si="29"/>
        <v>92.890312727333324</v>
      </c>
      <c r="J111" s="2">
        <f t="shared" si="30"/>
        <v>151.76000000000002</v>
      </c>
      <c r="K111" s="10">
        <f t="shared" si="31"/>
        <v>0.56123258102345286</v>
      </c>
      <c r="L111" s="12">
        <f t="shared" si="32"/>
        <v>0.47724386166925326</v>
      </c>
      <c r="M111" s="16">
        <f t="shared" si="33"/>
        <v>115.32788595</v>
      </c>
      <c r="N111" s="16">
        <f t="shared" si="34"/>
        <v>0</v>
      </c>
    </row>
    <row r="112" spans="1:18" x14ac:dyDescent="0.25">
      <c r="A112">
        <v>24</v>
      </c>
      <c r="B112" t="s">
        <v>40</v>
      </c>
      <c r="C112" s="5">
        <v>801.54</v>
      </c>
      <c r="D112" s="19">
        <v>236.09412648</v>
      </c>
      <c r="E112" s="19">
        <v>117.61957674</v>
      </c>
      <c r="F112" s="2">
        <v>154.06</v>
      </c>
      <c r="G112" s="2"/>
      <c r="H112" s="2">
        <f t="shared" si="28"/>
        <v>121.47813985200001</v>
      </c>
      <c r="I112" s="2">
        <f t="shared" si="29"/>
        <v>106.41965129366667</v>
      </c>
      <c r="J112" s="2">
        <f t="shared" si="30"/>
        <v>153.31333333333336</v>
      </c>
      <c r="K112" s="10">
        <f t="shared" si="31"/>
        <v>0.65253635190730053</v>
      </c>
      <c r="L112" s="12">
        <f t="shared" si="32"/>
        <v>0.53372619117998998</v>
      </c>
      <c r="M112" s="16">
        <f t="shared" si="33"/>
        <v>117.61957674</v>
      </c>
      <c r="N112" s="16">
        <f t="shared" si="34"/>
        <v>0</v>
      </c>
    </row>
    <row r="113" spans="1:14" x14ac:dyDescent="0.25">
      <c r="A113">
        <v>30</v>
      </c>
      <c r="B113" t="s">
        <v>41</v>
      </c>
      <c r="C113" s="5">
        <v>4474.16</v>
      </c>
      <c r="D113" s="19">
        <v>232.87720884999999</v>
      </c>
      <c r="E113" s="19">
        <v>119.93688542</v>
      </c>
      <c r="F113" s="2">
        <v>157.1</v>
      </c>
      <c r="G113" s="2"/>
      <c r="H113" s="2">
        <f t="shared" si="28"/>
        <v>119.21300724299999</v>
      </c>
      <c r="I113" s="2">
        <f t="shared" si="29"/>
        <v>106.572125035</v>
      </c>
      <c r="J113" s="2">
        <f t="shared" si="30"/>
        <v>158.01333333333332</v>
      </c>
      <c r="K113" s="10">
        <f t="shared" si="31"/>
        <v>0.67460444401491715</v>
      </c>
      <c r="L113" s="12">
        <f t="shared" si="32"/>
        <v>0.54637143980952463</v>
      </c>
      <c r="M113" s="16">
        <f t="shared" si="33"/>
        <v>119.93688542</v>
      </c>
      <c r="N113" s="16">
        <f t="shared" si="34"/>
        <v>0</v>
      </c>
    </row>
    <row r="114" spans="1:14" x14ac:dyDescent="0.25">
      <c r="A114">
        <v>35</v>
      </c>
      <c r="B114" t="s">
        <v>42</v>
      </c>
      <c r="C114" s="5">
        <v>1058.27</v>
      </c>
      <c r="D114" s="19">
        <v>230.65107666</v>
      </c>
      <c r="E114" s="19">
        <v>107.08548335</v>
      </c>
      <c r="F114" s="2">
        <v>157.51</v>
      </c>
      <c r="G114" s="2"/>
      <c r="H114" s="2">
        <f t="shared" si="28"/>
        <v>117.06110874566667</v>
      </c>
      <c r="I114" s="2">
        <f t="shared" si="29"/>
        <v>88.048214158333337</v>
      </c>
      <c r="J114" s="2">
        <f t="shared" si="30"/>
        <v>160.75333333333333</v>
      </c>
      <c r="K114" s="10">
        <f t="shared" si="31"/>
        <v>0.68289297531519266</v>
      </c>
      <c r="L114" s="12">
        <f t="shared" si="32"/>
        <v>0.55102283865197532</v>
      </c>
      <c r="M114" s="16">
        <f t="shared" si="33"/>
        <v>107.08548335</v>
      </c>
      <c r="N114" s="16">
        <f t="shared" si="34"/>
        <v>0</v>
      </c>
    </row>
    <row r="115" spans="1:14" x14ac:dyDescent="0.25">
      <c r="A115">
        <v>39</v>
      </c>
      <c r="B115" t="s">
        <v>43</v>
      </c>
      <c r="C115" s="5">
        <v>98.57</v>
      </c>
      <c r="D115" s="19">
        <v>243.52829414000001</v>
      </c>
      <c r="E115" s="19">
        <v>129.61402387000001</v>
      </c>
      <c r="F115" s="2">
        <v>161.15</v>
      </c>
      <c r="G115" s="2"/>
      <c r="H115" s="2">
        <f t="shared" si="28"/>
        <v>117.71619704833334</v>
      </c>
      <c r="I115" s="2">
        <f t="shared" si="29"/>
        <v>113.50410563933333</v>
      </c>
      <c r="J115" s="2">
        <f t="shared" si="30"/>
        <v>160.65333333333334</v>
      </c>
      <c r="K115" s="10">
        <f t="shared" si="31"/>
        <v>0.66173009000489191</v>
      </c>
      <c r="L115" s="12">
        <f t="shared" si="32"/>
        <v>0.53904071030210721</v>
      </c>
      <c r="M115" s="16">
        <f t="shared" si="33"/>
        <v>129.61402387000001</v>
      </c>
      <c r="N115" s="16">
        <f t="shared" si="34"/>
        <v>0</v>
      </c>
    </row>
    <row r="116" spans="1:14" x14ac:dyDescent="0.25">
      <c r="A116">
        <v>44</v>
      </c>
      <c r="B116" t="s">
        <v>44</v>
      </c>
      <c r="C116" s="5">
        <v>23422.22</v>
      </c>
      <c r="D116" s="19">
        <v>249.56909202</v>
      </c>
      <c r="E116" s="19">
        <v>114.69983526999999</v>
      </c>
      <c r="F116" s="2">
        <v>164.69</v>
      </c>
      <c r="G116" s="2"/>
      <c r="H116" s="2">
        <f t="shared" si="28"/>
        <v>131.33008218033333</v>
      </c>
      <c r="I116" s="2">
        <f t="shared" si="29"/>
        <v>97.930781011000008</v>
      </c>
      <c r="J116" s="2">
        <f t="shared" si="30"/>
        <v>162.10333333333332</v>
      </c>
      <c r="K116" s="10">
        <f t="shared" si="31"/>
        <v>0.65989742025748144</v>
      </c>
      <c r="L116" s="12">
        <f t="shared" si="32"/>
        <v>0.53798663276533398</v>
      </c>
      <c r="M116" s="16">
        <f t="shared" si="33"/>
        <v>114.69983526999999</v>
      </c>
      <c r="N116" s="16">
        <f t="shared" si="34"/>
        <v>0</v>
      </c>
    </row>
    <row r="117" spans="1:14" x14ac:dyDescent="0.25">
      <c r="A117">
        <v>47</v>
      </c>
      <c r="B117" t="s">
        <v>45</v>
      </c>
      <c r="C117" s="5">
        <v>21.39</v>
      </c>
      <c r="D117" s="19">
        <v>190.90302559</v>
      </c>
      <c r="E117" s="19">
        <v>117.04111741</v>
      </c>
      <c r="F117" s="2">
        <v>157.53</v>
      </c>
      <c r="G117" s="2"/>
      <c r="H117" s="2">
        <f t="shared" si="28"/>
        <v>109.11854966866667</v>
      </c>
      <c r="I117" s="2">
        <f t="shared" si="29"/>
        <v>105.99668903666667</v>
      </c>
      <c r="J117" s="2">
        <f t="shared" si="30"/>
        <v>149.81333333333336</v>
      </c>
      <c r="K117" s="10">
        <f t="shared" si="31"/>
        <v>0.82518335952582111</v>
      </c>
      <c r="L117" s="12">
        <f t="shared" si="32"/>
        <v>0.62302731884045515</v>
      </c>
      <c r="M117" s="16">
        <f t="shared" si="33"/>
        <v>117.04111741</v>
      </c>
      <c r="N117" s="16">
        <f t="shared" si="34"/>
        <v>0</v>
      </c>
    </row>
    <row r="118" spans="1:14" x14ac:dyDescent="0.25">
      <c r="A118">
        <v>54</v>
      </c>
      <c r="B118" t="s">
        <v>46</v>
      </c>
      <c r="C118" s="5">
        <v>10242.709999999999</v>
      </c>
      <c r="D118" s="19">
        <v>219.33476532</v>
      </c>
      <c r="E118" s="19">
        <v>104.05277873999999</v>
      </c>
      <c r="F118" s="2">
        <v>163.41999999999999</v>
      </c>
      <c r="G118" s="2"/>
      <c r="H118" s="2">
        <f t="shared" si="28"/>
        <v>114.63488710266667</v>
      </c>
      <c r="I118" s="2">
        <f t="shared" si="29"/>
        <v>82.398465736666665</v>
      </c>
      <c r="J118" s="2">
        <f t="shared" si="30"/>
        <v>162.09666666666666</v>
      </c>
      <c r="K118" s="10">
        <f t="shared" si="31"/>
        <v>0.74507112341072435</v>
      </c>
      <c r="L118" s="12">
        <f t="shared" si="32"/>
        <v>0.58426186758044518</v>
      </c>
      <c r="M118" s="16">
        <f t="shared" si="33"/>
        <v>104.05277873999999</v>
      </c>
      <c r="N118" s="16">
        <f t="shared" si="34"/>
        <v>0</v>
      </c>
    </row>
    <row r="119" spans="1:14" x14ac:dyDescent="0.25">
      <c r="A119">
        <v>58</v>
      </c>
      <c r="B119" t="s">
        <v>47</v>
      </c>
      <c r="C119" s="5">
        <v>111.18</v>
      </c>
      <c r="D119" s="19">
        <v>238.37429293</v>
      </c>
      <c r="E119" s="19">
        <v>121.63733028999999</v>
      </c>
      <c r="F119" s="2">
        <v>162.16999999999999</v>
      </c>
      <c r="G119" s="2"/>
      <c r="H119" s="2">
        <f t="shared" si="28"/>
        <v>117.260899021</v>
      </c>
      <c r="I119" s="2">
        <f t="shared" si="29"/>
        <v>107.23732773833335</v>
      </c>
      <c r="J119" s="2">
        <f t="shared" si="30"/>
        <v>162.06333333333336</v>
      </c>
      <c r="K119" s="10">
        <f t="shared" si="31"/>
        <v>0.68031664827055049</v>
      </c>
      <c r="L119" s="12">
        <f t="shared" si="32"/>
        <v>0.54958272549292664</v>
      </c>
      <c r="M119" s="16">
        <f t="shared" si="33"/>
        <v>121.63733028999999</v>
      </c>
      <c r="N119" s="16">
        <f t="shared" si="34"/>
        <v>0</v>
      </c>
    </row>
    <row r="120" spans="1:14" x14ac:dyDescent="0.25">
      <c r="A120">
        <v>63</v>
      </c>
      <c r="B120" t="s">
        <v>48</v>
      </c>
      <c r="C120" s="5">
        <v>1.53</v>
      </c>
      <c r="D120" s="19">
        <v>252.67185058999999</v>
      </c>
      <c r="E120" s="19">
        <v>116.7881012</v>
      </c>
      <c r="F120" s="2">
        <v>145.37</v>
      </c>
      <c r="G120" s="2"/>
      <c r="H120" s="2">
        <f t="shared" si="28"/>
        <v>128.06675364166665</v>
      </c>
      <c r="I120" s="2">
        <f t="shared" si="29"/>
        <v>100.88215739033335</v>
      </c>
      <c r="J120" s="2">
        <f t="shared" si="30"/>
        <v>151.50666666666666</v>
      </c>
      <c r="K120" s="10">
        <f t="shared" si="31"/>
        <v>0.57533120393330162</v>
      </c>
      <c r="L120" s="12">
        <f t="shared" si="32"/>
        <v>0.48641266199448535</v>
      </c>
      <c r="M120" s="16">
        <f t="shared" si="33"/>
        <v>116.7881012</v>
      </c>
      <c r="N120" s="16">
        <f t="shared" si="34"/>
        <v>0</v>
      </c>
    </row>
    <row r="121" spans="1:14" x14ac:dyDescent="0.25">
      <c r="A121">
        <v>68</v>
      </c>
      <c r="B121" t="s">
        <v>49</v>
      </c>
      <c r="C121" s="5">
        <v>3.06</v>
      </c>
      <c r="D121" s="19">
        <v>228.19622802999999</v>
      </c>
      <c r="E121" s="19">
        <v>108.51448535999999</v>
      </c>
      <c r="F121" s="2">
        <v>140.79</v>
      </c>
      <c r="G121" s="2"/>
      <c r="H121" s="2">
        <f t="shared" si="28"/>
        <v>106.36160161833334</v>
      </c>
      <c r="I121" s="2">
        <f t="shared" si="29"/>
        <v>89.993081188666665</v>
      </c>
      <c r="J121" s="2">
        <f t="shared" si="30"/>
        <v>148.77333333333334</v>
      </c>
      <c r="K121" s="10">
        <f t="shared" si="31"/>
        <v>0.61696900608493377</v>
      </c>
      <c r="L121" s="12">
        <f t="shared" si="32"/>
        <v>0.51253173981018263</v>
      </c>
      <c r="M121" s="16">
        <f t="shared" si="33"/>
        <v>108.51448535999999</v>
      </c>
      <c r="N121" s="16">
        <f t="shared" si="34"/>
        <v>0</v>
      </c>
    </row>
    <row r="122" spans="1:14" x14ac:dyDescent="0.25">
      <c r="C122" s="2"/>
      <c r="D122" s="2"/>
      <c r="E122" s="2"/>
      <c r="F122" s="2"/>
      <c r="G122" s="2"/>
      <c r="K122" s="10"/>
      <c r="L122" s="10"/>
      <c r="M122" s="5"/>
      <c r="N122" s="5"/>
    </row>
    <row r="123" spans="1:14" x14ac:dyDescent="0.25">
      <c r="C123" s="2"/>
      <c r="D123" s="2"/>
      <c r="E123" s="2"/>
      <c r="F123" s="2"/>
      <c r="G123" s="2"/>
      <c r="K123" s="10"/>
      <c r="L123" s="10"/>
    </row>
    <row r="124" spans="1:14" x14ac:dyDescent="0.25">
      <c r="C124" s="2"/>
      <c r="D124" s="2"/>
      <c r="E124" s="2"/>
      <c r="F124" s="2"/>
      <c r="G124" s="2"/>
      <c r="K124" s="10"/>
      <c r="L124" s="10"/>
    </row>
    <row r="125" spans="1:14" s="3" customFormat="1" x14ac:dyDescent="0.25">
      <c r="A125" s="3" t="s">
        <v>11</v>
      </c>
      <c r="C125" s="3" t="s">
        <v>3</v>
      </c>
      <c r="D125" s="3" t="s">
        <v>1</v>
      </c>
      <c r="E125" s="3" t="s">
        <v>2</v>
      </c>
      <c r="F125" s="3" t="s">
        <v>24</v>
      </c>
      <c r="H125" s="3" t="s">
        <v>1</v>
      </c>
      <c r="I125" s="3" t="s">
        <v>2</v>
      </c>
      <c r="J125" s="3" t="s">
        <v>24</v>
      </c>
      <c r="K125" s="10" t="s">
        <v>17</v>
      </c>
      <c r="L125" s="10" t="s">
        <v>17</v>
      </c>
      <c r="M125" s="8" t="s">
        <v>25</v>
      </c>
      <c r="N125" s="8" t="s">
        <v>26</v>
      </c>
    </row>
    <row r="126" spans="1:14" x14ac:dyDescent="0.25">
      <c r="C126" s="3" t="s">
        <v>4</v>
      </c>
      <c r="D126" s="3" t="s">
        <v>18</v>
      </c>
      <c r="E126" s="3" t="s">
        <v>18</v>
      </c>
      <c r="F126" t="s">
        <v>18</v>
      </c>
      <c r="H126" t="s">
        <v>50</v>
      </c>
      <c r="I126" t="s">
        <v>50</v>
      </c>
      <c r="J126" t="s">
        <v>50</v>
      </c>
      <c r="K126" s="10" t="s">
        <v>27</v>
      </c>
      <c r="L126" s="10" t="s">
        <v>29</v>
      </c>
      <c r="M126" s="6"/>
      <c r="N126" s="6"/>
    </row>
    <row r="127" spans="1:14" x14ac:dyDescent="0.25">
      <c r="A127">
        <v>1</v>
      </c>
      <c r="B127" t="s">
        <v>31</v>
      </c>
      <c r="C127" s="5">
        <v>12716.09</v>
      </c>
      <c r="D127" s="19">
        <v>240.16113322999999</v>
      </c>
      <c r="E127" s="19">
        <v>128.42879565000001</v>
      </c>
      <c r="F127" s="15">
        <v>152.93813890000001</v>
      </c>
      <c r="G127" s="2"/>
      <c r="H127" s="2">
        <f t="shared" ref="H127:H145" si="35">AVERAGE(D127,D103,D79)</f>
        <v>220.95530306333333</v>
      </c>
      <c r="I127" s="2">
        <f t="shared" ref="I127:I145" si="36">AVERAGE(E127,E103,E79)</f>
        <v>128.09245805333333</v>
      </c>
      <c r="J127" s="2">
        <f t="shared" ref="J127:J145" si="37">AVERAGE(F127,F103,F79)</f>
        <v>144.71271296666669</v>
      </c>
      <c r="K127" s="10">
        <f t="shared" ref="K127:K145" si="38">IF(D127&gt;=H127,F127/D127,J127/H127)</f>
        <v>0.6368146953800915</v>
      </c>
      <c r="L127" s="12">
        <f t="shared" ref="L127:L145" si="39">IF(D127&gt;=H127,((F127)/(D127)*TANH((D127)/(F127))*(1-EXP(-(F127)/(D127))))^0.5,((J127)/(H127)*TANH((H127)/(J127))*(1-EXP(-(J127)/(H127))))^0.5)</f>
        <v>0.52448287139008853</v>
      </c>
      <c r="M127" s="16">
        <f t="shared" ref="M127:M145" si="40">IF(D127&gt;=H127,MIN(1.1*L127*D127,E127),MIN(1.1*L127*H127,E127))</f>
        <v>128.42879565000001</v>
      </c>
      <c r="N127" s="16">
        <f t="shared" ref="N127:N145" si="41">MAX(0,E127-M127)</f>
        <v>0</v>
      </c>
    </row>
    <row r="128" spans="1:14" x14ac:dyDescent="0.25">
      <c r="A128">
        <v>4</v>
      </c>
      <c r="B128" t="s">
        <v>32</v>
      </c>
      <c r="C128" s="5">
        <v>3106.05</v>
      </c>
      <c r="D128" s="19">
        <v>145.72441018999999</v>
      </c>
      <c r="E128" s="19">
        <v>131.72766408000001</v>
      </c>
      <c r="F128" s="15">
        <v>166.79315606</v>
      </c>
      <c r="G128" s="2"/>
      <c r="H128" s="2">
        <f t="shared" si="35"/>
        <v>142.39710703733331</v>
      </c>
      <c r="I128" s="2">
        <f t="shared" si="36"/>
        <v>139.97679036666668</v>
      </c>
      <c r="J128" s="2">
        <f t="shared" si="37"/>
        <v>158.61771868666668</v>
      </c>
      <c r="K128" s="10">
        <f t="shared" si="38"/>
        <v>1.1445793868201624</v>
      </c>
      <c r="L128" s="12">
        <f t="shared" si="39"/>
        <v>0.74071852541568028</v>
      </c>
      <c r="M128" s="16">
        <f t="shared" si="40"/>
        <v>118.73484725630719</v>
      </c>
      <c r="N128" s="16">
        <f t="shared" si="41"/>
        <v>12.99281682369282</v>
      </c>
    </row>
    <row r="129" spans="1:14" x14ac:dyDescent="0.25">
      <c r="A129">
        <v>5</v>
      </c>
      <c r="B129" t="s">
        <v>33</v>
      </c>
      <c r="C129" s="5">
        <v>5535.11</v>
      </c>
      <c r="D129" s="19">
        <v>166.39899037999999</v>
      </c>
      <c r="E129" s="19">
        <v>129.85572865</v>
      </c>
      <c r="F129" s="15">
        <v>165.10391772</v>
      </c>
      <c r="G129" s="2"/>
      <c r="H129" s="2">
        <f t="shared" si="35"/>
        <v>157.78372846166667</v>
      </c>
      <c r="I129" s="2">
        <f t="shared" si="36"/>
        <v>130.29100853333333</v>
      </c>
      <c r="J129" s="2">
        <f t="shared" si="37"/>
        <v>156.59797257333332</v>
      </c>
      <c r="K129" s="10">
        <f t="shared" si="38"/>
        <v>0.99221706419586753</v>
      </c>
      <c r="L129" s="12">
        <f t="shared" si="39"/>
        <v>0.69104626056286289</v>
      </c>
      <c r="M129" s="16">
        <f t="shared" si="40"/>
        <v>126.48834006988827</v>
      </c>
      <c r="N129" s="16">
        <f t="shared" si="41"/>
        <v>3.3673885801117365</v>
      </c>
    </row>
    <row r="130" spans="1:14" x14ac:dyDescent="0.25">
      <c r="A130">
        <v>7</v>
      </c>
      <c r="B130" t="s">
        <v>34</v>
      </c>
      <c r="C130" s="5">
        <v>0.38</v>
      </c>
      <c r="D130" s="19">
        <v>221.36157227000001</v>
      </c>
      <c r="E130" s="19">
        <v>131.58607101000001</v>
      </c>
      <c r="F130" s="15">
        <v>141.95866487000001</v>
      </c>
      <c r="G130" s="2"/>
      <c r="H130" s="2">
        <f t="shared" si="35"/>
        <v>195.54496002266669</v>
      </c>
      <c r="I130" s="2">
        <f t="shared" si="36"/>
        <v>116.96337721000002</v>
      </c>
      <c r="J130" s="2">
        <f t="shared" si="37"/>
        <v>141.59288828999999</v>
      </c>
      <c r="K130" s="10">
        <f t="shared" si="38"/>
        <v>0.64129768963173794</v>
      </c>
      <c r="L130" s="12">
        <f t="shared" si="39"/>
        <v>0.52713866806789644</v>
      </c>
      <c r="M130" s="16">
        <f t="shared" si="40"/>
        <v>128.35706880460555</v>
      </c>
      <c r="N130" s="16">
        <f t="shared" si="41"/>
        <v>3.2290022053944654</v>
      </c>
    </row>
    <row r="131" spans="1:14" x14ac:dyDescent="0.25">
      <c r="A131">
        <v>8</v>
      </c>
      <c r="B131" t="s">
        <v>35</v>
      </c>
      <c r="C131" s="5">
        <v>3642.45</v>
      </c>
      <c r="D131" s="19">
        <v>196.21049353000001</v>
      </c>
      <c r="E131" s="19">
        <v>132.16509969000001</v>
      </c>
      <c r="F131" s="15">
        <v>146.49557354999999</v>
      </c>
      <c r="G131" s="2"/>
      <c r="H131" s="2">
        <f t="shared" si="35"/>
        <v>191.45081169666665</v>
      </c>
      <c r="I131" s="2">
        <f t="shared" si="36"/>
        <v>126.85369845333334</v>
      </c>
      <c r="J131" s="2">
        <f t="shared" si="37"/>
        <v>140.85519118333332</v>
      </c>
      <c r="K131" s="10">
        <f t="shared" si="38"/>
        <v>0.74662456076846495</v>
      </c>
      <c r="L131" s="12">
        <f t="shared" si="39"/>
        <v>0.58505589820782899</v>
      </c>
      <c r="M131" s="16">
        <f t="shared" si="40"/>
        <v>126.27351718299514</v>
      </c>
      <c r="N131" s="16">
        <f t="shared" si="41"/>
        <v>5.8915825070048697</v>
      </c>
    </row>
    <row r="132" spans="1:14" x14ac:dyDescent="0.25">
      <c r="A132">
        <v>9</v>
      </c>
      <c r="B132" t="s">
        <v>36</v>
      </c>
      <c r="C132" s="5">
        <v>5208.08</v>
      </c>
      <c r="D132" s="19">
        <v>200.91420249000001</v>
      </c>
      <c r="E132" s="19">
        <v>125.47474049</v>
      </c>
      <c r="F132" s="15">
        <v>148.85557818999999</v>
      </c>
      <c r="G132" s="2"/>
      <c r="H132" s="2">
        <f t="shared" si="35"/>
        <v>186.76306069633333</v>
      </c>
      <c r="I132" s="2">
        <f t="shared" si="36"/>
        <v>119.40128464999999</v>
      </c>
      <c r="J132" s="2">
        <f t="shared" si="37"/>
        <v>143.19185939666667</v>
      </c>
      <c r="K132" s="10">
        <f t="shared" si="38"/>
        <v>0.74089126774105929</v>
      </c>
      <c r="L132" s="12">
        <f t="shared" si="39"/>
        <v>0.58211674455448881</v>
      </c>
      <c r="M132" s="16">
        <f t="shared" si="40"/>
        <v>125.47474049</v>
      </c>
      <c r="N132" s="16">
        <f t="shared" si="41"/>
        <v>0</v>
      </c>
    </row>
    <row r="133" spans="1:14" x14ac:dyDescent="0.25">
      <c r="A133">
        <v>10</v>
      </c>
      <c r="B133" t="s">
        <v>37</v>
      </c>
      <c r="C133" s="5">
        <v>4985.7299999999996</v>
      </c>
      <c r="D133" s="19">
        <v>229.07812288</v>
      </c>
      <c r="E133" s="19">
        <v>128.73213684999999</v>
      </c>
      <c r="F133" s="15">
        <v>139.82679762999999</v>
      </c>
      <c r="G133" s="2"/>
      <c r="H133" s="2">
        <f t="shared" si="35"/>
        <v>216.78676145433334</v>
      </c>
      <c r="I133" s="2">
        <f t="shared" si="36"/>
        <v>132.12895790666667</v>
      </c>
      <c r="J133" s="2">
        <f t="shared" si="37"/>
        <v>139.13559920999998</v>
      </c>
      <c r="K133" s="10">
        <f t="shared" si="38"/>
        <v>0.61038913656214433</v>
      </c>
      <c r="L133" s="12">
        <f t="shared" si="39"/>
        <v>0.50849886620985707</v>
      </c>
      <c r="M133" s="16">
        <f t="shared" si="40"/>
        <v>128.13456233375857</v>
      </c>
      <c r="N133" s="16">
        <f t="shared" si="41"/>
        <v>0.59757451624142277</v>
      </c>
    </row>
    <row r="134" spans="1:14" x14ac:dyDescent="0.25">
      <c r="A134">
        <v>11</v>
      </c>
      <c r="B134" t="s">
        <v>38</v>
      </c>
      <c r="C134" s="5">
        <v>8396.65</v>
      </c>
      <c r="D134" s="19">
        <v>216.02205219000001</v>
      </c>
      <c r="E134" s="19">
        <v>128.13628191000001</v>
      </c>
      <c r="F134" s="15">
        <v>151.02430587000001</v>
      </c>
      <c r="G134" s="2"/>
      <c r="H134" s="2">
        <f t="shared" si="35"/>
        <v>201.05804023866668</v>
      </c>
      <c r="I134" s="2">
        <f t="shared" si="36"/>
        <v>127.17425806666665</v>
      </c>
      <c r="J134" s="2">
        <f t="shared" si="37"/>
        <v>144.53476862333332</v>
      </c>
      <c r="K134" s="10">
        <f t="shared" si="38"/>
        <v>0.69911522614907906</v>
      </c>
      <c r="L134" s="12">
        <f t="shared" si="39"/>
        <v>0.55997393733524192</v>
      </c>
      <c r="M134" s="16">
        <f t="shared" si="40"/>
        <v>128.13628191000001</v>
      </c>
      <c r="N134" s="16">
        <f t="shared" si="41"/>
        <v>0</v>
      </c>
    </row>
    <row r="135" spans="1:14" x14ac:dyDescent="0.25">
      <c r="A135">
        <v>21</v>
      </c>
      <c r="B135" t="s">
        <v>39</v>
      </c>
      <c r="C135" s="5">
        <v>1.1499999999999999</v>
      </c>
      <c r="D135" s="19">
        <v>192.6557966</v>
      </c>
      <c r="E135" s="19">
        <v>116.52180226999999</v>
      </c>
      <c r="F135" s="15">
        <v>154.99099422</v>
      </c>
      <c r="G135" s="2"/>
      <c r="H135" s="2">
        <f t="shared" si="35"/>
        <v>178.91683596933333</v>
      </c>
      <c r="I135" s="2">
        <f t="shared" si="36"/>
        <v>112.22909843000001</v>
      </c>
      <c r="J135" s="2">
        <f t="shared" si="37"/>
        <v>146.06366474000001</v>
      </c>
      <c r="K135" s="10">
        <f t="shared" si="38"/>
        <v>0.80449691602998463</v>
      </c>
      <c r="L135" s="12">
        <f t="shared" si="39"/>
        <v>0.61343320337234319</v>
      </c>
      <c r="M135" s="16">
        <f t="shared" si="40"/>
        <v>116.52180226999999</v>
      </c>
      <c r="N135" s="16">
        <f t="shared" si="41"/>
        <v>0</v>
      </c>
    </row>
    <row r="136" spans="1:14" x14ac:dyDescent="0.25">
      <c r="A136">
        <v>24</v>
      </c>
      <c r="B136" t="s">
        <v>40</v>
      </c>
      <c r="C136" s="5">
        <v>801.54</v>
      </c>
      <c r="D136" s="19">
        <v>184.24873538</v>
      </c>
      <c r="E136" s="19">
        <v>113.78178011</v>
      </c>
      <c r="F136" s="15">
        <v>155.97906609</v>
      </c>
      <c r="G136" s="2"/>
      <c r="H136" s="2">
        <f t="shared" si="35"/>
        <v>176.10839313333335</v>
      </c>
      <c r="I136" s="2">
        <f t="shared" si="36"/>
        <v>114.08739974333334</v>
      </c>
      <c r="J136" s="2">
        <f t="shared" si="37"/>
        <v>145.81302202999998</v>
      </c>
      <c r="K136" s="10">
        <f t="shared" si="38"/>
        <v>0.84656790597940446</v>
      </c>
      <c r="L136" s="12">
        <f t="shared" si="39"/>
        <v>0.63265466536187476</v>
      </c>
      <c r="M136" s="16">
        <f t="shared" si="40"/>
        <v>113.78178011</v>
      </c>
      <c r="N136" s="16">
        <f t="shared" si="41"/>
        <v>0</v>
      </c>
    </row>
    <row r="137" spans="1:14" x14ac:dyDescent="0.25">
      <c r="A137">
        <v>30</v>
      </c>
      <c r="B137" t="s">
        <v>41</v>
      </c>
      <c r="C137" s="5">
        <v>4474.16</v>
      </c>
      <c r="D137" s="19">
        <v>185.83453367000001</v>
      </c>
      <c r="E137" s="19">
        <v>119.22939348</v>
      </c>
      <c r="F137" s="15">
        <v>160.71841591</v>
      </c>
      <c r="G137" s="2"/>
      <c r="H137" s="2">
        <f t="shared" si="35"/>
        <v>173.2337626566667</v>
      </c>
      <c r="I137" s="2">
        <f t="shared" si="36"/>
        <v>116.51263396666667</v>
      </c>
      <c r="J137" s="2">
        <f t="shared" si="37"/>
        <v>150.25280530333333</v>
      </c>
      <c r="K137" s="10">
        <f t="shared" si="38"/>
        <v>0.86484687606771438</v>
      </c>
      <c r="L137" s="12">
        <f t="shared" si="39"/>
        <v>0.64065634143556338</v>
      </c>
      <c r="M137" s="16">
        <f t="shared" si="40"/>
        <v>119.22939348</v>
      </c>
      <c r="N137" s="16">
        <f t="shared" si="41"/>
        <v>0</v>
      </c>
    </row>
    <row r="138" spans="1:14" x14ac:dyDescent="0.25">
      <c r="A138">
        <v>35</v>
      </c>
      <c r="B138" t="s">
        <v>42</v>
      </c>
      <c r="C138" s="5">
        <v>1058.27</v>
      </c>
      <c r="D138" s="19">
        <v>186.35393513</v>
      </c>
      <c r="E138" s="19">
        <v>110.41323917</v>
      </c>
      <c r="F138" s="15">
        <v>161.61162877999999</v>
      </c>
      <c r="G138" s="2"/>
      <c r="H138" s="2">
        <f t="shared" si="35"/>
        <v>170.82241166066669</v>
      </c>
      <c r="I138" s="2">
        <f t="shared" si="36"/>
        <v>103.094649065</v>
      </c>
      <c r="J138" s="2">
        <f t="shared" si="37"/>
        <v>152.70387625999999</v>
      </c>
      <c r="K138" s="10">
        <f t="shared" si="38"/>
        <v>0.86722949352939693</v>
      </c>
      <c r="L138" s="12">
        <f t="shared" si="39"/>
        <v>0.64168420026560669</v>
      </c>
      <c r="M138" s="16">
        <f t="shared" si="40"/>
        <v>110.41323917</v>
      </c>
      <c r="N138" s="16">
        <f t="shared" si="41"/>
        <v>0</v>
      </c>
    </row>
    <row r="139" spans="1:14" x14ac:dyDescent="0.25">
      <c r="A139">
        <v>39</v>
      </c>
      <c r="B139" t="s">
        <v>43</v>
      </c>
      <c r="C139" s="5">
        <v>98.57</v>
      </c>
      <c r="D139" s="19">
        <v>172.38803884000001</v>
      </c>
      <c r="E139" s="19">
        <v>128.41419471</v>
      </c>
      <c r="F139" s="15">
        <v>164.80600493</v>
      </c>
      <c r="G139" s="2"/>
      <c r="H139" s="2">
        <f t="shared" si="35"/>
        <v>167.36030019400002</v>
      </c>
      <c r="I139" s="2">
        <f t="shared" si="36"/>
        <v>125.28005511333335</v>
      </c>
      <c r="J139" s="2">
        <f t="shared" si="37"/>
        <v>153.89200164333332</v>
      </c>
      <c r="K139" s="10">
        <f t="shared" si="38"/>
        <v>0.95601763346796242</v>
      </c>
      <c r="L139" s="12">
        <f t="shared" si="39"/>
        <v>0.67762816788430691</v>
      </c>
      <c r="M139" s="16">
        <f t="shared" si="40"/>
        <v>128.41419471</v>
      </c>
      <c r="N139" s="16">
        <f t="shared" si="41"/>
        <v>0</v>
      </c>
    </row>
    <row r="140" spans="1:14" x14ac:dyDescent="0.25">
      <c r="A140">
        <v>44</v>
      </c>
      <c r="B140" t="s">
        <v>44</v>
      </c>
      <c r="C140" s="5">
        <v>23422.22</v>
      </c>
      <c r="D140" s="19">
        <v>190.89758165000001</v>
      </c>
      <c r="E140" s="19">
        <v>115.85768009</v>
      </c>
      <c r="F140" s="15">
        <v>168.60196991999999</v>
      </c>
      <c r="G140" s="2"/>
      <c r="H140" s="2">
        <f t="shared" si="35"/>
        <v>182.55806789333334</v>
      </c>
      <c r="I140" s="2">
        <f t="shared" si="36"/>
        <v>111.74952345000001</v>
      </c>
      <c r="J140" s="2">
        <f t="shared" si="37"/>
        <v>157.32065664000001</v>
      </c>
      <c r="K140" s="10">
        <f t="shared" si="38"/>
        <v>0.88320642127945981</v>
      </c>
      <c r="L140" s="12">
        <f t="shared" si="39"/>
        <v>0.64848802399980887</v>
      </c>
      <c r="M140" s="16">
        <f t="shared" si="40"/>
        <v>115.85768009</v>
      </c>
      <c r="N140" s="16">
        <f t="shared" si="41"/>
        <v>0</v>
      </c>
    </row>
    <row r="141" spans="1:14" x14ac:dyDescent="0.25">
      <c r="A141">
        <v>47</v>
      </c>
      <c r="B141" t="s">
        <v>45</v>
      </c>
      <c r="C141" s="5">
        <v>21.39</v>
      </c>
      <c r="D141" s="19">
        <v>150.78185109</v>
      </c>
      <c r="E141" s="19">
        <v>116.05831471</v>
      </c>
      <c r="F141" s="15">
        <v>152.57369403000001</v>
      </c>
      <c r="G141" s="2"/>
      <c r="H141" s="2">
        <f t="shared" si="35"/>
        <v>153.41682099333335</v>
      </c>
      <c r="I141" s="2">
        <f t="shared" si="36"/>
        <v>114.13438911333333</v>
      </c>
      <c r="J141" s="2">
        <f t="shared" si="37"/>
        <v>143.16456467666669</v>
      </c>
      <c r="K141" s="10">
        <f t="shared" si="38"/>
        <v>0.93317384462612374</v>
      </c>
      <c r="L141" s="12">
        <f t="shared" si="39"/>
        <v>0.66880449743824999</v>
      </c>
      <c r="M141" s="16">
        <f t="shared" si="40"/>
        <v>112.8664458493223</v>
      </c>
      <c r="N141" s="16">
        <f t="shared" si="41"/>
        <v>3.191868860677701</v>
      </c>
    </row>
    <row r="142" spans="1:14" x14ac:dyDescent="0.25">
      <c r="A142">
        <v>54</v>
      </c>
      <c r="B142" t="s">
        <v>46</v>
      </c>
      <c r="C142" s="5">
        <v>10242.709999999999</v>
      </c>
      <c r="D142" s="19">
        <v>173.20097014000001</v>
      </c>
      <c r="E142" s="19">
        <v>108.40531798000001</v>
      </c>
      <c r="F142" s="15">
        <v>167.00372235</v>
      </c>
      <c r="G142" s="2"/>
      <c r="H142" s="2">
        <f t="shared" si="35"/>
        <v>163.85423225299999</v>
      </c>
      <c r="I142" s="2">
        <f t="shared" si="36"/>
        <v>98.881898635000013</v>
      </c>
      <c r="J142" s="2">
        <f t="shared" si="37"/>
        <v>156.66790745</v>
      </c>
      <c r="K142" s="10">
        <f t="shared" si="38"/>
        <v>0.96421932403155297</v>
      </c>
      <c r="L142" s="12">
        <f t="shared" si="39"/>
        <v>0.68072795850389811</v>
      </c>
      <c r="M142" s="16">
        <f t="shared" si="40"/>
        <v>108.40531798000001</v>
      </c>
      <c r="N142" s="16">
        <f t="shared" si="41"/>
        <v>0</v>
      </c>
    </row>
    <row r="143" spans="1:14" x14ac:dyDescent="0.25">
      <c r="A143">
        <v>58</v>
      </c>
      <c r="B143" t="s">
        <v>47</v>
      </c>
      <c r="C143" s="5">
        <v>111.18</v>
      </c>
      <c r="D143" s="19">
        <v>172.72540595999999</v>
      </c>
      <c r="E143" s="19">
        <v>121.57463826</v>
      </c>
      <c r="F143" s="15">
        <v>165.23484474</v>
      </c>
      <c r="G143" s="2"/>
      <c r="H143" s="2">
        <f t="shared" si="35"/>
        <v>166.693696639</v>
      </c>
      <c r="I143" s="2">
        <f t="shared" si="36"/>
        <v>118.43240363333332</v>
      </c>
      <c r="J143" s="2">
        <f t="shared" si="37"/>
        <v>154.82161491333332</v>
      </c>
      <c r="K143" s="10">
        <f t="shared" si="38"/>
        <v>0.9566331242449958</v>
      </c>
      <c r="L143" s="12">
        <f t="shared" si="39"/>
        <v>0.67786202535507334</v>
      </c>
      <c r="M143" s="16">
        <f t="shared" si="40"/>
        <v>121.57463826</v>
      </c>
      <c r="N143" s="16">
        <f t="shared" si="41"/>
        <v>0</v>
      </c>
    </row>
    <row r="144" spans="1:14" x14ac:dyDescent="0.25">
      <c r="A144">
        <v>63</v>
      </c>
      <c r="B144" t="s">
        <v>48</v>
      </c>
      <c r="C144" s="5">
        <v>1.53</v>
      </c>
      <c r="D144" s="19">
        <v>208.73915405</v>
      </c>
      <c r="E144" s="19">
        <v>119.34334526000001</v>
      </c>
      <c r="F144" s="15">
        <v>150.46124687</v>
      </c>
      <c r="G144" s="2"/>
      <c r="H144" s="2">
        <f t="shared" si="35"/>
        <v>189.95404662999999</v>
      </c>
      <c r="I144" s="2">
        <f t="shared" si="36"/>
        <v>116.31125132333334</v>
      </c>
      <c r="J144" s="2">
        <f t="shared" si="37"/>
        <v>143.09041562333331</v>
      </c>
      <c r="K144" s="10">
        <f t="shared" si="38"/>
        <v>0.72080989096065562</v>
      </c>
      <c r="L144" s="12">
        <f t="shared" si="39"/>
        <v>0.57163394601427786</v>
      </c>
      <c r="M144" s="16">
        <f t="shared" si="40"/>
        <v>119.34334526000001</v>
      </c>
      <c r="N144" s="16">
        <f t="shared" si="41"/>
        <v>0</v>
      </c>
    </row>
    <row r="145" spans="1:17" x14ac:dyDescent="0.25">
      <c r="A145">
        <v>68</v>
      </c>
      <c r="B145" t="s">
        <v>49</v>
      </c>
      <c r="C145" s="5">
        <v>3.06</v>
      </c>
      <c r="D145" s="19">
        <v>150.18162537000001</v>
      </c>
      <c r="E145" s="19">
        <v>113.52759322999999</v>
      </c>
      <c r="F145" s="15">
        <v>148.13870711999999</v>
      </c>
      <c r="G145" s="2"/>
      <c r="H145" s="2">
        <f t="shared" si="35"/>
        <v>151.41886986833333</v>
      </c>
      <c r="I145" s="2">
        <f t="shared" si="36"/>
        <v>105.87793191266667</v>
      </c>
      <c r="J145" s="2">
        <f t="shared" si="37"/>
        <v>138.04623570666666</v>
      </c>
      <c r="K145" s="10">
        <f t="shared" si="38"/>
        <v>0.91168449366122684</v>
      </c>
      <c r="L145" s="12">
        <f t="shared" si="39"/>
        <v>0.66024181509580171</v>
      </c>
      <c r="M145" s="16">
        <f t="shared" si="40"/>
        <v>109.97037642978574</v>
      </c>
      <c r="N145" s="16">
        <f t="shared" si="41"/>
        <v>3.557216800214249</v>
      </c>
    </row>
    <row r="146" spans="1:17" x14ac:dyDescent="0.25">
      <c r="C146" s="2"/>
      <c r="D146" s="2"/>
      <c r="E146" s="2"/>
      <c r="F146" s="2"/>
      <c r="G146" s="2"/>
      <c r="K146" s="10"/>
      <c r="L146" s="10"/>
    </row>
    <row r="147" spans="1:17" x14ac:dyDescent="0.25">
      <c r="C147" s="2"/>
      <c r="D147" s="2"/>
      <c r="E147" s="2"/>
      <c r="F147" s="2"/>
      <c r="G147" s="2"/>
      <c r="K147" s="10"/>
      <c r="L147" s="10"/>
    </row>
    <row r="148" spans="1:17" x14ac:dyDescent="0.25">
      <c r="C148" s="2"/>
      <c r="D148" s="2"/>
      <c r="E148" s="2"/>
      <c r="F148" s="2"/>
      <c r="G148" s="2"/>
      <c r="K148" s="10"/>
      <c r="L148" s="10"/>
    </row>
    <row r="149" spans="1:17" s="3" customFormat="1" x14ac:dyDescent="0.25">
      <c r="A149" s="3" t="s">
        <v>12</v>
      </c>
      <c r="C149" s="3" t="s">
        <v>3</v>
      </c>
      <c r="D149" s="3" t="s">
        <v>1</v>
      </c>
      <c r="E149" s="3" t="s">
        <v>2</v>
      </c>
      <c r="F149" s="3" t="s">
        <v>24</v>
      </c>
      <c r="H149" s="3" t="s">
        <v>1</v>
      </c>
      <c r="I149" s="3" t="s">
        <v>2</v>
      </c>
      <c r="J149" s="3" t="s">
        <v>24</v>
      </c>
      <c r="K149" s="10" t="s">
        <v>17</v>
      </c>
      <c r="L149" s="10" t="s">
        <v>17</v>
      </c>
      <c r="M149" s="8" t="s">
        <v>25</v>
      </c>
      <c r="N149" s="8" t="s">
        <v>26</v>
      </c>
    </row>
    <row r="150" spans="1:17" x14ac:dyDescent="0.25">
      <c r="C150" s="3" t="s">
        <v>4</v>
      </c>
      <c r="D150" s="3" t="s">
        <v>18</v>
      </c>
      <c r="E150" s="3" t="s">
        <v>18</v>
      </c>
      <c r="F150" t="s">
        <v>18</v>
      </c>
      <c r="H150" t="s">
        <v>50</v>
      </c>
      <c r="I150" t="s">
        <v>50</v>
      </c>
      <c r="J150" t="s">
        <v>50</v>
      </c>
      <c r="K150" s="10" t="s">
        <v>27</v>
      </c>
      <c r="L150" s="10" t="s">
        <v>29</v>
      </c>
      <c r="M150" s="6"/>
      <c r="N150" s="6"/>
    </row>
    <row r="151" spans="1:17" x14ac:dyDescent="0.25">
      <c r="A151">
        <v>1</v>
      </c>
      <c r="B151" t="s">
        <v>31</v>
      </c>
      <c r="C151" s="5">
        <v>12716.09</v>
      </c>
      <c r="D151" s="19">
        <v>264.91257231999998</v>
      </c>
      <c r="E151" s="19">
        <v>127.55098002</v>
      </c>
      <c r="F151" s="15">
        <v>154.71035531999999</v>
      </c>
      <c r="G151" s="2"/>
      <c r="H151" s="2">
        <f t="shared" ref="H151:H169" si="42">AVERAGE(D151,D127,D103)</f>
        <v>274.91795636333336</v>
      </c>
      <c r="I151" s="2">
        <f t="shared" ref="I151:I169" si="43">AVERAGE(E151,E127,E103)</f>
        <v>129.06254062666667</v>
      </c>
      <c r="J151" s="2">
        <f t="shared" ref="J151:J169" si="44">AVERAGE(F151,F127,F103)</f>
        <v>151.91949807333333</v>
      </c>
      <c r="K151" s="10">
        <f t="shared" ref="K151:K169" si="45">IF(D151&gt;=H151,F151/D151,J151/H151)</f>
        <v>0.5525994012284724</v>
      </c>
      <c r="L151" s="12">
        <f t="shared" ref="L151:L169" si="46">IF(D151&gt;=H151,((F151)/(D151)*TANH((D151)/(F151))*(1-EXP(-(F151)/(D151))))^0.5,((J151)/(H151)*TANH((H151)/(J151))*(1-EXP(-(J151)/(H151))))^0.5)</f>
        <v>0.47154766698400841</v>
      </c>
      <c r="M151" s="16">
        <f t="shared" ref="M151:M169" si="47">IF(D151&gt;=H151,MIN(1.1*L151*D151,E151),MIN(1.1*L151*H151,E151))</f>
        <v>127.55098002</v>
      </c>
      <c r="N151" s="16">
        <f t="shared" ref="N151:N169" si="48">MAX(0,E151-M151)</f>
        <v>0</v>
      </c>
      <c r="Q151" s="1"/>
    </row>
    <row r="152" spans="1:17" x14ac:dyDescent="0.25">
      <c r="A152">
        <v>4</v>
      </c>
      <c r="B152" t="s">
        <v>32</v>
      </c>
      <c r="C152" s="5">
        <v>3106.05</v>
      </c>
      <c r="D152" s="19">
        <v>143.43481341</v>
      </c>
      <c r="E152" s="19">
        <v>125.89591691</v>
      </c>
      <c r="F152" s="15">
        <v>166.8099249</v>
      </c>
      <c r="G152" s="2"/>
      <c r="H152" s="2">
        <f t="shared" si="42"/>
        <v>163.32884564333335</v>
      </c>
      <c r="I152" s="2">
        <f t="shared" si="43"/>
        <v>135.35315449999999</v>
      </c>
      <c r="J152" s="2">
        <f t="shared" si="44"/>
        <v>165.01436032000001</v>
      </c>
      <c r="K152" s="10">
        <f t="shared" si="45"/>
        <v>1.0103197611544219</v>
      </c>
      <c r="L152" s="12">
        <f t="shared" si="46"/>
        <v>0.69750705943201696</v>
      </c>
      <c r="M152" s="16">
        <f t="shared" si="47"/>
        <v>125.31532512961797</v>
      </c>
      <c r="N152" s="16">
        <f t="shared" si="48"/>
        <v>0.58059178038202219</v>
      </c>
    </row>
    <row r="153" spans="1:17" x14ac:dyDescent="0.25">
      <c r="A153">
        <v>5</v>
      </c>
      <c r="B153" t="s">
        <v>33</v>
      </c>
      <c r="C153" s="5">
        <v>5535.11</v>
      </c>
      <c r="D153" s="19">
        <v>160.05545645999999</v>
      </c>
      <c r="E153" s="19">
        <v>127.18998080999999</v>
      </c>
      <c r="F153" s="15">
        <v>165.41264172999999</v>
      </c>
      <c r="G153" s="2"/>
      <c r="H153" s="2">
        <f t="shared" si="42"/>
        <v>181.19240263666666</v>
      </c>
      <c r="I153" s="2">
        <f t="shared" si="43"/>
        <v>130.32778031000001</v>
      </c>
      <c r="J153" s="2">
        <f t="shared" si="44"/>
        <v>163.94218648333333</v>
      </c>
      <c r="K153" s="10">
        <f t="shared" si="45"/>
        <v>0.90479613989156016</v>
      </c>
      <c r="L153" s="12">
        <f t="shared" si="46"/>
        <v>0.65744185564212587</v>
      </c>
      <c r="M153" s="16">
        <f t="shared" si="47"/>
        <v>127.18998080999999</v>
      </c>
      <c r="N153" s="16">
        <f t="shared" si="48"/>
        <v>0</v>
      </c>
    </row>
    <row r="154" spans="1:17" x14ac:dyDescent="0.25">
      <c r="A154">
        <v>7</v>
      </c>
      <c r="B154" t="s">
        <v>34</v>
      </c>
      <c r="C154" s="5">
        <v>0.38</v>
      </c>
      <c r="D154" s="19">
        <v>164.50634765999999</v>
      </c>
      <c r="E154" s="19">
        <v>127.53635534</v>
      </c>
      <c r="F154" s="15">
        <v>162.62688585999999</v>
      </c>
      <c r="G154" s="2"/>
      <c r="H154" s="2">
        <f t="shared" si="42"/>
        <v>234.34402465999997</v>
      </c>
      <c r="I154" s="2">
        <f t="shared" si="43"/>
        <v>124.86278237333333</v>
      </c>
      <c r="J154" s="2">
        <f t="shared" si="44"/>
        <v>147.94518357666666</v>
      </c>
      <c r="K154" s="10">
        <f t="shared" si="45"/>
        <v>0.63131621892776735</v>
      </c>
      <c r="L154" s="12">
        <f t="shared" si="46"/>
        <v>0.52120348597976585</v>
      </c>
      <c r="M154" s="16">
        <f t="shared" si="47"/>
        <v>127.53635534</v>
      </c>
      <c r="N154" s="16">
        <f t="shared" si="48"/>
        <v>0</v>
      </c>
    </row>
    <row r="155" spans="1:17" x14ac:dyDescent="0.25">
      <c r="A155">
        <v>8</v>
      </c>
      <c r="B155" t="s">
        <v>35</v>
      </c>
      <c r="C155" s="5">
        <v>3642.45</v>
      </c>
      <c r="D155" s="19">
        <v>179.81054304</v>
      </c>
      <c r="E155" s="19">
        <v>133.06759335000001</v>
      </c>
      <c r="F155" s="15">
        <v>154.51255141999999</v>
      </c>
      <c r="G155" s="2"/>
      <c r="H155" s="2">
        <f t="shared" si="42"/>
        <v>228.91811025999996</v>
      </c>
      <c r="I155" s="2">
        <f t="shared" si="43"/>
        <v>132.14151633666668</v>
      </c>
      <c r="J155" s="2">
        <f t="shared" si="44"/>
        <v>146.51937498999999</v>
      </c>
      <c r="K155" s="10">
        <f t="shared" si="45"/>
        <v>0.6400514787737267</v>
      </c>
      <c r="L155" s="12">
        <f t="shared" si="46"/>
        <v>0.52640200644173329</v>
      </c>
      <c r="M155" s="16">
        <f t="shared" si="47"/>
        <v>132.55324780688531</v>
      </c>
      <c r="N155" s="16">
        <f t="shared" si="48"/>
        <v>0.51434554311470038</v>
      </c>
    </row>
    <row r="156" spans="1:17" x14ac:dyDescent="0.25">
      <c r="A156">
        <v>9</v>
      </c>
      <c r="B156" t="s">
        <v>36</v>
      </c>
      <c r="C156" s="5">
        <v>5208.08</v>
      </c>
      <c r="D156" s="19">
        <v>183.38547297</v>
      </c>
      <c r="E156" s="19">
        <v>125.33541995</v>
      </c>
      <c r="F156" s="15">
        <v>157.19573362</v>
      </c>
      <c r="G156" s="2"/>
      <c r="H156" s="2">
        <f t="shared" si="42"/>
        <v>223.46456395333334</v>
      </c>
      <c r="I156" s="2">
        <f t="shared" si="43"/>
        <v>124.90737436666666</v>
      </c>
      <c r="J156" s="2">
        <f t="shared" si="44"/>
        <v>149.64043727000001</v>
      </c>
      <c r="K156" s="10">
        <f t="shared" si="45"/>
        <v>0.66963832932925238</v>
      </c>
      <c r="L156" s="12">
        <f t="shared" si="46"/>
        <v>0.54355902560293945</v>
      </c>
      <c r="M156" s="16">
        <f t="shared" si="47"/>
        <v>125.33541995</v>
      </c>
      <c r="N156" s="16">
        <f t="shared" si="48"/>
        <v>0</v>
      </c>
    </row>
    <row r="157" spans="1:17" x14ac:dyDescent="0.25">
      <c r="A157">
        <v>10</v>
      </c>
      <c r="B157" t="s">
        <v>37</v>
      </c>
      <c r="C157" s="5">
        <v>4985.7299999999996</v>
      </c>
      <c r="D157" s="19">
        <v>243.48237889999999</v>
      </c>
      <c r="E157" s="19">
        <v>128.18187459999999</v>
      </c>
      <c r="F157" s="15">
        <v>138.94738416999999</v>
      </c>
      <c r="G157" s="2"/>
      <c r="H157" s="2">
        <f t="shared" si="42"/>
        <v>270.06291017333336</v>
      </c>
      <c r="I157" s="2">
        <f t="shared" si="43"/>
        <v>130.34051144666668</v>
      </c>
      <c r="J157" s="2">
        <f t="shared" si="44"/>
        <v>138.34806059999997</v>
      </c>
      <c r="K157" s="10">
        <f t="shared" si="45"/>
        <v>0.5122808626745694</v>
      </c>
      <c r="L157" s="12">
        <f t="shared" si="46"/>
        <v>0.44412079496200757</v>
      </c>
      <c r="M157" s="16">
        <f t="shared" si="47"/>
        <v>128.18187459999999</v>
      </c>
      <c r="N157" s="16">
        <f t="shared" si="48"/>
        <v>0</v>
      </c>
    </row>
    <row r="158" spans="1:17" x14ac:dyDescent="0.25">
      <c r="A158">
        <v>11</v>
      </c>
      <c r="B158" t="s">
        <v>38</v>
      </c>
      <c r="C158" s="5">
        <v>8396.65</v>
      </c>
      <c r="D158" s="19">
        <v>219.98742200000001</v>
      </c>
      <c r="E158" s="19">
        <v>127.48403521</v>
      </c>
      <c r="F158" s="15">
        <v>152.09471718</v>
      </c>
      <c r="G158" s="2"/>
      <c r="H158" s="2">
        <f t="shared" si="42"/>
        <v>245.13781870000003</v>
      </c>
      <c r="I158" s="2">
        <f t="shared" si="43"/>
        <v>128.56337161333332</v>
      </c>
      <c r="J158" s="2">
        <f t="shared" si="44"/>
        <v>149.47634101666668</v>
      </c>
      <c r="K158" s="10">
        <f t="shared" si="45"/>
        <v>0.60976450638812285</v>
      </c>
      <c r="L158" s="12">
        <f t="shared" si="46"/>
        <v>0.50811418926299168</v>
      </c>
      <c r="M158" s="16">
        <f t="shared" si="47"/>
        <v>127.48403521</v>
      </c>
      <c r="N158" s="16">
        <f t="shared" si="48"/>
        <v>0</v>
      </c>
    </row>
    <row r="159" spans="1:17" x14ac:dyDescent="0.25">
      <c r="A159">
        <v>21</v>
      </c>
      <c r="B159" t="s">
        <v>39</v>
      </c>
      <c r="C159" s="5">
        <v>1.1499999999999999</v>
      </c>
      <c r="D159" s="19">
        <v>170.75326974000001</v>
      </c>
      <c r="E159" s="19">
        <v>113.28181648</v>
      </c>
      <c r="F159" s="15">
        <v>163.93822599999999</v>
      </c>
      <c r="G159" s="2"/>
      <c r="H159" s="2">
        <f t="shared" si="42"/>
        <v>207.15535772666667</v>
      </c>
      <c r="I159" s="2">
        <f t="shared" si="43"/>
        <v>115.04383489999999</v>
      </c>
      <c r="J159" s="2">
        <f t="shared" si="44"/>
        <v>154.58640674</v>
      </c>
      <c r="K159" s="10">
        <f t="shared" si="45"/>
        <v>0.74623417147612792</v>
      </c>
      <c r="L159" s="12">
        <f t="shared" si="46"/>
        <v>0.58485651579836406</v>
      </c>
      <c r="M159" s="16">
        <f t="shared" si="47"/>
        <v>113.28181648</v>
      </c>
      <c r="N159" s="16">
        <f t="shared" si="48"/>
        <v>0</v>
      </c>
    </row>
    <row r="160" spans="1:17" x14ac:dyDescent="0.25">
      <c r="A160">
        <v>24</v>
      </c>
      <c r="B160" t="s">
        <v>40</v>
      </c>
      <c r="C160" s="5">
        <v>801.54</v>
      </c>
      <c r="D160" s="19">
        <v>171.02157353000001</v>
      </c>
      <c r="E160" s="19">
        <v>112.53191495</v>
      </c>
      <c r="F160" s="15">
        <v>145.40509438999999</v>
      </c>
      <c r="G160" s="2"/>
      <c r="H160" s="2">
        <f t="shared" si="42"/>
        <v>197.12147846333335</v>
      </c>
      <c r="I160" s="2">
        <f t="shared" si="43"/>
        <v>114.64442393333333</v>
      </c>
      <c r="J160" s="2">
        <f t="shared" si="44"/>
        <v>151.81472016000001</v>
      </c>
      <c r="K160" s="10">
        <f t="shared" si="45"/>
        <v>0.77015818541681202</v>
      </c>
      <c r="L160" s="12">
        <f t="shared" si="46"/>
        <v>0.59687530220923701</v>
      </c>
      <c r="M160" s="16">
        <f t="shared" si="47"/>
        <v>112.53191495</v>
      </c>
      <c r="N160" s="16">
        <f t="shared" si="48"/>
        <v>0</v>
      </c>
    </row>
    <row r="161" spans="1:17" x14ac:dyDescent="0.25">
      <c r="A161">
        <v>30</v>
      </c>
      <c r="B161" t="s">
        <v>41</v>
      </c>
      <c r="C161" s="5">
        <v>4474.16</v>
      </c>
      <c r="D161" s="19">
        <v>167.38650336000001</v>
      </c>
      <c r="E161" s="19">
        <v>116.68379523</v>
      </c>
      <c r="F161" s="15">
        <v>153.96185564999999</v>
      </c>
      <c r="G161" s="2"/>
      <c r="H161" s="2">
        <f t="shared" si="42"/>
        <v>195.36608196</v>
      </c>
      <c r="I161" s="2">
        <f t="shared" si="43"/>
        <v>118.61669137666667</v>
      </c>
      <c r="J161" s="2">
        <f t="shared" si="44"/>
        <v>157.26009051999998</v>
      </c>
      <c r="K161" s="10">
        <f t="shared" si="45"/>
        <v>0.80495083354437136</v>
      </c>
      <c r="L161" s="12">
        <f t="shared" si="46"/>
        <v>0.61364674834644428</v>
      </c>
      <c r="M161" s="16">
        <f t="shared" si="47"/>
        <v>116.68379523</v>
      </c>
      <c r="N161" s="16">
        <f t="shared" si="48"/>
        <v>0</v>
      </c>
    </row>
    <row r="162" spans="1:17" x14ac:dyDescent="0.25">
      <c r="A162">
        <v>35</v>
      </c>
      <c r="B162" t="s">
        <v>42</v>
      </c>
      <c r="C162" s="5">
        <v>1058.27</v>
      </c>
      <c r="D162" s="19">
        <v>171.35747789000001</v>
      </c>
      <c r="E162" s="19">
        <v>108.6698844</v>
      </c>
      <c r="F162" s="15">
        <v>156.50209536</v>
      </c>
      <c r="G162" s="2"/>
      <c r="H162" s="2">
        <f t="shared" si="42"/>
        <v>196.12082989333331</v>
      </c>
      <c r="I162" s="2">
        <f t="shared" si="43"/>
        <v>108.72286897333333</v>
      </c>
      <c r="J162" s="2">
        <f t="shared" si="44"/>
        <v>158.54124138</v>
      </c>
      <c r="K162" s="10">
        <f t="shared" si="45"/>
        <v>0.80838553184905348</v>
      </c>
      <c r="L162" s="12">
        <f t="shared" si="46"/>
        <v>0.61525816692137059</v>
      </c>
      <c r="M162" s="16">
        <f t="shared" si="47"/>
        <v>108.6698844</v>
      </c>
      <c r="N162" s="16">
        <f t="shared" si="48"/>
        <v>0</v>
      </c>
    </row>
    <row r="163" spans="1:17" x14ac:dyDescent="0.25">
      <c r="A163">
        <v>39</v>
      </c>
      <c r="B163" t="s">
        <v>43</v>
      </c>
      <c r="C163" s="5">
        <v>98.57</v>
      </c>
      <c r="D163" s="19">
        <v>184.05291582000001</v>
      </c>
      <c r="E163" s="19">
        <v>125.55839712</v>
      </c>
      <c r="F163" s="15">
        <v>159.75112246</v>
      </c>
      <c r="G163" s="2"/>
      <c r="H163" s="2">
        <f t="shared" si="42"/>
        <v>199.98974960000001</v>
      </c>
      <c r="I163" s="2">
        <f t="shared" si="43"/>
        <v>127.86220523333334</v>
      </c>
      <c r="J163" s="2">
        <f t="shared" si="44"/>
        <v>161.90237579666666</v>
      </c>
      <c r="K163" s="10">
        <f t="shared" si="45"/>
        <v>0.80955337021266338</v>
      </c>
      <c r="L163" s="12">
        <f t="shared" si="46"/>
        <v>0.61580428924248787</v>
      </c>
      <c r="M163" s="16">
        <f t="shared" si="47"/>
        <v>125.55839712</v>
      </c>
      <c r="N163" s="16">
        <f t="shared" si="48"/>
        <v>0</v>
      </c>
    </row>
    <row r="164" spans="1:17" x14ac:dyDescent="0.25">
      <c r="A164">
        <v>44</v>
      </c>
      <c r="B164" t="s">
        <v>44</v>
      </c>
      <c r="C164" s="5">
        <v>23422.22</v>
      </c>
      <c r="D164" s="19">
        <v>202.10098955999999</v>
      </c>
      <c r="E164" s="19">
        <v>114.94300751</v>
      </c>
      <c r="F164" s="15">
        <v>163.35967613</v>
      </c>
      <c r="G164" s="2"/>
      <c r="H164" s="2">
        <f t="shared" si="42"/>
        <v>214.18922107666666</v>
      </c>
      <c r="I164" s="2">
        <f t="shared" si="43"/>
        <v>115.16684095666666</v>
      </c>
      <c r="J164" s="2">
        <f t="shared" si="44"/>
        <v>165.55054868333335</v>
      </c>
      <c r="K164" s="10">
        <f t="shared" si="45"/>
        <v>0.77291727310627067</v>
      </c>
      <c r="L164" s="12">
        <f t="shared" si="46"/>
        <v>0.59823554701545356</v>
      </c>
      <c r="M164" s="16">
        <f t="shared" si="47"/>
        <v>114.94300751</v>
      </c>
      <c r="N164" s="16">
        <f t="shared" si="48"/>
        <v>0</v>
      </c>
    </row>
    <row r="165" spans="1:17" x14ac:dyDescent="0.25">
      <c r="A165">
        <v>47</v>
      </c>
      <c r="B165" t="s">
        <v>45</v>
      </c>
      <c r="C165" s="5">
        <v>21.39</v>
      </c>
      <c r="D165" s="19">
        <v>165.44474878</v>
      </c>
      <c r="E165" s="19">
        <v>114.35652444</v>
      </c>
      <c r="F165" s="15">
        <v>134.16835058999999</v>
      </c>
      <c r="G165" s="2"/>
      <c r="H165" s="2">
        <f t="shared" si="42"/>
        <v>169.04320848666666</v>
      </c>
      <c r="I165" s="2">
        <f t="shared" si="43"/>
        <v>115.81865218666667</v>
      </c>
      <c r="J165" s="2">
        <f t="shared" si="44"/>
        <v>148.09068153999999</v>
      </c>
      <c r="K165" s="10">
        <f t="shared" si="45"/>
        <v>0.8760522405233494</v>
      </c>
      <c r="L165" s="12">
        <f t="shared" si="46"/>
        <v>0.64546035604623375</v>
      </c>
      <c r="M165" s="16">
        <f t="shared" si="47"/>
        <v>114.35652444</v>
      </c>
      <c r="N165" s="16">
        <f t="shared" si="48"/>
        <v>0</v>
      </c>
    </row>
    <row r="166" spans="1:17" x14ac:dyDescent="0.25">
      <c r="A166">
        <v>54</v>
      </c>
      <c r="B166" t="s">
        <v>46</v>
      </c>
      <c r="C166" s="5">
        <v>10242.709999999999</v>
      </c>
      <c r="D166" s="19">
        <v>169.14950540999999</v>
      </c>
      <c r="E166" s="19">
        <v>106.70376326</v>
      </c>
      <c r="F166" s="15">
        <v>161.31711860999999</v>
      </c>
      <c r="G166" s="2"/>
      <c r="H166" s="2">
        <f t="shared" si="42"/>
        <v>187.22841362333335</v>
      </c>
      <c r="I166" s="2">
        <f t="shared" si="43"/>
        <v>106.38728666000002</v>
      </c>
      <c r="J166" s="2">
        <f t="shared" si="44"/>
        <v>163.91361365333333</v>
      </c>
      <c r="K166" s="10">
        <f t="shared" si="45"/>
        <v>0.87547402918819361</v>
      </c>
      <c r="L166" s="12">
        <f t="shared" si="46"/>
        <v>0.645214317828392</v>
      </c>
      <c r="M166" s="16">
        <f t="shared" si="47"/>
        <v>106.70376326</v>
      </c>
      <c r="N166" s="16">
        <f t="shared" si="48"/>
        <v>0</v>
      </c>
    </row>
    <row r="167" spans="1:17" x14ac:dyDescent="0.25">
      <c r="A167">
        <v>58</v>
      </c>
      <c r="B167" t="s">
        <v>47</v>
      </c>
      <c r="C167" s="5">
        <v>111.18</v>
      </c>
      <c r="D167" s="19">
        <v>177.30264500999999</v>
      </c>
      <c r="E167" s="19">
        <v>120.7479386</v>
      </c>
      <c r="F167" s="15">
        <v>161.00193228000001</v>
      </c>
      <c r="G167" s="2"/>
      <c r="H167" s="2">
        <f t="shared" si="42"/>
        <v>196.13411463333333</v>
      </c>
      <c r="I167" s="2">
        <f t="shared" si="43"/>
        <v>121.31996905</v>
      </c>
      <c r="J167" s="2">
        <f t="shared" si="44"/>
        <v>162.80225900666665</v>
      </c>
      <c r="K167" s="10">
        <f t="shared" si="45"/>
        <v>0.83005579784536943</v>
      </c>
      <c r="L167" s="12">
        <f t="shared" si="46"/>
        <v>0.62524656717760141</v>
      </c>
      <c r="M167" s="16">
        <f t="shared" si="47"/>
        <v>120.7479386</v>
      </c>
      <c r="N167" s="16">
        <f t="shared" si="48"/>
        <v>0</v>
      </c>
    </row>
    <row r="168" spans="1:17" x14ac:dyDescent="0.25">
      <c r="A168">
        <v>63</v>
      </c>
      <c r="B168" t="s">
        <v>48</v>
      </c>
      <c r="C168" s="5">
        <v>1.53</v>
      </c>
      <c r="D168" s="19">
        <v>214.08058471999999</v>
      </c>
      <c r="E168" s="19">
        <v>104.24620895</v>
      </c>
      <c r="F168" s="15">
        <v>146.16470150999999</v>
      </c>
      <c r="G168" s="2"/>
      <c r="H168" s="2">
        <f t="shared" si="42"/>
        <v>225.16386311999997</v>
      </c>
      <c r="I168" s="2">
        <f t="shared" si="43"/>
        <v>113.45921847</v>
      </c>
      <c r="J168" s="2">
        <f t="shared" si="44"/>
        <v>147.33198279333331</v>
      </c>
      <c r="K168" s="10">
        <f t="shared" si="45"/>
        <v>0.65433227495663215</v>
      </c>
      <c r="L168" s="12">
        <f t="shared" si="46"/>
        <v>0.53476958075767722</v>
      </c>
      <c r="M168" s="16">
        <f t="shared" si="47"/>
        <v>104.24620895</v>
      </c>
      <c r="N168" s="16">
        <f t="shared" si="48"/>
        <v>0</v>
      </c>
    </row>
    <row r="169" spans="1:17" x14ac:dyDescent="0.25">
      <c r="A169">
        <v>68</v>
      </c>
      <c r="B169" t="s">
        <v>49</v>
      </c>
      <c r="C169" s="5">
        <v>3.06</v>
      </c>
      <c r="D169" s="19">
        <v>155.07920329000001</v>
      </c>
      <c r="E169" s="19">
        <v>110.54914169</v>
      </c>
      <c r="F169" s="15">
        <v>149.4929956</v>
      </c>
      <c r="G169" s="2"/>
      <c r="H169" s="2">
        <f t="shared" si="42"/>
        <v>177.81901889666665</v>
      </c>
      <c r="I169" s="2">
        <f t="shared" si="43"/>
        <v>110.86374009333332</v>
      </c>
      <c r="J169" s="2">
        <f t="shared" si="44"/>
        <v>146.14056757333333</v>
      </c>
      <c r="K169" s="10">
        <f t="shared" si="45"/>
        <v>0.82185003876473894</v>
      </c>
      <c r="L169" s="12">
        <f t="shared" si="46"/>
        <v>0.62150026232922795</v>
      </c>
      <c r="M169" s="16">
        <f t="shared" si="47"/>
        <v>110.54914169</v>
      </c>
      <c r="N169" s="16">
        <f t="shared" si="48"/>
        <v>0</v>
      </c>
    </row>
    <row r="170" spans="1:17" x14ac:dyDescent="0.25">
      <c r="C170" s="2"/>
      <c r="D170" s="2"/>
      <c r="E170" s="2"/>
      <c r="F170" s="2"/>
      <c r="G170" s="2"/>
      <c r="K170" s="10"/>
      <c r="L170" s="10"/>
    </row>
    <row r="171" spans="1:17" x14ac:dyDescent="0.25">
      <c r="C171" s="2"/>
      <c r="D171" s="2"/>
      <c r="E171" s="2"/>
      <c r="F171" s="2"/>
      <c r="G171" s="2"/>
      <c r="K171" s="10"/>
      <c r="L171" s="10"/>
    </row>
    <row r="172" spans="1:17" x14ac:dyDescent="0.25">
      <c r="C172" s="2"/>
      <c r="D172" s="2"/>
      <c r="E172" s="2"/>
      <c r="F172" s="2"/>
      <c r="G172" s="2"/>
      <c r="K172" s="10"/>
      <c r="L172" s="10"/>
    </row>
    <row r="173" spans="1:17" s="3" customFormat="1" x14ac:dyDescent="0.25">
      <c r="A173" s="3" t="s">
        <v>13</v>
      </c>
      <c r="C173" s="3" t="s">
        <v>3</v>
      </c>
      <c r="D173" s="3" t="s">
        <v>1</v>
      </c>
      <c r="E173" s="3" t="s">
        <v>2</v>
      </c>
      <c r="F173" s="3" t="s">
        <v>24</v>
      </c>
      <c r="H173" s="3" t="s">
        <v>1</v>
      </c>
      <c r="I173" s="3" t="s">
        <v>2</v>
      </c>
      <c r="J173" s="3" t="s">
        <v>24</v>
      </c>
      <c r="K173" s="10" t="s">
        <v>17</v>
      </c>
      <c r="L173" s="10" t="s">
        <v>17</v>
      </c>
      <c r="M173" s="8" t="s">
        <v>25</v>
      </c>
      <c r="N173" s="8" t="s">
        <v>26</v>
      </c>
    </row>
    <row r="174" spans="1:17" x14ac:dyDescent="0.25">
      <c r="C174" s="3" t="s">
        <v>4</v>
      </c>
      <c r="D174" s="3" t="s">
        <v>18</v>
      </c>
      <c r="E174" s="3" t="s">
        <v>18</v>
      </c>
      <c r="F174" t="s">
        <v>18</v>
      </c>
      <c r="H174" t="s">
        <v>50</v>
      </c>
      <c r="I174" t="s">
        <v>50</v>
      </c>
      <c r="J174" t="s">
        <v>50</v>
      </c>
      <c r="K174" s="10" t="s">
        <v>27</v>
      </c>
      <c r="L174" s="10" t="s">
        <v>29</v>
      </c>
      <c r="M174" s="6"/>
      <c r="N174" s="6"/>
    </row>
    <row r="175" spans="1:17" x14ac:dyDescent="0.25">
      <c r="A175">
        <v>1</v>
      </c>
      <c r="B175" t="s">
        <v>31</v>
      </c>
      <c r="C175" s="5">
        <v>12716.09</v>
      </c>
      <c r="D175" s="19">
        <v>314.77536522999998</v>
      </c>
      <c r="E175" s="19">
        <v>125.47714288</v>
      </c>
      <c r="F175" s="15">
        <v>141.95058786000001</v>
      </c>
      <c r="G175" s="2"/>
      <c r="H175" s="2">
        <f t="shared" ref="H175:H193" si="49">AVERAGE(D175,D151,D127)</f>
        <v>273.28302359333333</v>
      </c>
      <c r="I175" s="2">
        <f t="shared" ref="I175:I193" si="50">AVERAGE(E175,E151,E127)</f>
        <v>127.15230618333334</v>
      </c>
      <c r="J175" s="2">
        <f t="shared" ref="J175:J193" si="51">AVERAGE(F175,F151,F127)</f>
        <v>149.86636069333335</v>
      </c>
      <c r="K175" s="10">
        <f t="shared" ref="K175:K193" si="52">IF(D175&gt;=H175,F175/D175,J175/H175)</f>
        <v>0.45095837711531078</v>
      </c>
      <c r="L175" s="12">
        <f t="shared" ref="L175:L193" si="53">IF(D175&gt;=H175,((F175)/(D175)*TANH((D175)/(F175))*(1-EXP(-(F175)/(D175))))^0.5,((J175)/(H175)*TANH((H175)/(J175))*(1-EXP(-(J175)/(H175))))^0.5)</f>
        <v>0.39981798284220588</v>
      </c>
      <c r="M175" s="16">
        <f t="shared" ref="M175:M193" si="54">IF(D175&gt;=H175,MIN(1.1*L175*D175,E175),MIN(1.1*L175*H175,E175))</f>
        <v>125.47714288</v>
      </c>
      <c r="N175" s="16">
        <f t="shared" ref="N175:N193" si="55">MAX(0,E175-M175)</f>
        <v>0</v>
      </c>
      <c r="Q175" s="1"/>
    </row>
    <row r="176" spans="1:17" x14ac:dyDescent="0.25">
      <c r="A176">
        <v>4</v>
      </c>
      <c r="B176" t="s">
        <v>32</v>
      </c>
      <c r="C176" s="5">
        <v>3106.05</v>
      </c>
      <c r="D176" s="19">
        <v>181.19062969000001</v>
      </c>
      <c r="E176" s="19">
        <v>125.51029386</v>
      </c>
      <c r="F176" s="15">
        <v>159.14038857</v>
      </c>
      <c r="G176" s="2"/>
      <c r="H176" s="2">
        <f t="shared" si="49"/>
        <v>156.78328442999998</v>
      </c>
      <c r="I176" s="2">
        <f t="shared" si="50"/>
        <v>127.71129161666666</v>
      </c>
      <c r="J176" s="2">
        <f t="shared" si="51"/>
        <v>164.24782317666666</v>
      </c>
      <c r="K176" s="10">
        <f t="shared" si="52"/>
        <v>0.87830363436715309</v>
      </c>
      <c r="L176" s="12">
        <f t="shared" si="53"/>
        <v>0.64641644968476097</v>
      </c>
      <c r="M176" s="16">
        <f t="shared" si="54"/>
        <v>125.51029386</v>
      </c>
      <c r="N176" s="16">
        <f t="shared" si="55"/>
        <v>0</v>
      </c>
    </row>
    <row r="177" spans="1:14" x14ac:dyDescent="0.25">
      <c r="A177">
        <v>5</v>
      </c>
      <c r="B177" t="s">
        <v>33</v>
      </c>
      <c r="C177" s="5">
        <v>5535.11</v>
      </c>
      <c r="D177" s="19">
        <v>192.78506178000001</v>
      </c>
      <c r="E177" s="19">
        <v>123.91274158</v>
      </c>
      <c r="F177" s="15">
        <v>159.4731998</v>
      </c>
      <c r="G177" s="2"/>
      <c r="H177" s="2">
        <f t="shared" si="49"/>
        <v>173.07983620666664</v>
      </c>
      <c r="I177" s="2">
        <f t="shared" si="50"/>
        <v>126.98615034666666</v>
      </c>
      <c r="J177" s="2">
        <f t="shared" si="51"/>
        <v>163.32991975000002</v>
      </c>
      <c r="K177" s="10">
        <f t="shared" si="52"/>
        <v>0.82720724483303376</v>
      </c>
      <c r="L177" s="12">
        <f t="shared" si="53"/>
        <v>0.62395099379319974</v>
      </c>
      <c r="M177" s="16">
        <f t="shared" si="54"/>
        <v>123.91274158</v>
      </c>
      <c r="N177" s="16">
        <f t="shared" si="55"/>
        <v>0</v>
      </c>
    </row>
    <row r="178" spans="1:14" x14ac:dyDescent="0.25">
      <c r="A178">
        <v>7</v>
      </c>
      <c r="B178" t="s">
        <v>34</v>
      </c>
      <c r="C178" s="5">
        <v>0.38</v>
      </c>
      <c r="D178" s="19">
        <v>284.93865966999999</v>
      </c>
      <c r="E178" s="19">
        <v>120.33865229</v>
      </c>
      <c r="F178" s="15">
        <v>134.05268050000001</v>
      </c>
      <c r="G178" s="2"/>
      <c r="H178" s="2">
        <f t="shared" si="49"/>
        <v>223.60219319999999</v>
      </c>
      <c r="I178" s="2">
        <f t="shared" si="50"/>
        <v>126.48702621333332</v>
      </c>
      <c r="J178" s="2">
        <f t="shared" si="51"/>
        <v>146.21274374333333</v>
      </c>
      <c r="K178" s="10">
        <f t="shared" si="52"/>
        <v>0.47046153953013015</v>
      </c>
      <c r="L178" s="12">
        <f t="shared" si="53"/>
        <v>0.41424293296737735</v>
      </c>
      <c r="M178" s="16">
        <f t="shared" si="54"/>
        <v>120.33865229</v>
      </c>
      <c r="N178" s="16">
        <f t="shared" si="55"/>
        <v>0</v>
      </c>
    </row>
    <row r="179" spans="1:14" x14ac:dyDescent="0.25">
      <c r="A179">
        <v>8</v>
      </c>
      <c r="B179" t="s">
        <v>35</v>
      </c>
      <c r="C179" s="5">
        <v>3642.45</v>
      </c>
      <c r="D179" s="19">
        <v>288.62752612999998</v>
      </c>
      <c r="E179" s="19">
        <v>129.305545</v>
      </c>
      <c r="F179" s="15">
        <v>136.67361724</v>
      </c>
      <c r="G179" s="2"/>
      <c r="H179" s="2">
        <f t="shared" si="49"/>
        <v>221.54952089999998</v>
      </c>
      <c r="I179" s="2">
        <f t="shared" si="50"/>
        <v>131.51274601333333</v>
      </c>
      <c r="J179" s="2">
        <f t="shared" si="51"/>
        <v>145.89391407000002</v>
      </c>
      <c r="K179" s="10">
        <f t="shared" si="52"/>
        <v>0.47352939296039698</v>
      </c>
      <c r="L179" s="12">
        <f t="shared" si="53"/>
        <v>0.41648380090901049</v>
      </c>
      <c r="M179" s="16">
        <f t="shared" si="54"/>
        <v>129.305545</v>
      </c>
      <c r="N179" s="16">
        <f t="shared" si="55"/>
        <v>0</v>
      </c>
    </row>
    <row r="180" spans="1:14" x14ac:dyDescent="0.25">
      <c r="A180">
        <v>9</v>
      </c>
      <c r="B180" t="s">
        <v>36</v>
      </c>
      <c r="C180" s="5">
        <v>5208.08</v>
      </c>
      <c r="D180" s="19">
        <v>276.49073919</v>
      </c>
      <c r="E180" s="19">
        <v>123.59892139</v>
      </c>
      <c r="F180" s="15">
        <v>141.88951202000001</v>
      </c>
      <c r="G180" s="2"/>
      <c r="H180" s="2">
        <f t="shared" si="49"/>
        <v>220.26347154999999</v>
      </c>
      <c r="I180" s="2">
        <f t="shared" si="50"/>
        <v>124.80302727666667</v>
      </c>
      <c r="J180" s="2">
        <f t="shared" si="51"/>
        <v>149.31360794333332</v>
      </c>
      <c r="K180" s="10">
        <f t="shared" si="52"/>
        <v>0.51317998004445209</v>
      </c>
      <c r="L180" s="12">
        <f t="shared" si="53"/>
        <v>0.44474723022284557</v>
      </c>
      <c r="M180" s="16">
        <f t="shared" si="54"/>
        <v>123.59892139</v>
      </c>
      <c r="N180" s="16">
        <f t="shared" si="55"/>
        <v>0</v>
      </c>
    </row>
    <row r="181" spans="1:14" x14ac:dyDescent="0.25">
      <c r="A181">
        <v>10</v>
      </c>
      <c r="B181" t="s">
        <v>37</v>
      </c>
      <c r="C181" s="5">
        <v>4985.7299999999996</v>
      </c>
      <c r="D181" s="19">
        <v>351.77505179000002</v>
      </c>
      <c r="E181" s="19">
        <v>125.38830901</v>
      </c>
      <c r="F181" s="15">
        <v>130.05953584</v>
      </c>
      <c r="G181" s="2"/>
      <c r="H181" s="2">
        <f t="shared" si="49"/>
        <v>274.77851785666667</v>
      </c>
      <c r="I181" s="2">
        <f t="shared" si="50"/>
        <v>127.43410682</v>
      </c>
      <c r="J181" s="2">
        <f t="shared" si="51"/>
        <v>136.27790587999999</v>
      </c>
      <c r="K181" s="10">
        <f t="shared" si="52"/>
        <v>0.36972359233036783</v>
      </c>
      <c r="L181" s="12">
        <f t="shared" si="53"/>
        <v>0.33653266646299468</v>
      </c>
      <c r="M181" s="16">
        <f t="shared" si="54"/>
        <v>125.38830901</v>
      </c>
      <c r="N181" s="16">
        <f t="shared" si="55"/>
        <v>0</v>
      </c>
    </row>
    <row r="182" spans="1:14" x14ac:dyDescent="0.25">
      <c r="A182">
        <v>11</v>
      </c>
      <c r="B182" t="s">
        <v>38</v>
      </c>
      <c r="C182" s="5">
        <v>8396.65</v>
      </c>
      <c r="D182" s="19">
        <v>299.09695345</v>
      </c>
      <c r="E182" s="19">
        <v>125.73253977</v>
      </c>
      <c r="F182" s="15">
        <v>142.40070043</v>
      </c>
      <c r="G182" s="2"/>
      <c r="H182" s="2">
        <f t="shared" si="49"/>
        <v>245.03547588000001</v>
      </c>
      <c r="I182" s="2">
        <f t="shared" si="50"/>
        <v>127.11761896333333</v>
      </c>
      <c r="J182" s="2">
        <f t="shared" si="51"/>
        <v>148.50657449333335</v>
      </c>
      <c r="K182" s="10">
        <f t="shared" si="52"/>
        <v>0.47610214275821805</v>
      </c>
      <c r="L182" s="12">
        <f t="shared" si="53"/>
        <v>0.41835708348162748</v>
      </c>
      <c r="M182" s="16">
        <f t="shared" si="54"/>
        <v>125.73253977</v>
      </c>
      <c r="N182" s="16">
        <f t="shared" si="55"/>
        <v>0</v>
      </c>
    </row>
    <row r="183" spans="1:14" x14ac:dyDescent="0.25">
      <c r="A183">
        <v>21</v>
      </c>
      <c r="B183" t="s">
        <v>39</v>
      </c>
      <c r="C183" s="5">
        <v>1.1499999999999999</v>
      </c>
      <c r="D183" s="19">
        <v>251.05875069999999</v>
      </c>
      <c r="E183" s="19">
        <v>104.28258934</v>
      </c>
      <c r="F183" s="15">
        <v>147.11670563999999</v>
      </c>
      <c r="G183" s="2"/>
      <c r="H183" s="2">
        <f t="shared" si="49"/>
        <v>204.82260568000001</v>
      </c>
      <c r="I183" s="2">
        <f t="shared" si="50"/>
        <v>111.36206936333333</v>
      </c>
      <c r="J183" s="2">
        <f t="shared" si="51"/>
        <v>155.34864195333333</v>
      </c>
      <c r="K183" s="10">
        <f t="shared" si="52"/>
        <v>0.5859851737085856</v>
      </c>
      <c r="L183" s="12">
        <f t="shared" si="53"/>
        <v>0.49323179814992979</v>
      </c>
      <c r="M183" s="16">
        <f t="shared" si="54"/>
        <v>104.28258934</v>
      </c>
      <c r="N183" s="16">
        <f t="shared" si="55"/>
        <v>0</v>
      </c>
    </row>
    <row r="184" spans="1:14" x14ac:dyDescent="0.25">
      <c r="A184">
        <v>24</v>
      </c>
      <c r="B184" t="s">
        <v>40</v>
      </c>
      <c r="C184" s="5">
        <v>801.54</v>
      </c>
      <c r="D184" s="19">
        <v>225.44758408000001</v>
      </c>
      <c r="E184" s="19">
        <v>106.82971834</v>
      </c>
      <c r="F184" s="15">
        <v>148.95398845</v>
      </c>
      <c r="G184" s="2"/>
      <c r="H184" s="2">
        <f t="shared" si="49"/>
        <v>193.57263099666667</v>
      </c>
      <c r="I184" s="2">
        <f t="shared" si="50"/>
        <v>111.04780446666666</v>
      </c>
      <c r="J184" s="2">
        <f t="shared" si="51"/>
        <v>150.11271631</v>
      </c>
      <c r="K184" s="10">
        <f t="shared" si="52"/>
        <v>0.66070341386822629</v>
      </c>
      <c r="L184" s="12">
        <f t="shared" si="53"/>
        <v>0.53845053281148558</v>
      </c>
      <c r="M184" s="16">
        <f t="shared" si="54"/>
        <v>106.82971834</v>
      </c>
      <c r="N184" s="16">
        <f t="shared" si="55"/>
        <v>0</v>
      </c>
    </row>
    <row r="185" spans="1:14" x14ac:dyDescent="0.25">
      <c r="A185">
        <v>30</v>
      </c>
      <c r="B185" t="s">
        <v>41</v>
      </c>
      <c r="C185" s="5">
        <v>4474.16</v>
      </c>
      <c r="D185" s="19">
        <v>213.70109514999999</v>
      </c>
      <c r="E185" s="19">
        <v>115.10571229999999</v>
      </c>
      <c r="F185" s="15">
        <v>152.28714174999999</v>
      </c>
      <c r="G185" s="2"/>
      <c r="H185" s="2">
        <f t="shared" si="49"/>
        <v>188.97404406000001</v>
      </c>
      <c r="I185" s="2">
        <f t="shared" si="50"/>
        <v>117.00630033666665</v>
      </c>
      <c r="J185" s="2">
        <f t="shared" si="51"/>
        <v>155.65580443666667</v>
      </c>
      <c r="K185" s="10">
        <f t="shared" si="52"/>
        <v>0.71261750737920815</v>
      </c>
      <c r="L185" s="12">
        <f t="shared" si="53"/>
        <v>0.56727219914765259</v>
      </c>
      <c r="M185" s="16">
        <f t="shared" si="54"/>
        <v>115.10571229999999</v>
      </c>
      <c r="N185" s="16">
        <f t="shared" si="55"/>
        <v>0</v>
      </c>
    </row>
    <row r="186" spans="1:14" x14ac:dyDescent="0.25">
      <c r="A186">
        <v>35</v>
      </c>
      <c r="B186" t="s">
        <v>42</v>
      </c>
      <c r="C186" s="5">
        <v>1058.27</v>
      </c>
      <c r="D186" s="19">
        <v>221.34693514</v>
      </c>
      <c r="E186" s="19">
        <v>107.65103668</v>
      </c>
      <c r="F186" s="15">
        <v>152.16636481</v>
      </c>
      <c r="G186" s="2"/>
      <c r="H186" s="2">
        <f t="shared" si="49"/>
        <v>193.01944938666668</v>
      </c>
      <c r="I186" s="2">
        <f t="shared" si="50"/>
        <v>108.91138675000001</v>
      </c>
      <c r="J186" s="2">
        <f t="shared" si="51"/>
        <v>156.76002965000001</v>
      </c>
      <c r="K186" s="10">
        <f t="shared" si="52"/>
        <v>0.68745638928208386</v>
      </c>
      <c r="L186" s="12">
        <f t="shared" si="53"/>
        <v>0.55356116375330711</v>
      </c>
      <c r="M186" s="16">
        <f t="shared" si="54"/>
        <v>107.65103668</v>
      </c>
      <c r="N186" s="16">
        <f t="shared" si="55"/>
        <v>0</v>
      </c>
    </row>
    <row r="187" spans="1:14" x14ac:dyDescent="0.25">
      <c r="A187">
        <v>39</v>
      </c>
      <c r="B187" t="s">
        <v>43</v>
      </c>
      <c r="C187" s="5">
        <v>98.57</v>
      </c>
      <c r="D187" s="19">
        <v>238.36609336999999</v>
      </c>
      <c r="E187" s="19">
        <v>124.24315297</v>
      </c>
      <c r="F187" s="15">
        <v>156.17444021</v>
      </c>
      <c r="G187" s="2"/>
      <c r="H187" s="2">
        <f t="shared" si="49"/>
        <v>198.26901601</v>
      </c>
      <c r="I187" s="2">
        <f t="shared" si="50"/>
        <v>126.07191493333333</v>
      </c>
      <c r="J187" s="2">
        <f t="shared" si="51"/>
        <v>160.24385586666665</v>
      </c>
      <c r="K187" s="10">
        <f t="shared" si="52"/>
        <v>0.65518731293540433</v>
      </c>
      <c r="L187" s="12">
        <f t="shared" si="53"/>
        <v>0.53526544214284066</v>
      </c>
      <c r="M187" s="16">
        <f t="shared" si="54"/>
        <v>124.24315297</v>
      </c>
      <c r="N187" s="16">
        <f t="shared" si="55"/>
        <v>0</v>
      </c>
    </row>
    <row r="188" spans="1:14" x14ac:dyDescent="0.25">
      <c r="A188">
        <v>44</v>
      </c>
      <c r="B188" t="s">
        <v>44</v>
      </c>
      <c r="C188" s="5">
        <v>23422.22</v>
      </c>
      <c r="D188" s="19">
        <v>242.04777128999999</v>
      </c>
      <c r="E188" s="19">
        <v>113.43906275000001</v>
      </c>
      <c r="F188" s="15">
        <v>157.45493031000001</v>
      </c>
      <c r="G188" s="2"/>
      <c r="H188" s="2">
        <f t="shared" si="49"/>
        <v>211.68211416666668</v>
      </c>
      <c r="I188" s="2">
        <f t="shared" si="50"/>
        <v>114.74658345</v>
      </c>
      <c r="J188" s="2">
        <f t="shared" si="51"/>
        <v>163.13885878666667</v>
      </c>
      <c r="K188" s="10">
        <f t="shared" si="52"/>
        <v>0.65051179554696914</v>
      </c>
      <c r="L188" s="12">
        <f t="shared" si="53"/>
        <v>0.53254691000210042</v>
      </c>
      <c r="M188" s="16">
        <f t="shared" si="54"/>
        <v>113.43906275000001</v>
      </c>
      <c r="N188" s="16">
        <f t="shared" si="55"/>
        <v>0</v>
      </c>
    </row>
    <row r="189" spans="1:14" x14ac:dyDescent="0.25">
      <c r="A189">
        <v>47</v>
      </c>
      <c r="B189" t="s">
        <v>45</v>
      </c>
      <c r="C189" s="5">
        <v>21.39</v>
      </c>
      <c r="D189" s="19">
        <v>188.08897347999999</v>
      </c>
      <c r="E189" s="19">
        <v>112.01595297999999</v>
      </c>
      <c r="F189" s="15">
        <v>146.38379230000001</v>
      </c>
      <c r="G189" s="2"/>
      <c r="H189" s="2">
        <f t="shared" si="49"/>
        <v>168.10519111666667</v>
      </c>
      <c r="I189" s="2">
        <f t="shared" si="50"/>
        <v>114.14359737666666</v>
      </c>
      <c r="J189" s="2">
        <f t="shared" si="51"/>
        <v>144.37527897333334</v>
      </c>
      <c r="K189" s="10">
        <f t="shared" si="52"/>
        <v>0.77826886707723664</v>
      </c>
      <c r="L189" s="12">
        <f t="shared" si="53"/>
        <v>0.60085887924641368</v>
      </c>
      <c r="M189" s="16">
        <f t="shared" si="54"/>
        <v>112.01595297999999</v>
      </c>
      <c r="N189" s="16">
        <f t="shared" si="55"/>
        <v>0</v>
      </c>
    </row>
    <row r="190" spans="1:14" x14ac:dyDescent="0.25">
      <c r="A190">
        <v>54</v>
      </c>
      <c r="B190" t="s">
        <v>46</v>
      </c>
      <c r="C190" s="5">
        <v>10242.709999999999</v>
      </c>
      <c r="D190" s="19">
        <v>214.61303491999999</v>
      </c>
      <c r="E190" s="19">
        <v>106.64555905</v>
      </c>
      <c r="F190" s="15">
        <v>157.35955858</v>
      </c>
      <c r="G190" s="2"/>
      <c r="H190" s="2">
        <f t="shared" si="49"/>
        <v>185.65450349</v>
      </c>
      <c r="I190" s="2">
        <f t="shared" si="50"/>
        <v>107.25154676333334</v>
      </c>
      <c r="J190" s="2">
        <f t="shared" si="51"/>
        <v>161.89346651333332</v>
      </c>
      <c r="K190" s="10">
        <f t="shared" si="52"/>
        <v>0.73322460883449125</v>
      </c>
      <c r="L190" s="12">
        <f t="shared" si="53"/>
        <v>0.57814935463290673</v>
      </c>
      <c r="M190" s="16">
        <f t="shared" si="54"/>
        <v>106.64555905</v>
      </c>
      <c r="N190" s="16">
        <f t="shared" si="55"/>
        <v>0</v>
      </c>
    </row>
    <row r="191" spans="1:14" x14ac:dyDescent="0.25">
      <c r="A191">
        <v>58</v>
      </c>
      <c r="B191" t="s">
        <v>47</v>
      </c>
      <c r="C191" s="5">
        <v>111.18</v>
      </c>
      <c r="D191" s="19">
        <v>226.59879921999999</v>
      </c>
      <c r="E191" s="19">
        <v>118.80857897</v>
      </c>
      <c r="F191" s="15">
        <v>157.78823159999999</v>
      </c>
      <c r="G191" s="2"/>
      <c r="H191" s="2">
        <f t="shared" si="49"/>
        <v>192.2089500633333</v>
      </c>
      <c r="I191" s="2">
        <f t="shared" si="50"/>
        <v>120.37705194333334</v>
      </c>
      <c r="J191" s="2">
        <f t="shared" si="51"/>
        <v>161.34166954</v>
      </c>
      <c r="K191" s="10">
        <f t="shared" si="52"/>
        <v>0.69633304387816608</v>
      </c>
      <c r="L191" s="12">
        <f t="shared" si="53"/>
        <v>0.55845303128421009</v>
      </c>
      <c r="M191" s="16">
        <f t="shared" si="54"/>
        <v>118.80857897</v>
      </c>
      <c r="N191" s="16">
        <f t="shared" si="55"/>
        <v>0</v>
      </c>
    </row>
    <row r="192" spans="1:14" x14ac:dyDescent="0.25">
      <c r="A192">
        <v>63</v>
      </c>
      <c r="B192" t="s">
        <v>48</v>
      </c>
      <c r="C192" s="5">
        <v>1.53</v>
      </c>
      <c r="D192" s="19">
        <v>256.25635681</v>
      </c>
      <c r="E192" s="19">
        <v>114.04456786999999</v>
      </c>
      <c r="F192" s="15">
        <v>145.57955214</v>
      </c>
      <c r="G192" s="2"/>
      <c r="H192" s="2">
        <f t="shared" si="49"/>
        <v>226.35869852666667</v>
      </c>
      <c r="I192" s="2">
        <f t="shared" si="50"/>
        <v>112.54470736</v>
      </c>
      <c r="J192" s="2">
        <f t="shared" si="51"/>
        <v>147.40183350666666</v>
      </c>
      <c r="K192" s="10">
        <f t="shared" si="52"/>
        <v>0.56810123250108968</v>
      </c>
      <c r="L192" s="12">
        <f t="shared" si="53"/>
        <v>0.48173143198624618</v>
      </c>
      <c r="M192" s="16">
        <f t="shared" si="54"/>
        <v>114.04456786999999</v>
      </c>
      <c r="N192" s="16">
        <f t="shared" si="55"/>
        <v>0</v>
      </c>
    </row>
    <row r="193" spans="1:17" x14ac:dyDescent="0.25">
      <c r="A193">
        <v>68</v>
      </c>
      <c r="B193" t="s">
        <v>49</v>
      </c>
      <c r="C193" s="5">
        <v>3.06</v>
      </c>
      <c r="D193" s="19">
        <v>214.77296956000001</v>
      </c>
      <c r="E193" s="19">
        <v>105.03216686</v>
      </c>
      <c r="F193" s="15">
        <v>147.00869541</v>
      </c>
      <c r="G193" s="2"/>
      <c r="H193" s="2">
        <f t="shared" si="49"/>
        <v>173.34459940666667</v>
      </c>
      <c r="I193" s="2">
        <f t="shared" si="50"/>
        <v>109.70296725999999</v>
      </c>
      <c r="J193" s="2">
        <f t="shared" si="51"/>
        <v>148.21346604333334</v>
      </c>
      <c r="K193" s="10">
        <f t="shared" si="52"/>
        <v>0.68448415883606317</v>
      </c>
      <c r="L193" s="12">
        <f t="shared" si="53"/>
        <v>0.55190972472642996</v>
      </c>
      <c r="M193" s="16">
        <f t="shared" si="54"/>
        <v>105.03216686</v>
      </c>
      <c r="N193" s="16">
        <f t="shared" si="55"/>
        <v>0</v>
      </c>
    </row>
    <row r="194" spans="1:17" x14ac:dyDescent="0.25">
      <c r="C194" s="2"/>
      <c r="D194" s="7"/>
      <c r="E194" s="2"/>
      <c r="F194" s="2"/>
      <c r="G194" s="2"/>
      <c r="K194" s="10"/>
      <c r="L194" s="10"/>
    </row>
    <row r="195" spans="1:17" x14ac:dyDescent="0.25">
      <c r="C195" s="2"/>
      <c r="D195" s="2"/>
      <c r="E195" s="2"/>
      <c r="F195" s="2"/>
      <c r="G195" s="2"/>
      <c r="K195" s="10"/>
      <c r="L195" s="10"/>
      <c r="M195" s="1"/>
      <c r="N195" s="1"/>
    </row>
    <row r="196" spans="1:17" x14ac:dyDescent="0.25">
      <c r="C196" s="2"/>
      <c r="D196" s="2"/>
      <c r="E196" s="2"/>
      <c r="F196" s="2"/>
      <c r="G196" s="2"/>
      <c r="K196" s="10"/>
      <c r="L196" s="10"/>
    </row>
    <row r="197" spans="1:17" s="3" customFormat="1" x14ac:dyDescent="0.25">
      <c r="A197" s="3" t="s">
        <v>14</v>
      </c>
      <c r="C197" s="3" t="s">
        <v>3</v>
      </c>
      <c r="D197" s="3" t="s">
        <v>1</v>
      </c>
      <c r="E197" s="3" t="s">
        <v>2</v>
      </c>
      <c r="F197" s="3" t="s">
        <v>24</v>
      </c>
      <c r="H197" s="3" t="s">
        <v>1</v>
      </c>
      <c r="I197" s="3" t="s">
        <v>2</v>
      </c>
      <c r="J197" s="3" t="s">
        <v>24</v>
      </c>
      <c r="K197" s="10" t="s">
        <v>17</v>
      </c>
      <c r="L197" s="10" t="s">
        <v>17</v>
      </c>
      <c r="M197" s="8" t="s">
        <v>25</v>
      </c>
      <c r="N197" s="8" t="s">
        <v>26</v>
      </c>
    </row>
    <row r="198" spans="1:17" x14ac:dyDescent="0.25">
      <c r="C198" s="3" t="s">
        <v>4</v>
      </c>
      <c r="D198" s="3" t="s">
        <v>18</v>
      </c>
      <c r="E198" s="3" t="s">
        <v>18</v>
      </c>
      <c r="F198" t="s">
        <v>18</v>
      </c>
      <c r="H198" t="s">
        <v>50</v>
      </c>
      <c r="I198" t="s">
        <v>50</v>
      </c>
      <c r="J198" t="s">
        <v>50</v>
      </c>
      <c r="K198" s="10" t="s">
        <v>27</v>
      </c>
      <c r="L198" s="10" t="s">
        <v>29</v>
      </c>
      <c r="M198" s="6"/>
      <c r="N198" s="6"/>
    </row>
    <row r="199" spans="1:17" x14ac:dyDescent="0.25">
      <c r="A199">
        <v>1</v>
      </c>
      <c r="B199" t="s">
        <v>31</v>
      </c>
      <c r="C199" s="5">
        <v>12716.09</v>
      </c>
      <c r="D199" s="19">
        <v>463.70804915999997</v>
      </c>
      <c r="E199" s="19">
        <v>111.58185506</v>
      </c>
      <c r="F199" s="15">
        <v>115.08378947</v>
      </c>
      <c r="G199" s="2"/>
      <c r="H199" s="2">
        <f t="shared" ref="H199:H217" si="56">AVERAGE(D199,D175,D151)</f>
        <v>347.79866223666664</v>
      </c>
      <c r="I199" s="2">
        <f t="shared" ref="I199:I217" si="57">AVERAGE(E199,E175,E151)</f>
        <v>121.53665932</v>
      </c>
      <c r="J199" s="2">
        <f t="shared" ref="J199:J217" si="58">AVERAGE(F199,F175,F151)</f>
        <v>137.24824421666665</v>
      </c>
      <c r="K199" s="10">
        <f t="shared" ref="K199:K217" si="59">IF(D199&gt;=H199,F199/D199,J199/H199)</f>
        <v>0.24818156527252982</v>
      </c>
      <c r="L199" s="12">
        <f t="shared" ref="L199:L217" si="60">IF(D199&gt;=H199,((F199)/(D199)*TANH((D199)/(F199))*(1-EXP(-(F199)/(D199))))^0.5,((J199)/(H199)*TANH((H199)/(J199))*(1-EXP(-(J199)/(H199))))^0.5)</f>
        <v>0.23347649142639926</v>
      </c>
      <c r="M199" s="16">
        <f t="shared" ref="M199:M217" si="61">IF(D199&gt;=H199,MIN(1.1*L199*D199,E199),MIN(1.1*L199*H199,E199))</f>
        <v>111.58185506</v>
      </c>
      <c r="N199" s="16">
        <f t="shared" ref="N199:N217" si="62">MAX(0,E199-M199)</f>
        <v>0</v>
      </c>
      <c r="Q199" s="1"/>
    </row>
    <row r="200" spans="1:17" x14ac:dyDescent="0.25">
      <c r="A200">
        <v>4</v>
      </c>
      <c r="B200" t="s">
        <v>32</v>
      </c>
      <c r="C200" s="5">
        <v>3106.05</v>
      </c>
      <c r="D200" s="19">
        <v>287.47276711000001</v>
      </c>
      <c r="E200" s="19">
        <v>107.96582202</v>
      </c>
      <c r="F200" s="15">
        <v>134.29383102</v>
      </c>
      <c r="G200" s="2"/>
      <c r="H200" s="2">
        <f t="shared" si="56"/>
        <v>204.03273673666664</v>
      </c>
      <c r="I200" s="2">
        <f t="shared" si="57"/>
        <v>119.79067759666667</v>
      </c>
      <c r="J200" s="2">
        <f t="shared" si="58"/>
        <v>153.41471483000001</v>
      </c>
      <c r="K200" s="10">
        <f t="shared" si="59"/>
        <v>0.46715322766073747</v>
      </c>
      <c r="L200" s="12">
        <f t="shared" si="60"/>
        <v>0.41181780364501225</v>
      </c>
      <c r="M200" s="16">
        <f t="shared" si="61"/>
        <v>107.96582202</v>
      </c>
      <c r="N200" s="16">
        <f t="shared" si="62"/>
        <v>0</v>
      </c>
    </row>
    <row r="201" spans="1:17" x14ac:dyDescent="0.25">
      <c r="A201">
        <v>5</v>
      </c>
      <c r="B201" t="s">
        <v>33</v>
      </c>
      <c r="C201" s="5">
        <v>5535.11</v>
      </c>
      <c r="D201" s="19">
        <v>277.6212534</v>
      </c>
      <c r="E201" s="19">
        <v>108.69776204999999</v>
      </c>
      <c r="F201" s="15">
        <v>132.22146871999999</v>
      </c>
      <c r="G201" s="2"/>
      <c r="H201" s="2">
        <f t="shared" si="56"/>
        <v>210.15392387999998</v>
      </c>
      <c r="I201" s="2">
        <f t="shared" si="57"/>
        <v>119.93349481333333</v>
      </c>
      <c r="J201" s="2">
        <f t="shared" si="58"/>
        <v>152.36910341666666</v>
      </c>
      <c r="K201" s="10">
        <f t="shared" si="59"/>
        <v>0.47626565726037456</v>
      </c>
      <c r="L201" s="12">
        <f t="shared" si="60"/>
        <v>0.41847595890923822</v>
      </c>
      <c r="M201" s="16">
        <f t="shared" si="61"/>
        <v>108.69776204999999</v>
      </c>
      <c r="N201" s="16">
        <f t="shared" si="62"/>
        <v>0</v>
      </c>
    </row>
    <row r="202" spans="1:17" x14ac:dyDescent="0.25">
      <c r="A202">
        <v>7</v>
      </c>
      <c r="B202" t="s">
        <v>34</v>
      </c>
      <c r="C202" s="5">
        <v>0.38</v>
      </c>
      <c r="D202" s="19">
        <v>431.08889771000003</v>
      </c>
      <c r="E202" s="19">
        <v>89.093840280999999</v>
      </c>
      <c r="F202" s="15">
        <v>113.72090445000001</v>
      </c>
      <c r="G202" s="2"/>
      <c r="H202" s="2">
        <f t="shared" si="56"/>
        <v>293.51130167999997</v>
      </c>
      <c r="I202" s="2">
        <f t="shared" si="57"/>
        <v>112.32294930366668</v>
      </c>
      <c r="J202" s="2">
        <f t="shared" si="58"/>
        <v>136.80015693666667</v>
      </c>
      <c r="K202" s="10">
        <f t="shared" si="59"/>
        <v>0.26379919560466569</v>
      </c>
      <c r="L202" s="12">
        <f t="shared" si="60"/>
        <v>0.24719501527657611</v>
      </c>
      <c r="M202" s="16">
        <f t="shared" si="61"/>
        <v>89.093840280999999</v>
      </c>
      <c r="N202" s="16">
        <f t="shared" si="62"/>
        <v>0</v>
      </c>
    </row>
    <row r="203" spans="1:17" x14ac:dyDescent="0.25">
      <c r="A203">
        <v>8</v>
      </c>
      <c r="B203" t="s">
        <v>35</v>
      </c>
      <c r="C203" s="5">
        <v>3642.45</v>
      </c>
      <c r="D203" s="19">
        <v>416.8798132</v>
      </c>
      <c r="E203" s="19">
        <v>114.31483677</v>
      </c>
      <c r="F203" s="15">
        <v>118.33779685</v>
      </c>
      <c r="G203" s="2"/>
      <c r="H203" s="2">
        <f t="shared" si="56"/>
        <v>295.10596078999998</v>
      </c>
      <c r="I203" s="2">
        <f t="shared" si="57"/>
        <v>125.56265837333335</v>
      </c>
      <c r="J203" s="2">
        <f t="shared" si="58"/>
        <v>136.50798850333334</v>
      </c>
      <c r="K203" s="10">
        <f t="shared" si="59"/>
        <v>0.28386550056629128</v>
      </c>
      <c r="L203" s="12">
        <f t="shared" si="60"/>
        <v>0.26463209348553313</v>
      </c>
      <c r="M203" s="16">
        <f t="shared" si="61"/>
        <v>114.31483677</v>
      </c>
      <c r="N203" s="16">
        <f t="shared" si="62"/>
        <v>0</v>
      </c>
    </row>
    <row r="204" spans="1:17" x14ac:dyDescent="0.25">
      <c r="A204">
        <v>9</v>
      </c>
      <c r="B204" t="s">
        <v>36</v>
      </c>
      <c r="C204" s="5">
        <v>5208.08</v>
      </c>
      <c r="D204" s="19">
        <v>406.90539233999999</v>
      </c>
      <c r="E204" s="19">
        <v>109.69274213999999</v>
      </c>
      <c r="F204" s="15">
        <v>119.10199951</v>
      </c>
      <c r="G204" s="2"/>
      <c r="H204" s="2">
        <f t="shared" si="56"/>
        <v>288.92720150000002</v>
      </c>
      <c r="I204" s="2">
        <f t="shared" si="57"/>
        <v>119.54236116</v>
      </c>
      <c r="J204" s="2">
        <f t="shared" si="58"/>
        <v>139.39574838333334</v>
      </c>
      <c r="K204" s="10">
        <f t="shared" si="59"/>
        <v>0.29270194436371916</v>
      </c>
      <c r="L204" s="12">
        <f t="shared" si="60"/>
        <v>0.27224032437853302</v>
      </c>
      <c r="M204" s="16">
        <f t="shared" si="61"/>
        <v>109.69274213999999</v>
      </c>
      <c r="N204" s="16">
        <f t="shared" si="62"/>
        <v>0</v>
      </c>
    </row>
    <row r="205" spans="1:17" x14ac:dyDescent="0.25">
      <c r="A205">
        <v>10</v>
      </c>
      <c r="B205" t="s">
        <v>37</v>
      </c>
      <c r="C205" s="5">
        <v>4985.7299999999996</v>
      </c>
      <c r="D205" s="19">
        <v>395.08541076</v>
      </c>
      <c r="E205" s="19">
        <v>113.06429305</v>
      </c>
      <c r="F205" s="15">
        <v>117.59079251999999</v>
      </c>
      <c r="G205" s="2"/>
      <c r="H205" s="2">
        <f t="shared" si="56"/>
        <v>330.11428048333329</v>
      </c>
      <c r="I205" s="2">
        <f t="shared" si="57"/>
        <v>122.21149222000001</v>
      </c>
      <c r="J205" s="2">
        <f t="shared" si="58"/>
        <v>128.86590417666665</v>
      </c>
      <c r="K205" s="10">
        <f t="shared" si="59"/>
        <v>0.29763385161147377</v>
      </c>
      <c r="L205" s="12">
        <f t="shared" si="60"/>
        <v>0.27646737449949182</v>
      </c>
      <c r="M205" s="16">
        <f t="shared" si="61"/>
        <v>113.06429305</v>
      </c>
      <c r="N205" s="16">
        <f t="shared" si="62"/>
        <v>0</v>
      </c>
    </row>
    <row r="206" spans="1:17" x14ac:dyDescent="0.25">
      <c r="A206">
        <v>11</v>
      </c>
      <c r="B206" t="s">
        <v>38</v>
      </c>
      <c r="C206" s="5">
        <v>8396.65</v>
      </c>
      <c r="D206" s="19">
        <v>400.59275728</v>
      </c>
      <c r="E206" s="19">
        <v>111.6938766</v>
      </c>
      <c r="F206" s="15">
        <v>121.20694032999999</v>
      </c>
      <c r="G206" s="2"/>
      <c r="H206" s="2">
        <f t="shared" si="56"/>
        <v>306.55904424333335</v>
      </c>
      <c r="I206" s="2">
        <f t="shared" si="57"/>
        <v>121.63681719333333</v>
      </c>
      <c r="J206" s="2">
        <f t="shared" si="58"/>
        <v>138.56745264666665</v>
      </c>
      <c r="K206" s="10">
        <f t="shared" si="59"/>
        <v>0.30256897591705756</v>
      </c>
      <c r="L206" s="12">
        <f t="shared" si="60"/>
        <v>0.28068304409046169</v>
      </c>
      <c r="M206" s="16">
        <f t="shared" si="61"/>
        <v>111.6938766</v>
      </c>
      <c r="N206" s="16">
        <f t="shared" si="62"/>
        <v>0</v>
      </c>
    </row>
    <row r="207" spans="1:17" x14ac:dyDescent="0.25">
      <c r="A207">
        <v>21</v>
      </c>
      <c r="B207" t="s">
        <v>39</v>
      </c>
      <c r="C207" s="5">
        <v>1.1499999999999999</v>
      </c>
      <c r="D207" s="19">
        <v>408.99860490999998</v>
      </c>
      <c r="E207" s="19">
        <v>91.011958440000001</v>
      </c>
      <c r="F207" s="15">
        <v>121.52230015000001</v>
      </c>
      <c r="G207" s="2"/>
      <c r="H207" s="2">
        <f t="shared" si="56"/>
        <v>276.93687511666667</v>
      </c>
      <c r="I207" s="2">
        <f t="shared" si="57"/>
        <v>102.85878808666666</v>
      </c>
      <c r="J207" s="2">
        <f t="shared" si="58"/>
        <v>144.19241059666666</v>
      </c>
      <c r="K207" s="10">
        <f t="shared" si="59"/>
        <v>0.29712155173913357</v>
      </c>
      <c r="L207" s="12">
        <f t="shared" si="60"/>
        <v>0.27602894517656051</v>
      </c>
      <c r="M207" s="16">
        <f t="shared" si="61"/>
        <v>91.011958440000001</v>
      </c>
      <c r="N207" s="16">
        <f t="shared" si="62"/>
        <v>0</v>
      </c>
    </row>
    <row r="208" spans="1:17" x14ac:dyDescent="0.25">
      <c r="A208">
        <v>24</v>
      </c>
      <c r="B208" t="s">
        <v>40</v>
      </c>
      <c r="C208" s="5">
        <v>801.54</v>
      </c>
      <c r="D208" s="19">
        <v>286.95228143000003</v>
      </c>
      <c r="E208" s="19">
        <v>93.080890357000001</v>
      </c>
      <c r="F208" s="15">
        <v>125.39886124</v>
      </c>
      <c r="G208" s="2"/>
      <c r="H208" s="2">
        <f t="shared" si="56"/>
        <v>227.80714634666666</v>
      </c>
      <c r="I208" s="2">
        <f t="shared" si="57"/>
        <v>104.14750788233333</v>
      </c>
      <c r="J208" s="2">
        <f t="shared" si="58"/>
        <v>139.91931469333332</v>
      </c>
      <c r="K208" s="10">
        <f t="shared" si="59"/>
        <v>0.4370024891075493</v>
      </c>
      <c r="L208" s="12">
        <f t="shared" si="60"/>
        <v>0.38930795020729364</v>
      </c>
      <c r="M208" s="16">
        <f t="shared" si="61"/>
        <v>93.080890357000001</v>
      </c>
      <c r="N208" s="16">
        <f t="shared" si="62"/>
        <v>0</v>
      </c>
    </row>
    <row r="209" spans="1:17" x14ac:dyDescent="0.25">
      <c r="A209">
        <v>30</v>
      </c>
      <c r="B209" t="s">
        <v>41</v>
      </c>
      <c r="C209" s="5">
        <v>4474.16</v>
      </c>
      <c r="D209" s="19">
        <v>292.66155300999998</v>
      </c>
      <c r="E209" s="19">
        <v>100.12338621000001</v>
      </c>
      <c r="F209" s="15">
        <v>126.75793385999999</v>
      </c>
      <c r="G209" s="2"/>
      <c r="H209" s="2">
        <f t="shared" si="56"/>
        <v>224.58305050666664</v>
      </c>
      <c r="I209" s="2">
        <f t="shared" si="57"/>
        <v>110.63763124666667</v>
      </c>
      <c r="J209" s="2">
        <f t="shared" si="58"/>
        <v>144.33564375333333</v>
      </c>
      <c r="K209" s="10">
        <f t="shared" si="59"/>
        <v>0.43312123699305588</v>
      </c>
      <c r="L209" s="12">
        <f t="shared" si="60"/>
        <v>0.38635751254526718</v>
      </c>
      <c r="M209" s="16">
        <f t="shared" si="61"/>
        <v>100.12338621000001</v>
      </c>
      <c r="N209" s="16">
        <f t="shared" si="62"/>
        <v>0</v>
      </c>
    </row>
    <row r="210" spans="1:17" x14ac:dyDescent="0.25">
      <c r="A210">
        <v>35</v>
      </c>
      <c r="B210" t="s">
        <v>42</v>
      </c>
      <c r="C210" s="5">
        <v>1058.27</v>
      </c>
      <c r="D210" s="19">
        <v>311.58343384</v>
      </c>
      <c r="E210" s="19">
        <v>95.610060461000003</v>
      </c>
      <c r="F210" s="15">
        <v>128.77742085</v>
      </c>
      <c r="G210" s="2"/>
      <c r="H210" s="2">
        <f t="shared" si="56"/>
        <v>234.76261562333335</v>
      </c>
      <c r="I210" s="2">
        <f t="shared" si="57"/>
        <v>103.976993847</v>
      </c>
      <c r="J210" s="2">
        <f t="shared" si="58"/>
        <v>145.81529367333334</v>
      </c>
      <c r="K210" s="10">
        <f t="shared" si="59"/>
        <v>0.41329996034425887</v>
      </c>
      <c r="L210" s="12">
        <f t="shared" si="60"/>
        <v>0.37110607280300079</v>
      </c>
      <c r="M210" s="16">
        <f t="shared" si="61"/>
        <v>95.610060461000003</v>
      </c>
      <c r="N210" s="16">
        <f t="shared" si="62"/>
        <v>0</v>
      </c>
    </row>
    <row r="211" spans="1:17" x14ac:dyDescent="0.25">
      <c r="A211">
        <v>39</v>
      </c>
      <c r="B211" t="s">
        <v>43</v>
      </c>
      <c r="C211" s="5">
        <v>98.57</v>
      </c>
      <c r="D211" s="19">
        <v>298.73964135</v>
      </c>
      <c r="E211" s="19">
        <v>108.90427581</v>
      </c>
      <c r="F211" s="15">
        <v>129.47552508999999</v>
      </c>
      <c r="G211" s="2"/>
      <c r="H211" s="2">
        <f t="shared" si="56"/>
        <v>240.38621684666668</v>
      </c>
      <c r="I211" s="2">
        <f t="shared" si="57"/>
        <v>119.56860863333333</v>
      </c>
      <c r="J211" s="2">
        <f t="shared" si="58"/>
        <v>148.46702925333332</v>
      </c>
      <c r="K211" s="10">
        <f t="shared" si="59"/>
        <v>0.43340590657772105</v>
      </c>
      <c r="L211" s="12">
        <f t="shared" si="60"/>
        <v>0.3865743157568225</v>
      </c>
      <c r="M211" s="16">
        <f t="shared" si="61"/>
        <v>108.90427581</v>
      </c>
      <c r="N211" s="16">
        <f t="shared" si="62"/>
        <v>0</v>
      </c>
    </row>
    <row r="212" spans="1:17" x14ac:dyDescent="0.25">
      <c r="A212">
        <v>44</v>
      </c>
      <c r="B212" t="s">
        <v>44</v>
      </c>
      <c r="C212" s="5">
        <v>23422.22</v>
      </c>
      <c r="D212" s="19">
        <v>331.56718008000001</v>
      </c>
      <c r="E212" s="19">
        <v>103.525273</v>
      </c>
      <c r="F212" s="15">
        <v>124.61266482000001</v>
      </c>
      <c r="G212" s="2"/>
      <c r="H212" s="2">
        <f t="shared" si="56"/>
        <v>258.57198031000001</v>
      </c>
      <c r="I212" s="2">
        <f t="shared" si="57"/>
        <v>110.63578108666667</v>
      </c>
      <c r="J212" s="2">
        <f t="shared" si="58"/>
        <v>148.47575708666668</v>
      </c>
      <c r="K212" s="10">
        <f t="shared" si="59"/>
        <v>0.37582931094064753</v>
      </c>
      <c r="L212" s="12">
        <f t="shared" si="60"/>
        <v>0.34146043417625332</v>
      </c>
      <c r="M212" s="16">
        <f t="shared" si="61"/>
        <v>103.525273</v>
      </c>
      <c r="N212" s="16">
        <f t="shared" si="62"/>
        <v>0</v>
      </c>
    </row>
    <row r="213" spans="1:17" x14ac:dyDescent="0.25">
      <c r="A213">
        <v>47</v>
      </c>
      <c r="B213" t="s">
        <v>45</v>
      </c>
      <c r="C213" s="5">
        <v>21.39</v>
      </c>
      <c r="D213" s="19">
        <v>251.69346103999999</v>
      </c>
      <c r="E213" s="19">
        <v>95.417525333</v>
      </c>
      <c r="F213" s="15">
        <v>122.47428542</v>
      </c>
      <c r="G213" s="2"/>
      <c r="H213" s="2">
        <f t="shared" si="56"/>
        <v>201.74239443333332</v>
      </c>
      <c r="I213" s="2">
        <f t="shared" si="57"/>
        <v>107.263334251</v>
      </c>
      <c r="J213" s="2">
        <f t="shared" si="58"/>
        <v>134.34214276999998</v>
      </c>
      <c r="K213" s="10">
        <f t="shared" si="59"/>
        <v>0.48660098245673522</v>
      </c>
      <c r="L213" s="12">
        <f t="shared" si="60"/>
        <v>0.42594513480837343</v>
      </c>
      <c r="M213" s="16">
        <f t="shared" si="61"/>
        <v>95.417525333</v>
      </c>
      <c r="N213" s="16">
        <f t="shared" si="62"/>
        <v>0</v>
      </c>
    </row>
    <row r="214" spans="1:17" x14ac:dyDescent="0.25">
      <c r="A214">
        <v>54</v>
      </c>
      <c r="B214" t="s">
        <v>46</v>
      </c>
      <c r="C214" s="5">
        <v>10242.709999999999</v>
      </c>
      <c r="D214" s="19">
        <v>309.61479649</v>
      </c>
      <c r="E214" s="19">
        <v>97.533411606000001</v>
      </c>
      <c r="F214" s="15">
        <v>127.80432793</v>
      </c>
      <c r="G214" s="2"/>
      <c r="H214" s="2">
        <f t="shared" si="56"/>
        <v>231.12577894</v>
      </c>
      <c r="I214" s="2">
        <f t="shared" si="57"/>
        <v>103.627577972</v>
      </c>
      <c r="J214" s="2">
        <f t="shared" si="58"/>
        <v>148.82700170666666</v>
      </c>
      <c r="K214" s="10">
        <f t="shared" si="59"/>
        <v>0.41278494884248157</v>
      </c>
      <c r="L214" s="12">
        <f t="shared" si="60"/>
        <v>0.3707057475102809</v>
      </c>
      <c r="M214" s="16">
        <f t="shared" si="61"/>
        <v>97.533411606000001</v>
      </c>
      <c r="N214" s="16">
        <f t="shared" si="62"/>
        <v>0</v>
      </c>
    </row>
    <row r="215" spans="1:17" x14ac:dyDescent="0.25">
      <c r="A215">
        <v>58</v>
      </c>
      <c r="B215" t="s">
        <v>47</v>
      </c>
      <c r="C215" s="5">
        <v>111.18</v>
      </c>
      <c r="D215" s="19">
        <v>285.45454489000002</v>
      </c>
      <c r="E215" s="19">
        <v>106.87393545</v>
      </c>
      <c r="F215" s="15">
        <v>129.95663021999999</v>
      </c>
      <c r="G215" s="2"/>
      <c r="H215" s="2">
        <f t="shared" si="56"/>
        <v>229.78532970666666</v>
      </c>
      <c r="I215" s="2">
        <f t="shared" si="57"/>
        <v>115.47681767333334</v>
      </c>
      <c r="J215" s="2">
        <f t="shared" si="58"/>
        <v>149.5822647</v>
      </c>
      <c r="K215" s="10">
        <f t="shared" si="59"/>
        <v>0.45526208128890999</v>
      </c>
      <c r="L215" s="12">
        <f t="shared" si="60"/>
        <v>0.40302757939270112</v>
      </c>
      <c r="M215" s="16">
        <f t="shared" si="61"/>
        <v>106.87393545</v>
      </c>
      <c r="N215" s="16">
        <f t="shared" si="62"/>
        <v>0</v>
      </c>
    </row>
    <row r="216" spans="1:17" x14ac:dyDescent="0.25">
      <c r="A216">
        <v>63</v>
      </c>
      <c r="B216" t="s">
        <v>48</v>
      </c>
      <c r="C216" s="5">
        <v>1.53</v>
      </c>
      <c r="D216" s="19">
        <v>304.92844237999998</v>
      </c>
      <c r="E216" s="19">
        <v>96.215561675999993</v>
      </c>
      <c r="F216" s="15">
        <v>124.58913692</v>
      </c>
      <c r="G216" s="2"/>
      <c r="H216" s="2">
        <f t="shared" si="56"/>
        <v>258.42179463666662</v>
      </c>
      <c r="I216" s="2">
        <f t="shared" si="57"/>
        <v>104.83544616533332</v>
      </c>
      <c r="J216" s="2">
        <f t="shared" si="58"/>
        <v>138.77779685666667</v>
      </c>
      <c r="K216" s="10">
        <f t="shared" si="59"/>
        <v>0.40858483369923809</v>
      </c>
      <c r="L216" s="12">
        <f t="shared" si="60"/>
        <v>0.36743337631749068</v>
      </c>
      <c r="M216" s="16">
        <f t="shared" si="61"/>
        <v>96.215561675999993</v>
      </c>
      <c r="N216" s="16">
        <f t="shared" si="62"/>
        <v>0</v>
      </c>
    </row>
    <row r="217" spans="1:17" x14ac:dyDescent="0.25">
      <c r="A217">
        <v>68</v>
      </c>
      <c r="B217" t="s">
        <v>49</v>
      </c>
      <c r="C217" s="5">
        <v>3.06</v>
      </c>
      <c r="D217" s="19">
        <v>323.11329142</v>
      </c>
      <c r="E217" s="19">
        <v>83.821426963999997</v>
      </c>
      <c r="F217" s="15">
        <v>119.52239231</v>
      </c>
      <c r="G217" s="2"/>
      <c r="H217" s="2">
        <f t="shared" si="56"/>
        <v>230.98848809</v>
      </c>
      <c r="I217" s="2">
        <f t="shared" si="57"/>
        <v>99.800911838000005</v>
      </c>
      <c r="J217" s="2">
        <f t="shared" si="58"/>
        <v>138.67469444000002</v>
      </c>
      <c r="K217" s="10">
        <f t="shared" si="59"/>
        <v>0.36990862178627737</v>
      </c>
      <c r="L217" s="12">
        <f t="shared" si="60"/>
        <v>0.33668238705395009</v>
      </c>
      <c r="M217" s="16">
        <f t="shared" si="61"/>
        <v>83.821426963999997</v>
      </c>
      <c r="N217" s="16">
        <f t="shared" si="62"/>
        <v>0</v>
      </c>
    </row>
    <row r="218" spans="1:17" x14ac:dyDescent="0.25">
      <c r="C218" s="2"/>
      <c r="D218" s="7"/>
      <c r="E218" s="2"/>
      <c r="F218" s="2"/>
      <c r="G218" s="2"/>
      <c r="K218" s="10"/>
      <c r="L218" s="10"/>
    </row>
    <row r="219" spans="1:17" x14ac:dyDescent="0.25">
      <c r="C219" s="2"/>
      <c r="D219" s="2"/>
      <c r="E219" s="2"/>
      <c r="F219" s="2"/>
      <c r="G219" s="2"/>
      <c r="K219" s="10"/>
      <c r="L219" s="10"/>
    </row>
    <row r="220" spans="1:17" x14ac:dyDescent="0.25">
      <c r="C220" s="2"/>
      <c r="D220" s="2"/>
      <c r="E220" s="2"/>
      <c r="F220" s="2"/>
      <c r="G220" s="2"/>
      <c r="K220" s="10"/>
      <c r="L220" s="10"/>
    </row>
    <row r="221" spans="1:17" s="3" customFormat="1" x14ac:dyDescent="0.25">
      <c r="A221" s="3" t="s">
        <v>15</v>
      </c>
      <c r="C221" s="3" t="s">
        <v>3</v>
      </c>
      <c r="D221" s="3" t="s">
        <v>1</v>
      </c>
      <c r="E221" s="3" t="s">
        <v>2</v>
      </c>
      <c r="F221" s="3" t="s">
        <v>24</v>
      </c>
      <c r="H221" s="3" t="s">
        <v>1</v>
      </c>
      <c r="I221" s="3" t="s">
        <v>2</v>
      </c>
      <c r="J221" s="3" t="s">
        <v>24</v>
      </c>
      <c r="K221" s="10" t="s">
        <v>17</v>
      </c>
      <c r="L221" s="10" t="s">
        <v>17</v>
      </c>
      <c r="M221" s="8" t="s">
        <v>25</v>
      </c>
      <c r="N221" s="8" t="s">
        <v>26</v>
      </c>
    </row>
    <row r="222" spans="1:17" x14ac:dyDescent="0.25">
      <c r="C222" s="3" t="s">
        <v>4</v>
      </c>
      <c r="D222" s="3" t="s">
        <v>18</v>
      </c>
      <c r="E222" s="3" t="s">
        <v>18</v>
      </c>
      <c r="F222" t="s">
        <v>18</v>
      </c>
      <c r="H222" t="s">
        <v>50</v>
      </c>
      <c r="I222" t="s">
        <v>50</v>
      </c>
      <c r="J222" t="s">
        <v>50</v>
      </c>
      <c r="K222" s="10" t="s">
        <v>27</v>
      </c>
      <c r="L222" s="10" t="s">
        <v>29</v>
      </c>
      <c r="M222" s="6"/>
      <c r="N222" s="6"/>
    </row>
    <row r="223" spans="1:17" x14ac:dyDescent="0.25">
      <c r="A223">
        <v>1</v>
      </c>
      <c r="B223" t="s">
        <v>31</v>
      </c>
      <c r="C223" s="5">
        <v>12716.09</v>
      </c>
      <c r="D223" s="19">
        <v>233.50176003999999</v>
      </c>
      <c r="E223" s="19">
        <v>116.87507051</v>
      </c>
      <c r="F223" s="15">
        <v>150.50473313000001</v>
      </c>
      <c r="G223" s="2"/>
      <c r="H223" s="2">
        <f t="shared" ref="H223:H241" si="63">AVERAGE(D223,D199,D175)</f>
        <v>337.32839147666664</v>
      </c>
      <c r="I223" s="2">
        <f t="shared" ref="I223:I241" si="64">AVERAGE(E223,E199,E175)</f>
        <v>117.97802281666668</v>
      </c>
      <c r="J223" s="2">
        <f t="shared" ref="J223:J241" si="65">AVERAGE(F223,F199,F175)</f>
        <v>135.84637015333337</v>
      </c>
      <c r="K223" s="10">
        <f t="shared" ref="K223:K241" si="66">IF(D223&gt;=H223,F223/D223,J223/H223)</f>
        <v>0.40271253053637496</v>
      </c>
      <c r="L223" s="12">
        <f t="shared" ref="L223:L241" si="67">IF(D223&gt;=H223,((F223)/(D223)*TANH((D223)/(F223))*(1-EXP(-(F223)/(D223))))^0.5,((J223)/(H223)*TANH((H223)/(J223))*(1-EXP(-(J223)/(H223))))^0.5)</f>
        <v>0.36283571116629088</v>
      </c>
      <c r="M223" s="16">
        <f t="shared" ref="M223:M241" si="68">IF(D223&gt;=H223,MIN(1.1*L223*D223,E223),MIN(1.1*L223*H223,E223))</f>
        <v>116.87507051</v>
      </c>
      <c r="N223" s="16">
        <f t="shared" ref="N223:N241" si="69">MAX(0,E223-M223)</f>
        <v>0</v>
      </c>
      <c r="P223" s="6"/>
      <c r="Q223" s="1"/>
    </row>
    <row r="224" spans="1:17" x14ac:dyDescent="0.25">
      <c r="A224">
        <v>4</v>
      </c>
      <c r="B224" t="s">
        <v>32</v>
      </c>
      <c r="C224" s="5">
        <v>3106.05</v>
      </c>
      <c r="D224" s="19">
        <v>239.96238246999999</v>
      </c>
      <c r="E224" s="19">
        <v>96.234638043000004</v>
      </c>
      <c r="F224" s="15">
        <v>153.70842261999999</v>
      </c>
      <c r="G224" s="2"/>
      <c r="H224" s="2">
        <f t="shared" si="63"/>
        <v>236.20859309000002</v>
      </c>
      <c r="I224" s="2">
        <f t="shared" si="64"/>
        <v>109.90358464100001</v>
      </c>
      <c r="J224" s="2">
        <f t="shared" si="65"/>
        <v>149.04754740333331</v>
      </c>
      <c r="K224" s="10">
        <f t="shared" si="66"/>
        <v>0.64055216087553457</v>
      </c>
      <c r="L224" s="12">
        <f t="shared" si="67"/>
        <v>0.52669811938898536</v>
      </c>
      <c r="M224" s="16">
        <f t="shared" si="68"/>
        <v>96.234638043000004</v>
      </c>
      <c r="N224" s="16">
        <f t="shared" si="69"/>
        <v>0</v>
      </c>
    </row>
    <row r="225" spans="1:14" x14ac:dyDescent="0.25">
      <c r="A225">
        <v>5</v>
      </c>
      <c r="B225" t="s">
        <v>33</v>
      </c>
      <c r="C225" s="5">
        <v>5535.11</v>
      </c>
      <c r="D225" s="19">
        <v>243.97184793</v>
      </c>
      <c r="E225" s="19">
        <v>109.09180938999999</v>
      </c>
      <c r="F225" s="15">
        <v>152.75882123</v>
      </c>
      <c r="G225" s="2"/>
      <c r="H225" s="2">
        <f t="shared" si="63"/>
        <v>238.12605436999999</v>
      </c>
      <c r="I225" s="2">
        <f t="shared" si="64"/>
        <v>113.90077100666666</v>
      </c>
      <c r="J225" s="2">
        <f t="shared" si="65"/>
        <v>148.15116325</v>
      </c>
      <c r="K225" s="10">
        <f t="shared" si="66"/>
        <v>0.62613298430165309</v>
      </c>
      <c r="L225" s="12">
        <f t="shared" si="67"/>
        <v>0.51808983747302118</v>
      </c>
      <c r="M225" s="16">
        <f t="shared" si="68"/>
        <v>109.09180938999999</v>
      </c>
      <c r="N225" s="16">
        <f t="shared" si="69"/>
        <v>0</v>
      </c>
    </row>
    <row r="226" spans="1:14" x14ac:dyDescent="0.25">
      <c r="A226">
        <v>7</v>
      </c>
      <c r="B226" t="s">
        <v>34</v>
      </c>
      <c r="C226" s="5">
        <v>0.38</v>
      </c>
      <c r="D226" s="19">
        <v>203.81973267000001</v>
      </c>
      <c r="E226" s="19">
        <v>113.3387591</v>
      </c>
      <c r="F226" s="15">
        <v>166.58508799000001</v>
      </c>
      <c r="G226" s="2"/>
      <c r="H226" s="2">
        <f t="shared" si="63"/>
        <v>306.61576335000001</v>
      </c>
      <c r="I226" s="2">
        <f t="shared" si="64"/>
        <v>107.59041722366665</v>
      </c>
      <c r="J226" s="2">
        <f t="shared" si="65"/>
        <v>138.11955764666666</v>
      </c>
      <c r="K226" s="10">
        <f t="shared" si="66"/>
        <v>0.45046463409972837</v>
      </c>
      <c r="L226" s="12">
        <f t="shared" si="67"/>
        <v>0.39944880823489504</v>
      </c>
      <c r="M226" s="16">
        <f t="shared" si="68"/>
        <v>113.3387591</v>
      </c>
      <c r="N226" s="16">
        <f t="shared" si="69"/>
        <v>0</v>
      </c>
    </row>
    <row r="227" spans="1:14" x14ac:dyDescent="0.25">
      <c r="A227">
        <v>8</v>
      </c>
      <c r="B227" t="s">
        <v>35</v>
      </c>
      <c r="C227" s="5">
        <v>3642.45</v>
      </c>
      <c r="D227" s="19">
        <v>199.8661185</v>
      </c>
      <c r="E227" s="19">
        <v>119.54375068</v>
      </c>
      <c r="F227" s="15">
        <v>158.77094022</v>
      </c>
      <c r="G227" s="2"/>
      <c r="H227" s="2">
        <f t="shared" si="63"/>
        <v>301.79115260999998</v>
      </c>
      <c r="I227" s="2">
        <f t="shared" si="64"/>
        <v>121.05471081666667</v>
      </c>
      <c r="J227" s="2">
        <f t="shared" si="65"/>
        <v>137.92745143666667</v>
      </c>
      <c r="K227" s="10">
        <f t="shared" si="66"/>
        <v>0.45702947301078828</v>
      </c>
      <c r="L227" s="12">
        <f t="shared" si="67"/>
        <v>0.40434132943267093</v>
      </c>
      <c r="M227" s="16">
        <f t="shared" si="68"/>
        <v>119.54375068</v>
      </c>
      <c r="N227" s="16">
        <f t="shared" si="69"/>
        <v>0</v>
      </c>
    </row>
    <row r="228" spans="1:14" x14ac:dyDescent="0.25">
      <c r="A228">
        <v>9</v>
      </c>
      <c r="B228" t="s">
        <v>36</v>
      </c>
      <c r="C228" s="5">
        <v>5208.08</v>
      </c>
      <c r="D228" s="19">
        <v>199.10197636999999</v>
      </c>
      <c r="E228" s="19">
        <v>114.9430922</v>
      </c>
      <c r="F228" s="15">
        <v>159.05747201</v>
      </c>
      <c r="G228" s="2"/>
      <c r="H228" s="2">
        <f t="shared" si="63"/>
        <v>294.1660359666667</v>
      </c>
      <c r="I228" s="2">
        <f t="shared" si="64"/>
        <v>116.07825190999999</v>
      </c>
      <c r="J228" s="2">
        <f t="shared" si="65"/>
        <v>140.01632784666666</v>
      </c>
      <c r="K228" s="10">
        <f t="shared" si="66"/>
        <v>0.47597720582036379</v>
      </c>
      <c r="L228" s="12">
        <f t="shared" si="67"/>
        <v>0.4182662392444253</v>
      </c>
      <c r="M228" s="16">
        <f t="shared" si="68"/>
        <v>114.9430922</v>
      </c>
      <c r="N228" s="16">
        <f t="shared" si="69"/>
        <v>0</v>
      </c>
    </row>
    <row r="229" spans="1:14" x14ac:dyDescent="0.25">
      <c r="A229">
        <v>10</v>
      </c>
      <c r="B229" t="s">
        <v>37</v>
      </c>
      <c r="C229" s="5">
        <v>4985.7299999999996</v>
      </c>
      <c r="D229" s="19">
        <v>204.10115132999999</v>
      </c>
      <c r="E229" s="19">
        <v>119.30239053</v>
      </c>
      <c r="F229" s="15">
        <v>153.40350892000001</v>
      </c>
      <c r="G229" s="2"/>
      <c r="H229" s="2">
        <f t="shared" si="63"/>
        <v>316.98720462666671</v>
      </c>
      <c r="I229" s="2">
        <f t="shared" si="64"/>
        <v>119.25166419666668</v>
      </c>
      <c r="J229" s="2">
        <f t="shared" si="65"/>
        <v>133.68461242666669</v>
      </c>
      <c r="K229" s="10">
        <f t="shared" si="66"/>
        <v>0.42173504316716637</v>
      </c>
      <c r="L229" s="12">
        <f t="shared" si="67"/>
        <v>0.3776337370874876</v>
      </c>
      <c r="M229" s="16">
        <f t="shared" si="68"/>
        <v>119.30239053</v>
      </c>
      <c r="N229" s="16">
        <f t="shared" si="69"/>
        <v>0</v>
      </c>
    </row>
    <row r="230" spans="1:14" x14ac:dyDescent="0.25">
      <c r="A230">
        <v>11</v>
      </c>
      <c r="B230" t="s">
        <v>38</v>
      </c>
      <c r="C230" s="5">
        <v>8396.65</v>
      </c>
      <c r="D230" s="19">
        <v>223.00659578</v>
      </c>
      <c r="E230" s="19">
        <v>116.54821231</v>
      </c>
      <c r="F230" s="15">
        <v>155.85222696</v>
      </c>
      <c r="G230" s="2"/>
      <c r="H230" s="2">
        <f t="shared" si="63"/>
        <v>307.56543550333333</v>
      </c>
      <c r="I230" s="2">
        <f t="shared" si="64"/>
        <v>117.99154289333335</v>
      </c>
      <c r="J230" s="2">
        <f t="shared" si="65"/>
        <v>139.81995590666668</v>
      </c>
      <c r="K230" s="10">
        <f t="shared" si="66"/>
        <v>0.45460230496268278</v>
      </c>
      <c r="L230" s="12">
        <f t="shared" si="67"/>
        <v>0.40253650326639301</v>
      </c>
      <c r="M230" s="16">
        <f t="shared" si="68"/>
        <v>116.54821231</v>
      </c>
      <c r="N230" s="16">
        <f t="shared" si="69"/>
        <v>0</v>
      </c>
    </row>
    <row r="231" spans="1:14" x14ac:dyDescent="0.25">
      <c r="A231">
        <v>21</v>
      </c>
      <c r="B231" t="s">
        <v>39</v>
      </c>
      <c r="C231" s="5">
        <v>1.1499999999999999</v>
      </c>
      <c r="D231" s="19">
        <v>200.26278687000001</v>
      </c>
      <c r="E231" s="19">
        <v>97.480256398999998</v>
      </c>
      <c r="F231" s="15">
        <v>159.65839941999999</v>
      </c>
      <c r="G231" s="2"/>
      <c r="H231" s="2">
        <f t="shared" si="63"/>
        <v>286.77338082666665</v>
      </c>
      <c r="I231" s="2">
        <f t="shared" si="64"/>
        <v>97.591601393000005</v>
      </c>
      <c r="J231" s="2">
        <f t="shared" si="65"/>
        <v>142.76580173666665</v>
      </c>
      <c r="K231" s="10">
        <f t="shared" si="66"/>
        <v>0.49783491523907525</v>
      </c>
      <c r="L231" s="12">
        <f t="shared" si="67"/>
        <v>0.43396365268429382</v>
      </c>
      <c r="M231" s="16">
        <f t="shared" si="68"/>
        <v>97.480256398999998</v>
      </c>
      <c r="N231" s="16">
        <f t="shared" si="69"/>
        <v>0</v>
      </c>
    </row>
    <row r="232" spans="1:14" x14ac:dyDescent="0.25">
      <c r="A232">
        <v>24</v>
      </c>
      <c r="B232" t="s">
        <v>40</v>
      </c>
      <c r="C232" s="5">
        <v>801.54</v>
      </c>
      <c r="D232" s="19">
        <v>238.04162588</v>
      </c>
      <c r="E232" s="19">
        <v>94.277255761000006</v>
      </c>
      <c r="F232" s="15">
        <v>161.83797084</v>
      </c>
      <c r="G232" s="2"/>
      <c r="H232" s="2">
        <f t="shared" si="63"/>
        <v>250.14716379666666</v>
      </c>
      <c r="I232" s="2">
        <f t="shared" si="64"/>
        <v>98.062621486000012</v>
      </c>
      <c r="J232" s="2">
        <f t="shared" si="65"/>
        <v>145.39694017666667</v>
      </c>
      <c r="K232" s="10">
        <f t="shared" si="66"/>
        <v>0.58124560746510512</v>
      </c>
      <c r="L232" s="12">
        <f t="shared" si="67"/>
        <v>0.49020982177362649</v>
      </c>
      <c r="M232" s="16">
        <f t="shared" si="68"/>
        <v>94.277255761000006</v>
      </c>
      <c r="N232" s="16">
        <f t="shared" si="69"/>
        <v>0</v>
      </c>
    </row>
    <row r="233" spans="1:14" x14ac:dyDescent="0.25">
      <c r="A233">
        <v>30</v>
      </c>
      <c r="B233" t="s">
        <v>41</v>
      </c>
      <c r="C233" s="5">
        <v>4474.16</v>
      </c>
      <c r="D233" s="19">
        <v>235.66251163999999</v>
      </c>
      <c r="E233" s="19">
        <v>101.77839624000001</v>
      </c>
      <c r="F233" s="15">
        <v>158.03432910999999</v>
      </c>
      <c r="G233" s="2"/>
      <c r="H233" s="2">
        <f t="shared" si="63"/>
        <v>247.34171993333334</v>
      </c>
      <c r="I233" s="2">
        <f t="shared" si="64"/>
        <v>105.66916491666666</v>
      </c>
      <c r="J233" s="2">
        <f t="shared" si="65"/>
        <v>145.69313490666664</v>
      </c>
      <c r="K233" s="10">
        <f t="shared" si="66"/>
        <v>0.58903582843175706</v>
      </c>
      <c r="L233" s="12">
        <f t="shared" si="67"/>
        <v>0.49516708893380246</v>
      </c>
      <c r="M233" s="16">
        <f t="shared" si="68"/>
        <v>101.77839624000001</v>
      </c>
      <c r="N233" s="16">
        <f t="shared" si="69"/>
        <v>0</v>
      </c>
    </row>
    <row r="234" spans="1:14" x14ac:dyDescent="0.25">
      <c r="A234">
        <v>35</v>
      </c>
      <c r="B234" t="s">
        <v>42</v>
      </c>
      <c r="C234" s="5">
        <v>1058.27</v>
      </c>
      <c r="D234" s="19">
        <v>228.26176161000001</v>
      </c>
      <c r="E234" s="19">
        <v>99.816229233000001</v>
      </c>
      <c r="F234" s="15">
        <v>156.12024643999999</v>
      </c>
      <c r="G234" s="2"/>
      <c r="H234" s="2">
        <f t="shared" si="63"/>
        <v>253.73071019666668</v>
      </c>
      <c r="I234" s="2">
        <f t="shared" si="64"/>
        <v>101.025775458</v>
      </c>
      <c r="J234" s="2">
        <f t="shared" si="65"/>
        <v>145.68801069999998</v>
      </c>
      <c r="K234" s="10">
        <f t="shared" si="66"/>
        <v>0.57418359246729411</v>
      </c>
      <c r="L234" s="12">
        <f t="shared" si="67"/>
        <v>0.48567251158972391</v>
      </c>
      <c r="M234" s="16">
        <f t="shared" si="68"/>
        <v>99.816229233000001</v>
      </c>
      <c r="N234" s="16">
        <f t="shared" si="69"/>
        <v>0</v>
      </c>
    </row>
    <row r="235" spans="1:14" x14ac:dyDescent="0.25">
      <c r="A235">
        <v>39</v>
      </c>
      <c r="B235" t="s">
        <v>43</v>
      </c>
      <c r="C235" s="5">
        <v>98.57</v>
      </c>
      <c r="D235" s="19">
        <v>259.43374731</v>
      </c>
      <c r="E235" s="19">
        <v>109.11740859</v>
      </c>
      <c r="F235" s="15">
        <v>160.53395040000001</v>
      </c>
      <c r="G235" s="2"/>
      <c r="H235" s="2">
        <f t="shared" si="63"/>
        <v>265.5131606766667</v>
      </c>
      <c r="I235" s="2">
        <f t="shared" si="64"/>
        <v>114.08827912333334</v>
      </c>
      <c r="J235" s="2">
        <f t="shared" si="65"/>
        <v>148.7279719</v>
      </c>
      <c r="K235" s="10">
        <f t="shared" si="66"/>
        <v>0.56015291867628392</v>
      </c>
      <c r="L235" s="12">
        <f t="shared" si="67"/>
        <v>0.47653489914671349</v>
      </c>
      <c r="M235" s="16">
        <f t="shared" si="68"/>
        <v>109.11740859</v>
      </c>
      <c r="N235" s="16">
        <f t="shared" si="69"/>
        <v>0</v>
      </c>
    </row>
    <row r="236" spans="1:14" x14ac:dyDescent="0.25">
      <c r="A236">
        <v>44</v>
      </c>
      <c r="B236" t="s">
        <v>44</v>
      </c>
      <c r="C236" s="5">
        <v>23422.22</v>
      </c>
      <c r="D236" s="19">
        <v>258.75248058</v>
      </c>
      <c r="E236" s="19">
        <v>106.23444583</v>
      </c>
      <c r="F236" s="15">
        <v>151.34849048999999</v>
      </c>
      <c r="G236" s="2"/>
      <c r="H236" s="2">
        <f t="shared" si="63"/>
        <v>277.45581064999999</v>
      </c>
      <c r="I236" s="2">
        <f t="shared" si="64"/>
        <v>107.73292719333334</v>
      </c>
      <c r="J236" s="2">
        <f t="shared" si="65"/>
        <v>144.47202854</v>
      </c>
      <c r="K236" s="10">
        <f t="shared" si="66"/>
        <v>0.52070283985598698</v>
      </c>
      <c r="L236" s="12">
        <f t="shared" si="67"/>
        <v>0.44996213724051998</v>
      </c>
      <c r="M236" s="16">
        <f t="shared" si="68"/>
        <v>106.23444583</v>
      </c>
      <c r="N236" s="16">
        <f t="shared" si="69"/>
        <v>0</v>
      </c>
    </row>
    <row r="237" spans="1:14" x14ac:dyDescent="0.25">
      <c r="A237">
        <v>47</v>
      </c>
      <c r="B237" t="s">
        <v>45</v>
      </c>
      <c r="C237" s="5">
        <v>21.39</v>
      </c>
      <c r="D237" s="19">
        <v>282.90062413999999</v>
      </c>
      <c r="E237" s="19">
        <v>102.3323731</v>
      </c>
      <c r="F237" s="15">
        <v>161.36105576</v>
      </c>
      <c r="G237" s="2"/>
      <c r="H237" s="2">
        <f t="shared" si="63"/>
        <v>240.89435288666664</v>
      </c>
      <c r="I237" s="2">
        <f t="shared" si="64"/>
        <v>103.25528380433333</v>
      </c>
      <c r="J237" s="2">
        <f t="shared" si="65"/>
        <v>143.40637782666667</v>
      </c>
      <c r="K237" s="10">
        <f t="shared" si="66"/>
        <v>0.57038069905475608</v>
      </c>
      <c r="L237" s="12">
        <f t="shared" si="67"/>
        <v>0.48321202116024942</v>
      </c>
      <c r="M237" s="16">
        <f t="shared" si="68"/>
        <v>102.3323731</v>
      </c>
      <c r="N237" s="16">
        <f t="shared" si="69"/>
        <v>0</v>
      </c>
    </row>
    <row r="238" spans="1:14" x14ac:dyDescent="0.25">
      <c r="A238">
        <v>54</v>
      </c>
      <c r="B238" t="s">
        <v>46</v>
      </c>
      <c r="C238" s="5">
        <v>10242.709999999999</v>
      </c>
      <c r="D238" s="19">
        <v>238.08192679999999</v>
      </c>
      <c r="E238" s="19">
        <v>99.427053861999994</v>
      </c>
      <c r="F238" s="15">
        <v>154.24021481</v>
      </c>
      <c r="G238" s="2"/>
      <c r="H238" s="2">
        <f t="shared" si="63"/>
        <v>254.10325273666669</v>
      </c>
      <c r="I238" s="2">
        <f t="shared" si="64"/>
        <v>101.20200817266668</v>
      </c>
      <c r="J238" s="2">
        <f t="shared" si="65"/>
        <v>146.46803377333333</v>
      </c>
      <c r="K238" s="10">
        <f t="shared" si="66"/>
        <v>0.57641148704665213</v>
      </c>
      <c r="L238" s="12">
        <f t="shared" si="67"/>
        <v>0.48710839009109036</v>
      </c>
      <c r="M238" s="16">
        <f t="shared" si="68"/>
        <v>99.427053861999994</v>
      </c>
      <c r="N238" s="16">
        <f t="shared" si="69"/>
        <v>0</v>
      </c>
    </row>
    <row r="239" spans="1:14" x14ac:dyDescent="0.25">
      <c r="A239">
        <v>58</v>
      </c>
      <c r="B239" t="s">
        <v>47</v>
      </c>
      <c r="C239" s="5">
        <v>111.18</v>
      </c>
      <c r="D239" s="19">
        <v>261.72527688000002</v>
      </c>
      <c r="E239" s="19">
        <v>105.54825772</v>
      </c>
      <c r="F239" s="15">
        <v>159.06370691999999</v>
      </c>
      <c r="G239" s="2"/>
      <c r="H239" s="2">
        <f t="shared" si="63"/>
        <v>257.92620699666668</v>
      </c>
      <c r="I239" s="2">
        <f t="shared" si="64"/>
        <v>110.41025738</v>
      </c>
      <c r="J239" s="2">
        <f t="shared" si="65"/>
        <v>148.93618957999999</v>
      </c>
      <c r="K239" s="10">
        <f t="shared" si="66"/>
        <v>0.60775064913936472</v>
      </c>
      <c r="L239" s="12">
        <f t="shared" si="67"/>
        <v>0.50687179033197471</v>
      </c>
      <c r="M239" s="16">
        <f t="shared" si="68"/>
        <v>105.54825772</v>
      </c>
      <c r="N239" s="16">
        <f t="shared" si="69"/>
        <v>0</v>
      </c>
    </row>
    <row r="240" spans="1:14" x14ac:dyDescent="0.25">
      <c r="A240">
        <v>63</v>
      </c>
      <c r="B240" t="s">
        <v>48</v>
      </c>
      <c r="C240" s="5">
        <v>1.53</v>
      </c>
      <c r="D240" s="19">
        <v>224.15951233000001</v>
      </c>
      <c r="E240" s="19">
        <v>96.632279205000003</v>
      </c>
      <c r="F240" s="15">
        <v>166.82998504</v>
      </c>
      <c r="G240" s="2"/>
      <c r="H240" s="2">
        <f t="shared" si="63"/>
        <v>261.78143717333336</v>
      </c>
      <c r="I240" s="2">
        <f t="shared" si="64"/>
        <v>102.29746958366667</v>
      </c>
      <c r="J240" s="2">
        <f t="shared" si="65"/>
        <v>145.66622470000001</v>
      </c>
      <c r="K240" s="10">
        <f t="shared" si="66"/>
        <v>0.55644214606228948</v>
      </c>
      <c r="L240" s="12">
        <f t="shared" si="67"/>
        <v>0.47409080015521776</v>
      </c>
      <c r="M240" s="16">
        <f t="shared" si="68"/>
        <v>96.632279205000003</v>
      </c>
      <c r="N240" s="16">
        <f t="shared" si="69"/>
        <v>0</v>
      </c>
    </row>
    <row r="241" spans="1:17" x14ac:dyDescent="0.25">
      <c r="A241">
        <v>68</v>
      </c>
      <c r="B241" t="s">
        <v>49</v>
      </c>
      <c r="C241" s="5">
        <v>3.06</v>
      </c>
      <c r="D241" s="19">
        <v>250.37409973000001</v>
      </c>
      <c r="E241" s="19">
        <v>88.953547095999994</v>
      </c>
      <c r="F241" s="15">
        <v>143.68606711000001</v>
      </c>
      <c r="G241" s="2"/>
      <c r="H241" s="2">
        <f t="shared" si="63"/>
        <v>262.75345356999998</v>
      </c>
      <c r="I241" s="2">
        <f t="shared" si="64"/>
        <v>92.60238030666666</v>
      </c>
      <c r="J241" s="2">
        <f t="shared" si="65"/>
        <v>136.73905161000002</v>
      </c>
      <c r="K241" s="10">
        <f t="shared" si="66"/>
        <v>0.52040819921543469</v>
      </c>
      <c r="L241" s="12">
        <f t="shared" si="67"/>
        <v>0.4497587791412796</v>
      </c>
      <c r="M241" s="16">
        <f t="shared" si="68"/>
        <v>88.953547095999994</v>
      </c>
      <c r="N241" s="16">
        <f t="shared" si="69"/>
        <v>0</v>
      </c>
    </row>
    <row r="242" spans="1:17" x14ac:dyDescent="0.25">
      <c r="C242" s="2"/>
      <c r="D242" s="7"/>
      <c r="E242" s="2"/>
      <c r="F242" s="2"/>
      <c r="G242" s="2"/>
      <c r="K242" s="10"/>
      <c r="L242" s="10"/>
    </row>
    <row r="243" spans="1:17" x14ac:dyDescent="0.25">
      <c r="C243" s="2"/>
      <c r="D243" s="2"/>
      <c r="E243" s="2"/>
      <c r="F243" s="2"/>
      <c r="G243" s="2"/>
      <c r="K243" s="10"/>
      <c r="L243" s="10"/>
    </row>
    <row r="244" spans="1:17" x14ac:dyDescent="0.25">
      <c r="C244" s="2"/>
      <c r="D244" s="2"/>
      <c r="E244" s="2"/>
      <c r="F244" s="2"/>
      <c r="G244" s="2"/>
      <c r="K244" s="10"/>
      <c r="L244" s="10"/>
    </row>
    <row r="245" spans="1:17" s="3" customFormat="1" x14ac:dyDescent="0.25">
      <c r="A245" s="3" t="s">
        <v>6</v>
      </c>
      <c r="C245" s="3" t="s">
        <v>3</v>
      </c>
      <c r="D245" s="3" t="s">
        <v>1</v>
      </c>
      <c r="E245" s="3" t="s">
        <v>2</v>
      </c>
      <c r="F245" s="3" t="s">
        <v>24</v>
      </c>
      <c r="H245" s="3" t="s">
        <v>1</v>
      </c>
      <c r="I245" s="3" t="s">
        <v>2</v>
      </c>
      <c r="J245" s="3" t="s">
        <v>24</v>
      </c>
      <c r="K245" s="10" t="s">
        <v>17</v>
      </c>
      <c r="L245" s="10" t="s">
        <v>17</v>
      </c>
      <c r="M245" s="8" t="s">
        <v>25</v>
      </c>
      <c r="N245" s="8" t="s">
        <v>26</v>
      </c>
      <c r="P245" s="8"/>
      <c r="Q245" s="8"/>
    </row>
    <row r="246" spans="1:17" x14ac:dyDescent="0.25">
      <c r="C246" s="3" t="s">
        <v>4</v>
      </c>
      <c r="D246" s="3" t="s">
        <v>18</v>
      </c>
      <c r="E246" s="3" t="s">
        <v>18</v>
      </c>
      <c r="F246" t="s">
        <v>18</v>
      </c>
      <c r="H246" t="s">
        <v>50</v>
      </c>
      <c r="I246" t="s">
        <v>50</v>
      </c>
      <c r="J246" t="s">
        <v>50</v>
      </c>
      <c r="K246" s="10" t="s">
        <v>27</v>
      </c>
      <c r="L246" s="10" t="s">
        <v>29</v>
      </c>
      <c r="M246" s="6"/>
      <c r="N246" s="6"/>
      <c r="P246" s="6"/>
      <c r="Q246" s="6"/>
    </row>
    <row r="247" spans="1:17" x14ac:dyDescent="0.25">
      <c r="A247">
        <v>1</v>
      </c>
      <c r="B247" t="s">
        <v>31</v>
      </c>
      <c r="C247" s="5">
        <v>12716.09</v>
      </c>
      <c r="D247" s="19">
        <v>113.89453548</v>
      </c>
      <c r="E247" s="19">
        <v>110.71648616</v>
      </c>
      <c r="F247" s="15">
        <v>97.278085653000005</v>
      </c>
      <c r="G247" s="2"/>
      <c r="H247" s="2">
        <f t="shared" ref="H247:H265" si="70">AVERAGE(D247,D223,D199)</f>
        <v>270.36811489333331</v>
      </c>
      <c r="I247" s="2">
        <f t="shared" ref="I247:I265" si="71">AVERAGE(E247,E223,E199)</f>
        <v>113.05780391</v>
      </c>
      <c r="J247" s="2">
        <f t="shared" ref="J247:J265" si="72">AVERAGE(F247,F223,F199)</f>
        <v>120.95553608433333</v>
      </c>
      <c r="K247" s="10">
        <f t="shared" ref="K247:K265" si="73">IF(D247&gt;=H247,F247/D247,J247/H247)</f>
        <v>0.44737352306522232</v>
      </c>
      <c r="L247" s="12">
        <f t="shared" ref="L247:L265" si="74">IF(D247&gt;=H247,((F247)/(D247)*TANH((D247)/(F247))*(1-EXP(-(F247)/(D247))))^0.5,((J247)/(H247)*TANH((H247)/(J247))*(1-EXP(-(J247)/(H247))))^0.5)</f>
        <v>0.39713311835618187</v>
      </c>
      <c r="M247" s="16">
        <f t="shared" ref="M247:M265" si="75">IF(D247&gt;=H247,MIN(1.1*L247*D247,E247),MIN(1.1*L247*H247,E247))</f>
        <v>110.71648616</v>
      </c>
      <c r="N247" s="16">
        <f t="shared" ref="N247:N265" si="76">MAX(0,E247-M247)</f>
        <v>0</v>
      </c>
      <c r="P247" s="6"/>
      <c r="Q247" s="11"/>
    </row>
    <row r="248" spans="1:17" x14ac:dyDescent="0.25">
      <c r="A248">
        <v>4</v>
      </c>
      <c r="B248" t="s">
        <v>32</v>
      </c>
      <c r="C248" s="5">
        <v>3106.05</v>
      </c>
      <c r="D248" s="19">
        <v>143.43455821000001</v>
      </c>
      <c r="E248" s="19">
        <v>103.07604105</v>
      </c>
      <c r="F248" s="15">
        <v>97.926859543999996</v>
      </c>
      <c r="G248" s="2"/>
      <c r="H248" s="2">
        <f t="shared" si="70"/>
        <v>223.62323592999999</v>
      </c>
      <c r="I248" s="2">
        <f t="shared" si="71"/>
        <v>102.425500371</v>
      </c>
      <c r="J248" s="2">
        <f t="shared" si="72"/>
        <v>128.643037728</v>
      </c>
      <c r="K248" s="10">
        <f t="shared" si="73"/>
        <v>0.57526686434440422</v>
      </c>
      <c r="L248" s="12">
        <f t="shared" si="74"/>
        <v>0.48637119520029343</v>
      </c>
      <c r="M248" s="16">
        <f t="shared" si="75"/>
        <v>103.07604105</v>
      </c>
      <c r="N248" s="16">
        <f t="shared" si="76"/>
        <v>0</v>
      </c>
      <c r="P248" s="6"/>
      <c r="Q248" s="6"/>
    </row>
    <row r="249" spans="1:17" x14ac:dyDescent="0.25">
      <c r="A249">
        <v>5</v>
      </c>
      <c r="B249" t="s">
        <v>33</v>
      </c>
      <c r="C249" s="5">
        <v>5535.11</v>
      </c>
      <c r="D249" s="19">
        <v>138.64026894</v>
      </c>
      <c r="E249" s="19">
        <v>104.43808662000001</v>
      </c>
      <c r="F249" s="15">
        <v>97.465624289999994</v>
      </c>
      <c r="G249" s="2"/>
      <c r="H249" s="2">
        <f t="shared" si="70"/>
        <v>220.07779009000001</v>
      </c>
      <c r="I249" s="2">
        <f t="shared" si="71"/>
        <v>107.40921935333334</v>
      </c>
      <c r="J249" s="2">
        <f t="shared" si="72"/>
        <v>127.48197141333333</v>
      </c>
      <c r="K249" s="10">
        <f t="shared" si="73"/>
        <v>0.57925868558203919</v>
      </c>
      <c r="L249" s="12">
        <f t="shared" si="74"/>
        <v>0.4889374152090718</v>
      </c>
      <c r="M249" s="16">
        <f t="shared" si="75"/>
        <v>104.43808662000001</v>
      </c>
      <c r="N249" s="16">
        <f t="shared" si="76"/>
        <v>0</v>
      </c>
    </row>
    <row r="250" spans="1:17" x14ac:dyDescent="0.25">
      <c r="A250">
        <v>7</v>
      </c>
      <c r="B250" t="s">
        <v>34</v>
      </c>
      <c r="C250" s="5">
        <v>0.38</v>
      </c>
      <c r="D250" s="19">
        <v>113.39681244000001</v>
      </c>
      <c r="E250" s="19">
        <v>105.97834524</v>
      </c>
      <c r="F250" s="15">
        <v>111.18583461</v>
      </c>
      <c r="G250" s="2"/>
      <c r="H250" s="2">
        <f t="shared" si="70"/>
        <v>249.43514760666667</v>
      </c>
      <c r="I250" s="2">
        <f t="shared" si="71"/>
        <v>102.80364820699999</v>
      </c>
      <c r="J250" s="2">
        <f t="shared" si="72"/>
        <v>130.49727568333333</v>
      </c>
      <c r="K250" s="10">
        <f t="shared" si="73"/>
        <v>0.52317116066222547</v>
      </c>
      <c r="L250" s="12">
        <f t="shared" si="74"/>
        <v>0.45166289938080068</v>
      </c>
      <c r="M250" s="16">
        <f t="shared" si="75"/>
        <v>105.97834524</v>
      </c>
      <c r="N250" s="16">
        <f t="shared" si="76"/>
        <v>0</v>
      </c>
    </row>
    <row r="251" spans="1:17" x14ac:dyDescent="0.25">
      <c r="A251">
        <v>8</v>
      </c>
      <c r="B251" t="s">
        <v>35</v>
      </c>
      <c r="C251" s="5">
        <v>3642.45</v>
      </c>
      <c r="D251" s="19">
        <v>114.68962854</v>
      </c>
      <c r="E251" s="19">
        <v>111.69752662</v>
      </c>
      <c r="F251" s="15">
        <v>108.51207771</v>
      </c>
      <c r="G251" s="2"/>
      <c r="H251" s="2">
        <f t="shared" si="70"/>
        <v>243.81185341333335</v>
      </c>
      <c r="I251" s="2">
        <f t="shared" si="71"/>
        <v>115.18537135666668</v>
      </c>
      <c r="J251" s="2">
        <f t="shared" si="72"/>
        <v>128.54027159333336</v>
      </c>
      <c r="K251" s="10">
        <f t="shared" si="73"/>
        <v>0.52721092019845117</v>
      </c>
      <c r="L251" s="12">
        <f t="shared" si="74"/>
        <v>0.45443545403185515</v>
      </c>
      <c r="M251" s="16">
        <f t="shared" si="75"/>
        <v>111.69752662</v>
      </c>
      <c r="N251" s="16">
        <f t="shared" si="76"/>
        <v>0</v>
      </c>
    </row>
    <row r="252" spans="1:17" x14ac:dyDescent="0.25">
      <c r="A252">
        <v>9</v>
      </c>
      <c r="B252" t="s">
        <v>36</v>
      </c>
      <c r="C252" s="5">
        <v>5208.08</v>
      </c>
      <c r="D252" s="19">
        <v>105.63581212</v>
      </c>
      <c r="E252" s="19">
        <v>105.52706396000001</v>
      </c>
      <c r="F252" s="15">
        <v>105.22450005</v>
      </c>
      <c r="G252" s="2"/>
      <c r="H252" s="2">
        <f t="shared" si="70"/>
        <v>237.21439360999997</v>
      </c>
      <c r="I252" s="2">
        <f t="shared" si="71"/>
        <v>110.05429943333333</v>
      </c>
      <c r="J252" s="2">
        <f t="shared" si="72"/>
        <v>127.79465719</v>
      </c>
      <c r="K252" s="10">
        <f t="shared" si="73"/>
        <v>0.53873061935737743</v>
      </c>
      <c r="L252" s="12">
        <f t="shared" si="74"/>
        <v>0.46226668799164622</v>
      </c>
      <c r="M252" s="16">
        <f t="shared" si="75"/>
        <v>105.52706396000001</v>
      </c>
      <c r="N252" s="16">
        <f t="shared" si="76"/>
        <v>0</v>
      </c>
    </row>
    <row r="253" spans="1:17" x14ac:dyDescent="0.25">
      <c r="A253">
        <v>10</v>
      </c>
      <c r="B253" t="s">
        <v>37</v>
      </c>
      <c r="C253" s="5">
        <v>4985.7299999999996</v>
      </c>
      <c r="D253" s="19">
        <v>128.69831528</v>
      </c>
      <c r="E253" s="19">
        <v>116.18860021</v>
      </c>
      <c r="F253" s="15">
        <v>106.78056329</v>
      </c>
      <c r="G253" s="2"/>
      <c r="H253" s="2">
        <f t="shared" si="70"/>
        <v>242.62829245666663</v>
      </c>
      <c r="I253" s="2">
        <f t="shared" si="71"/>
        <v>116.18509459666666</v>
      </c>
      <c r="J253" s="2">
        <f t="shared" si="72"/>
        <v>125.92495491</v>
      </c>
      <c r="K253" s="10">
        <f t="shared" si="73"/>
        <v>0.51900359036854771</v>
      </c>
      <c r="L253" s="12">
        <f t="shared" si="74"/>
        <v>0.44878833498418552</v>
      </c>
      <c r="M253" s="16">
        <f t="shared" si="75"/>
        <v>116.18860021</v>
      </c>
      <c r="N253" s="16">
        <f t="shared" si="76"/>
        <v>0</v>
      </c>
    </row>
    <row r="254" spans="1:17" x14ac:dyDescent="0.25">
      <c r="A254">
        <v>11</v>
      </c>
      <c r="B254" t="s">
        <v>38</v>
      </c>
      <c r="C254" s="5">
        <v>8396.65</v>
      </c>
      <c r="D254" s="19">
        <v>125.27519005000001</v>
      </c>
      <c r="E254" s="19">
        <v>111.37505582</v>
      </c>
      <c r="F254" s="15">
        <v>103.68146546</v>
      </c>
      <c r="G254" s="2"/>
      <c r="H254" s="2">
        <f t="shared" si="70"/>
        <v>249.62484770333333</v>
      </c>
      <c r="I254" s="2">
        <f t="shared" si="71"/>
        <v>113.20571491</v>
      </c>
      <c r="J254" s="2">
        <f t="shared" si="72"/>
        <v>126.91354424999999</v>
      </c>
      <c r="K254" s="10">
        <f t="shared" si="73"/>
        <v>0.50841711238951015</v>
      </c>
      <c r="L254" s="12">
        <f t="shared" si="74"/>
        <v>0.44142116114120122</v>
      </c>
      <c r="M254" s="16">
        <f t="shared" si="75"/>
        <v>111.37505582</v>
      </c>
      <c r="N254" s="16">
        <f t="shared" si="76"/>
        <v>0</v>
      </c>
    </row>
    <row r="255" spans="1:17" x14ac:dyDescent="0.25">
      <c r="A255">
        <v>21</v>
      </c>
      <c r="B255" t="s">
        <v>39</v>
      </c>
      <c r="C255" s="5">
        <v>1.1499999999999999</v>
      </c>
      <c r="D255" s="19">
        <v>108.81075832000001</v>
      </c>
      <c r="E255" s="19">
        <v>89.838090897000001</v>
      </c>
      <c r="F255" s="15">
        <v>105.58493953999999</v>
      </c>
      <c r="G255" s="2"/>
      <c r="H255" s="2">
        <f t="shared" si="70"/>
        <v>239.35738336666668</v>
      </c>
      <c r="I255" s="2">
        <f t="shared" si="71"/>
        <v>92.776768578666676</v>
      </c>
      <c r="J255" s="2">
        <f t="shared" si="72"/>
        <v>128.9218797033333</v>
      </c>
      <c r="K255" s="10">
        <f t="shared" si="73"/>
        <v>0.53861668225976767</v>
      </c>
      <c r="L255" s="12">
        <f t="shared" si="74"/>
        <v>0.46218977548524715</v>
      </c>
      <c r="M255" s="16">
        <f t="shared" si="75"/>
        <v>89.838090897000001</v>
      </c>
      <c r="N255" s="16">
        <f t="shared" si="76"/>
        <v>0</v>
      </c>
    </row>
    <row r="256" spans="1:17" x14ac:dyDescent="0.25">
      <c r="A256">
        <v>24</v>
      </c>
      <c r="B256" t="s">
        <v>40</v>
      </c>
      <c r="C256" s="5">
        <v>801.54</v>
      </c>
      <c r="D256" s="19">
        <v>118.51500545</v>
      </c>
      <c r="E256" s="19">
        <v>90.139173514999996</v>
      </c>
      <c r="F256" s="15">
        <v>103.46353808000001</v>
      </c>
      <c r="G256" s="2"/>
      <c r="H256" s="2">
        <f t="shared" si="70"/>
        <v>214.50297092000002</v>
      </c>
      <c r="I256" s="2">
        <f t="shared" si="71"/>
        <v>92.499106544333344</v>
      </c>
      <c r="J256" s="2">
        <f t="shared" si="72"/>
        <v>130.23345672000002</v>
      </c>
      <c r="K256" s="10">
        <f t="shared" si="73"/>
        <v>0.60714057321178672</v>
      </c>
      <c r="L256" s="12">
        <f t="shared" si="74"/>
        <v>0.506494765075585</v>
      </c>
      <c r="M256" s="16">
        <f t="shared" si="75"/>
        <v>90.139173514999996</v>
      </c>
      <c r="N256" s="16">
        <f t="shared" si="76"/>
        <v>0</v>
      </c>
    </row>
    <row r="257" spans="1:17" x14ac:dyDescent="0.25">
      <c r="A257">
        <v>30</v>
      </c>
      <c r="B257" t="s">
        <v>41</v>
      </c>
      <c r="C257" s="5">
        <v>4474.16</v>
      </c>
      <c r="D257" s="19">
        <v>121.36342633</v>
      </c>
      <c r="E257" s="19">
        <v>100.15149542</v>
      </c>
      <c r="F257" s="15">
        <v>101.5703584</v>
      </c>
      <c r="G257" s="2"/>
      <c r="H257" s="2">
        <f t="shared" si="70"/>
        <v>216.5624969933333</v>
      </c>
      <c r="I257" s="2">
        <f t="shared" si="71"/>
        <v>100.68442595666666</v>
      </c>
      <c r="J257" s="2">
        <f t="shared" si="72"/>
        <v>128.78754045666665</v>
      </c>
      <c r="K257" s="10">
        <f t="shared" si="73"/>
        <v>0.59468994975908163</v>
      </c>
      <c r="L257" s="12">
        <f t="shared" si="74"/>
        <v>0.49873367343028457</v>
      </c>
      <c r="M257" s="16">
        <f t="shared" si="75"/>
        <v>100.15149542</v>
      </c>
      <c r="N257" s="16">
        <f t="shared" si="76"/>
        <v>0</v>
      </c>
    </row>
    <row r="258" spans="1:17" x14ac:dyDescent="0.25">
      <c r="A258">
        <v>35</v>
      </c>
      <c r="B258" t="s">
        <v>42</v>
      </c>
      <c r="C258" s="5">
        <v>1058.27</v>
      </c>
      <c r="D258" s="19">
        <v>120.47034555</v>
      </c>
      <c r="E258" s="19">
        <v>98.364123086000006</v>
      </c>
      <c r="F258" s="15">
        <v>103.4694111</v>
      </c>
      <c r="G258" s="2"/>
      <c r="H258" s="2">
        <f t="shared" si="70"/>
        <v>220.10518033333332</v>
      </c>
      <c r="I258" s="2">
        <f t="shared" si="71"/>
        <v>97.930137593333328</v>
      </c>
      <c r="J258" s="2">
        <f t="shared" si="72"/>
        <v>129.45569279666665</v>
      </c>
      <c r="K258" s="10">
        <f t="shared" si="73"/>
        <v>0.58815377539327063</v>
      </c>
      <c r="L258" s="12">
        <f t="shared" si="74"/>
        <v>0.4946083174012631</v>
      </c>
      <c r="M258" s="16">
        <f t="shared" si="75"/>
        <v>98.364123086000006</v>
      </c>
      <c r="N258" s="16">
        <f t="shared" si="76"/>
        <v>0</v>
      </c>
    </row>
    <row r="259" spans="1:17" x14ac:dyDescent="0.25">
      <c r="A259">
        <v>39</v>
      </c>
      <c r="B259" t="s">
        <v>43</v>
      </c>
      <c r="C259" s="5">
        <v>98.57</v>
      </c>
      <c r="D259" s="19">
        <v>125.78843571</v>
      </c>
      <c r="E259" s="19">
        <v>107.47031998999999</v>
      </c>
      <c r="F259" s="15">
        <v>95.574733022000004</v>
      </c>
      <c r="G259" s="2"/>
      <c r="H259" s="2">
        <f t="shared" si="70"/>
        <v>227.98727478999999</v>
      </c>
      <c r="I259" s="2">
        <f t="shared" si="71"/>
        <v>108.49733479666666</v>
      </c>
      <c r="J259" s="2">
        <f t="shared" si="72"/>
        <v>128.528069504</v>
      </c>
      <c r="K259" s="10">
        <f t="shared" si="73"/>
        <v>0.56375106734526181</v>
      </c>
      <c r="L259" s="12">
        <f t="shared" si="74"/>
        <v>0.47889385436838244</v>
      </c>
      <c r="M259" s="16">
        <f t="shared" si="75"/>
        <v>107.47031998999999</v>
      </c>
      <c r="N259" s="16">
        <f t="shared" si="76"/>
        <v>0</v>
      </c>
    </row>
    <row r="260" spans="1:17" x14ac:dyDescent="0.25">
      <c r="A260">
        <v>44</v>
      </c>
      <c r="B260" t="s">
        <v>44</v>
      </c>
      <c r="C260" s="5">
        <v>23422.22</v>
      </c>
      <c r="D260" s="19">
        <v>114.06346354999999</v>
      </c>
      <c r="E260" s="19">
        <v>102.21933061999999</v>
      </c>
      <c r="F260" s="15">
        <v>100.72352386999999</v>
      </c>
      <c r="G260" s="2"/>
      <c r="H260" s="2">
        <f t="shared" si="70"/>
        <v>234.79437473666667</v>
      </c>
      <c r="I260" s="2">
        <f t="shared" si="71"/>
        <v>103.99301648333334</v>
      </c>
      <c r="J260" s="2">
        <f t="shared" si="72"/>
        <v>125.56155972666666</v>
      </c>
      <c r="K260" s="10">
        <f t="shared" si="73"/>
        <v>0.53477243595588719</v>
      </c>
      <c r="L260" s="12">
        <f t="shared" si="74"/>
        <v>0.4595883796800202</v>
      </c>
      <c r="M260" s="16">
        <f t="shared" si="75"/>
        <v>102.21933061999999</v>
      </c>
      <c r="N260" s="16">
        <f t="shared" si="76"/>
        <v>0</v>
      </c>
    </row>
    <row r="261" spans="1:17" x14ac:dyDescent="0.25">
      <c r="A261">
        <v>47</v>
      </c>
      <c r="B261" t="s">
        <v>45</v>
      </c>
      <c r="C261" s="5">
        <v>21.39</v>
      </c>
      <c r="D261" s="19">
        <v>129.99385705</v>
      </c>
      <c r="E261" s="19">
        <v>94.470470315</v>
      </c>
      <c r="F261" s="15">
        <v>110.71144039000001</v>
      </c>
      <c r="G261" s="2"/>
      <c r="H261" s="2">
        <f t="shared" si="70"/>
        <v>221.52931407666665</v>
      </c>
      <c r="I261" s="2">
        <f t="shared" si="71"/>
        <v>97.406789582666661</v>
      </c>
      <c r="J261" s="2">
        <f t="shared" si="72"/>
        <v>131.51559385666667</v>
      </c>
      <c r="K261" s="10">
        <f t="shared" si="73"/>
        <v>0.59367129088456383</v>
      </c>
      <c r="L261" s="12">
        <f t="shared" si="74"/>
        <v>0.49809305571214824</v>
      </c>
      <c r="M261" s="16">
        <f t="shared" si="75"/>
        <v>94.470470315</v>
      </c>
      <c r="N261" s="16">
        <f t="shared" si="76"/>
        <v>0</v>
      </c>
    </row>
    <row r="262" spans="1:17" x14ac:dyDescent="0.25">
      <c r="A262">
        <v>54</v>
      </c>
      <c r="B262" t="s">
        <v>46</v>
      </c>
      <c r="C262" s="5">
        <v>10242.709999999999</v>
      </c>
      <c r="D262" s="19">
        <v>114.91455913999999</v>
      </c>
      <c r="E262" s="19">
        <v>96.902182730000007</v>
      </c>
      <c r="F262" s="15">
        <v>102.7732769</v>
      </c>
      <c r="G262" s="2"/>
      <c r="H262" s="2">
        <f t="shared" si="70"/>
        <v>220.87042747666666</v>
      </c>
      <c r="I262" s="2">
        <f t="shared" si="71"/>
        <v>97.954216066000001</v>
      </c>
      <c r="J262" s="2">
        <f t="shared" si="72"/>
        <v>128.27260654666665</v>
      </c>
      <c r="K262" s="10">
        <f t="shared" si="73"/>
        <v>0.58075953404951741</v>
      </c>
      <c r="L262" s="12">
        <f t="shared" si="74"/>
        <v>0.48989884704311565</v>
      </c>
      <c r="M262" s="16">
        <f t="shared" si="75"/>
        <v>96.902182730000007</v>
      </c>
      <c r="N262" s="16">
        <f t="shared" si="76"/>
        <v>0</v>
      </c>
    </row>
    <row r="263" spans="1:17" x14ac:dyDescent="0.25">
      <c r="A263">
        <v>58</v>
      </c>
      <c r="B263" t="s">
        <v>47</v>
      </c>
      <c r="C263" s="5">
        <v>111.18</v>
      </c>
      <c r="D263" s="19">
        <v>125.40376714</v>
      </c>
      <c r="E263" s="19">
        <v>102.22877556</v>
      </c>
      <c r="F263" s="15">
        <v>96.158525166000004</v>
      </c>
      <c r="G263" s="2"/>
      <c r="H263" s="2">
        <f t="shared" si="70"/>
        <v>224.19452963666672</v>
      </c>
      <c r="I263" s="2">
        <f t="shared" si="71"/>
        <v>104.88365624333335</v>
      </c>
      <c r="J263" s="2">
        <f t="shared" si="72"/>
        <v>128.392954102</v>
      </c>
      <c r="K263" s="10">
        <f t="shared" si="73"/>
        <v>0.57268549018602599</v>
      </c>
      <c r="L263" s="12">
        <f t="shared" si="74"/>
        <v>0.48470466675095653</v>
      </c>
      <c r="M263" s="16">
        <f t="shared" si="75"/>
        <v>102.22877556</v>
      </c>
      <c r="N263" s="16">
        <f t="shared" si="76"/>
        <v>0</v>
      </c>
    </row>
    <row r="264" spans="1:17" x14ac:dyDescent="0.25">
      <c r="A264">
        <v>63</v>
      </c>
      <c r="B264" t="s">
        <v>48</v>
      </c>
      <c r="C264" s="5">
        <v>1.53</v>
      </c>
      <c r="D264" s="19">
        <v>125.19675445999999</v>
      </c>
      <c r="E264" s="19">
        <v>100.30322189</v>
      </c>
      <c r="F264" s="15">
        <v>105.43982051</v>
      </c>
      <c r="G264" s="2"/>
      <c r="H264" s="2">
        <f t="shared" si="70"/>
        <v>218.09490305666668</v>
      </c>
      <c r="I264" s="2">
        <f t="shared" si="71"/>
        <v>97.717020923666666</v>
      </c>
      <c r="J264" s="2">
        <f t="shared" si="72"/>
        <v>132.28631415666666</v>
      </c>
      <c r="K264" s="10">
        <f t="shared" si="73"/>
        <v>0.60655390063056758</v>
      </c>
      <c r="L264" s="12">
        <f t="shared" si="74"/>
        <v>0.50613191593694162</v>
      </c>
      <c r="M264" s="16">
        <f t="shared" si="75"/>
        <v>100.30322189</v>
      </c>
      <c r="N264" s="16">
        <f t="shared" si="76"/>
        <v>0</v>
      </c>
    </row>
    <row r="265" spans="1:17" x14ac:dyDescent="0.25">
      <c r="A265">
        <v>68</v>
      </c>
      <c r="B265" t="s">
        <v>49</v>
      </c>
      <c r="C265" s="5">
        <v>3.06</v>
      </c>
      <c r="D265" s="19">
        <v>180.87987264</v>
      </c>
      <c r="E265" s="19">
        <v>80.041349792000005</v>
      </c>
      <c r="F265" s="15">
        <v>95.280413975000002</v>
      </c>
      <c r="G265" s="2"/>
      <c r="H265" s="2">
        <f t="shared" si="70"/>
        <v>251.45575459666668</v>
      </c>
      <c r="I265" s="2">
        <f t="shared" si="71"/>
        <v>84.272107950666665</v>
      </c>
      <c r="J265" s="2">
        <f t="shared" si="72"/>
        <v>119.49629113166667</v>
      </c>
      <c r="K265" s="10">
        <f t="shared" si="73"/>
        <v>0.47521796159860374</v>
      </c>
      <c r="L265" s="12">
        <f t="shared" si="74"/>
        <v>0.41771390160165467</v>
      </c>
      <c r="M265" s="16">
        <f t="shared" si="75"/>
        <v>80.041349792000005</v>
      </c>
      <c r="N265" s="16">
        <f t="shared" si="76"/>
        <v>0</v>
      </c>
    </row>
    <row r="266" spans="1:17" x14ac:dyDescent="0.25">
      <c r="C266" s="2"/>
      <c r="D266" s="7"/>
      <c r="E266" s="2"/>
      <c r="F266" s="2"/>
      <c r="G266" s="2"/>
      <c r="K266" s="10"/>
      <c r="L266" s="10"/>
    </row>
    <row r="267" spans="1:17" x14ac:dyDescent="0.25">
      <c r="C267" s="2"/>
      <c r="D267" s="2"/>
      <c r="E267" s="2"/>
      <c r="F267" s="2"/>
      <c r="G267" s="2"/>
      <c r="K267" s="10"/>
      <c r="L267" s="10"/>
    </row>
    <row r="268" spans="1:17" x14ac:dyDescent="0.25">
      <c r="C268" s="2"/>
      <c r="D268" s="2"/>
      <c r="E268" s="2"/>
      <c r="F268" s="2"/>
      <c r="G268" s="2"/>
      <c r="K268" s="10"/>
      <c r="L268" s="10"/>
    </row>
    <row r="269" spans="1:17" s="3" customFormat="1" x14ac:dyDescent="0.25">
      <c r="A269" s="3" t="s">
        <v>5</v>
      </c>
      <c r="C269" s="3" t="s">
        <v>3</v>
      </c>
      <c r="D269" s="3" t="s">
        <v>1</v>
      </c>
      <c r="E269" s="3" t="s">
        <v>2</v>
      </c>
      <c r="F269" s="3" t="s">
        <v>24</v>
      </c>
      <c r="H269" s="3" t="s">
        <v>1</v>
      </c>
      <c r="I269" s="3" t="s">
        <v>2</v>
      </c>
      <c r="J269" s="3" t="s">
        <v>24</v>
      </c>
      <c r="K269" s="10" t="s">
        <v>17</v>
      </c>
      <c r="L269" s="10" t="s">
        <v>17</v>
      </c>
      <c r="M269" s="8" t="s">
        <v>25</v>
      </c>
      <c r="N269" s="8" t="s">
        <v>26</v>
      </c>
    </row>
    <row r="270" spans="1:17" x14ac:dyDescent="0.25">
      <c r="C270" s="3" t="s">
        <v>4</v>
      </c>
      <c r="D270" s="3" t="s">
        <v>18</v>
      </c>
      <c r="E270" s="3" t="s">
        <v>18</v>
      </c>
      <c r="F270" t="s">
        <v>18</v>
      </c>
      <c r="H270" t="s">
        <v>50</v>
      </c>
      <c r="I270" t="s">
        <v>50</v>
      </c>
      <c r="J270" t="s">
        <v>50</v>
      </c>
      <c r="K270" s="10" t="s">
        <v>27</v>
      </c>
      <c r="L270" s="10" t="s">
        <v>29</v>
      </c>
      <c r="M270" s="6"/>
      <c r="N270" s="6"/>
    </row>
    <row r="271" spans="1:17" x14ac:dyDescent="0.25">
      <c r="A271">
        <v>1</v>
      </c>
      <c r="B271" t="s">
        <v>31</v>
      </c>
      <c r="C271" s="5">
        <v>12716.09</v>
      </c>
      <c r="D271" s="19">
        <v>9.1444369621000003</v>
      </c>
      <c r="E271" s="19">
        <v>109.28786135</v>
      </c>
      <c r="F271" s="15">
        <v>120.89676238</v>
      </c>
      <c r="G271" s="2"/>
      <c r="H271" s="2">
        <f t="shared" ref="H271:H289" si="77">AVERAGE(D271,D247,D223)</f>
        <v>118.84691082736667</v>
      </c>
      <c r="I271" s="2">
        <f t="shared" ref="I271:I289" si="78">AVERAGE(E271,E247,E223)</f>
        <v>112.29313934</v>
      </c>
      <c r="J271" s="2">
        <f t="shared" ref="J271:J289" si="79">AVERAGE(F271,F247,F223)</f>
        <v>122.89319372099999</v>
      </c>
      <c r="K271" s="10">
        <f t="shared" ref="K271:K289" si="80">IF(D271&gt;=H271,F271/D271,J271/H271)</f>
        <v>1.0340461764253244</v>
      </c>
      <c r="L271" s="12">
        <f t="shared" ref="L271:L289" si="81">IF(D271&gt;=H271,((F271)/(D271)*TANH((D271)/(F271))*(1-EXP(-(F271)/(D271))))^0.5,((J271)/(H271)*TANH((H271)/(J271))*(1-EXP(-(J271)/(H271))))^0.5)</f>
        <v>0.70573328742991825</v>
      </c>
      <c r="M271" s="16">
        <f t="shared" ref="M271:M289" si="82">IF(D271&gt;=H271,MIN(1.1*L271*D271,E271),MIN(1.1*L271*H271,E271))</f>
        <v>92.261643186996622</v>
      </c>
      <c r="N271" s="16">
        <f t="shared" ref="N271:N289" si="83">MAX(0,E271-M271)</f>
        <v>17.026218163003378</v>
      </c>
      <c r="Q271" s="1"/>
    </row>
    <row r="272" spans="1:17" x14ac:dyDescent="0.25">
      <c r="A272">
        <v>4</v>
      </c>
      <c r="B272" t="s">
        <v>32</v>
      </c>
      <c r="C272" s="5">
        <v>3106.05</v>
      </c>
      <c r="D272" s="19">
        <v>11.385283777</v>
      </c>
      <c r="E272" s="19">
        <v>94.548726234</v>
      </c>
      <c r="F272" s="15">
        <v>113.14066203</v>
      </c>
      <c r="G272" s="2"/>
      <c r="H272" s="2">
        <f t="shared" si="77"/>
        <v>131.59407481899999</v>
      </c>
      <c r="I272" s="2">
        <f t="shared" si="78"/>
        <v>97.953135109000002</v>
      </c>
      <c r="J272" s="2">
        <f t="shared" si="79"/>
        <v>121.59198139799999</v>
      </c>
      <c r="K272" s="10">
        <f t="shared" si="80"/>
        <v>0.92399282844035879</v>
      </c>
      <c r="L272" s="12">
        <f t="shared" si="81"/>
        <v>0.66517782355581356</v>
      </c>
      <c r="M272" s="16">
        <f t="shared" si="82"/>
        <v>94.548726234</v>
      </c>
      <c r="N272" s="16">
        <f t="shared" si="83"/>
        <v>0</v>
      </c>
    </row>
    <row r="273" spans="1:14" x14ac:dyDescent="0.25">
      <c r="A273">
        <v>5</v>
      </c>
      <c r="B273" t="s">
        <v>33</v>
      </c>
      <c r="C273" s="5">
        <v>5535.11</v>
      </c>
      <c r="D273" s="19">
        <v>9.9749706493999994</v>
      </c>
      <c r="E273" s="19">
        <v>104.40166789</v>
      </c>
      <c r="F273" s="15">
        <v>113.28440003</v>
      </c>
      <c r="G273" s="2"/>
      <c r="H273" s="2">
        <f t="shared" si="77"/>
        <v>130.86236250646667</v>
      </c>
      <c r="I273" s="2">
        <f t="shared" si="78"/>
        <v>105.97718796666668</v>
      </c>
      <c r="J273" s="2">
        <f t="shared" si="79"/>
        <v>121.16961518333333</v>
      </c>
      <c r="K273" s="10">
        <f t="shared" si="80"/>
        <v>0.92593174127775391</v>
      </c>
      <c r="L273" s="12">
        <f t="shared" si="81"/>
        <v>0.66594762984984657</v>
      </c>
      <c r="M273" s="16">
        <f t="shared" si="82"/>
        <v>95.862228162506199</v>
      </c>
      <c r="N273" s="16">
        <f t="shared" si="83"/>
        <v>8.5394397274938001</v>
      </c>
    </row>
    <row r="274" spans="1:14" x14ac:dyDescent="0.25">
      <c r="A274">
        <v>7</v>
      </c>
      <c r="B274" t="s">
        <v>34</v>
      </c>
      <c r="C274" s="5">
        <v>0.38</v>
      </c>
      <c r="D274" s="19">
        <v>5.6025209427</v>
      </c>
      <c r="E274" s="19">
        <v>94.310543060000001</v>
      </c>
      <c r="F274" s="15">
        <v>130.50486755</v>
      </c>
      <c r="G274" s="2"/>
      <c r="H274" s="2">
        <f t="shared" si="77"/>
        <v>107.6063553509</v>
      </c>
      <c r="I274" s="2">
        <f t="shared" si="78"/>
        <v>104.54254913333334</v>
      </c>
      <c r="J274" s="2">
        <f t="shared" si="79"/>
        <v>136.09193005</v>
      </c>
      <c r="K274" s="10">
        <f t="shared" si="80"/>
        <v>1.2647201887491653</v>
      </c>
      <c r="L274" s="12">
        <f t="shared" si="81"/>
        <v>0.77328509774315257</v>
      </c>
      <c r="M274" s="16">
        <f t="shared" si="82"/>
        <v>91.531430116835637</v>
      </c>
      <c r="N274" s="16">
        <f t="shared" si="83"/>
        <v>2.779112943164364</v>
      </c>
    </row>
    <row r="275" spans="1:14" x14ac:dyDescent="0.25">
      <c r="A275">
        <v>8</v>
      </c>
      <c r="B275" t="s">
        <v>35</v>
      </c>
      <c r="C275" s="5">
        <v>3642.45</v>
      </c>
      <c r="D275" s="19">
        <v>10.968193849</v>
      </c>
      <c r="E275" s="19">
        <v>101.61113601</v>
      </c>
      <c r="F275" s="15">
        <v>125.73882322999999</v>
      </c>
      <c r="G275" s="2"/>
      <c r="H275" s="2">
        <f t="shared" si="77"/>
        <v>108.50798029633334</v>
      </c>
      <c r="I275" s="2">
        <f t="shared" si="78"/>
        <v>110.95080443666667</v>
      </c>
      <c r="J275" s="2">
        <f t="shared" si="79"/>
        <v>131.00728038666668</v>
      </c>
      <c r="K275" s="10">
        <f t="shared" si="80"/>
        <v>1.2073515701691999</v>
      </c>
      <c r="L275" s="12">
        <f t="shared" si="81"/>
        <v>0.75838046593907893</v>
      </c>
      <c r="M275" s="16">
        <f t="shared" si="82"/>
        <v>90.51936592076585</v>
      </c>
      <c r="N275" s="16">
        <f t="shared" si="83"/>
        <v>11.091770089234146</v>
      </c>
    </row>
    <row r="276" spans="1:14" x14ac:dyDescent="0.25">
      <c r="A276">
        <v>9</v>
      </c>
      <c r="B276" t="s">
        <v>36</v>
      </c>
      <c r="C276" s="5">
        <v>5208.08</v>
      </c>
      <c r="D276" s="19">
        <v>11.431566388</v>
      </c>
      <c r="E276" s="19">
        <v>94.017592308000005</v>
      </c>
      <c r="F276" s="15">
        <v>126.37165845</v>
      </c>
      <c r="G276" s="2"/>
      <c r="H276" s="2">
        <f t="shared" si="77"/>
        <v>105.38978495933333</v>
      </c>
      <c r="I276" s="2">
        <f t="shared" si="78"/>
        <v>104.82924948933334</v>
      </c>
      <c r="J276" s="2">
        <f t="shared" si="79"/>
        <v>130.21787683666665</v>
      </c>
      <c r="K276" s="10">
        <f t="shared" si="80"/>
        <v>1.2355834760163305</v>
      </c>
      <c r="L276" s="12">
        <f t="shared" si="81"/>
        <v>0.76585592554241788</v>
      </c>
      <c r="M276" s="16">
        <f t="shared" si="82"/>
        <v>88.784730433021295</v>
      </c>
      <c r="N276" s="16">
        <f t="shared" si="83"/>
        <v>5.2328618749787097</v>
      </c>
    </row>
    <row r="277" spans="1:14" x14ac:dyDescent="0.25">
      <c r="A277">
        <v>10</v>
      </c>
      <c r="B277" t="s">
        <v>37</v>
      </c>
      <c r="C277" s="5">
        <v>4985.7299999999996</v>
      </c>
      <c r="D277" s="19">
        <v>15.620546797999999</v>
      </c>
      <c r="E277" s="19">
        <v>117.70025716000001</v>
      </c>
      <c r="F277" s="15">
        <v>123.97588776000001</v>
      </c>
      <c r="G277" s="2"/>
      <c r="H277" s="2">
        <f t="shared" si="77"/>
        <v>116.14000446933333</v>
      </c>
      <c r="I277" s="2">
        <f t="shared" si="78"/>
        <v>117.73041596666667</v>
      </c>
      <c r="J277" s="2">
        <f t="shared" si="79"/>
        <v>128.05331999000001</v>
      </c>
      <c r="K277" s="10">
        <f t="shared" si="80"/>
        <v>1.1025771918565095</v>
      </c>
      <c r="L277" s="12">
        <f t="shared" si="81"/>
        <v>0.72804065792537387</v>
      </c>
      <c r="M277" s="16">
        <f t="shared" si="82"/>
        <v>93.010109791840236</v>
      </c>
      <c r="N277" s="16">
        <f t="shared" si="83"/>
        <v>24.690147368159771</v>
      </c>
    </row>
    <row r="278" spans="1:14" x14ac:dyDescent="0.25">
      <c r="A278">
        <v>11</v>
      </c>
      <c r="B278" t="s">
        <v>38</v>
      </c>
      <c r="C278" s="5">
        <v>8396.65</v>
      </c>
      <c r="D278" s="19">
        <v>13.149465984000001</v>
      </c>
      <c r="E278" s="19">
        <v>108.4036598</v>
      </c>
      <c r="F278" s="15">
        <v>124.83863811000001</v>
      </c>
      <c r="G278" s="2"/>
      <c r="H278" s="2">
        <f t="shared" si="77"/>
        <v>120.47708393800001</v>
      </c>
      <c r="I278" s="2">
        <f t="shared" si="78"/>
        <v>112.10897597666667</v>
      </c>
      <c r="J278" s="2">
        <f t="shared" si="79"/>
        <v>128.12411017666668</v>
      </c>
      <c r="K278" s="10">
        <f t="shared" si="80"/>
        <v>1.0634728696006785</v>
      </c>
      <c r="L278" s="12">
        <f t="shared" si="81"/>
        <v>0.71556900217082464</v>
      </c>
      <c r="M278" s="16">
        <f t="shared" si="82"/>
        <v>94.830633411761895</v>
      </c>
      <c r="N278" s="16">
        <f t="shared" si="83"/>
        <v>13.573026388238105</v>
      </c>
    </row>
    <row r="279" spans="1:14" x14ac:dyDescent="0.25">
      <c r="A279">
        <v>21</v>
      </c>
      <c r="B279" t="s">
        <v>39</v>
      </c>
      <c r="C279" s="5">
        <v>1.1499999999999999</v>
      </c>
      <c r="D279" s="19">
        <v>12.474206651999999</v>
      </c>
      <c r="E279" s="19">
        <v>73.542973708999995</v>
      </c>
      <c r="F279" s="15">
        <v>127.95524734999999</v>
      </c>
      <c r="G279" s="2"/>
      <c r="H279" s="2">
        <f t="shared" si="77"/>
        <v>107.18258394733334</v>
      </c>
      <c r="I279" s="2">
        <f t="shared" si="78"/>
        <v>86.953773668333326</v>
      </c>
      <c r="J279" s="2">
        <f t="shared" si="79"/>
        <v>131.06619543666667</v>
      </c>
      <c r="K279" s="10">
        <f t="shared" si="80"/>
        <v>1.2228310851422381</v>
      </c>
      <c r="L279" s="12">
        <f t="shared" si="81"/>
        <v>0.7625137513596888</v>
      </c>
      <c r="M279" s="16">
        <f t="shared" si="82"/>
        <v>73.542973708999995</v>
      </c>
      <c r="N279" s="16">
        <f t="shared" si="83"/>
        <v>0</v>
      </c>
    </row>
    <row r="280" spans="1:14" x14ac:dyDescent="0.25">
      <c r="A280">
        <v>24</v>
      </c>
      <c r="B280" t="s">
        <v>40</v>
      </c>
      <c r="C280" s="5">
        <v>801.54</v>
      </c>
      <c r="D280" s="19">
        <v>27.627862419</v>
      </c>
      <c r="E280" s="19">
        <v>86.560138199999997</v>
      </c>
      <c r="F280" s="15">
        <v>126.15117844</v>
      </c>
      <c r="G280" s="2"/>
      <c r="H280" s="2">
        <f t="shared" si="77"/>
        <v>128.06149791633334</v>
      </c>
      <c r="I280" s="2">
        <f t="shared" si="78"/>
        <v>90.325522492000005</v>
      </c>
      <c r="J280" s="2">
        <f t="shared" si="79"/>
        <v>130.48422912000001</v>
      </c>
      <c r="K280" s="10">
        <f t="shared" si="80"/>
        <v>1.0189184980894845</v>
      </c>
      <c r="L280" s="12">
        <f t="shared" si="81"/>
        <v>0.7005195737846911</v>
      </c>
      <c r="M280" s="16">
        <f t="shared" si="82"/>
        <v>86.560138199999997</v>
      </c>
      <c r="N280" s="16">
        <f t="shared" si="83"/>
        <v>0</v>
      </c>
    </row>
    <row r="281" spans="1:14" x14ac:dyDescent="0.25">
      <c r="A281">
        <v>30</v>
      </c>
      <c r="B281" t="s">
        <v>41</v>
      </c>
      <c r="C281" s="5">
        <v>4474.16</v>
      </c>
      <c r="D281" s="19">
        <v>17.544084555000001</v>
      </c>
      <c r="E281" s="19">
        <v>96.925593728999999</v>
      </c>
      <c r="F281" s="15">
        <v>121.08430648</v>
      </c>
      <c r="G281" s="3"/>
      <c r="H281" s="2">
        <f t="shared" si="77"/>
        <v>124.85667417500001</v>
      </c>
      <c r="I281" s="2">
        <f t="shared" si="78"/>
        <v>99.61849512966667</v>
      </c>
      <c r="J281" s="2">
        <f t="shared" si="79"/>
        <v>126.89633133</v>
      </c>
      <c r="K281" s="10">
        <f t="shared" si="80"/>
        <v>1.0163359881918783</v>
      </c>
      <c r="L281" s="12">
        <f t="shared" si="81"/>
        <v>0.69961857248790915</v>
      </c>
      <c r="M281" s="16">
        <f t="shared" si="82"/>
        <v>96.087252967091658</v>
      </c>
      <c r="N281" s="16">
        <f t="shared" si="83"/>
        <v>0.83834076190834139</v>
      </c>
    </row>
    <row r="282" spans="1:14" x14ac:dyDescent="0.25">
      <c r="A282">
        <v>35</v>
      </c>
      <c r="B282" t="s">
        <v>42</v>
      </c>
      <c r="C282" s="5">
        <v>1058.27</v>
      </c>
      <c r="D282" s="19">
        <v>13.299031750999999</v>
      </c>
      <c r="E282" s="19">
        <v>88.021539480000001</v>
      </c>
      <c r="F282" s="15">
        <v>121.31713064</v>
      </c>
      <c r="G282" s="3"/>
      <c r="H282" s="2">
        <f t="shared" si="77"/>
        <v>120.67704630366666</v>
      </c>
      <c r="I282" s="2">
        <f t="shared" si="78"/>
        <v>95.40063059966667</v>
      </c>
      <c r="J282" s="2">
        <f t="shared" si="79"/>
        <v>126.96892939333334</v>
      </c>
      <c r="K282" s="10">
        <f t="shared" si="80"/>
        <v>1.052138192658727</v>
      </c>
      <c r="L282" s="12">
        <f t="shared" si="81"/>
        <v>0.71182749237002008</v>
      </c>
      <c r="M282" s="16">
        <f t="shared" si="82"/>
        <v>88.021539480000001</v>
      </c>
      <c r="N282" s="16">
        <f t="shared" si="83"/>
        <v>0</v>
      </c>
    </row>
    <row r="283" spans="1:14" x14ac:dyDescent="0.25">
      <c r="A283">
        <v>39</v>
      </c>
      <c r="B283" t="s">
        <v>43</v>
      </c>
      <c r="C283" s="5">
        <v>98.57</v>
      </c>
      <c r="D283" s="19">
        <v>23.236378998999999</v>
      </c>
      <c r="E283" s="19">
        <v>104.30504955000001</v>
      </c>
      <c r="F283" s="15">
        <v>120.17376742</v>
      </c>
      <c r="G283" s="3"/>
      <c r="H283" s="2">
        <f t="shared" si="77"/>
        <v>136.15285400633334</v>
      </c>
      <c r="I283" s="2">
        <f t="shared" si="78"/>
        <v>106.96425937666667</v>
      </c>
      <c r="J283" s="2">
        <f t="shared" si="79"/>
        <v>125.427483614</v>
      </c>
      <c r="K283" s="10">
        <f t="shared" si="80"/>
        <v>0.92122551913723061</v>
      </c>
      <c r="L283" s="12">
        <f t="shared" si="81"/>
        <v>0.66407548050696596</v>
      </c>
      <c r="M283" s="16">
        <f t="shared" si="82"/>
        <v>99.457349141315675</v>
      </c>
      <c r="N283" s="16">
        <f t="shared" si="83"/>
        <v>4.8477004086843323</v>
      </c>
    </row>
    <row r="284" spans="1:14" x14ac:dyDescent="0.25">
      <c r="A284">
        <v>44</v>
      </c>
      <c r="B284" t="s">
        <v>44</v>
      </c>
      <c r="C284" s="5">
        <v>23422.22</v>
      </c>
      <c r="D284" s="19">
        <v>12.012085805</v>
      </c>
      <c r="E284" s="19">
        <v>94.790134270999999</v>
      </c>
      <c r="F284" s="15">
        <v>126.33909954000001</v>
      </c>
      <c r="G284" s="3"/>
      <c r="H284" s="2">
        <f t="shared" si="77"/>
        <v>128.27600997833335</v>
      </c>
      <c r="I284" s="2">
        <f t="shared" si="78"/>
        <v>101.08130357366667</v>
      </c>
      <c r="J284" s="2">
        <f t="shared" si="79"/>
        <v>126.13703796666668</v>
      </c>
      <c r="K284" s="10">
        <f t="shared" si="80"/>
        <v>0.9833252374155701</v>
      </c>
      <c r="L284" s="12">
        <f t="shared" si="81"/>
        <v>0.68781277577056632</v>
      </c>
      <c r="M284" s="16">
        <f t="shared" si="82"/>
        <v>94.790134270999999</v>
      </c>
      <c r="N284" s="16">
        <f t="shared" si="83"/>
        <v>0</v>
      </c>
    </row>
    <row r="285" spans="1:14" x14ac:dyDescent="0.25">
      <c r="A285">
        <v>47</v>
      </c>
      <c r="B285" t="s">
        <v>45</v>
      </c>
      <c r="C285" s="5">
        <v>21.39</v>
      </c>
      <c r="D285" s="19">
        <v>43.780909913000002</v>
      </c>
      <c r="E285" s="19">
        <v>87.237552441000005</v>
      </c>
      <c r="F285" s="15">
        <v>134.27449154999999</v>
      </c>
      <c r="G285" s="3"/>
      <c r="H285" s="2">
        <f t="shared" si="77"/>
        <v>152.22513036766665</v>
      </c>
      <c r="I285" s="2">
        <f t="shared" si="78"/>
        <v>94.680131951999996</v>
      </c>
      <c r="J285" s="2">
        <f t="shared" si="79"/>
        <v>135.4489959</v>
      </c>
      <c r="K285" s="10">
        <f t="shared" si="80"/>
        <v>0.88979392280927894</v>
      </c>
      <c r="L285" s="12">
        <f t="shared" si="81"/>
        <v>0.65124897919801028</v>
      </c>
      <c r="M285" s="16">
        <f t="shared" si="82"/>
        <v>87.237552441000005</v>
      </c>
      <c r="N285" s="16">
        <f t="shared" si="83"/>
        <v>0</v>
      </c>
    </row>
    <row r="286" spans="1:14" x14ac:dyDescent="0.25">
      <c r="A286">
        <v>54</v>
      </c>
      <c r="B286" t="s">
        <v>46</v>
      </c>
      <c r="C286" s="5">
        <v>10242.709999999999</v>
      </c>
      <c r="D286" s="19">
        <v>13.128167469999999</v>
      </c>
      <c r="E286" s="19">
        <v>84.980127960000004</v>
      </c>
      <c r="F286" s="15">
        <v>123.54656743</v>
      </c>
      <c r="G286" s="3"/>
      <c r="H286" s="2">
        <f t="shared" si="77"/>
        <v>122.04155113666665</v>
      </c>
      <c r="I286" s="2">
        <f t="shared" si="78"/>
        <v>93.769788183999992</v>
      </c>
      <c r="J286" s="2">
        <f t="shared" si="79"/>
        <v>126.85335304666667</v>
      </c>
      <c r="K286" s="10">
        <f t="shared" si="80"/>
        <v>1.0394275708984686</v>
      </c>
      <c r="L286" s="12">
        <f t="shared" si="81"/>
        <v>0.70756187520037817</v>
      </c>
      <c r="M286" s="16">
        <f t="shared" si="82"/>
        <v>84.980127960000004</v>
      </c>
      <c r="N286" s="16">
        <f t="shared" si="83"/>
        <v>0</v>
      </c>
    </row>
    <row r="287" spans="1:14" x14ac:dyDescent="0.25">
      <c r="A287">
        <v>58</v>
      </c>
      <c r="B287" t="s">
        <v>47</v>
      </c>
      <c r="C287" s="5">
        <v>111.18</v>
      </c>
      <c r="D287" s="19">
        <v>20.258751861</v>
      </c>
      <c r="E287" s="19">
        <v>96.365732515000005</v>
      </c>
      <c r="F287" s="15">
        <v>119.88874059</v>
      </c>
      <c r="G287" s="3"/>
      <c r="H287" s="2">
        <f t="shared" si="77"/>
        <v>135.79593196033332</v>
      </c>
      <c r="I287" s="2">
        <f t="shared" si="78"/>
        <v>101.38092193166666</v>
      </c>
      <c r="J287" s="2">
        <f t="shared" si="79"/>
        <v>125.03699089199999</v>
      </c>
      <c r="K287" s="10">
        <f t="shared" si="80"/>
        <v>0.92077125645062718</v>
      </c>
      <c r="L287" s="12">
        <f t="shared" si="81"/>
        <v>0.66389411742280657</v>
      </c>
      <c r="M287" s="16">
        <f t="shared" si="82"/>
        <v>96.365732515000005</v>
      </c>
      <c r="N287" s="16">
        <f t="shared" si="83"/>
        <v>0</v>
      </c>
    </row>
    <row r="288" spans="1:14" x14ac:dyDescent="0.25">
      <c r="A288">
        <v>63</v>
      </c>
      <c r="B288" t="s">
        <v>48</v>
      </c>
      <c r="C288" s="5">
        <v>1.53</v>
      </c>
      <c r="D288" s="19">
        <v>22.324976921000001</v>
      </c>
      <c r="E288" s="19">
        <v>86.434336090000002</v>
      </c>
      <c r="F288" s="15">
        <v>131.28721250999999</v>
      </c>
      <c r="G288" s="3"/>
      <c r="H288" s="2">
        <f t="shared" si="77"/>
        <v>123.89374790366666</v>
      </c>
      <c r="I288" s="2">
        <f t="shared" si="78"/>
        <v>94.456612395000022</v>
      </c>
      <c r="J288" s="2">
        <f t="shared" si="79"/>
        <v>134.51900602000001</v>
      </c>
      <c r="K288" s="10">
        <f t="shared" si="80"/>
        <v>1.0857610516762717</v>
      </c>
      <c r="L288" s="12">
        <f t="shared" si="81"/>
        <v>0.72275890709078727</v>
      </c>
      <c r="M288" s="16">
        <f t="shared" si="82"/>
        <v>86.434336090000002</v>
      </c>
      <c r="N288" s="16">
        <f t="shared" si="83"/>
        <v>0</v>
      </c>
    </row>
    <row r="289" spans="1:14" x14ac:dyDescent="0.25">
      <c r="A289">
        <v>68</v>
      </c>
      <c r="B289" t="s">
        <v>49</v>
      </c>
      <c r="C289" s="5">
        <v>3.06</v>
      </c>
      <c r="D289" s="19">
        <v>8.5768631298999995</v>
      </c>
      <c r="E289" s="19">
        <v>69.875790119000001</v>
      </c>
      <c r="F289" s="15">
        <v>107.85737177999999</v>
      </c>
      <c r="G289" s="3"/>
      <c r="H289" s="2">
        <f t="shared" si="77"/>
        <v>146.61027849996665</v>
      </c>
      <c r="I289" s="2">
        <f t="shared" si="78"/>
        <v>79.623562335666662</v>
      </c>
      <c r="J289" s="2">
        <f t="shared" si="79"/>
        <v>115.60795095499999</v>
      </c>
      <c r="K289" s="10">
        <f t="shared" si="80"/>
        <v>0.78853919478112366</v>
      </c>
      <c r="L289" s="12">
        <f t="shared" si="81"/>
        <v>0.60583823563256556</v>
      </c>
      <c r="M289" s="16">
        <f t="shared" si="82"/>
        <v>69.875790119000001</v>
      </c>
      <c r="N289" s="16">
        <f t="shared" si="83"/>
        <v>0</v>
      </c>
    </row>
    <row r="293" spans="1:14" x14ac:dyDescent="0.25">
      <c r="C293" s="17"/>
      <c r="D293" s="14"/>
    </row>
    <row r="294" spans="1:14" x14ac:dyDescent="0.25">
      <c r="C294" s="17"/>
      <c r="D294" s="14"/>
    </row>
    <row r="295" spans="1:14" x14ac:dyDescent="0.25">
      <c r="C295" s="17"/>
      <c r="D295" s="14"/>
    </row>
    <row r="296" spans="1:14" x14ac:dyDescent="0.25">
      <c r="C296" s="17"/>
      <c r="D296" s="14"/>
    </row>
    <row r="297" spans="1:14" x14ac:dyDescent="0.25">
      <c r="C297" s="17"/>
      <c r="D297" s="14"/>
    </row>
    <row r="298" spans="1:14" x14ac:dyDescent="0.25">
      <c r="C298" s="17"/>
      <c r="D298" s="14"/>
    </row>
    <row r="299" spans="1:14" x14ac:dyDescent="0.25">
      <c r="C299" s="17"/>
      <c r="D299" s="14"/>
    </row>
    <row r="300" spans="1:14" x14ac:dyDescent="0.25">
      <c r="C300" s="17"/>
      <c r="D300" s="14"/>
    </row>
    <row r="301" spans="1:14" x14ac:dyDescent="0.25">
      <c r="C301" s="17"/>
      <c r="D301" s="14"/>
    </row>
    <row r="302" spans="1:14" x14ac:dyDescent="0.25">
      <c r="C302" s="17"/>
      <c r="D302" s="14"/>
    </row>
    <row r="303" spans="1:14" x14ac:dyDescent="0.25">
      <c r="C303" s="17"/>
      <c r="D303" s="14"/>
    </row>
    <row r="304" spans="1:14" x14ac:dyDescent="0.25">
      <c r="C304" s="17"/>
      <c r="D304" s="14"/>
    </row>
    <row r="305" spans="3:4" x14ac:dyDescent="0.25">
      <c r="C305" s="17"/>
      <c r="D305" s="14"/>
    </row>
    <row r="306" spans="3:4" x14ac:dyDescent="0.25">
      <c r="C306" s="17"/>
      <c r="D306" s="14"/>
    </row>
    <row r="307" spans="3:4" x14ac:dyDescent="0.25">
      <c r="C307" s="17"/>
      <c r="D307" s="14"/>
    </row>
    <row r="308" spans="3:4" x14ac:dyDescent="0.25">
      <c r="C308" s="17"/>
      <c r="D308" s="14"/>
    </row>
    <row r="309" spans="3:4" x14ac:dyDescent="0.25">
      <c r="C309" s="17"/>
      <c r="D309" s="14"/>
    </row>
    <row r="310" spans="3:4" x14ac:dyDescent="0.25">
      <c r="C310" s="17"/>
      <c r="D310" s="14"/>
    </row>
    <row r="311" spans="3:4" x14ac:dyDescent="0.25">
      <c r="C311" s="17"/>
      <c r="D311" s="1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59"/>
  <sheetViews>
    <sheetView zoomScaleNormal="100" workbookViewId="0">
      <selection activeCell="H9" sqref="H9"/>
    </sheetView>
  </sheetViews>
  <sheetFormatPr defaultRowHeight="15" x14ac:dyDescent="0.25"/>
  <cols>
    <col min="2" max="2" width="31.85546875" bestFit="1" customWidth="1"/>
    <col min="3" max="3" width="7.5703125" bestFit="1" customWidth="1"/>
    <col min="4" max="4" width="7" bestFit="1" customWidth="1"/>
    <col min="5" max="5" width="8.85546875" bestFit="1" customWidth="1"/>
    <col min="6" max="6" width="9.7109375" bestFit="1" customWidth="1"/>
    <col min="7" max="7" width="1.7109375" customWidth="1"/>
    <col min="8" max="8" width="7" bestFit="1" customWidth="1"/>
    <col min="9" max="9" width="9.140625" bestFit="1" customWidth="1"/>
    <col min="10" max="10" width="8" bestFit="1" customWidth="1"/>
  </cols>
  <sheetData>
    <row r="4" spans="1:10" x14ac:dyDescent="0.25">
      <c r="D4" s="22" t="s">
        <v>51</v>
      </c>
      <c r="E4" s="22"/>
      <c r="F4" s="22"/>
      <c r="H4" s="20" t="s">
        <v>52</v>
      </c>
      <c r="I4" s="20"/>
      <c r="J4" s="20"/>
    </row>
    <row r="5" spans="1:10" x14ac:dyDescent="0.25">
      <c r="A5" t="s">
        <v>19</v>
      </c>
      <c r="B5" s="3" t="s">
        <v>30</v>
      </c>
      <c r="C5" s="3" t="s">
        <v>3</v>
      </c>
      <c r="D5" s="3" t="s">
        <v>1</v>
      </c>
      <c r="E5" s="3" t="s">
        <v>1</v>
      </c>
      <c r="F5" s="3" t="s">
        <v>1</v>
      </c>
      <c r="G5" s="3"/>
      <c r="H5" s="3" t="s">
        <v>2</v>
      </c>
      <c r="I5" s="3" t="s">
        <v>25</v>
      </c>
      <c r="J5" s="3" t="s">
        <v>26</v>
      </c>
    </row>
    <row r="6" spans="1:10" x14ac:dyDescent="0.25">
      <c r="C6" s="3" t="s">
        <v>4</v>
      </c>
      <c r="D6" s="3" t="s">
        <v>16</v>
      </c>
      <c r="E6" s="3" t="s">
        <v>16</v>
      </c>
      <c r="F6" s="3" t="s">
        <v>16</v>
      </c>
      <c r="G6" s="3"/>
      <c r="H6" s="3" t="s">
        <v>16</v>
      </c>
      <c r="I6" s="3" t="s">
        <v>16</v>
      </c>
      <c r="J6" s="3" t="s">
        <v>16</v>
      </c>
    </row>
    <row r="7" spans="1:10" x14ac:dyDescent="0.25">
      <c r="C7" s="3"/>
      <c r="D7" s="3" t="s">
        <v>22</v>
      </c>
      <c r="E7" s="3" t="s">
        <v>21</v>
      </c>
      <c r="F7" s="3" t="s">
        <v>23</v>
      </c>
      <c r="G7" s="3"/>
      <c r="H7" s="3"/>
      <c r="J7" s="3"/>
    </row>
    <row r="8" spans="1:10" x14ac:dyDescent="0.25">
      <c r="C8" s="3"/>
      <c r="D8" s="3"/>
      <c r="E8" s="3"/>
      <c r="F8" s="3"/>
      <c r="G8" s="3"/>
      <c r="H8" s="3"/>
      <c r="J8" s="3"/>
    </row>
    <row r="9" spans="1:10" x14ac:dyDescent="0.25">
      <c r="A9">
        <v>1</v>
      </c>
      <c r="B9" t="s">
        <v>31</v>
      </c>
      <c r="C9" s="5">
        <v>12716.09</v>
      </c>
      <c r="D9" s="2">
        <f>'Monthly values moving avg'!D7+'Monthly values moving avg'!D31+'Monthly values moving avg'!D55+'Monthly values moving avg'!D79+'Monthly values moving avg'!D103+'Monthly values moving avg'!D127+'Monthly values moving avg'!D151+'Monthly values moving avg'!D175+'Monthly values moving avg'!D199+'Monthly values moving avg'!D223+'Monthly values moving avg'!D247+'Monthly values moving avg'!D271</f>
        <v>2150.7960764975996</v>
      </c>
      <c r="E9" s="2">
        <f>0.3*H9</f>
        <v>413.26716077069989</v>
      </c>
      <c r="F9" s="2">
        <f>D9-E9</f>
        <v>1737.5289157268999</v>
      </c>
      <c r="G9" s="2"/>
      <c r="H9" s="2">
        <f>'Monthly values moving avg'!E7+'Monthly values moving avg'!E31+'Monthly values moving avg'!E55+'Monthly values moving avg'!E79+'Monthly values moving avg'!E103+'Monthly values moving avg'!E127+'Monthly values moving avg'!E151+'Monthly values moving avg'!E175+'Monthly values moving avg'!E199+'Monthly values moving avg'!E223+'Monthly values moving avg'!E247+'Monthly values moving avg'!E271</f>
        <v>1377.5572025689996</v>
      </c>
      <c r="I9" s="2">
        <f>'Monthly values moving avg'!M7+'Monthly values moving avg'!M31+'Monthly values moving avg'!M55+'Monthly values moving avg'!M79+'Monthly values moving avg'!M103+'Monthly values moving avg'!M127+'Monthly values moving avg'!M151+'Monthly values moving avg'!M175+'Monthly values moving avg'!M199+'Monthly values moving avg'!M223+'Monthly values moving avg'!M247+'Monthly values moving avg'!M271</f>
        <v>1163.8681627320013</v>
      </c>
      <c r="J9" s="2">
        <f>'Monthly values moving avg'!N7+'Monthly values moving avg'!N31+'Monthly values moving avg'!N55+'Monthly values moving avg'!N79+'Monthly values moving avg'!N103+'Monthly values moving avg'!N127+'Monthly values moving avg'!N151+'Monthly values moving avg'!N175+'Monthly values moving avg'!N199+'Monthly values moving avg'!N223+'Monthly values moving avg'!N247+'Monthly values moving avg'!N271</f>
        <v>213.68903983699857</v>
      </c>
    </row>
    <row r="10" spans="1:10" x14ac:dyDescent="0.25">
      <c r="A10">
        <v>4</v>
      </c>
      <c r="B10" t="s">
        <v>32</v>
      </c>
      <c r="C10" s="5">
        <v>3106.05</v>
      </c>
      <c r="D10" s="2">
        <f>'Monthly values moving avg'!D8+'Monthly values moving avg'!D32+'Monthly values moving avg'!D56+'Monthly values moving avg'!D80+'Monthly values moving avg'!D104+'Monthly values moving avg'!D128+'Monthly values moving avg'!D152+'Monthly values moving avg'!D176+'Monthly values moving avg'!D200+'Monthly values moving avg'!D224+'Monthly values moving avg'!D248+'Monthly values moving avg'!D272</f>
        <v>1478.3599381706001</v>
      </c>
      <c r="E10" s="2">
        <f t="shared" ref="E10:E27" si="0">0.3*H10</f>
        <v>420.6167046882</v>
      </c>
      <c r="F10" s="2">
        <f t="shared" ref="F10:F27" si="1">D10-E10</f>
        <v>1057.7432334824002</v>
      </c>
      <c r="G10" s="2"/>
      <c r="H10" s="2">
        <f>'Monthly values moving avg'!E8+'Monthly values moving avg'!E32+'Monthly values moving avg'!E56+'Monthly values moving avg'!E80+'Monthly values moving avg'!E104+'Monthly values moving avg'!E128+'Monthly values moving avg'!E152+'Monthly values moving avg'!E176+'Monthly values moving avg'!E200+'Monthly values moving avg'!E224+'Monthly values moving avg'!E248+'Monthly values moving avg'!E272</f>
        <v>1402.055682294</v>
      </c>
      <c r="I10" s="2">
        <f>'Monthly values moving avg'!M8+'Monthly values moving avg'!M32+'Monthly values moving avg'!M56+'Monthly values moving avg'!M80+'Monthly values moving avg'!M104+'Monthly values moving avg'!M128+'Monthly values moving avg'!M152+'Monthly values moving avg'!M176+'Monthly values moving avg'!M200+'Monthly values moving avg'!M224+'Monthly values moving avg'!M248+'Monthly values moving avg'!M272</f>
        <v>1081.6198147297052</v>
      </c>
      <c r="J10" s="2">
        <f>'Monthly values moving avg'!N8+'Monthly values moving avg'!N32+'Monthly values moving avg'!N56+'Monthly values moving avg'!N80+'Monthly values moving avg'!N104+'Monthly values moving avg'!N128+'Monthly values moving avg'!N152+'Monthly values moving avg'!N176+'Monthly values moving avg'!N200+'Monthly values moving avg'!N224+'Monthly values moving avg'!N248+'Monthly values moving avg'!N272</f>
        <v>320.43586756429471</v>
      </c>
    </row>
    <row r="11" spans="1:10" x14ac:dyDescent="0.25">
      <c r="A11">
        <v>5</v>
      </c>
      <c r="B11" t="s">
        <v>33</v>
      </c>
      <c r="C11" s="5">
        <v>5535.11</v>
      </c>
      <c r="D11" s="2">
        <f>'Monthly values moving avg'!D9+'Monthly values moving avg'!D33+'Monthly values moving avg'!D57+'Monthly values moving avg'!D81+'Monthly values moving avg'!D105+'Monthly values moving avg'!D129+'Monthly values moving avg'!D153+'Monthly values moving avg'!D177+'Monthly values moving avg'!D201+'Monthly values moving avg'!D225+'Monthly values moving avg'!D249+'Monthly values moving avg'!D273</f>
        <v>1545.9363847793998</v>
      </c>
      <c r="E11" s="2">
        <f t="shared" si="0"/>
        <v>417.49266342449999</v>
      </c>
      <c r="F11" s="2">
        <f t="shared" si="1"/>
        <v>1128.4437213548997</v>
      </c>
      <c r="G11" s="2"/>
      <c r="H11" s="2">
        <f>'Monthly values moving avg'!E9+'Monthly values moving avg'!E33+'Monthly values moving avg'!E57+'Monthly values moving avg'!E81+'Monthly values moving avg'!E105+'Monthly values moving avg'!E129+'Monthly values moving avg'!E153+'Monthly values moving avg'!E177+'Monthly values moving avg'!E201+'Monthly values moving avg'!E225+'Monthly values moving avg'!E249+'Monthly values moving avg'!E273</f>
        <v>1391.642211415</v>
      </c>
      <c r="I11" s="2">
        <f>'Monthly values moving avg'!M9+'Monthly values moving avg'!M33+'Monthly values moving avg'!M57+'Monthly values moving avg'!M81+'Monthly values moving avg'!M105+'Monthly values moving avg'!M129+'Monthly values moving avg'!M153+'Monthly values moving avg'!M177+'Monthly values moving avg'!M201+'Monthly values moving avg'!M225+'Monthly values moving avg'!M249+'Monthly values moving avg'!M273</f>
        <v>1114.3629836524842</v>
      </c>
      <c r="J11" s="2">
        <f>'Monthly values moving avg'!N9+'Monthly values moving avg'!N33+'Monthly values moving avg'!N57+'Monthly values moving avg'!N81+'Monthly values moving avg'!N105+'Monthly values moving avg'!N129+'Monthly values moving avg'!N153+'Monthly values moving avg'!N177+'Monthly values moving avg'!N201+'Monthly values moving avg'!N225+'Monthly values moving avg'!N249+'Monthly values moving avg'!N273</f>
        <v>277.27922776251603</v>
      </c>
    </row>
    <row r="12" spans="1:10" x14ac:dyDescent="0.25">
      <c r="A12">
        <v>7</v>
      </c>
      <c r="B12" t="s">
        <v>34</v>
      </c>
      <c r="C12" s="5">
        <v>0.38</v>
      </c>
      <c r="D12" s="2">
        <f>'Monthly values moving avg'!D10+'Monthly values moving avg'!D34+'Monthly values moving avg'!D58+'Monthly values moving avg'!D82+'Monthly values moving avg'!D106+'Monthly values moving avg'!D130+'Monthly values moving avg'!D154+'Monthly values moving avg'!D178+'Monthly values moving avg'!D202+'Monthly values moving avg'!D226+'Monthly values moving avg'!D250+'Monthly values moving avg'!D274</f>
        <v>1842.7005264941999</v>
      </c>
      <c r="E12" s="2">
        <f t="shared" si="0"/>
        <v>346.44810495330006</v>
      </c>
      <c r="F12" s="2">
        <f t="shared" si="1"/>
        <v>1496.2524215408998</v>
      </c>
      <c r="G12" s="2"/>
      <c r="H12" s="2">
        <f>'Monthly values moving avg'!E10+'Monthly values moving avg'!E34+'Monthly values moving avg'!E58+'Monthly values moving avg'!E82+'Monthly values moving avg'!E106+'Monthly values moving avg'!E130+'Monthly values moving avg'!E154+'Monthly values moving avg'!E178+'Monthly values moving avg'!E202+'Monthly values moving avg'!E226+'Monthly values moving avg'!E250+'Monthly values moving avg'!E274</f>
        <v>1154.8270165110002</v>
      </c>
      <c r="I12" s="2">
        <f>'Monthly values moving avg'!M10+'Monthly values moving avg'!M34+'Monthly values moving avg'!M58+'Monthly values moving avg'!M82+'Monthly values moving avg'!M106+'Monthly values moving avg'!M130+'Monthly values moving avg'!M154+'Monthly values moving avg'!M178+'Monthly values moving avg'!M202+'Monthly values moving avg'!M226+'Monthly values moving avg'!M250+'Monthly values moving avg'!M274</f>
        <v>1038.681990903651</v>
      </c>
      <c r="J12" s="2">
        <f>'Monthly values moving avg'!N10+'Monthly values moving avg'!N34+'Monthly values moving avg'!N58+'Monthly values moving avg'!N82+'Monthly values moving avg'!N106+'Monthly values moving avg'!N130+'Monthly values moving avg'!N154+'Monthly values moving avg'!N178+'Monthly values moving avg'!N202+'Monthly values moving avg'!N226+'Monthly values moving avg'!N250+'Monthly values moving avg'!N274</f>
        <v>116.14502560734901</v>
      </c>
    </row>
    <row r="13" spans="1:10" x14ac:dyDescent="0.25">
      <c r="A13">
        <v>8</v>
      </c>
      <c r="B13" t="s">
        <v>35</v>
      </c>
      <c r="C13" s="5">
        <v>3642.45</v>
      </c>
      <c r="D13" s="2">
        <f>'Monthly values moving avg'!D11+'Monthly values moving avg'!D35+'Monthly values moving avg'!D59+'Monthly values moving avg'!D83+'Monthly values moving avg'!D107+'Monthly values moving avg'!D131+'Monthly values moving avg'!D155+'Monthly values moving avg'!D179+'Monthly values moving avg'!D203+'Monthly values moving avg'!D227+'Monthly values moving avg'!D251+'Monthly values moving avg'!D275</f>
        <v>1836.2993745319002</v>
      </c>
      <c r="E13" s="2">
        <f t="shared" si="0"/>
        <v>386.15934070290001</v>
      </c>
      <c r="F13" s="2">
        <f t="shared" si="1"/>
        <v>1450.1400338290002</v>
      </c>
      <c r="G13" s="2"/>
      <c r="H13" s="2">
        <f>'Monthly values moving avg'!E11+'Monthly values moving avg'!E35+'Monthly values moving avg'!E59+'Monthly values moving avg'!E83+'Monthly values moving avg'!E107+'Monthly values moving avg'!E131+'Monthly values moving avg'!E155+'Monthly values moving avg'!E179+'Monthly values moving avg'!E203+'Monthly values moving avg'!E227+'Monthly values moving avg'!E251+'Monthly values moving avg'!E275</f>
        <v>1287.1978023430001</v>
      </c>
      <c r="I13" s="2">
        <f>'Monthly values moving avg'!M11+'Monthly values moving avg'!M35+'Monthly values moving avg'!M59+'Monthly values moving avg'!M83+'Monthly values moving avg'!M107+'Monthly values moving avg'!M131+'Monthly values moving avg'!M155+'Monthly values moving avg'!M179+'Monthly values moving avg'!M203+'Monthly values moving avg'!M227+'Monthly values moving avg'!M251+'Monthly values moving avg'!M275</f>
        <v>1118.4620720412552</v>
      </c>
      <c r="J13" s="2">
        <f>'Monthly values moving avg'!N11+'Monthly values moving avg'!N35+'Monthly values moving avg'!N59+'Monthly values moving avg'!N83+'Monthly values moving avg'!N107+'Monthly values moving avg'!N131+'Monthly values moving avg'!N155+'Monthly values moving avg'!N179+'Monthly values moving avg'!N203+'Monthly values moving avg'!N227+'Monthly values moving avg'!N251+'Monthly values moving avg'!N275</f>
        <v>168.73573030174515</v>
      </c>
    </row>
    <row r="14" spans="1:10" x14ac:dyDescent="0.25">
      <c r="A14">
        <v>9</v>
      </c>
      <c r="B14" t="s">
        <v>36</v>
      </c>
      <c r="C14" s="5">
        <v>5208.08</v>
      </c>
      <c r="D14" s="2">
        <f>'Monthly values moving avg'!D12+'Monthly values moving avg'!D36+'Monthly values moving avg'!D60+'Monthly values moving avg'!D84+'Monthly values moving avg'!D108+'Monthly values moving avg'!D132+'Monthly values moving avg'!D156+'Monthly values moving avg'!D180+'Monthly values moving avg'!D204+'Monthly values moving avg'!D228+'Monthly values moving avg'!D252+'Monthly values moving avg'!D276</f>
        <v>1793.2858140393998</v>
      </c>
      <c r="E14" s="2">
        <f t="shared" si="0"/>
        <v>363.98806432830003</v>
      </c>
      <c r="F14" s="2">
        <f t="shared" si="1"/>
        <v>1429.2977497110999</v>
      </c>
      <c r="G14" s="2"/>
      <c r="H14" s="2">
        <f>'Monthly values moving avg'!E12+'Monthly values moving avg'!E36+'Monthly values moving avg'!E60+'Monthly values moving avg'!E84+'Monthly values moving avg'!E108+'Monthly values moving avg'!E132+'Monthly values moving avg'!E156+'Monthly values moving avg'!E180+'Monthly values moving avg'!E204+'Monthly values moving avg'!E228+'Monthly values moving avg'!E252+'Monthly values moving avg'!E276</f>
        <v>1213.2935477610001</v>
      </c>
      <c r="I14" s="2">
        <f>'Monthly values moving avg'!M12+'Monthly values moving avg'!M36+'Monthly values moving avg'!M60+'Monthly values moving avg'!M84+'Monthly values moving avg'!M108+'Monthly values moving avg'!M132+'Monthly values moving avg'!M156+'Monthly values moving avg'!M180+'Monthly values moving avg'!M204+'Monthly values moving avg'!M228+'Monthly values moving avg'!M252+'Monthly values moving avg'!M276</f>
        <v>1080.8291326832164</v>
      </c>
      <c r="J14" s="2">
        <f>'Monthly values moving avg'!N12+'Monthly values moving avg'!N36+'Monthly values moving avg'!N60+'Monthly values moving avg'!N84+'Monthly values moving avg'!N108+'Monthly values moving avg'!N132+'Monthly values moving avg'!N156+'Monthly values moving avg'!N180+'Monthly values moving avg'!N204+'Monthly values moving avg'!N228+'Monthly values moving avg'!N252+'Monthly values moving avg'!N276</f>
        <v>132.46441507778349</v>
      </c>
    </row>
    <row r="15" spans="1:10" x14ac:dyDescent="0.25">
      <c r="A15">
        <v>10</v>
      </c>
      <c r="B15" t="s">
        <v>37</v>
      </c>
      <c r="C15" s="5">
        <v>4985.7299999999996</v>
      </c>
      <c r="D15" s="2">
        <f>'Monthly values moving avg'!D13+'Monthly values moving avg'!D37+'Monthly values moving avg'!D61+'Monthly values moving avg'!D85+'Monthly values moving avg'!D109+'Monthly values moving avg'!D133+'Monthly values moving avg'!D157+'Monthly values moving avg'!D181+'Monthly values moving avg'!D205+'Monthly values moving avg'!D229+'Monthly values moving avg'!D253+'Monthly values moving avg'!D277</f>
        <v>2048.1517529094999</v>
      </c>
      <c r="E15" s="2">
        <f t="shared" si="0"/>
        <v>446.28797886300003</v>
      </c>
      <c r="F15" s="2">
        <f t="shared" si="1"/>
        <v>1601.8637740464999</v>
      </c>
      <c r="G15" s="2"/>
      <c r="H15" s="2">
        <f>'Monthly values moving avg'!E13+'Monthly values moving avg'!E37+'Monthly values moving avg'!E61+'Monthly values moving avg'!E85+'Monthly values moving avg'!E109+'Monthly values moving avg'!E133+'Monthly values moving avg'!E157+'Monthly values moving avg'!E181+'Monthly values moving avg'!E205+'Monthly values moving avg'!E229+'Monthly values moving avg'!E253+'Monthly values moving avg'!E277</f>
        <v>1487.6265962100001</v>
      </c>
      <c r="I15" s="2">
        <f>'Monthly values moving avg'!M13+'Monthly values moving avg'!M37+'Monthly values moving avg'!M61+'Monthly values moving avg'!M85+'Monthly values moving avg'!M109+'Monthly values moving avg'!M133+'Monthly values moving avg'!M157+'Monthly values moving avg'!M181+'Monthly values moving avg'!M205+'Monthly values moving avg'!M229+'Monthly values moving avg'!M253+'Monthly values moving avg'!M277</f>
        <v>1145.8288371595534</v>
      </c>
      <c r="J15" s="2">
        <f>'Monthly values moving avg'!N13+'Monthly values moving avg'!N37+'Monthly values moving avg'!N61+'Monthly values moving avg'!N85+'Monthly values moving avg'!N109+'Monthly values moving avg'!N133+'Monthly values moving avg'!N157+'Monthly values moving avg'!N181+'Monthly values moving avg'!N205+'Monthly values moving avg'!N229+'Monthly values moving avg'!N253+'Monthly values moving avg'!N277</f>
        <v>341.79775905044681</v>
      </c>
    </row>
    <row r="16" spans="1:10" x14ac:dyDescent="0.25">
      <c r="A16">
        <v>11</v>
      </c>
      <c r="B16" t="s">
        <v>38</v>
      </c>
      <c r="C16" s="5">
        <v>8396.65</v>
      </c>
      <c r="D16" s="2">
        <f>'Monthly values moving avg'!D14+'Monthly values moving avg'!D38+'Monthly values moving avg'!D62+'Monthly values moving avg'!D86+'Monthly values moving avg'!D110+'Monthly values moving avg'!D134+'Monthly values moving avg'!D158+'Monthly values moving avg'!D182+'Monthly values moving avg'!D206+'Monthly values moving avg'!D230+'Monthly values moving avg'!D254+'Monthly values moving avg'!D278</f>
        <v>1946.3548916054001</v>
      </c>
      <c r="E16" s="2">
        <f t="shared" si="0"/>
        <v>410.34389549639997</v>
      </c>
      <c r="F16" s="2">
        <f t="shared" si="1"/>
        <v>1536.0109961090002</v>
      </c>
      <c r="G16" s="2"/>
      <c r="H16" s="2">
        <f>'Monthly values moving avg'!E14+'Monthly values moving avg'!E38+'Monthly values moving avg'!E62+'Monthly values moving avg'!E86+'Monthly values moving avg'!E110+'Monthly values moving avg'!E134+'Monthly values moving avg'!E158+'Monthly values moving avg'!E182+'Monthly values moving avg'!E206+'Monthly values moving avg'!E230+'Monthly values moving avg'!E254+'Monthly values moving avg'!E278</f>
        <v>1367.8129849879999</v>
      </c>
      <c r="I16" s="2">
        <f>'Monthly values moving avg'!M14+'Monthly values moving avg'!M38+'Monthly values moving avg'!M62+'Monthly values moving avg'!M86+'Monthly values moving avg'!M110+'Monthly values moving avg'!M134+'Monthly values moving avg'!M158+'Monthly values moving avg'!M182+'Monthly values moving avg'!M206+'Monthly values moving avg'!M230+'Monthly values moving avg'!M254+'Monthly values moving avg'!M278</f>
        <v>1137.6062256710161</v>
      </c>
      <c r="J16" s="2">
        <f>'Monthly values moving avg'!N14+'Monthly values moving avg'!N38+'Monthly values moving avg'!N62+'Monthly values moving avg'!N86+'Monthly values moving avg'!N110+'Monthly values moving avg'!N134+'Monthly values moving avg'!N158+'Monthly values moving avg'!N182+'Monthly values moving avg'!N206+'Monthly values moving avg'!N230+'Monthly values moving avg'!N254+'Monthly values moving avg'!N278</f>
        <v>230.20675931698395</v>
      </c>
    </row>
    <row r="17" spans="1:10" x14ac:dyDescent="0.25">
      <c r="A17">
        <v>21</v>
      </c>
      <c r="B17" t="s">
        <v>39</v>
      </c>
      <c r="C17" s="5">
        <v>1.1499999999999999</v>
      </c>
      <c r="D17" s="2">
        <f>'Monthly values moving avg'!D15+'Monthly values moving avg'!D39+'Monthly values moving avg'!D63+'Monthly values moving avg'!D87+'Monthly values moving avg'!D111+'Monthly values moving avg'!D135+'Monthly values moving avg'!D159+'Monthly values moving avg'!D183+'Monthly values moving avg'!D207+'Monthly values moving avg'!D231+'Monthly values moving avg'!D255+'Monthly values moving avg'!D279</f>
        <v>1735.4501028899003</v>
      </c>
      <c r="E17" s="2">
        <f t="shared" si="0"/>
        <v>317.60364483179995</v>
      </c>
      <c r="F17" s="2">
        <f t="shared" si="1"/>
        <v>1417.8464580581003</v>
      </c>
      <c r="G17" s="2"/>
      <c r="H17" s="2">
        <f>'Monthly values moving avg'!E15+'Monthly values moving avg'!E39+'Monthly values moving avg'!E63+'Monthly values moving avg'!E87+'Monthly values moving avg'!E111+'Monthly values moving avg'!E135+'Monthly values moving avg'!E159+'Monthly values moving avg'!E183+'Monthly values moving avg'!E207+'Monthly values moving avg'!E231+'Monthly values moving avg'!E255+'Monthly values moving avg'!E279</f>
        <v>1058.6788161059999</v>
      </c>
      <c r="I17" s="2">
        <f>'Monthly values moving avg'!M15+'Monthly values moving avg'!M39+'Monthly values moving avg'!M63+'Monthly values moving avg'!M87+'Monthly values moving avg'!M111+'Monthly values moving avg'!M135+'Monthly values moving avg'!M159+'Monthly values moving avg'!M183+'Monthly values moving avg'!M207+'Monthly values moving avg'!M231+'Monthly values moving avg'!M255+'Monthly values moving avg'!M279</f>
        <v>970.54946469464608</v>
      </c>
      <c r="J17" s="2">
        <f>'Monthly values moving avg'!N15+'Monthly values moving avg'!N39+'Monthly values moving avg'!N63+'Monthly values moving avg'!N87+'Monthly values moving avg'!N111+'Monthly values moving avg'!N135+'Monthly values moving avg'!N159+'Monthly values moving avg'!N183+'Monthly values moving avg'!N207+'Monthly values moving avg'!N231+'Monthly values moving avg'!N255+'Monthly values moving avg'!N279</f>
        <v>88.129351411353895</v>
      </c>
    </row>
    <row r="18" spans="1:10" x14ac:dyDescent="0.25">
      <c r="A18">
        <v>24</v>
      </c>
      <c r="B18" t="s">
        <v>40</v>
      </c>
      <c r="C18" s="5">
        <v>801.54</v>
      </c>
      <c r="D18" s="2">
        <f>'Monthly values moving avg'!D16+'Monthly values moving avg'!D40+'Monthly values moving avg'!D64+'Monthly values moving avg'!D88+'Monthly values moving avg'!D112+'Monthly values moving avg'!D136+'Monthly values moving avg'!D160+'Monthly values moving avg'!D184+'Monthly values moving avg'!D208+'Monthly values moving avg'!D232+'Monthly values moving avg'!D256+'Monthly values moving avg'!D280</f>
        <v>1643.9944315183002</v>
      </c>
      <c r="E18" s="2">
        <f t="shared" si="0"/>
        <v>349.5054999747</v>
      </c>
      <c r="F18" s="2">
        <f t="shared" si="1"/>
        <v>1294.4889315436003</v>
      </c>
      <c r="G18" s="2"/>
      <c r="H18" s="2">
        <f>'Monthly values moving avg'!E16+'Monthly values moving avg'!E40+'Monthly values moving avg'!E64+'Monthly values moving avg'!E88+'Monthly values moving avg'!E112+'Monthly values moving avg'!E136+'Monthly values moving avg'!E160+'Monthly values moving avg'!E184+'Monthly values moving avg'!E208+'Monthly values moving avg'!E232+'Monthly values moving avg'!E256+'Monthly values moving avg'!E280</f>
        <v>1165.0183332490001</v>
      </c>
      <c r="I18" s="2">
        <f>'Monthly values moving avg'!M16+'Monthly values moving avg'!M40+'Monthly values moving avg'!M64+'Monthly values moving avg'!M88+'Monthly values moving avg'!M112+'Monthly values moving avg'!M136+'Monthly values moving avg'!M160+'Monthly values moving avg'!M184+'Monthly values moving avg'!M208+'Monthly values moving avg'!M232+'Monthly values moving avg'!M256+'Monthly values moving avg'!M280</f>
        <v>1001.3118956451533</v>
      </c>
      <c r="J18" s="2">
        <f>'Monthly values moving avg'!N16+'Monthly values moving avg'!N40+'Monthly values moving avg'!N64+'Monthly values moving avg'!N88+'Monthly values moving avg'!N112+'Monthly values moving avg'!N136+'Monthly values moving avg'!N160+'Monthly values moving avg'!N184+'Monthly values moving avg'!N208+'Monthly values moving avg'!N232+'Monthly values moving avg'!N256+'Monthly values moving avg'!N280</f>
        <v>163.70643760384678</v>
      </c>
    </row>
    <row r="19" spans="1:10" x14ac:dyDescent="0.25">
      <c r="A19">
        <v>30</v>
      </c>
      <c r="B19" t="s">
        <v>41</v>
      </c>
      <c r="C19" s="5">
        <v>4474.16</v>
      </c>
      <c r="D19" s="2">
        <f>'Monthly values moving avg'!D17+'Monthly values moving avg'!D41+'Monthly values moving avg'!D65+'Monthly values moving avg'!D89+'Monthly values moving avg'!D113+'Monthly values moving avg'!D137+'Monthly values moving avg'!D161+'Monthly values moving avg'!D185+'Monthly values moving avg'!D209+'Monthly values moving avg'!D233+'Monthly values moving avg'!D257+'Monthly values moving avg'!D281</f>
        <v>1619.4453023863</v>
      </c>
      <c r="E19" s="2">
        <f t="shared" si="0"/>
        <v>366.95994194610006</v>
      </c>
      <c r="F19" s="2">
        <f t="shared" si="1"/>
        <v>1252.4853604401999</v>
      </c>
      <c r="G19" s="2"/>
      <c r="H19" s="2">
        <f>'Monthly values moving avg'!E17+'Monthly values moving avg'!E41+'Monthly values moving avg'!E65+'Monthly values moving avg'!E89+'Monthly values moving avg'!E113+'Monthly values moving avg'!E137+'Monthly values moving avg'!E161+'Monthly values moving avg'!E185+'Monthly values moving avg'!E209+'Monthly values moving avg'!E233+'Monthly values moving avg'!E257+'Monthly values moving avg'!E281</f>
        <v>1223.1998064870002</v>
      </c>
      <c r="I19" s="2">
        <f>'Monthly values moving avg'!M17+'Monthly values moving avg'!M41+'Monthly values moving avg'!M65+'Monthly values moving avg'!M89+'Monthly values moving avg'!M113+'Monthly values moving avg'!M137+'Monthly values moving avg'!M161+'Monthly values moving avg'!M185+'Monthly values moving avg'!M209+'Monthly values moving avg'!M233+'Monthly values moving avg'!M257+'Monthly values moving avg'!M281</f>
        <v>1056.0382857613381</v>
      </c>
      <c r="J19" s="2">
        <f>'Monthly values moving avg'!N17+'Monthly values moving avg'!N41+'Monthly values moving avg'!N65+'Monthly values moving avg'!N89+'Monthly values moving avg'!N113+'Monthly values moving avg'!N137+'Monthly values moving avg'!N161+'Monthly values moving avg'!N185+'Monthly values moving avg'!N209+'Monthly values moving avg'!N233+'Monthly values moving avg'!N257+'Monthly values moving avg'!N281</f>
        <v>167.16152072566211</v>
      </c>
    </row>
    <row r="20" spans="1:10" x14ac:dyDescent="0.25">
      <c r="A20">
        <v>35</v>
      </c>
      <c r="B20" t="s">
        <v>42</v>
      </c>
      <c r="C20" s="5">
        <v>1058.27</v>
      </c>
      <c r="D20" s="2">
        <f>'Monthly values moving avg'!D18+'Monthly values moving avg'!D42+'Monthly values moving avg'!D66+'Monthly values moving avg'!D90+'Monthly values moving avg'!D114+'Monthly values moving avg'!D138+'Monthly values moving avg'!D162+'Monthly values moving avg'!D186+'Monthly values moving avg'!D210+'Monthly values moving avg'!D234+'Monthly values moving avg'!D258+'Monthly values moving avg'!D282</f>
        <v>1627.7478073215002</v>
      </c>
      <c r="E20" s="2">
        <f t="shared" si="0"/>
        <v>321.13964075309997</v>
      </c>
      <c r="F20" s="2">
        <f t="shared" si="1"/>
        <v>1306.6081665684003</v>
      </c>
      <c r="G20" s="2"/>
      <c r="H20" s="2">
        <f>'Monthly values moving avg'!E18+'Monthly values moving avg'!E42+'Monthly values moving avg'!E66+'Monthly values moving avg'!E90+'Monthly values moving avg'!E114+'Monthly values moving avg'!E138+'Monthly values moving avg'!E162+'Monthly values moving avg'!E186+'Monthly values moving avg'!E210+'Monthly values moving avg'!E234+'Monthly values moving avg'!E258+'Monthly values moving avg'!E282</f>
        <v>1070.4654691769999</v>
      </c>
      <c r="I20" s="2">
        <f>'Monthly values moving avg'!M18+'Monthly values moving avg'!M42+'Monthly values moving avg'!M66+'Monthly values moving avg'!M90+'Monthly values moving avg'!M114+'Monthly values moving avg'!M138+'Monthly values moving avg'!M162+'Monthly values moving avg'!M186+'Monthly values moving avg'!M210+'Monthly values moving avg'!M234+'Monthly values moving avg'!M258+'Monthly values moving avg'!M282</f>
        <v>997.89727932839196</v>
      </c>
      <c r="J20" s="2">
        <f>'Monthly values moving avg'!N18+'Monthly values moving avg'!N42+'Monthly values moving avg'!N66+'Monthly values moving avg'!N90+'Monthly values moving avg'!N114+'Monthly values moving avg'!N138+'Monthly values moving avg'!N162+'Monthly values moving avg'!N186+'Monthly values moving avg'!N210+'Monthly values moving avg'!N234+'Monthly values moving avg'!N258+'Monthly values moving avg'!N282</f>
        <v>72.5681898486081</v>
      </c>
    </row>
    <row r="21" spans="1:10" x14ac:dyDescent="0.25">
      <c r="A21">
        <v>39</v>
      </c>
      <c r="B21" t="s">
        <v>43</v>
      </c>
      <c r="C21" s="5">
        <v>98.57</v>
      </c>
      <c r="D21" s="2">
        <f>'Monthly values moving avg'!D19+'Monthly values moving avg'!D43+'Monthly values moving avg'!D67+'Monthly values moving avg'!D91+'Monthly values moving avg'!D115+'Monthly values moving avg'!D139+'Monthly values moving avg'!D163+'Monthly values moving avg'!D187+'Monthly values moving avg'!D211+'Monthly values moving avg'!D235+'Monthly values moving avg'!D259+'Monthly values moving avg'!D283</f>
        <v>1688.8153074622001</v>
      </c>
      <c r="E21" s="2">
        <f t="shared" si="0"/>
        <v>392.87346253769999</v>
      </c>
      <c r="F21" s="2">
        <f t="shared" si="1"/>
        <v>1295.9418449244999</v>
      </c>
      <c r="G21" s="2"/>
      <c r="H21" s="2">
        <f>'Monthly values moving avg'!E19+'Monthly values moving avg'!E43+'Monthly values moving avg'!E67+'Monthly values moving avg'!E91+'Monthly values moving avg'!E115+'Monthly values moving avg'!E139+'Monthly values moving avg'!E163+'Monthly values moving avg'!E187+'Monthly values moving avg'!E211+'Monthly values moving avg'!E235+'Monthly values moving avg'!E259+'Monthly values moving avg'!E283</f>
        <v>1309.5782084590001</v>
      </c>
      <c r="I21" s="2">
        <f>'Monthly values moving avg'!M19+'Monthly values moving avg'!M43+'Monthly values moving avg'!M67+'Monthly values moving avg'!M91+'Monthly values moving avg'!M115+'Monthly values moving avg'!M139+'Monthly values moving avg'!M163+'Monthly values moving avg'!M187+'Monthly values moving avg'!M211+'Monthly values moving avg'!M235+'Monthly values moving avg'!M259+'Monthly values moving avg'!M283</f>
        <v>1119.4503440190279</v>
      </c>
      <c r="J21" s="2">
        <f>'Monthly values moving avg'!N19+'Monthly values moving avg'!N43+'Monthly values moving avg'!N67+'Monthly values moving avg'!N91+'Monthly values moving avg'!N115+'Monthly values moving avg'!N139+'Monthly values moving avg'!N163+'Monthly values moving avg'!N187+'Monthly values moving avg'!N211+'Monthly values moving avg'!N235+'Monthly values moving avg'!N259+'Monthly values moving avg'!N283</f>
        <v>190.12786443997197</v>
      </c>
    </row>
    <row r="22" spans="1:10" x14ac:dyDescent="0.25">
      <c r="A22">
        <v>44</v>
      </c>
      <c r="B22" t="s">
        <v>44</v>
      </c>
      <c r="C22" s="5">
        <v>23422.22</v>
      </c>
      <c r="D22" s="2">
        <f>'Monthly values moving avg'!D20+'Monthly values moving avg'!D44+'Monthly values moving avg'!D68+'Monthly values moving avg'!D92+'Monthly values moving avg'!D116+'Monthly values moving avg'!D140+'Monthly values moving avg'!D164+'Monthly values moving avg'!D188+'Monthly values moving avg'!D212+'Monthly values moving avg'!D236+'Monthly values moving avg'!D260+'Monthly values moving avg'!D284</f>
        <v>1780.3217959651001</v>
      </c>
      <c r="E22" s="2">
        <f t="shared" si="0"/>
        <v>350.32187997030002</v>
      </c>
      <c r="F22" s="2">
        <f t="shared" si="1"/>
        <v>1429.9999159948002</v>
      </c>
      <c r="G22" s="2"/>
      <c r="H22" s="2">
        <f>'Monthly values moving avg'!E20+'Monthly values moving avg'!E44+'Monthly values moving avg'!E68+'Monthly values moving avg'!E92+'Monthly values moving avg'!E116+'Monthly values moving avg'!E140+'Monthly values moving avg'!E164+'Monthly values moving avg'!E188+'Monthly values moving avg'!E212+'Monthly values moving avg'!E236+'Monthly values moving avg'!E260+'Monthly values moving avg'!E284</f>
        <v>1167.739599901</v>
      </c>
      <c r="I22" s="2">
        <f>'Monthly values moving avg'!M20+'Monthly values moving avg'!M44+'Monthly values moving avg'!M68+'Monthly values moving avg'!M92+'Monthly values moving avg'!M116+'Monthly values moving avg'!M140+'Monthly values moving avg'!M164+'Monthly values moving avg'!M188+'Monthly values moving avg'!M212+'Monthly values moving avg'!M236+'Monthly values moving avg'!M260+'Monthly values moving avg'!M284</f>
        <v>1075.3438264169777</v>
      </c>
      <c r="J22" s="2">
        <f>'Monthly values moving avg'!N20+'Monthly values moving avg'!N44+'Monthly values moving avg'!N68+'Monthly values moving avg'!N92+'Monthly values moving avg'!N116+'Monthly values moving avg'!N140+'Monthly values moving avg'!N164+'Monthly values moving avg'!N188+'Monthly values moving avg'!N212+'Monthly values moving avg'!N236+'Monthly values moving avg'!N260+'Monthly values moving avg'!N284</f>
        <v>92.395773484022442</v>
      </c>
    </row>
    <row r="23" spans="1:10" x14ac:dyDescent="0.25">
      <c r="A23">
        <v>47</v>
      </c>
      <c r="B23" t="s">
        <v>45</v>
      </c>
      <c r="C23" s="5">
        <v>21.39</v>
      </c>
      <c r="D23" s="2">
        <f>'Monthly values moving avg'!D21+'Monthly values moving avg'!D45+'Monthly values moving avg'!D69+'Monthly values moving avg'!D93+'Monthly values moving avg'!D117+'Monthly values moving avg'!D141+'Monthly values moving avg'!D165+'Monthly values moving avg'!D189+'Monthly values moving avg'!D213+'Monthly values moving avg'!D237+'Monthly values moving avg'!D261+'Monthly values moving avg'!D285</f>
        <v>1558.3097043445</v>
      </c>
      <c r="E23" s="2">
        <f t="shared" si="0"/>
        <v>356.65339563269998</v>
      </c>
      <c r="F23" s="2">
        <f t="shared" si="1"/>
        <v>1201.6563087118</v>
      </c>
      <c r="G23" s="2"/>
      <c r="H23" s="2">
        <f>'Monthly values moving avg'!E21+'Monthly values moving avg'!E45+'Monthly values moving avg'!E69+'Monthly values moving avg'!E93+'Monthly values moving avg'!E117+'Monthly values moving avg'!E141+'Monthly values moving avg'!E165+'Monthly values moving avg'!E189+'Monthly values moving avg'!E213+'Monthly values moving avg'!E237+'Monthly values moving avg'!E261+'Monthly values moving avg'!E285</f>
        <v>1188.844652109</v>
      </c>
      <c r="I23" s="2">
        <f>'Monthly values moving avg'!M21+'Monthly values moving avg'!M45+'Monthly values moving avg'!M69+'Monthly values moving avg'!M93+'Monthly values moving avg'!M117+'Monthly values moving avg'!M141+'Monthly values moving avg'!M165+'Monthly values moving avg'!M189+'Monthly values moving avg'!M213+'Monthly values moving avg'!M237+'Monthly values moving avg'!M261+'Monthly values moving avg'!M285</f>
        <v>1029.4600218765856</v>
      </c>
      <c r="J23" s="2">
        <f>'Monthly values moving avg'!N21+'Monthly values moving avg'!N45+'Monthly values moving avg'!N69+'Monthly values moving avg'!N93+'Monthly values moving avg'!N117+'Monthly values moving avg'!N141+'Monthly values moving avg'!N165+'Monthly values moving avg'!N189+'Monthly values moving avg'!N213+'Monthly values moving avg'!N237+'Monthly values moving avg'!N261+'Monthly values moving avg'!N285</f>
        <v>159.38463023241422</v>
      </c>
    </row>
    <row r="24" spans="1:10" x14ac:dyDescent="0.25">
      <c r="A24">
        <v>54</v>
      </c>
      <c r="B24" t="s">
        <v>46</v>
      </c>
      <c r="C24" s="5">
        <v>10242.709999999999</v>
      </c>
      <c r="D24" s="2">
        <f>'Monthly values moving avg'!D22+'Monthly values moving avg'!D46+'Monthly values moving avg'!D70+'Monthly values moving avg'!D94+'Monthly values moving avg'!D118+'Monthly values moving avg'!D142+'Monthly values moving avg'!D166+'Monthly values moving avg'!D190+'Monthly values moving avg'!D214+'Monthly values moving avg'!D238+'Monthly values moving avg'!D262+'Monthly values moving avg'!D286</f>
        <v>1601.9474020742</v>
      </c>
      <c r="E24" s="2">
        <f t="shared" si="0"/>
        <v>309.57604190669991</v>
      </c>
      <c r="F24" s="2">
        <f t="shared" si="1"/>
        <v>1292.3713601675001</v>
      </c>
      <c r="G24" s="2"/>
      <c r="H24" s="2">
        <f>'Monthly values moving avg'!E22+'Monthly values moving avg'!E46+'Monthly values moving avg'!E70+'Monthly values moving avg'!E94+'Monthly values moving avg'!E118+'Monthly values moving avg'!E142+'Monthly values moving avg'!E166+'Monthly values moving avg'!E190+'Monthly values moving avg'!E214+'Monthly values moving avg'!E238+'Monthly values moving avg'!E262+'Monthly values moving avg'!E286</f>
        <v>1031.9201396889998</v>
      </c>
      <c r="I24" s="2">
        <f>'Monthly values moving avg'!M22+'Monthly values moving avg'!M46+'Monthly values moving avg'!M70+'Monthly values moving avg'!M94+'Monthly values moving avg'!M118+'Monthly values moving avg'!M142+'Monthly values moving avg'!M166+'Monthly values moving avg'!M190+'Monthly values moving avg'!M214+'Monthly values moving avg'!M238+'Monthly values moving avg'!M262+'Monthly values moving avg'!M286</f>
        <v>985.75769118379549</v>
      </c>
      <c r="J24" s="2">
        <f>'Monthly values moving avg'!N22+'Monthly values moving avg'!N46+'Monthly values moving avg'!N70+'Monthly values moving avg'!N94+'Monthly values moving avg'!N118+'Monthly values moving avg'!N142+'Monthly values moving avg'!N166+'Monthly values moving avg'!N190+'Monthly values moving avg'!N214+'Monthly values moving avg'!N238+'Monthly values moving avg'!N262+'Monthly values moving avg'!N286</f>
        <v>46.162448505204502</v>
      </c>
    </row>
    <row r="25" spans="1:10" x14ac:dyDescent="0.25">
      <c r="A25">
        <v>58</v>
      </c>
      <c r="B25" t="s">
        <v>47</v>
      </c>
      <c r="C25" s="5">
        <v>111.18</v>
      </c>
      <c r="D25" s="2">
        <f>'Monthly values moving avg'!D23+'Monthly values moving avg'!D47+'Monthly values moving avg'!D71+'Monthly values moving avg'!D95+'Monthly values moving avg'!D119+'Monthly values moving avg'!D143+'Monthly values moving avg'!D167+'Monthly values moving avg'!D191+'Monthly values moving avg'!D215+'Monthly values moving avg'!D239+'Monthly values moving avg'!D263+'Monthly values moving avg'!D287</f>
        <v>1652.7744793487</v>
      </c>
      <c r="E25" s="2">
        <f t="shared" si="0"/>
        <v>369.96989226990001</v>
      </c>
      <c r="F25" s="2">
        <f t="shared" si="1"/>
        <v>1282.8045870788001</v>
      </c>
      <c r="G25" s="2"/>
      <c r="H25" s="2">
        <f>'Monthly values moving avg'!E23+'Monthly values moving avg'!E47+'Monthly values moving avg'!E71+'Monthly values moving avg'!E95+'Monthly values moving avg'!E119+'Monthly values moving avg'!E143+'Monthly values moving avg'!E167+'Monthly values moving avg'!E191+'Monthly values moving avg'!E215+'Monthly values moving avg'!E239+'Monthly values moving avg'!E263+'Monthly values moving avg'!E287</f>
        <v>1233.232974233</v>
      </c>
      <c r="I25" s="2">
        <f>'Monthly values moving avg'!M23+'Monthly values moving avg'!M47+'Monthly values moving avg'!M71+'Monthly values moving avg'!M95+'Monthly values moving avg'!M119+'Monthly values moving avg'!M143+'Monthly values moving avg'!M167+'Monthly values moving avg'!M191+'Monthly values moving avg'!M215+'Monthly values moving avg'!M239+'Monthly values moving avg'!M263+'Monthly values moving avg'!M287</f>
        <v>1080.6753287094768</v>
      </c>
      <c r="J25" s="2">
        <f>'Monthly values moving avg'!N23+'Monthly values moving avg'!N47+'Monthly values moving avg'!N71+'Monthly values moving avg'!N95+'Monthly values moving avg'!N119+'Monthly values moving avg'!N143+'Monthly values moving avg'!N167+'Monthly values moving avg'!N191+'Monthly values moving avg'!N215+'Monthly values moving avg'!N239+'Monthly values moving avg'!N263+'Monthly values moving avg'!N287</f>
        <v>152.55764552352326</v>
      </c>
    </row>
    <row r="26" spans="1:10" x14ac:dyDescent="0.25">
      <c r="A26">
        <v>63</v>
      </c>
      <c r="B26" t="s">
        <v>48</v>
      </c>
      <c r="C26" s="5">
        <v>1.53</v>
      </c>
      <c r="D26" s="2">
        <f>'Monthly values moving avg'!D24+'Monthly values moving avg'!D48+'Monthly values moving avg'!D72+'Monthly values moving avg'!D96+'Monthly values moving avg'!D120+'Monthly values moving avg'!D144+'Monthly values moving avg'!D168+'Monthly values moving avg'!D192+'Monthly values moving avg'!D216+'Monthly values moving avg'!D240+'Monthly values moving avg'!D264+'Monthly values moving avg'!D288</f>
        <v>1759.5939704909999</v>
      </c>
      <c r="E26" s="2">
        <f t="shared" si="0"/>
        <v>325.6311162312</v>
      </c>
      <c r="F26" s="2">
        <f t="shared" si="1"/>
        <v>1433.9628542598</v>
      </c>
      <c r="G26" s="2"/>
      <c r="H26" s="2">
        <f>'Monthly values moving avg'!E24+'Monthly values moving avg'!E48+'Monthly values moving avg'!E72+'Monthly values moving avg'!E96+'Monthly values moving avg'!E120+'Monthly values moving avg'!E144+'Monthly values moving avg'!E168+'Monthly values moving avg'!E192+'Monthly values moving avg'!E216+'Monthly values moving avg'!E240+'Monthly values moving avg'!E264+'Monthly values moving avg'!E288</f>
        <v>1085.437054104</v>
      </c>
      <c r="I26" s="2">
        <f>'Monthly values moving avg'!M24+'Monthly values moving avg'!M48+'Monthly values moving avg'!M72+'Monthly values moving avg'!M96+'Monthly values moving avg'!M120+'Monthly values moving avg'!M144+'Monthly values moving avg'!M168+'Monthly values moving avg'!M192+'Monthly values moving avg'!M216+'Monthly values moving avg'!M240+'Monthly values moving avg'!M264+'Monthly values moving avg'!M288</f>
        <v>1008.237182006938</v>
      </c>
      <c r="J26" s="2">
        <f>'Monthly values moving avg'!N24+'Monthly values moving avg'!N48+'Monthly values moving avg'!N72+'Monthly values moving avg'!N96+'Monthly values moving avg'!N120+'Monthly values moving avg'!N144+'Monthly values moving avg'!N168+'Monthly values moving avg'!N192+'Monthly values moving avg'!N216+'Monthly values moving avg'!N240+'Monthly values moving avg'!N264+'Monthly values moving avg'!N288</f>
        <v>77.19987209706197</v>
      </c>
    </row>
    <row r="27" spans="1:10" x14ac:dyDescent="0.25">
      <c r="A27">
        <v>68</v>
      </c>
      <c r="B27" t="s">
        <v>49</v>
      </c>
      <c r="C27" s="5">
        <v>3.06</v>
      </c>
      <c r="D27" s="2">
        <f>'Monthly values moving avg'!D25+'Monthly values moving avg'!D49+'Monthly values moving avg'!D73+'Monthly values moving avg'!D97+'Monthly values moving avg'!D121+'Monthly values moving avg'!D145+'Monthly values moving avg'!D169+'Monthly values moving avg'!D193+'Monthly values moving avg'!D217+'Monthly values moving avg'!D241+'Monthly values moving avg'!D265+'Monthly values moving avg'!D289</f>
        <v>1608.3961896503999</v>
      </c>
      <c r="E27" s="2">
        <f t="shared" si="0"/>
        <v>305.80272136499997</v>
      </c>
      <c r="F27" s="2">
        <f t="shared" si="1"/>
        <v>1302.5934682853999</v>
      </c>
      <c r="G27" s="2"/>
      <c r="H27" s="2">
        <f>'Monthly values moving avg'!E25+'Monthly values moving avg'!E49+'Monthly values moving avg'!E73+'Monthly values moving avg'!E97+'Monthly values moving avg'!E121+'Monthly values moving avg'!E145+'Monthly values moving avg'!E169+'Monthly values moving avg'!E193+'Monthly values moving avg'!E217+'Monthly values moving avg'!E241+'Monthly values moving avg'!E265+'Monthly values moving avg'!E289</f>
        <v>1019.3424045499999</v>
      </c>
      <c r="I27" s="2">
        <f>'Monthly values moving avg'!M25+'Monthly values moving avg'!M49+'Monthly values moving avg'!M73+'Monthly values moving avg'!M97+'Monthly values moving avg'!M121+'Monthly values moving avg'!M145+'Monthly values moving avg'!M169+'Monthly values moving avg'!M193+'Monthly values moving avg'!M217+'Monthly values moving avg'!M241+'Monthly values moving avg'!M265+'Monthly values moving avg'!M289</f>
        <v>901.43067816481528</v>
      </c>
      <c r="J27" s="2">
        <f>'Monthly values moving avg'!N25+'Monthly values moving avg'!N49+'Monthly values moving avg'!N73+'Monthly values moving avg'!N97+'Monthly values moving avg'!N121+'Monthly values moving avg'!N145+'Monthly values moving avg'!N169+'Monthly values moving avg'!N193+'Monthly values moving avg'!N217+'Monthly values moving avg'!N241+'Monthly values moving avg'!N265+'Monthly values moving avg'!N289</f>
        <v>117.91172638518468</v>
      </c>
    </row>
    <row r="28" spans="1:10" x14ac:dyDescent="0.25">
      <c r="C28" s="3"/>
      <c r="D28" s="2"/>
      <c r="E28" s="2"/>
      <c r="F28" s="2"/>
      <c r="G28" s="2"/>
      <c r="H28" s="2"/>
      <c r="I28" s="3"/>
      <c r="J28" s="2"/>
    </row>
    <row r="29" spans="1:10" x14ac:dyDescent="0.25">
      <c r="C29" s="3"/>
      <c r="D29" s="2"/>
      <c r="E29" s="2"/>
      <c r="F29" s="2"/>
      <c r="G29" s="2"/>
      <c r="H29" s="2"/>
      <c r="I29" s="3"/>
      <c r="J29" s="2"/>
    </row>
    <row r="30" spans="1:10" x14ac:dyDescent="0.25">
      <c r="C30" s="3"/>
      <c r="D30" s="2"/>
      <c r="E30" s="2"/>
      <c r="F30" s="2"/>
      <c r="G30" s="2"/>
      <c r="H30" s="2"/>
      <c r="I30" s="3"/>
      <c r="J30" s="2"/>
    </row>
    <row r="31" spans="1:10" x14ac:dyDescent="0.25">
      <c r="C31" s="3"/>
      <c r="D31" s="2"/>
      <c r="E31" s="2"/>
      <c r="F31" s="2"/>
      <c r="G31" s="2"/>
      <c r="H31" s="2"/>
      <c r="I31" s="3"/>
      <c r="J31" s="2"/>
    </row>
    <row r="32" spans="1:10" x14ac:dyDescent="0.25">
      <c r="C32" s="3"/>
      <c r="D32" s="2"/>
      <c r="E32" s="2"/>
      <c r="F32" s="2"/>
      <c r="G32" s="2"/>
      <c r="H32" s="2"/>
      <c r="I32" s="3"/>
      <c r="J32" s="2"/>
    </row>
    <row r="33" spans="3:10" x14ac:dyDescent="0.25">
      <c r="C33" s="3"/>
      <c r="D33" s="2"/>
      <c r="E33" s="2"/>
      <c r="F33" s="2"/>
      <c r="G33" s="2"/>
      <c r="H33" s="2"/>
      <c r="I33" s="3"/>
      <c r="J33" s="2"/>
    </row>
    <row r="34" spans="3:10" x14ac:dyDescent="0.25">
      <c r="C34" s="3"/>
      <c r="D34" s="2"/>
      <c r="E34" s="2"/>
      <c r="F34" s="2"/>
      <c r="G34" s="2"/>
      <c r="H34" s="2"/>
      <c r="I34" s="3"/>
      <c r="J34" s="2"/>
    </row>
    <row r="35" spans="3:10" x14ac:dyDescent="0.25">
      <c r="C35" s="3"/>
      <c r="D35" s="2"/>
      <c r="E35" s="2"/>
      <c r="F35" s="2"/>
      <c r="G35" s="2"/>
      <c r="H35" s="2"/>
      <c r="I35" s="3"/>
      <c r="J35" s="2"/>
    </row>
    <row r="36" spans="3:10" ht="15.75" x14ac:dyDescent="0.3">
      <c r="C36" s="3"/>
      <c r="D36" s="2"/>
      <c r="E36" s="2"/>
      <c r="F36" s="2"/>
      <c r="G36" s="2"/>
      <c r="H36" s="2"/>
      <c r="I36" s="4"/>
      <c r="J36" s="2"/>
    </row>
    <row r="37" spans="3:10" x14ac:dyDescent="0.25">
      <c r="C37" s="3"/>
      <c r="D37" s="2"/>
      <c r="E37" s="2"/>
      <c r="F37" s="2"/>
      <c r="G37" s="2"/>
      <c r="H37" s="2"/>
      <c r="I37" s="3"/>
      <c r="J37" s="2"/>
    </row>
    <row r="38" spans="3:10" x14ac:dyDescent="0.25">
      <c r="C38" s="3"/>
      <c r="D38" s="2"/>
      <c r="E38" s="2"/>
      <c r="F38" s="2"/>
      <c r="G38" s="2"/>
      <c r="H38" s="2"/>
      <c r="I38" s="3"/>
      <c r="J38" s="2"/>
    </row>
    <row r="39" spans="3:10" x14ac:dyDescent="0.25">
      <c r="C39" s="3"/>
      <c r="D39" s="2"/>
      <c r="E39" s="2"/>
      <c r="F39" s="2"/>
      <c r="G39" s="2"/>
      <c r="H39" s="2"/>
      <c r="I39" s="3"/>
      <c r="J39" s="2"/>
    </row>
    <row r="40" spans="3:10" x14ac:dyDescent="0.25">
      <c r="C40" s="3"/>
      <c r="D40" s="2"/>
      <c r="E40" s="2"/>
      <c r="F40" s="2"/>
      <c r="G40" s="2"/>
      <c r="H40" s="2"/>
      <c r="I40" s="3"/>
      <c r="J40" s="2"/>
    </row>
    <row r="41" spans="3:10" x14ac:dyDescent="0.25">
      <c r="C41" s="3"/>
      <c r="D41" s="2"/>
      <c r="E41" s="2"/>
      <c r="F41" s="2"/>
      <c r="G41" s="2"/>
      <c r="H41" s="2"/>
      <c r="I41" s="3"/>
      <c r="J41" s="2"/>
    </row>
    <row r="42" spans="3:10" x14ac:dyDescent="0.25">
      <c r="C42" s="3"/>
      <c r="D42" s="2"/>
      <c r="E42" s="2"/>
      <c r="F42" s="2"/>
      <c r="G42" s="2"/>
      <c r="H42" s="2"/>
      <c r="I42" s="3"/>
      <c r="J42" s="2"/>
    </row>
    <row r="43" spans="3:10" x14ac:dyDescent="0.25">
      <c r="C43" s="3"/>
      <c r="D43" s="2"/>
      <c r="E43" s="2"/>
      <c r="F43" s="2"/>
      <c r="G43" s="2"/>
      <c r="H43" s="2"/>
      <c r="I43" s="3"/>
      <c r="J43" s="2"/>
    </row>
    <row r="44" spans="3:10" x14ac:dyDescent="0.25">
      <c r="C44" s="3"/>
      <c r="D44" s="2"/>
      <c r="E44" s="2"/>
      <c r="F44" s="2"/>
      <c r="G44" s="2"/>
      <c r="H44" s="2"/>
      <c r="I44" s="3"/>
      <c r="J44" s="2"/>
    </row>
    <row r="45" spans="3:10" x14ac:dyDescent="0.25">
      <c r="C45" s="3"/>
      <c r="D45" s="2"/>
      <c r="E45" s="2"/>
      <c r="F45" s="2"/>
      <c r="G45" s="2"/>
      <c r="H45" s="2"/>
      <c r="I45" s="3"/>
      <c r="J45" s="2"/>
    </row>
    <row r="46" spans="3:10" x14ac:dyDescent="0.25">
      <c r="C46" s="3"/>
      <c r="D46" s="2"/>
      <c r="E46" s="2"/>
      <c r="F46" s="2"/>
      <c r="G46" s="2"/>
      <c r="H46" s="2"/>
      <c r="I46" s="3"/>
      <c r="J46" s="2"/>
    </row>
    <row r="47" spans="3:10" x14ac:dyDescent="0.25">
      <c r="C47" s="3"/>
      <c r="D47" s="2"/>
      <c r="E47" s="2"/>
      <c r="F47" s="2"/>
      <c r="G47" s="2"/>
      <c r="H47" s="2"/>
      <c r="I47" s="3"/>
      <c r="J47" s="2"/>
    </row>
    <row r="48" spans="3:10" x14ac:dyDescent="0.25">
      <c r="C48" s="3"/>
      <c r="D48" s="2"/>
      <c r="E48" s="2"/>
      <c r="F48" s="2"/>
      <c r="G48" s="2"/>
      <c r="H48" s="2"/>
      <c r="I48" s="3"/>
      <c r="J48" s="2"/>
    </row>
    <row r="49" spans="3:10" x14ac:dyDescent="0.25">
      <c r="C49" s="3"/>
      <c r="D49" s="2"/>
      <c r="E49" s="2"/>
      <c r="F49" s="2"/>
      <c r="G49" s="2"/>
      <c r="H49" s="2"/>
      <c r="I49" s="3"/>
      <c r="J49" s="2"/>
    </row>
    <row r="50" spans="3:10" ht="15.75" x14ac:dyDescent="0.3">
      <c r="C50" s="3"/>
      <c r="D50" s="2"/>
      <c r="E50" s="2"/>
      <c r="F50" s="2"/>
      <c r="G50" s="2"/>
      <c r="H50" s="2"/>
      <c r="I50" s="4"/>
      <c r="J50" s="2"/>
    </row>
    <row r="51" spans="3:10" x14ac:dyDescent="0.25">
      <c r="C51" s="3"/>
      <c r="D51" s="2"/>
      <c r="E51" s="2"/>
      <c r="F51" s="2"/>
      <c r="G51" s="2"/>
      <c r="H51" s="2"/>
      <c r="I51" s="3"/>
      <c r="J51" s="2"/>
    </row>
    <row r="52" spans="3:10" x14ac:dyDescent="0.25">
      <c r="C52" s="3"/>
      <c r="D52" s="2"/>
      <c r="E52" s="2"/>
      <c r="F52" s="2"/>
      <c r="G52" s="2"/>
      <c r="H52" s="2"/>
      <c r="I52" s="3"/>
      <c r="J52" s="2"/>
    </row>
    <row r="53" spans="3:10" x14ac:dyDescent="0.25">
      <c r="C53" s="3"/>
      <c r="D53" s="2"/>
      <c r="E53" s="2"/>
      <c r="F53" s="2"/>
      <c r="G53" s="2"/>
      <c r="H53" s="2"/>
      <c r="I53" s="3"/>
      <c r="J53" s="2"/>
    </row>
    <row r="54" spans="3:10" x14ac:dyDescent="0.25">
      <c r="C54" s="3"/>
      <c r="D54" s="2"/>
      <c r="E54" s="2"/>
      <c r="F54" s="2"/>
      <c r="G54" s="2"/>
      <c r="H54" s="2"/>
      <c r="I54" s="3"/>
      <c r="J54" s="2"/>
    </row>
    <row r="55" spans="3:10" x14ac:dyDescent="0.25">
      <c r="C55" s="3"/>
      <c r="D55" s="2"/>
      <c r="E55" s="2"/>
      <c r="F55" s="2"/>
      <c r="G55" s="2"/>
      <c r="H55" s="2"/>
      <c r="I55" s="3"/>
      <c r="J55" s="2"/>
    </row>
    <row r="56" spans="3:10" x14ac:dyDescent="0.25">
      <c r="C56" s="3"/>
      <c r="D56" s="2"/>
      <c r="E56" s="2"/>
      <c r="F56" s="2"/>
      <c r="G56" s="2"/>
      <c r="H56" s="2"/>
      <c r="I56" s="3"/>
      <c r="J56" s="2"/>
    </row>
    <row r="57" spans="3:10" x14ac:dyDescent="0.25">
      <c r="C57" s="3"/>
      <c r="D57" s="2"/>
      <c r="E57" s="2"/>
      <c r="F57" s="2"/>
      <c r="G57" s="2"/>
      <c r="H57" s="2"/>
      <c r="I57" s="3"/>
      <c r="J57" s="2"/>
    </row>
    <row r="58" spans="3:10" x14ac:dyDescent="0.25">
      <c r="C58" s="3"/>
      <c r="D58" s="2"/>
      <c r="E58" s="2"/>
      <c r="F58" s="2"/>
      <c r="G58" s="2"/>
      <c r="H58" s="2"/>
      <c r="I58" s="3"/>
      <c r="J58" s="2"/>
    </row>
    <row r="59" spans="3:10" x14ac:dyDescent="0.25">
      <c r="C59" s="3"/>
      <c r="D59" s="2"/>
      <c r="E59" s="2"/>
      <c r="F59" s="2"/>
      <c r="G59" s="2"/>
      <c r="H59" s="2"/>
      <c r="I59" s="3"/>
      <c r="J59" s="2"/>
    </row>
    <row r="60" spans="3:10" x14ac:dyDescent="0.25">
      <c r="C60" s="3"/>
      <c r="D60" s="2"/>
      <c r="E60" s="2"/>
      <c r="F60" s="2"/>
      <c r="G60" s="2"/>
      <c r="H60" s="2"/>
      <c r="I60" s="3"/>
      <c r="J60" s="2"/>
    </row>
    <row r="61" spans="3:10" x14ac:dyDescent="0.25">
      <c r="C61" s="3"/>
      <c r="D61" s="2"/>
      <c r="E61" s="2"/>
      <c r="F61" s="2"/>
      <c r="G61" s="2"/>
      <c r="H61" s="2"/>
      <c r="I61" s="3"/>
      <c r="J61" s="2"/>
    </row>
    <row r="62" spans="3:10" x14ac:dyDescent="0.25">
      <c r="C62" s="3"/>
      <c r="D62" s="2"/>
      <c r="E62" s="2"/>
      <c r="F62" s="2"/>
      <c r="G62" s="2"/>
      <c r="H62" s="2"/>
      <c r="I62" s="3"/>
      <c r="J62" s="2"/>
    </row>
    <row r="63" spans="3:10" x14ac:dyDescent="0.25">
      <c r="C63" s="3"/>
      <c r="D63" s="2"/>
      <c r="E63" s="2"/>
      <c r="F63" s="2"/>
      <c r="G63" s="2"/>
      <c r="H63" s="2"/>
      <c r="I63" s="3"/>
      <c r="J63" s="2"/>
    </row>
    <row r="64" spans="3:10" ht="15.75" x14ac:dyDescent="0.3">
      <c r="C64" s="3"/>
      <c r="D64" s="2"/>
      <c r="E64" s="2"/>
      <c r="F64" s="2"/>
      <c r="G64" s="2"/>
      <c r="H64" s="2"/>
      <c r="I64" s="4"/>
      <c r="J64" s="2"/>
    </row>
    <row r="65" spans="3:10" x14ac:dyDescent="0.25">
      <c r="C65" s="3"/>
      <c r="D65" s="2"/>
      <c r="E65" s="2"/>
      <c r="F65" s="2"/>
      <c r="G65" s="2"/>
      <c r="H65" s="2"/>
      <c r="I65" s="3"/>
      <c r="J65" s="2"/>
    </row>
    <row r="66" spans="3:10" x14ac:dyDescent="0.25">
      <c r="C66" s="3"/>
      <c r="D66" s="2"/>
      <c r="E66" s="2"/>
      <c r="F66" s="2"/>
      <c r="G66" s="2"/>
      <c r="H66" s="2"/>
      <c r="I66" s="3"/>
      <c r="J66" s="2"/>
    </row>
    <row r="67" spans="3:10" x14ac:dyDescent="0.25">
      <c r="C67" s="3"/>
      <c r="D67" s="2"/>
      <c r="E67" s="2"/>
      <c r="F67" s="2"/>
      <c r="G67" s="2"/>
      <c r="H67" s="2"/>
      <c r="I67" s="3"/>
      <c r="J67" s="2"/>
    </row>
    <row r="68" spans="3:10" x14ac:dyDescent="0.25">
      <c r="C68" s="3"/>
      <c r="D68" s="2"/>
      <c r="E68" s="2"/>
      <c r="F68" s="2"/>
      <c r="G68" s="2"/>
      <c r="H68" s="2"/>
      <c r="I68" s="3"/>
      <c r="J68" s="2"/>
    </row>
    <row r="69" spans="3:10" x14ac:dyDescent="0.25">
      <c r="C69" s="3"/>
      <c r="D69" s="2"/>
      <c r="E69" s="2"/>
      <c r="F69" s="2"/>
      <c r="G69" s="2"/>
      <c r="H69" s="2"/>
      <c r="I69" s="3"/>
      <c r="J69" s="2"/>
    </row>
    <row r="70" spans="3:10" x14ac:dyDescent="0.25">
      <c r="C70" s="3"/>
      <c r="D70" s="2"/>
      <c r="E70" s="2"/>
      <c r="F70" s="2"/>
      <c r="G70" s="2"/>
      <c r="H70" s="2"/>
      <c r="I70" s="3"/>
      <c r="J70" s="2"/>
    </row>
    <row r="71" spans="3:10" x14ac:dyDescent="0.25">
      <c r="C71" s="3"/>
      <c r="D71" s="2"/>
      <c r="E71" s="2"/>
      <c r="F71" s="2"/>
      <c r="G71" s="2"/>
      <c r="H71" s="2"/>
      <c r="I71" s="3"/>
      <c r="J71" s="2"/>
    </row>
    <row r="72" spans="3:10" x14ac:dyDescent="0.25">
      <c r="C72" s="3"/>
      <c r="D72" s="2"/>
      <c r="E72" s="2"/>
      <c r="F72" s="2"/>
      <c r="G72" s="2"/>
      <c r="H72" s="2"/>
      <c r="I72" s="3"/>
      <c r="J72" s="2"/>
    </row>
    <row r="73" spans="3:10" x14ac:dyDescent="0.25">
      <c r="C73" s="3"/>
      <c r="D73" s="2"/>
      <c r="E73" s="2"/>
      <c r="F73" s="2"/>
      <c r="G73" s="2"/>
      <c r="H73" s="2"/>
      <c r="I73" s="3"/>
      <c r="J73" s="2"/>
    </row>
    <row r="74" spans="3:10" x14ac:dyDescent="0.25">
      <c r="C74" s="3"/>
      <c r="D74" s="2"/>
      <c r="E74" s="2"/>
      <c r="F74" s="2"/>
      <c r="G74" s="2"/>
      <c r="H74" s="2"/>
      <c r="I74" s="3"/>
      <c r="J74" s="2"/>
    </row>
    <row r="75" spans="3:10" x14ac:dyDescent="0.25">
      <c r="C75" s="3"/>
      <c r="D75" s="2"/>
      <c r="E75" s="2"/>
      <c r="F75" s="2"/>
      <c r="G75" s="2"/>
      <c r="H75" s="2"/>
      <c r="I75" s="3"/>
      <c r="J75" s="2"/>
    </row>
    <row r="76" spans="3:10" x14ac:dyDescent="0.25">
      <c r="C76" s="3"/>
      <c r="D76" s="2"/>
      <c r="E76" s="2"/>
      <c r="F76" s="2"/>
      <c r="G76" s="2"/>
      <c r="H76" s="2"/>
      <c r="I76" s="3"/>
      <c r="J76" s="2"/>
    </row>
    <row r="77" spans="3:10" x14ac:dyDescent="0.25">
      <c r="C77" s="3"/>
      <c r="D77" s="2"/>
      <c r="E77" s="2"/>
      <c r="F77" s="2"/>
      <c r="G77" s="2"/>
      <c r="H77" s="2"/>
      <c r="I77" s="3"/>
      <c r="J77" s="2"/>
    </row>
    <row r="78" spans="3:10" ht="15.75" x14ac:dyDescent="0.3">
      <c r="C78" s="3"/>
      <c r="D78" s="2"/>
      <c r="E78" s="2"/>
      <c r="F78" s="2"/>
      <c r="G78" s="2"/>
      <c r="H78" s="2"/>
      <c r="I78" s="4"/>
      <c r="J78" s="2"/>
    </row>
    <row r="79" spans="3:10" x14ac:dyDescent="0.25">
      <c r="C79" s="3"/>
      <c r="D79" s="2"/>
      <c r="E79" s="2"/>
      <c r="F79" s="2"/>
      <c r="G79" s="2"/>
      <c r="H79" s="2"/>
      <c r="I79" s="3"/>
      <c r="J79" s="2"/>
    </row>
    <row r="80" spans="3:10" x14ac:dyDescent="0.25">
      <c r="C80" s="3"/>
      <c r="D80" s="2"/>
      <c r="E80" s="2"/>
      <c r="F80" s="2"/>
      <c r="G80" s="2"/>
      <c r="H80" s="2"/>
      <c r="I80" s="3"/>
      <c r="J80" s="2"/>
    </row>
    <row r="81" spans="3:10" x14ac:dyDescent="0.25">
      <c r="C81" s="3"/>
      <c r="D81" s="2"/>
      <c r="E81" s="2"/>
      <c r="F81" s="2"/>
      <c r="G81" s="2"/>
      <c r="H81" s="2"/>
      <c r="I81" s="3"/>
      <c r="J81" s="2"/>
    </row>
    <row r="82" spans="3:10" x14ac:dyDescent="0.25">
      <c r="C82" s="3"/>
      <c r="D82" s="2"/>
      <c r="E82" s="2"/>
      <c r="F82" s="2"/>
      <c r="G82" s="2"/>
      <c r="H82" s="2"/>
      <c r="I82" s="3"/>
      <c r="J82" s="2"/>
    </row>
    <row r="83" spans="3:10" x14ac:dyDescent="0.25">
      <c r="C83" s="3"/>
      <c r="D83" s="2"/>
      <c r="E83" s="2"/>
      <c r="F83" s="2"/>
      <c r="G83" s="2"/>
      <c r="H83" s="2"/>
      <c r="I83" s="3"/>
      <c r="J83" s="2"/>
    </row>
    <row r="84" spans="3:10" x14ac:dyDescent="0.25">
      <c r="C84" s="3"/>
      <c r="D84" s="2"/>
      <c r="E84" s="2"/>
      <c r="F84" s="2"/>
      <c r="G84" s="2"/>
      <c r="H84" s="2"/>
      <c r="I84" s="3"/>
      <c r="J84" s="2"/>
    </row>
    <row r="85" spans="3:10" x14ac:dyDescent="0.25">
      <c r="C85" s="3"/>
      <c r="D85" s="2"/>
      <c r="E85" s="2"/>
      <c r="F85" s="2"/>
      <c r="G85" s="2"/>
      <c r="H85" s="2"/>
      <c r="I85" s="3"/>
      <c r="J85" s="2"/>
    </row>
    <row r="86" spans="3:10" x14ac:dyDescent="0.25">
      <c r="C86" s="3"/>
      <c r="D86" s="2"/>
      <c r="E86" s="2"/>
      <c r="F86" s="2"/>
      <c r="G86" s="2"/>
      <c r="H86" s="2"/>
      <c r="I86" s="3"/>
      <c r="J86" s="2"/>
    </row>
    <row r="87" spans="3:10" x14ac:dyDescent="0.25">
      <c r="C87" s="3"/>
      <c r="D87" s="2"/>
      <c r="E87" s="2"/>
      <c r="F87" s="2"/>
      <c r="G87" s="2"/>
      <c r="H87" s="2"/>
      <c r="I87" s="3"/>
      <c r="J87" s="2"/>
    </row>
    <row r="88" spans="3:10" x14ac:dyDescent="0.25">
      <c r="C88" s="3"/>
      <c r="D88" s="2"/>
      <c r="E88" s="2"/>
      <c r="F88" s="2"/>
      <c r="G88" s="2"/>
      <c r="H88" s="2"/>
      <c r="I88" s="3"/>
      <c r="J88" s="2"/>
    </row>
    <row r="89" spans="3:10" x14ac:dyDescent="0.25">
      <c r="C89" s="3"/>
      <c r="D89" s="2"/>
      <c r="E89" s="2"/>
      <c r="F89" s="2"/>
      <c r="G89" s="2"/>
      <c r="H89" s="2"/>
      <c r="I89" s="3"/>
      <c r="J89" s="2"/>
    </row>
    <row r="90" spans="3:10" x14ac:dyDescent="0.25">
      <c r="C90" s="3"/>
      <c r="D90" s="2"/>
      <c r="E90" s="2"/>
      <c r="F90" s="2"/>
      <c r="G90" s="2"/>
      <c r="H90" s="2"/>
      <c r="I90" s="3"/>
      <c r="J90" s="2"/>
    </row>
    <row r="91" spans="3:10" x14ac:dyDescent="0.25">
      <c r="C91" s="3"/>
      <c r="D91" s="2"/>
      <c r="E91" s="2"/>
      <c r="F91" s="2"/>
      <c r="G91" s="2"/>
      <c r="H91" s="2"/>
      <c r="I91" s="3"/>
      <c r="J91" s="2"/>
    </row>
    <row r="92" spans="3:10" ht="15.75" x14ac:dyDescent="0.3">
      <c r="C92" s="3"/>
      <c r="D92" s="2"/>
      <c r="E92" s="2"/>
      <c r="F92" s="2"/>
      <c r="G92" s="2"/>
      <c r="H92" s="2"/>
      <c r="I92" s="4"/>
      <c r="J92" s="2"/>
    </row>
    <row r="93" spans="3:10" x14ac:dyDescent="0.25">
      <c r="C93" s="3"/>
      <c r="D93" s="2"/>
      <c r="E93" s="2"/>
      <c r="F93" s="2"/>
      <c r="G93" s="2"/>
      <c r="H93" s="2"/>
      <c r="I93" s="3"/>
      <c r="J93" s="2"/>
    </row>
    <row r="94" spans="3:10" x14ac:dyDescent="0.25">
      <c r="C94" s="3"/>
      <c r="D94" s="2"/>
      <c r="E94" s="2"/>
      <c r="F94" s="2"/>
      <c r="G94" s="2"/>
      <c r="H94" s="2"/>
      <c r="I94" s="3"/>
      <c r="J94" s="2"/>
    </row>
    <row r="95" spans="3:10" x14ac:dyDescent="0.25">
      <c r="C95" s="3"/>
      <c r="D95" s="2"/>
      <c r="E95" s="2"/>
      <c r="F95" s="2"/>
      <c r="G95" s="2"/>
      <c r="H95" s="2"/>
      <c r="I95" s="3"/>
      <c r="J95" s="2"/>
    </row>
    <row r="96" spans="3:10" x14ac:dyDescent="0.25">
      <c r="C96" s="3"/>
      <c r="D96" s="2"/>
      <c r="E96" s="2"/>
      <c r="F96" s="2"/>
      <c r="G96" s="2"/>
      <c r="H96" s="2"/>
      <c r="I96" s="3"/>
      <c r="J96" s="2"/>
    </row>
    <row r="97" spans="3:10" x14ac:dyDescent="0.25">
      <c r="C97" s="3"/>
      <c r="D97" s="2"/>
      <c r="E97" s="2"/>
      <c r="F97" s="2"/>
      <c r="G97" s="2"/>
      <c r="H97" s="2"/>
      <c r="I97" s="3"/>
      <c r="J97" s="2"/>
    </row>
    <row r="98" spans="3:10" x14ac:dyDescent="0.25">
      <c r="C98" s="3"/>
      <c r="D98" s="2"/>
      <c r="E98" s="2"/>
      <c r="F98" s="2"/>
      <c r="G98" s="2"/>
      <c r="H98" s="2"/>
      <c r="I98" s="3"/>
      <c r="J98" s="2"/>
    </row>
    <row r="99" spans="3:10" x14ac:dyDescent="0.25">
      <c r="C99" s="3"/>
      <c r="D99" s="2"/>
      <c r="E99" s="2"/>
      <c r="F99" s="2"/>
      <c r="G99" s="2"/>
      <c r="H99" s="2"/>
      <c r="I99" s="3"/>
      <c r="J99" s="2"/>
    </row>
    <row r="100" spans="3:10" x14ac:dyDescent="0.25">
      <c r="C100" s="3"/>
      <c r="D100" s="2"/>
      <c r="E100" s="2"/>
      <c r="F100" s="2"/>
      <c r="G100" s="2"/>
      <c r="H100" s="2"/>
      <c r="I100" s="3"/>
      <c r="J100" s="2"/>
    </row>
    <row r="101" spans="3:10" x14ac:dyDescent="0.25">
      <c r="C101" s="3"/>
      <c r="D101" s="2"/>
      <c r="E101" s="2"/>
      <c r="F101" s="2"/>
      <c r="G101" s="2"/>
      <c r="H101" s="2"/>
      <c r="I101" s="3"/>
      <c r="J101" s="2"/>
    </row>
    <row r="102" spans="3:10" x14ac:dyDescent="0.25">
      <c r="C102" s="3"/>
      <c r="D102" s="2"/>
      <c r="E102" s="2"/>
      <c r="F102" s="2"/>
      <c r="G102" s="2"/>
      <c r="H102" s="2"/>
      <c r="I102" s="3"/>
      <c r="J102" s="2"/>
    </row>
    <row r="103" spans="3:10" x14ac:dyDescent="0.25">
      <c r="C103" s="3"/>
      <c r="D103" s="2"/>
      <c r="E103" s="2"/>
      <c r="F103" s="2"/>
      <c r="G103" s="2"/>
      <c r="H103" s="2"/>
      <c r="I103" s="3"/>
      <c r="J103" s="2"/>
    </row>
    <row r="104" spans="3:10" x14ac:dyDescent="0.25">
      <c r="C104" s="3"/>
      <c r="D104" s="2"/>
      <c r="E104" s="2"/>
      <c r="F104" s="2"/>
      <c r="G104" s="2"/>
      <c r="H104" s="2"/>
      <c r="I104" s="3"/>
      <c r="J104" s="2"/>
    </row>
    <row r="105" spans="3:10" x14ac:dyDescent="0.25">
      <c r="C105" s="3"/>
      <c r="D105" s="2"/>
      <c r="E105" s="2"/>
      <c r="F105" s="2"/>
      <c r="G105" s="2"/>
      <c r="H105" s="2"/>
      <c r="I105" s="3"/>
      <c r="J105" s="2"/>
    </row>
    <row r="106" spans="3:10" ht="15.75" x14ac:dyDescent="0.3">
      <c r="C106" s="3"/>
      <c r="D106" s="2"/>
      <c r="E106" s="2"/>
      <c r="F106" s="2"/>
      <c r="G106" s="2"/>
      <c r="H106" s="2"/>
      <c r="I106" s="4"/>
      <c r="J106" s="2"/>
    </row>
    <row r="107" spans="3:10" x14ac:dyDescent="0.25">
      <c r="C107" s="3"/>
      <c r="D107" s="2"/>
      <c r="E107" s="2"/>
      <c r="F107" s="2"/>
      <c r="G107" s="2"/>
      <c r="H107" s="2"/>
      <c r="I107" s="3"/>
      <c r="J107" s="2"/>
    </row>
    <row r="108" spans="3:10" x14ac:dyDescent="0.25">
      <c r="C108" s="3"/>
      <c r="D108" s="2"/>
      <c r="E108" s="2"/>
      <c r="F108" s="2"/>
      <c r="G108" s="2"/>
      <c r="H108" s="2"/>
      <c r="I108" s="3"/>
      <c r="J108" s="2"/>
    </row>
    <row r="109" spans="3:10" x14ac:dyDescent="0.25">
      <c r="C109" s="3"/>
      <c r="D109" s="2"/>
      <c r="E109" s="2"/>
      <c r="F109" s="2"/>
      <c r="G109" s="2"/>
      <c r="H109" s="2"/>
      <c r="I109" s="3"/>
      <c r="J109" s="2"/>
    </row>
    <row r="110" spans="3:10" x14ac:dyDescent="0.25">
      <c r="C110" s="3"/>
      <c r="D110" s="2"/>
      <c r="E110" s="2"/>
      <c r="F110" s="2"/>
      <c r="G110" s="2"/>
      <c r="H110" s="2"/>
      <c r="I110" s="3"/>
      <c r="J110" s="2"/>
    </row>
    <row r="111" spans="3:10" x14ac:dyDescent="0.25">
      <c r="C111" s="3"/>
      <c r="D111" s="2"/>
      <c r="E111" s="2"/>
      <c r="F111" s="2"/>
      <c r="G111" s="2"/>
      <c r="H111" s="2"/>
      <c r="I111" s="3"/>
      <c r="J111" s="2"/>
    </row>
    <row r="112" spans="3:10" x14ac:dyDescent="0.25">
      <c r="C112" s="3"/>
      <c r="D112" s="2"/>
      <c r="E112" s="2"/>
      <c r="F112" s="2"/>
      <c r="G112" s="2"/>
      <c r="H112" s="2"/>
      <c r="I112" s="3"/>
      <c r="J112" s="2"/>
    </row>
    <row r="113" spans="3:10" x14ac:dyDescent="0.25">
      <c r="C113" s="3"/>
      <c r="D113" s="2"/>
      <c r="E113" s="2"/>
      <c r="F113" s="2"/>
      <c r="G113" s="2"/>
      <c r="H113" s="2"/>
      <c r="I113" s="3"/>
      <c r="J113" s="2"/>
    </row>
    <row r="114" spans="3:10" x14ac:dyDescent="0.25">
      <c r="C114" s="3"/>
      <c r="D114" s="2"/>
      <c r="E114" s="2"/>
      <c r="F114" s="2"/>
      <c r="G114" s="2"/>
      <c r="H114" s="2"/>
      <c r="I114" s="3"/>
      <c r="J114" s="2"/>
    </row>
    <row r="115" spans="3:10" x14ac:dyDescent="0.25">
      <c r="C115" s="3"/>
      <c r="D115" s="2"/>
      <c r="E115" s="2"/>
      <c r="F115" s="2"/>
      <c r="G115" s="2"/>
      <c r="H115" s="2"/>
      <c r="I115" s="3"/>
      <c r="J115" s="2"/>
    </row>
    <row r="116" spans="3:10" x14ac:dyDescent="0.25">
      <c r="C116" s="3"/>
      <c r="D116" s="2"/>
      <c r="E116" s="2"/>
      <c r="F116" s="2"/>
      <c r="G116" s="2"/>
      <c r="H116" s="2"/>
      <c r="I116" s="3"/>
      <c r="J116" s="2"/>
    </row>
    <row r="117" spans="3:10" x14ac:dyDescent="0.25">
      <c r="C117" s="3"/>
      <c r="D117" s="2"/>
      <c r="E117" s="2"/>
      <c r="F117" s="2"/>
      <c r="G117" s="2"/>
      <c r="H117" s="2"/>
      <c r="I117" s="3"/>
      <c r="J117" s="2"/>
    </row>
    <row r="118" spans="3:10" x14ac:dyDescent="0.25">
      <c r="C118" s="3"/>
      <c r="D118" s="2"/>
      <c r="E118" s="2"/>
      <c r="F118" s="2"/>
      <c r="G118" s="2"/>
      <c r="H118" s="2"/>
      <c r="I118" s="3"/>
      <c r="J118" s="2"/>
    </row>
    <row r="119" spans="3:10" x14ac:dyDescent="0.25">
      <c r="C119" s="3"/>
      <c r="D119" s="2"/>
      <c r="E119" s="2"/>
      <c r="F119" s="2"/>
      <c r="G119" s="2"/>
      <c r="H119" s="2"/>
      <c r="I119" s="3"/>
      <c r="J119" s="2"/>
    </row>
    <row r="120" spans="3:10" ht="15.75" x14ac:dyDescent="0.3">
      <c r="C120" s="3"/>
      <c r="D120" s="2"/>
      <c r="E120" s="2"/>
      <c r="F120" s="2"/>
      <c r="G120" s="2"/>
      <c r="H120" s="2"/>
      <c r="I120" s="4"/>
      <c r="J120" s="2"/>
    </row>
    <row r="121" spans="3:10" x14ac:dyDescent="0.25">
      <c r="C121" s="3"/>
      <c r="D121" s="2"/>
      <c r="E121" s="2"/>
      <c r="F121" s="2"/>
      <c r="G121" s="2"/>
      <c r="H121" s="2"/>
      <c r="I121" s="3"/>
      <c r="J121" s="2"/>
    </row>
    <row r="122" spans="3:10" x14ac:dyDescent="0.25">
      <c r="C122" s="3"/>
      <c r="D122" s="2"/>
      <c r="E122" s="2"/>
      <c r="F122" s="2"/>
      <c r="G122" s="2"/>
      <c r="H122" s="2"/>
      <c r="I122" s="3"/>
      <c r="J122" s="2"/>
    </row>
    <row r="123" spans="3:10" x14ac:dyDescent="0.25">
      <c r="C123" s="3"/>
      <c r="D123" s="2"/>
      <c r="E123" s="2"/>
      <c r="F123" s="2"/>
      <c r="G123" s="2"/>
      <c r="H123" s="2"/>
      <c r="I123" s="3"/>
      <c r="J123" s="2"/>
    </row>
    <row r="124" spans="3:10" x14ac:dyDescent="0.25">
      <c r="C124" s="3"/>
      <c r="D124" s="2"/>
      <c r="E124" s="2"/>
      <c r="F124" s="2"/>
      <c r="G124" s="2"/>
      <c r="H124" s="2"/>
      <c r="I124" s="3"/>
      <c r="J124" s="2"/>
    </row>
    <row r="125" spans="3:10" x14ac:dyDescent="0.25">
      <c r="C125" s="3"/>
      <c r="D125" s="2"/>
      <c r="E125" s="2"/>
      <c r="F125" s="2"/>
      <c r="G125" s="2"/>
      <c r="H125" s="2"/>
      <c r="I125" s="3"/>
      <c r="J125" s="2"/>
    </row>
    <row r="126" spans="3:10" x14ac:dyDescent="0.25">
      <c r="C126" s="3"/>
      <c r="D126" s="2"/>
      <c r="E126" s="2"/>
      <c r="F126" s="2"/>
      <c r="G126" s="2"/>
      <c r="H126" s="2"/>
      <c r="I126" s="3"/>
      <c r="J126" s="2"/>
    </row>
    <row r="127" spans="3:10" x14ac:dyDescent="0.25">
      <c r="C127" s="3"/>
      <c r="D127" s="2"/>
      <c r="E127" s="2"/>
      <c r="F127" s="2"/>
      <c r="G127" s="2"/>
      <c r="H127" s="2"/>
      <c r="I127" s="3"/>
      <c r="J127" s="2"/>
    </row>
    <row r="128" spans="3:10" x14ac:dyDescent="0.25">
      <c r="C128" s="3"/>
      <c r="D128" s="2"/>
      <c r="E128" s="2"/>
      <c r="F128" s="2"/>
      <c r="G128" s="2"/>
      <c r="H128" s="2"/>
      <c r="I128" s="3"/>
      <c r="J128" s="2"/>
    </row>
    <row r="129" spans="3:10" x14ac:dyDescent="0.25">
      <c r="C129" s="3"/>
      <c r="D129" s="2"/>
      <c r="E129" s="2"/>
      <c r="F129" s="2"/>
      <c r="G129" s="2"/>
      <c r="H129" s="2"/>
      <c r="I129" s="3"/>
      <c r="J129" s="2"/>
    </row>
    <row r="130" spans="3:10" x14ac:dyDescent="0.25">
      <c r="C130" s="3"/>
      <c r="D130" s="2"/>
      <c r="E130" s="2"/>
      <c r="F130" s="2"/>
      <c r="G130" s="2"/>
      <c r="H130" s="2"/>
      <c r="I130" s="3"/>
      <c r="J130" s="2"/>
    </row>
    <row r="131" spans="3:10" x14ac:dyDescent="0.25">
      <c r="C131" s="3"/>
      <c r="D131" s="2"/>
      <c r="E131" s="2"/>
      <c r="F131" s="2"/>
      <c r="G131" s="2"/>
      <c r="H131" s="2"/>
      <c r="I131" s="3"/>
      <c r="J131" s="2"/>
    </row>
    <row r="132" spans="3:10" x14ac:dyDescent="0.25">
      <c r="C132" s="3"/>
      <c r="D132" s="2"/>
      <c r="E132" s="2"/>
      <c r="F132" s="2"/>
      <c r="G132" s="2"/>
      <c r="H132" s="2"/>
      <c r="I132" s="3"/>
      <c r="J132" s="2"/>
    </row>
    <row r="133" spans="3:10" x14ac:dyDescent="0.25">
      <c r="C133" s="3"/>
      <c r="D133" s="2"/>
      <c r="E133" s="2"/>
      <c r="F133" s="2"/>
      <c r="G133" s="2"/>
      <c r="H133" s="2"/>
      <c r="I133" s="3"/>
      <c r="J133" s="2"/>
    </row>
    <row r="134" spans="3:10" ht="15.75" x14ac:dyDescent="0.3">
      <c r="C134" s="3"/>
      <c r="D134" s="2"/>
      <c r="E134" s="2"/>
      <c r="F134" s="2"/>
      <c r="G134" s="2"/>
      <c r="H134" s="2"/>
      <c r="I134" s="4"/>
      <c r="J134" s="2"/>
    </row>
    <row r="135" spans="3:10" x14ac:dyDescent="0.25">
      <c r="C135" s="3"/>
      <c r="D135" s="2"/>
      <c r="E135" s="2"/>
      <c r="F135" s="2"/>
      <c r="G135" s="2"/>
      <c r="H135" s="2"/>
      <c r="I135" s="3"/>
      <c r="J135" s="2"/>
    </row>
    <row r="136" spans="3:10" x14ac:dyDescent="0.25">
      <c r="C136" s="3"/>
      <c r="D136" s="2"/>
      <c r="E136" s="2"/>
      <c r="F136" s="2"/>
      <c r="G136" s="2"/>
      <c r="H136" s="2"/>
      <c r="I136" s="3"/>
      <c r="J136" s="2"/>
    </row>
    <row r="137" spans="3:10" x14ac:dyDescent="0.25">
      <c r="C137" s="3"/>
      <c r="D137" s="2"/>
      <c r="E137" s="2"/>
      <c r="F137" s="2"/>
      <c r="G137" s="2"/>
      <c r="H137" s="2"/>
      <c r="I137" s="3"/>
      <c r="J137" s="2"/>
    </row>
    <row r="138" spans="3:10" x14ac:dyDescent="0.25">
      <c r="C138" s="3"/>
      <c r="D138" s="2"/>
      <c r="E138" s="2"/>
      <c r="F138" s="2"/>
      <c r="G138" s="2"/>
      <c r="H138" s="2"/>
      <c r="I138" s="3"/>
      <c r="J138" s="2"/>
    </row>
    <row r="139" spans="3:10" x14ac:dyDescent="0.25">
      <c r="C139" s="3"/>
      <c r="D139" s="2"/>
      <c r="E139" s="2"/>
      <c r="F139" s="2"/>
      <c r="G139" s="2"/>
      <c r="H139" s="2"/>
      <c r="I139" s="3"/>
      <c r="J139" s="2"/>
    </row>
    <row r="140" spans="3:10" x14ac:dyDescent="0.25">
      <c r="C140" s="3"/>
      <c r="D140" s="2"/>
      <c r="E140" s="2"/>
      <c r="F140" s="2"/>
      <c r="G140" s="2"/>
      <c r="H140" s="2"/>
      <c r="I140" s="3"/>
      <c r="J140" s="2"/>
    </row>
    <row r="141" spans="3:10" x14ac:dyDescent="0.25">
      <c r="C141" s="3"/>
      <c r="D141" s="2"/>
      <c r="E141" s="2"/>
      <c r="F141" s="2"/>
      <c r="G141" s="2"/>
      <c r="H141" s="2"/>
      <c r="I141" s="3"/>
      <c r="J141" s="2"/>
    </row>
    <row r="142" spans="3:10" x14ac:dyDescent="0.25">
      <c r="C142" s="3"/>
      <c r="D142" s="2"/>
      <c r="E142" s="2"/>
      <c r="F142" s="2"/>
      <c r="G142" s="2"/>
      <c r="H142" s="2"/>
      <c r="I142" s="3"/>
      <c r="J142" s="2"/>
    </row>
    <row r="143" spans="3:10" x14ac:dyDescent="0.25">
      <c r="C143" s="3"/>
      <c r="D143" s="2"/>
      <c r="E143" s="2"/>
      <c r="F143" s="2"/>
      <c r="G143" s="2"/>
      <c r="H143" s="2"/>
      <c r="I143" s="3"/>
      <c r="J143" s="2"/>
    </row>
    <row r="144" spans="3:10" x14ac:dyDescent="0.25">
      <c r="C144" s="3"/>
      <c r="D144" s="2"/>
      <c r="E144" s="2"/>
      <c r="F144" s="2"/>
      <c r="G144" s="2"/>
      <c r="H144" s="2"/>
      <c r="I144" s="3"/>
      <c r="J144" s="2"/>
    </row>
    <row r="145" spans="3:10" x14ac:dyDescent="0.25">
      <c r="C145" s="3"/>
      <c r="D145" s="2"/>
      <c r="E145" s="2"/>
      <c r="F145" s="2"/>
      <c r="G145" s="2"/>
      <c r="H145" s="2"/>
      <c r="I145" s="3"/>
      <c r="J145" s="2"/>
    </row>
    <row r="146" spans="3:10" x14ac:dyDescent="0.25">
      <c r="C146" s="3"/>
      <c r="D146" s="2"/>
      <c r="E146" s="2"/>
      <c r="F146" s="2"/>
      <c r="G146" s="2"/>
      <c r="H146" s="2"/>
      <c r="I146" s="3"/>
      <c r="J146" s="2"/>
    </row>
    <row r="147" spans="3:10" x14ac:dyDescent="0.25">
      <c r="C147" s="3"/>
      <c r="D147" s="2"/>
      <c r="E147" s="2"/>
      <c r="F147" s="2"/>
      <c r="G147" s="2"/>
      <c r="H147" s="2"/>
      <c r="I147" s="3"/>
      <c r="J147" s="2"/>
    </row>
    <row r="148" spans="3:10" ht="15.75" x14ac:dyDescent="0.3">
      <c r="C148" s="3"/>
      <c r="D148" s="2"/>
      <c r="E148" s="2"/>
      <c r="F148" s="2"/>
      <c r="G148" s="2"/>
      <c r="H148" s="2"/>
      <c r="I148" s="4"/>
      <c r="J148" s="2"/>
    </row>
    <row r="149" spans="3:10" x14ac:dyDescent="0.25">
      <c r="C149" s="3"/>
      <c r="D149" s="2"/>
      <c r="E149" s="2"/>
      <c r="F149" s="2"/>
      <c r="G149" s="2"/>
      <c r="H149" s="2"/>
      <c r="I149" s="3"/>
      <c r="J149" s="2"/>
    </row>
    <row r="150" spans="3:10" x14ac:dyDescent="0.25">
      <c r="C150" s="3"/>
      <c r="D150" s="2"/>
      <c r="E150" s="2"/>
      <c r="F150" s="2"/>
      <c r="G150" s="2"/>
      <c r="H150" s="2"/>
      <c r="I150" s="3"/>
      <c r="J150" s="2"/>
    </row>
    <row r="151" spans="3:10" x14ac:dyDescent="0.25">
      <c r="C151" s="3"/>
      <c r="D151" s="2"/>
      <c r="E151" s="2"/>
      <c r="F151" s="2"/>
      <c r="G151" s="2"/>
      <c r="H151" s="2"/>
      <c r="I151" s="3"/>
      <c r="J151" s="2"/>
    </row>
    <row r="152" spans="3:10" x14ac:dyDescent="0.25">
      <c r="C152" s="3"/>
      <c r="D152" s="2"/>
      <c r="E152" s="2"/>
      <c r="F152" s="2"/>
      <c r="G152" s="2"/>
      <c r="H152" s="2"/>
      <c r="I152" s="3"/>
      <c r="J152" s="2"/>
    </row>
    <row r="153" spans="3:10" x14ac:dyDescent="0.25">
      <c r="C153" s="3"/>
      <c r="D153" s="2"/>
      <c r="E153" s="2"/>
      <c r="F153" s="2"/>
      <c r="G153" s="2"/>
      <c r="H153" s="2"/>
      <c r="I153" s="3"/>
      <c r="J153" s="2"/>
    </row>
    <row r="154" spans="3:10" x14ac:dyDescent="0.25">
      <c r="C154" s="3"/>
      <c r="D154" s="2"/>
      <c r="E154" s="2"/>
      <c r="F154" s="2"/>
      <c r="G154" s="2"/>
      <c r="H154" s="2"/>
      <c r="I154" s="3"/>
      <c r="J154" s="2"/>
    </row>
    <row r="155" spans="3:10" x14ac:dyDescent="0.25">
      <c r="C155" s="3"/>
      <c r="D155" s="2"/>
      <c r="E155" s="2"/>
      <c r="F155" s="2"/>
      <c r="G155" s="2"/>
      <c r="H155" s="2"/>
      <c r="I155" s="3"/>
      <c r="J155" s="2"/>
    </row>
    <row r="156" spans="3:10" x14ac:dyDescent="0.25">
      <c r="C156" s="3"/>
      <c r="D156" s="2"/>
      <c r="E156" s="2"/>
      <c r="F156" s="2"/>
      <c r="G156" s="2"/>
      <c r="H156" s="2"/>
      <c r="I156" s="3"/>
      <c r="J156" s="2"/>
    </row>
    <row r="157" spans="3:10" x14ac:dyDescent="0.25">
      <c r="C157" s="3"/>
      <c r="D157" s="2"/>
      <c r="E157" s="2"/>
      <c r="F157" s="2"/>
      <c r="G157" s="2"/>
      <c r="H157" s="2"/>
      <c r="I157" s="3"/>
      <c r="J157" s="2"/>
    </row>
    <row r="158" spans="3:10" x14ac:dyDescent="0.25">
      <c r="C158" s="3"/>
      <c r="D158" s="2"/>
      <c r="E158" s="2"/>
      <c r="F158" s="2"/>
      <c r="G158" s="2"/>
      <c r="H158" s="2"/>
      <c r="I158" s="3"/>
      <c r="J158" s="2"/>
    </row>
    <row r="159" spans="3:10" x14ac:dyDescent="0.25">
      <c r="C159" s="3"/>
      <c r="D159" s="3"/>
      <c r="E159" s="3"/>
      <c r="F159" s="3"/>
      <c r="G159" s="3"/>
      <c r="H159" s="3"/>
      <c r="I159" s="3"/>
      <c r="J159" s="3"/>
    </row>
  </sheetData>
  <mergeCells count="2">
    <mergeCell ref="D4:F4"/>
    <mergeCell ref="H4:J4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9172FADFE44BA3B2D45895C3F1CE" ma:contentTypeVersion="2" ma:contentTypeDescription="Create a new document." ma:contentTypeScope="" ma:versionID="6f468f86ab3daa0ab123239b00b8014a">
  <xsd:schema xmlns:xsd="http://www.w3.org/2001/XMLSchema" xmlns:xs="http://www.w3.org/2001/XMLSchema" xmlns:p="http://schemas.microsoft.com/office/2006/metadata/properties" xmlns:ns2="5f43158f-1af8-4deb-b883-2d1ff2dfa0b2" targetNamespace="http://schemas.microsoft.com/office/2006/metadata/properties" ma:root="true" ma:fieldsID="697548b46eb5571d99f754d3d680e0cf" ns2:_="">
    <xsd:import namespace="5f43158f-1af8-4deb-b883-2d1ff2dfa0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3158f-1af8-4deb-b883-2d1ff2dfa0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EE086E-7047-4B5B-8E92-E8D1ABBAAB61}"/>
</file>

<file path=customXml/itemProps2.xml><?xml version="1.0" encoding="utf-8"?>
<ds:datastoreItem xmlns:ds="http://schemas.openxmlformats.org/officeDocument/2006/customXml" ds:itemID="{726602C2-9FB6-4073-B5FB-C38693844BC1}"/>
</file>

<file path=customXml/itemProps3.xml><?xml version="1.0" encoding="utf-8"?>
<ds:datastoreItem xmlns:ds="http://schemas.openxmlformats.org/officeDocument/2006/customXml" ds:itemID="{8E03A083-0EE1-42F8-90A4-B5ACB27351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values</vt:lpstr>
      <vt:lpstr>Monthly values moving avg</vt:lpstr>
      <vt:lpstr>Annual values</vt:lpstr>
    </vt:vector>
  </TitlesOfParts>
  <Company>UNESCO-IHE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Hessels</dc:creator>
  <cp:lastModifiedBy>IWMI</cp:lastModifiedBy>
  <dcterms:created xsi:type="dcterms:W3CDTF">2015-10-15T06:30:16Z</dcterms:created>
  <dcterms:modified xsi:type="dcterms:W3CDTF">2020-02-12T02:21:57Z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0x010100EC7C9172FADFE44BA3B2D45895C3F1CE</vt:lpwstr>
  </property>
</Properties>
</file>