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woch\OneDrive\Pulpit\C_CPP_STUFF\Sorting-algorithms\"/>
    </mc:Choice>
  </mc:AlternateContent>
  <xr:revisionPtr revIDLastSave="0" documentId="13_ncr:1_{6CEF9C8F-3FCA-4268-B9DD-23CDBF32765B}" xr6:coauthVersionLast="47" xr6:coauthVersionMax="47" xr10:uidLastSave="{00000000-0000-0000-0000-000000000000}"/>
  <bookViews>
    <workbookView xWindow="-110" yWindow="-110" windowWidth="38620" windowHeight="21100" activeTab="3" xr2:uid="{17E1DF53-B9D8-45AE-84D9-425239A0C258}"/>
  </bookViews>
  <sheets>
    <sheet name="MergeSort" sheetId="1" r:id="rId1"/>
    <sheet name="QuickSort" sheetId="3" r:id="rId2"/>
    <sheet name="IntroSort" sheetId="4" r:id="rId3"/>
    <sheet name="Porównani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4" l="1"/>
  <c r="R7" i="4"/>
  <c r="R8" i="4"/>
  <c r="R9" i="4"/>
  <c r="R10" i="4"/>
  <c r="R11" i="4"/>
  <c r="R12" i="4"/>
  <c r="R13" i="4"/>
  <c r="R5" i="4"/>
  <c r="Q6" i="4"/>
  <c r="Q7" i="4"/>
  <c r="Q8" i="4"/>
  <c r="Q9" i="4"/>
  <c r="Q10" i="4"/>
  <c r="Q11" i="4"/>
  <c r="Q12" i="4"/>
  <c r="Q13" i="4"/>
  <c r="Q5" i="4"/>
  <c r="P6" i="4"/>
  <c r="P7" i="4"/>
  <c r="P8" i="4"/>
  <c r="P9" i="4"/>
  <c r="P10" i="4"/>
  <c r="P11" i="4"/>
  <c r="P12" i="4"/>
  <c r="P13" i="4"/>
  <c r="P5" i="4"/>
  <c r="O6" i="4"/>
  <c r="O7" i="4"/>
  <c r="O8" i="4"/>
  <c r="O9" i="4"/>
  <c r="O10" i="4"/>
  <c r="O11" i="4"/>
  <c r="O12" i="4"/>
  <c r="O13" i="4"/>
  <c r="O5" i="4"/>
  <c r="N6" i="4"/>
  <c r="N7" i="4"/>
  <c r="N8" i="4"/>
  <c r="N9" i="4"/>
  <c r="N10" i="4"/>
  <c r="N11" i="4"/>
  <c r="N12" i="4"/>
  <c r="N13" i="4"/>
  <c r="N5" i="4"/>
  <c r="M6" i="4"/>
  <c r="M7" i="4"/>
  <c r="M8" i="4"/>
  <c r="M9" i="4"/>
  <c r="M10" i="4"/>
  <c r="M11" i="4"/>
  <c r="M12" i="4"/>
  <c r="M13" i="4"/>
  <c r="M5" i="4"/>
  <c r="L6" i="4"/>
  <c r="L7" i="4"/>
  <c r="L8" i="4"/>
  <c r="L9" i="4"/>
  <c r="L10" i="4"/>
  <c r="L11" i="4"/>
  <c r="L12" i="4"/>
  <c r="L13" i="4"/>
  <c r="L5" i="4"/>
  <c r="K6" i="4"/>
  <c r="K7" i="4"/>
  <c r="K8" i="4"/>
  <c r="K9" i="4"/>
  <c r="K10" i="4"/>
  <c r="K11" i="4"/>
  <c r="K12" i="4"/>
  <c r="K13" i="4"/>
  <c r="K5" i="4"/>
  <c r="K6" i="3"/>
  <c r="K7" i="3"/>
  <c r="K8" i="3"/>
  <c r="K9" i="3"/>
  <c r="K10" i="3"/>
  <c r="K11" i="3"/>
  <c r="K12" i="3"/>
  <c r="K13" i="3"/>
  <c r="K5" i="3"/>
  <c r="L6" i="3"/>
  <c r="L7" i="3"/>
  <c r="L8" i="3"/>
  <c r="L9" i="3"/>
  <c r="L10" i="3"/>
  <c r="L11" i="3"/>
  <c r="L12" i="3"/>
  <c r="L13" i="3"/>
  <c r="L5" i="3"/>
  <c r="P6" i="3"/>
  <c r="P7" i="3"/>
  <c r="P8" i="3"/>
  <c r="P9" i="3"/>
  <c r="P10" i="3"/>
  <c r="P11" i="3"/>
  <c r="P12" i="3"/>
  <c r="P13" i="3"/>
  <c r="P5" i="3"/>
  <c r="Q6" i="3"/>
  <c r="Q7" i="3"/>
  <c r="Q8" i="3"/>
  <c r="Q9" i="3"/>
  <c r="Q10" i="3"/>
  <c r="Q11" i="3"/>
  <c r="Q12" i="3"/>
  <c r="Q13" i="3"/>
  <c r="Q5" i="3"/>
  <c r="R6" i="3"/>
  <c r="R7" i="3"/>
  <c r="R8" i="3"/>
  <c r="R9" i="3"/>
  <c r="R10" i="3"/>
  <c r="R11" i="3"/>
  <c r="R12" i="3"/>
  <c r="R13" i="3"/>
  <c r="R5" i="3"/>
  <c r="R6" i="1"/>
  <c r="R7" i="1"/>
  <c r="R8" i="1"/>
  <c r="R9" i="1"/>
  <c r="R10" i="1"/>
  <c r="R11" i="1"/>
  <c r="R12" i="1"/>
  <c r="R13" i="1"/>
  <c r="R5" i="1"/>
  <c r="Q6" i="1"/>
  <c r="Q7" i="1"/>
  <c r="Q8" i="1"/>
  <c r="Q9" i="1"/>
  <c r="Q10" i="1"/>
  <c r="Q11" i="1"/>
  <c r="Q12" i="1"/>
  <c r="Q13" i="1"/>
  <c r="Q5" i="1"/>
  <c r="P6" i="1"/>
  <c r="P7" i="1"/>
  <c r="P8" i="1"/>
  <c r="P9" i="1"/>
  <c r="P10" i="1"/>
  <c r="P11" i="1"/>
  <c r="P12" i="1"/>
  <c r="P13" i="1"/>
  <c r="P5" i="1"/>
  <c r="O6" i="1"/>
  <c r="O7" i="1"/>
  <c r="O8" i="1"/>
  <c r="O9" i="1"/>
  <c r="O10" i="1"/>
  <c r="O11" i="1"/>
  <c r="O12" i="1"/>
  <c r="O13" i="1"/>
  <c r="O5" i="1"/>
  <c r="N6" i="1"/>
  <c r="N7" i="1"/>
  <c r="N8" i="1"/>
  <c r="N9" i="1"/>
  <c r="N10" i="1"/>
  <c r="N11" i="1"/>
  <c r="N12" i="1"/>
  <c r="N13" i="1"/>
  <c r="N5" i="1"/>
  <c r="M6" i="1"/>
  <c r="M7" i="1"/>
  <c r="M8" i="1"/>
  <c r="M9" i="1"/>
  <c r="M10" i="1"/>
  <c r="M11" i="1"/>
  <c r="M12" i="1"/>
  <c r="M13" i="1"/>
  <c r="M5" i="1"/>
  <c r="L6" i="1"/>
  <c r="L7" i="1"/>
  <c r="L8" i="1"/>
  <c r="L9" i="1"/>
  <c r="L10" i="1"/>
  <c r="L11" i="1"/>
  <c r="L12" i="1"/>
  <c r="L13" i="1"/>
  <c r="L5" i="1"/>
  <c r="K6" i="1"/>
  <c r="K7" i="1"/>
  <c r="K8" i="1"/>
  <c r="K9" i="1"/>
  <c r="K10" i="1"/>
  <c r="K11" i="1"/>
  <c r="K12" i="1"/>
  <c r="K13" i="1"/>
  <c r="K5" i="1"/>
  <c r="O6" i="3"/>
  <c r="O7" i="3"/>
  <c r="O8" i="3"/>
  <c r="O9" i="3"/>
  <c r="O10" i="3"/>
  <c r="O11" i="3"/>
  <c r="O12" i="3"/>
  <c r="O13" i="3"/>
  <c r="O5" i="3"/>
  <c r="N6" i="3"/>
  <c r="N7" i="3"/>
  <c r="N8" i="3"/>
  <c r="N9" i="3"/>
  <c r="N10" i="3"/>
  <c r="N11" i="3"/>
  <c r="N12" i="3"/>
  <c r="N13" i="3"/>
  <c r="N5" i="3"/>
  <c r="M6" i="3"/>
  <c r="M7" i="3"/>
  <c r="M8" i="3"/>
  <c r="M9" i="3"/>
  <c r="M10" i="3"/>
  <c r="M11" i="3"/>
  <c r="M12" i="3"/>
  <c r="M13" i="3"/>
  <c r="M5" i="3"/>
  <c r="D24" i="4"/>
  <c r="D23" i="4"/>
  <c r="D22" i="4"/>
  <c r="D21" i="4"/>
  <c r="D20" i="4"/>
  <c r="D19" i="4"/>
  <c r="D18" i="4"/>
  <c r="D17" i="4"/>
  <c r="D16" i="4"/>
  <c r="D24" i="3"/>
  <c r="D23" i="3"/>
  <c r="D22" i="3"/>
  <c r="D21" i="3"/>
  <c r="D20" i="3"/>
  <c r="D19" i="3"/>
  <c r="D18" i="3"/>
  <c r="D17" i="3"/>
  <c r="D16" i="3"/>
  <c r="D24" i="1"/>
  <c r="D17" i="1"/>
  <c r="D18" i="1"/>
  <c r="D19" i="1"/>
  <c r="D20" i="1"/>
  <c r="D21" i="1"/>
  <c r="D22" i="1"/>
  <c r="D23" i="1"/>
  <c r="D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61CBE5-895B-48D8-9A82-B3CCD2033BCA}" keepAlive="1" name="Query - results" description="Connection to the 'results' query in the workbook." type="5" refreshedVersion="0" background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<sst xmlns="http://schemas.openxmlformats.org/spreadsheetml/2006/main" count="76" uniqueCount="27">
  <si>
    <t>% początkowych elementów posortowanych</t>
  </si>
  <si>
    <t>Rozmiar sortowanej tablicy</t>
  </si>
  <si>
    <t>MergeSort</t>
  </si>
  <si>
    <t>Średni czas sortowania [ns]</t>
  </si>
  <si>
    <t>QuickSort</t>
  </si>
  <si>
    <t>IntroSort</t>
  </si>
  <si>
    <t>0% początkowych elementów posortowanych</t>
  </si>
  <si>
    <t>25% początkowych elementów posortowanych</t>
  </si>
  <si>
    <t>50% początkowych elementów posortowanych</t>
  </si>
  <si>
    <t>75% początkowych elementów posortowanych</t>
  </si>
  <si>
    <t>95% początkowych elementów posortowanych</t>
  </si>
  <si>
    <t>99% początkowych elementów posortowanych</t>
  </si>
  <si>
    <t>99.7% początkowych elementów posortowanych</t>
  </si>
  <si>
    <t>Elementy posortowane w odwrotnej kolejności</t>
  </si>
  <si>
    <t>przybliżenie</t>
  </si>
  <si>
    <t>https://en.wikipedia.org/wiki/Merge_sort</t>
  </si>
  <si>
    <t>https://www.geeksforgeeks.org/iterative-merge-sort/</t>
  </si>
  <si>
    <t>https://www.baeldung.com/cs/non-recursive-merge-sort</t>
  </si>
  <si>
    <t>https://en.wikipedia.org/wiki/Quicksort</t>
  </si>
  <si>
    <t>https://www.algorytm.edu.pl/algorytmy-maturalne/quick-sort.html</t>
  </si>
  <si>
    <t>https://www.geeksforgeeks.org/quick-sort-algorithm/</t>
  </si>
  <si>
    <t>https://en.wikipedia.org/wiki/Introsort</t>
  </si>
  <si>
    <t>https://www.geeksforgeeks.org/introsort-or-introspective-sort/</t>
  </si>
  <si>
    <t>https://www.geeksforgeeks.org/introsort-cs-sorting-weapon/</t>
  </si>
  <si>
    <t>https://www.geeksforgeeks.org/heap-sort/</t>
  </si>
  <si>
    <t>https://en.wikipedia.org/wiki/Heapsort</t>
  </si>
  <si>
    <t>https://en.wikipedia.org/wiki/Insertion_sort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</si>
</sst>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0000"/>
  </numFmts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9"/>
      <color rgb="FF59595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8" xfId="0" applyFont="1" applyBorder="1" applyAlignment="1">
      <alignment horizontal="center" vertical="center" wrapText="1"/>
    </xf>
    <xf numFmtId="9" fontId="1" fillId="0" borderId="9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readingOrder="1"/>
    </xf>
    <xf numFmtId="9" fontId="1" fillId="0" borderId="1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0" fillId="0" borderId="2" xfId="0" applyNumberFormat="1" applyBorder="1" applyAlignment="1">
      <alignment vertical="center"/>
    </xf>
    <xf numFmtId="0" fontId="0" fillId="0" borderId="0" xfId="0" applyAlignment="1">
      <alignment vertical="center"/>
    </xf>
    <xf numFmtId="3" fontId="0" fillId="0" borderId="2" xfId="0" applyNumberFormat="1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2" fillId="0" borderId="0" xfId="0" applyFont="1" applyAlignment="1">
      <alignment vertical="center"/>
    </xf>
    <xf numFmtId="9" fontId="1" fillId="0" borderId="6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MergeSort!$B$4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MergeSort!$B$5:$B$13</c:f>
              <c:numCache>
                <c:formatCode>#,##0</c:formatCode>
                <c:ptCount val="9"/>
                <c:pt idx="0">
                  <c:v>12533</c:v>
                </c:pt>
                <c:pt idx="1">
                  <c:v>58095</c:v>
                </c:pt>
                <c:pt idx="2">
                  <c:v>116420</c:v>
                </c:pt>
                <c:pt idx="3">
                  <c:v>622820</c:v>
                </c:pt>
                <c:pt idx="4">
                  <c:v>1286553</c:v>
                </c:pt>
                <c:pt idx="5">
                  <c:v>6891107</c:v>
                </c:pt>
                <c:pt idx="6">
                  <c:v>13997312</c:v>
                </c:pt>
                <c:pt idx="7">
                  <c:v>73226827</c:v>
                </c:pt>
                <c:pt idx="8">
                  <c:v>149774535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6-480A-AEA8-8FFD752B58EF}"/>
            </c:ext>
          </c:extLst>
        </c:ser>
        <c:ser>
          <c:idx val="1"/>
          <c:order val="1"/>
          <c:tx>
            <c:strRef>
              <c:f>MergeSort!$C$4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MergeSort!$C$5:$C$13</c:f>
              <c:numCache>
                <c:formatCode>#,##0</c:formatCode>
                <c:ptCount val="9"/>
                <c:pt idx="0">
                  <c:v>12707</c:v>
                </c:pt>
                <c:pt idx="1">
                  <c:v>55079</c:v>
                </c:pt>
                <c:pt idx="2">
                  <c:v>111770</c:v>
                </c:pt>
                <c:pt idx="3">
                  <c:v>572085</c:v>
                </c:pt>
                <c:pt idx="4">
                  <c:v>1190640</c:v>
                </c:pt>
                <c:pt idx="5">
                  <c:v>6378155</c:v>
                </c:pt>
                <c:pt idx="6">
                  <c:v>12832194</c:v>
                </c:pt>
                <c:pt idx="7">
                  <c:v>66929159</c:v>
                </c:pt>
                <c:pt idx="8">
                  <c:v>136553055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F6-480A-AEA8-8FFD752B58EF}"/>
            </c:ext>
          </c:extLst>
        </c:ser>
        <c:ser>
          <c:idx val="2"/>
          <c:order val="2"/>
          <c:tx>
            <c:strRef>
              <c:f>MergeSort!$D$4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MergeSort!$A$5:$A$13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MergeSort!$D$5:$D$13</c:f>
              <c:numCache>
                <c:formatCode>#,##0</c:formatCode>
                <c:ptCount val="9"/>
                <c:pt idx="0">
                  <c:v>11457</c:v>
                </c:pt>
                <c:pt idx="1">
                  <c:v>50772</c:v>
                </c:pt>
                <c:pt idx="2">
                  <c:v>101049</c:v>
                </c:pt>
                <c:pt idx="3">
                  <c:v>530071</c:v>
                </c:pt>
                <c:pt idx="4">
                  <c:v>1097900</c:v>
                </c:pt>
                <c:pt idx="5">
                  <c:v>5766043</c:v>
                </c:pt>
                <c:pt idx="6">
                  <c:v>11489823</c:v>
                </c:pt>
                <c:pt idx="7">
                  <c:v>60238880</c:v>
                </c:pt>
                <c:pt idx="8">
                  <c:v>123566594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F6-480A-AEA8-8FFD752B58EF}"/>
            </c:ext>
          </c:extLst>
        </c:ser>
        <c:ser>
          <c:idx val="3"/>
          <c:order val="3"/>
          <c:tx>
            <c:strRef>
              <c:f>MergeSort!$E$4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MergeSort!$A$5:$A$13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MergeSort!$E$5:$E$13</c:f>
              <c:numCache>
                <c:formatCode>#,##0</c:formatCode>
                <c:ptCount val="9"/>
                <c:pt idx="0">
                  <c:v>11128</c:v>
                </c:pt>
                <c:pt idx="1">
                  <c:v>47434</c:v>
                </c:pt>
                <c:pt idx="2">
                  <c:v>94954</c:v>
                </c:pt>
                <c:pt idx="3">
                  <c:v>483245</c:v>
                </c:pt>
                <c:pt idx="4">
                  <c:v>989201</c:v>
                </c:pt>
                <c:pt idx="5">
                  <c:v>5088007</c:v>
                </c:pt>
                <c:pt idx="6">
                  <c:v>10245927</c:v>
                </c:pt>
                <c:pt idx="7">
                  <c:v>53583905</c:v>
                </c:pt>
                <c:pt idx="8">
                  <c:v>110357843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F6-480A-AEA8-8FFD752B58EF}"/>
            </c:ext>
          </c:extLst>
        </c:ser>
        <c:ser>
          <c:idx val="4"/>
          <c:order val="4"/>
          <c:tx>
            <c:strRef>
              <c:f>MergeSort!$F$4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MergeSort!$A$5:$A$13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MergeSort!$F$5:$F$13</c:f>
              <c:numCache>
                <c:formatCode>#,##0</c:formatCode>
                <c:ptCount val="9"/>
                <c:pt idx="0">
                  <c:v>10544</c:v>
                </c:pt>
                <c:pt idx="1">
                  <c:v>44764</c:v>
                </c:pt>
                <c:pt idx="2">
                  <c:v>87433</c:v>
                </c:pt>
                <c:pt idx="3">
                  <c:v>447617</c:v>
                </c:pt>
                <c:pt idx="4">
                  <c:v>909917</c:v>
                </c:pt>
                <c:pt idx="5">
                  <c:v>4668376</c:v>
                </c:pt>
                <c:pt idx="6">
                  <c:v>9330799</c:v>
                </c:pt>
                <c:pt idx="7">
                  <c:v>48473136</c:v>
                </c:pt>
                <c:pt idx="8">
                  <c:v>99536402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F6-480A-AEA8-8FFD752B58EF}"/>
            </c:ext>
          </c:extLst>
        </c:ser>
        <c:ser>
          <c:idx val="5"/>
          <c:order val="5"/>
          <c:tx>
            <c:strRef>
              <c:f>MergeSort!$G$4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MergeSort!$A$5:$A$13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MergeSort!$G$5:$G$13</c:f>
              <c:numCache>
                <c:formatCode>#,##0</c:formatCode>
                <c:ptCount val="9"/>
                <c:pt idx="0">
                  <c:v>10294</c:v>
                </c:pt>
                <c:pt idx="1">
                  <c:v>43799</c:v>
                </c:pt>
                <c:pt idx="2">
                  <c:v>89210</c:v>
                </c:pt>
                <c:pt idx="3">
                  <c:v>445848</c:v>
                </c:pt>
                <c:pt idx="4">
                  <c:v>891216</c:v>
                </c:pt>
                <c:pt idx="5">
                  <c:v>4570976</c:v>
                </c:pt>
                <c:pt idx="6">
                  <c:v>9180874</c:v>
                </c:pt>
                <c:pt idx="7">
                  <c:v>47389752</c:v>
                </c:pt>
                <c:pt idx="8">
                  <c:v>97474189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F6-480A-AEA8-8FFD752B58EF}"/>
            </c:ext>
          </c:extLst>
        </c:ser>
        <c:ser>
          <c:idx val="6"/>
          <c:order val="6"/>
          <c:tx>
            <c:strRef>
              <c:f>MergeSort!$H$4</c:f>
              <c:strCache>
                <c:ptCount val="1"/>
                <c:pt idx="0">
                  <c:v>99.7%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MergeSort!$A$5:$A$13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MergeSort!$H$5:$H$13</c:f>
              <c:numCache>
                <c:formatCode>#,##0</c:formatCode>
                <c:ptCount val="9"/>
                <c:pt idx="0">
                  <c:v>10427</c:v>
                </c:pt>
                <c:pt idx="1">
                  <c:v>43734</c:v>
                </c:pt>
                <c:pt idx="2">
                  <c:v>88518</c:v>
                </c:pt>
                <c:pt idx="3">
                  <c:v>437818</c:v>
                </c:pt>
                <c:pt idx="4">
                  <c:v>900884</c:v>
                </c:pt>
                <c:pt idx="5">
                  <c:v>4608624</c:v>
                </c:pt>
                <c:pt idx="6">
                  <c:v>9155713</c:v>
                </c:pt>
                <c:pt idx="7">
                  <c:v>47658909</c:v>
                </c:pt>
                <c:pt idx="8">
                  <c:v>97242150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F6-480A-AEA8-8FFD752B58EF}"/>
            </c:ext>
          </c:extLst>
        </c:ser>
        <c:ser>
          <c:idx val="7"/>
          <c:order val="7"/>
          <c:tx>
            <c:strRef>
              <c:f>MergeSort!$I$3</c:f>
              <c:strCache>
                <c:ptCount val="1"/>
                <c:pt idx="0">
                  <c:v>Elementy posortowane w odwrotnej kolejności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MergeSort!$A$5:$A$13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MergeSort!$I$5:$I$13</c:f>
              <c:numCache>
                <c:formatCode>#,##0</c:formatCode>
                <c:ptCount val="9"/>
                <c:pt idx="0">
                  <c:v>10561</c:v>
                </c:pt>
                <c:pt idx="1">
                  <c:v>44414</c:v>
                </c:pt>
                <c:pt idx="2">
                  <c:v>90893</c:v>
                </c:pt>
                <c:pt idx="3">
                  <c:v>435487</c:v>
                </c:pt>
                <c:pt idx="4">
                  <c:v>895504</c:v>
                </c:pt>
                <c:pt idx="5">
                  <c:v>4594146</c:v>
                </c:pt>
                <c:pt idx="6">
                  <c:v>9113344</c:v>
                </c:pt>
                <c:pt idx="7">
                  <c:v>47385355</c:v>
                </c:pt>
                <c:pt idx="8">
                  <c:v>97283123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8F6-480A-AEA8-8FFD752B5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3759"/>
        <c:axId val="24680791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przybliżenie - 0%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MergeSort!$A$5:$A$13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MergeSort!$K$5:$K$13</c15:sqref>
                        </c15:formulaRef>
                      </c:ext>
                    </c:extLst>
                    <c:numCache>
                      <c:formatCode>#\ ##0.000000</c:formatCode>
                      <c:ptCount val="9"/>
                      <c:pt idx="0">
                        <c:v>532761.02455464413</c:v>
                      </c:pt>
                      <c:pt idx="1">
                        <c:v>561504.03815983131</c:v>
                      </c:pt>
                      <c:pt idx="2">
                        <c:v>602775.36831966264</c:v>
                      </c:pt>
                      <c:pt idx="3">
                        <c:v>990225.99546441773</c:v>
                      </c:pt>
                      <c:pt idx="4">
                        <c:v>1527964.9109288354</c:v>
                      </c:pt>
                      <c:pt idx="5">
                        <c:v>6402676.0933052208</c:v>
                      </c:pt>
                      <c:pt idx="6">
                        <c:v>13030321.386610441</c:v>
                      </c:pt>
                      <c:pt idx="7">
                        <c:v>71779482.319662645</c:v>
                      </c:pt>
                      <c:pt idx="8">
                        <c:v>150558496.63932529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08F6-480A-AEA8-8FFD752B58E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przybliżenie - 25%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MergeSort!$A$5:$A$13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MergeSort!$L$5:$L$13</c15:sqref>
                        </c15:formulaRef>
                      </c:ext>
                    </c:extLst>
                    <c:numCache>
                      <c:formatCode>#\ ##0.000000</c:formatCode>
                      <c:ptCount val="9"/>
                      <c:pt idx="0">
                        <c:v>521586.3960395109</c:v>
                      </c:pt>
                      <c:pt idx="1">
                        <c:v>547796.93029633164</c:v>
                      </c:pt>
                      <c:pt idx="2">
                        <c:v>585431.94059266336</c:v>
                      </c:pt>
                      <c:pt idx="3">
                        <c:v>938745.20395108894</c:v>
                      </c:pt>
                      <c:pt idx="4">
                        <c:v>1429105.2079021779</c:v>
                      </c:pt>
                      <c:pt idx="5">
                        <c:v>5874317.0493886117</c:v>
                      </c:pt>
                      <c:pt idx="6">
                        <c:v>11918016.098777223</c:v>
                      </c:pt>
                      <c:pt idx="7">
                        <c:v>65490926.59266334</c:v>
                      </c:pt>
                      <c:pt idx="8">
                        <c:v>137328907.18532667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08F6-480A-AEA8-8FFD752B58EF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przybliżenie - 50%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MergeSort!$A$5:$A$13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MergeSort!$M$5:$M$13</c15:sqref>
                        </c15:formulaRef>
                      </c:ext>
                    </c:extLst>
                    <c:numCache>
                      <c:formatCode>#\ ##0.000000</c:formatCode>
                      <c:ptCount val="9"/>
                      <c:pt idx="0">
                        <c:v>442359.53326206596</c:v>
                      </c:pt>
                      <c:pt idx="1">
                        <c:v>466059.23146549473</c:v>
                      </c:pt>
                      <c:pt idx="2">
                        <c:v>500088.99893098947</c:v>
                      </c:pt>
                      <c:pt idx="3">
                        <c:v>819556.64620659663</c:v>
                      </c:pt>
                      <c:pt idx="4">
                        <c:v>1262942.6524131931</c:v>
                      </c:pt>
                      <c:pt idx="5">
                        <c:v>5282325.7775824573</c:v>
                      </c:pt>
                      <c:pt idx="6">
                        <c:v>10747069.155164914</c:v>
                      </c:pt>
                      <c:pt idx="7">
                        <c:v>59187966.930989489</c:v>
                      </c:pt>
                      <c:pt idx="8">
                        <c:v>124144233.86197898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08F6-480A-AEA8-8FFD752B58EF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przybliżenie - 75%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MergeSort!$A$5:$A$13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MergeSort!$N$5:$N$13</c15:sqref>
                        </c15:formulaRef>
                      </c:ext>
                    </c:extLst>
                    <c:numCache>
                      <c:formatCode>#\ ##0.000000</c:formatCode>
                      <c:ptCount val="9"/>
                      <c:pt idx="0">
                        <c:v>376438.68902089336</c:v>
                      </c:pt>
                      <c:pt idx="1">
                        <c:v>397593.17315670045</c:v>
                      </c:pt>
                      <c:pt idx="2">
                        <c:v>427968.33531340084</c:v>
                      </c:pt>
                      <c:pt idx="3">
                        <c:v>713126.95708933892</c:v>
                      </c:pt>
                      <c:pt idx="4">
                        <c:v>1108895.804178678</c:v>
                      </c:pt>
                      <c:pt idx="5">
                        <c:v>4696619.826116736</c:v>
                      </c:pt>
                      <c:pt idx="6">
                        <c:v>9574480.5522334725</c:v>
                      </c:pt>
                      <c:pt idx="7">
                        <c:v>52813098.813400827</c:v>
                      </c:pt>
                      <c:pt idx="8">
                        <c:v>110793428.62680165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08F6-480A-AEA8-8FFD752B58EF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przybliżenie - 95%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MergeSort!$A$5:$A$13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MergeSort!$O$5:$O$13</c15:sqref>
                        </c15:formulaRef>
                      </c:ext>
                    </c:extLst>
                    <c:numCache>
                      <c:formatCode>#\ ##0.000000</c:formatCode>
                      <c:ptCount val="9"/>
                      <c:pt idx="0">
                        <c:v>374769.36944622523</c:v>
                      </c:pt>
                      <c:pt idx="1">
                        <c:v>393852.9438466893</c:v>
                      </c:pt>
                      <c:pt idx="2">
                        <c:v>421254.54169337859</c:v>
                      </c:pt>
                      <c:pt idx="3">
                        <c:v>678497.67462252406</c:v>
                      </c:pt>
                      <c:pt idx="4">
                        <c:v>1035522.8892450482</c:v>
                      </c:pt>
                      <c:pt idx="5">
                        <c:v>4272028.1077815518</c:v>
                      </c:pt>
                      <c:pt idx="6">
                        <c:v>8672372.6155631021</c:v>
                      </c:pt>
                      <c:pt idx="7">
                        <c:v>47678163.693378612</c:v>
                      </c:pt>
                      <c:pt idx="8">
                        <c:v>99982532.386757225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08F6-480A-AEA8-8FFD752B58EF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przybliżenie - 99%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MergeSort!$A$5:$A$13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MergeSort!$P$5:$P$13</c15:sqref>
                        </c15:formulaRef>
                      </c:ext>
                    </c:extLst>
                    <c:numCache>
                      <c:formatCode>#\ ##0.000000</c:formatCode>
                      <c:ptCount val="9"/>
                      <c:pt idx="0">
                        <c:v>369758.54052451387</c:v>
                      </c:pt>
                      <c:pt idx="1">
                        <c:v>388440.77843385388</c:v>
                      </c:pt>
                      <c:pt idx="2">
                        <c:v>415266.10786770779</c:v>
                      </c:pt>
                      <c:pt idx="3">
                        <c:v>667099.2974513853</c:v>
                      </c:pt>
                      <c:pt idx="4">
                        <c:v>1016616.1049027704</c:v>
                      </c:pt>
                      <c:pt idx="5">
                        <c:v>4185056.105642315</c:v>
                      </c:pt>
                      <c:pt idx="6">
                        <c:v>8492859.3112846296</c:v>
                      </c:pt>
                      <c:pt idx="7">
                        <c:v>46678340.367707774</c:v>
                      </c:pt>
                      <c:pt idx="8">
                        <c:v>97882723.735415548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08F6-480A-AEA8-8FFD752B58EF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przybliżenie - 99.7%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MergeSort!$A$5:$A$13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MergeSort!$Q$5:$Q$13</c15:sqref>
                        </c15:formulaRef>
                      </c:ext>
                    </c:extLst>
                    <c:numCache>
                      <c:formatCode>#\ ##0.000000</c:formatCode>
                      <c:ptCount val="9"/>
                      <c:pt idx="0">
                        <c:v>396859.53295046015</c:v>
                      </c:pt>
                      <c:pt idx="1">
                        <c:v>415518.73762845137</c:v>
                      </c:pt>
                      <c:pt idx="2">
                        <c:v>442310.99425690272</c:v>
                      </c:pt>
                      <c:pt idx="3">
                        <c:v>693833.700046018</c:v>
                      </c:pt>
                      <c:pt idx="4">
                        <c:v>1042919.5900920359</c:v>
                      </c:pt>
                      <c:pt idx="5">
                        <c:v>4207453.2380752247</c:v>
                      </c:pt>
                      <c:pt idx="6">
                        <c:v>8509945.3761504479</c:v>
                      </c:pt>
                      <c:pt idx="7">
                        <c:v>46648347.756902695</c:v>
                      </c:pt>
                      <c:pt idx="8">
                        <c:v>97789601.513805389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08F6-480A-AEA8-8FFD752B58EF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przybliżenie - elementy posortowane w odwrotnej kolejności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MergeSort!$A$5:$A$13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MergeSort!$R$5:$R$13</c15:sqref>
                        </c15:formulaRef>
                      </c:ext>
                    </c:extLst>
                    <c:numCache>
                      <c:formatCode>#\ ##0.000000</c:formatCode>
                      <c:ptCount val="9"/>
                      <c:pt idx="0">
                        <c:v>371851.1045213794</c:v>
                      </c:pt>
                      <c:pt idx="1">
                        <c:v>390502.09941034531</c:v>
                      </c:pt>
                      <c:pt idx="2">
                        <c:v>417282.56782069069</c:v>
                      </c:pt>
                      <c:pt idx="3">
                        <c:v>668694.60713793791</c:v>
                      </c:pt>
                      <c:pt idx="4">
                        <c:v>1017626.9042758757</c:v>
                      </c:pt>
                      <c:pt idx="5">
                        <c:v>4180768.2017242229</c:v>
                      </c:pt>
                      <c:pt idx="6">
                        <c:v>8481367.3034484461</c:v>
                      </c:pt>
                      <c:pt idx="7">
                        <c:v>46602989.320690677</c:v>
                      </c:pt>
                      <c:pt idx="8">
                        <c:v>97721741.641381353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5-08F6-480A-AEA8-8FFD752B58EF}"/>
                  </c:ext>
                </c:extLst>
              </c15:ser>
            </c15:filteredScatterSeries>
          </c:ext>
        </c:extLst>
      </c:scatterChart>
      <c:valAx>
        <c:axId val="203953759"/>
        <c:scaling>
          <c:logBase val="10"/>
          <c:orientation val="minMax"/>
          <c:max val="1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sortowanej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680791"/>
        <c:crosses val="autoZero"/>
        <c:crossBetween val="midCat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24680791"/>
        <c:scaling>
          <c:logBase val="10"/>
          <c:orientation val="minMax"/>
          <c:max val="15000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sortowania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953759"/>
        <c:crosses val="autoZero"/>
        <c:crossBetween val="midCat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 sz="10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</a:rPr>
                    <a:t>tysięcy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czasów</a:t>
            </a:r>
            <a:r>
              <a:rPr lang="pl-PL" baseline="0"/>
              <a:t> sortowania danych różnymi algorytmami - 75 % początkowych elementów posortowanych</a:t>
            </a:r>
            <a:endParaRPr lang="pl-PL"/>
          </a:p>
        </c:rich>
      </c:tx>
      <c:layout>
        <c:manualLayout>
          <c:xMode val="edge"/>
          <c:yMode val="edge"/>
          <c:x val="0.12359459326527966"/>
          <c:y val="3.1468531468531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Porównanie!$Q$3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Porównanie!$P$4:$P$12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Porównanie!$Q$4:$Q$12</c:f>
              <c:numCache>
                <c:formatCode>General</c:formatCode>
                <c:ptCount val="9"/>
                <c:pt idx="0">
                  <c:v>11128</c:v>
                </c:pt>
                <c:pt idx="1">
                  <c:v>47434</c:v>
                </c:pt>
                <c:pt idx="2">
                  <c:v>94954</c:v>
                </c:pt>
                <c:pt idx="3">
                  <c:v>483245</c:v>
                </c:pt>
                <c:pt idx="4">
                  <c:v>989201</c:v>
                </c:pt>
                <c:pt idx="5">
                  <c:v>5088007</c:v>
                </c:pt>
                <c:pt idx="6">
                  <c:v>10245927</c:v>
                </c:pt>
                <c:pt idx="7">
                  <c:v>53583905</c:v>
                </c:pt>
                <c:pt idx="8">
                  <c:v>110357843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0-42FF-8859-B5EB5363ADAD}"/>
            </c:ext>
          </c:extLst>
        </c:ser>
        <c:ser>
          <c:idx val="1"/>
          <c:order val="1"/>
          <c:tx>
            <c:strRef>
              <c:f>Porównanie!$R$3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Porównanie!$P$4:$P$12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Porównanie!$R$4:$R$12</c:f>
              <c:numCache>
                <c:formatCode>General</c:formatCode>
                <c:ptCount val="9"/>
                <c:pt idx="0">
                  <c:v>4052</c:v>
                </c:pt>
                <c:pt idx="1">
                  <c:v>19990</c:v>
                </c:pt>
                <c:pt idx="2">
                  <c:v>45226</c:v>
                </c:pt>
                <c:pt idx="3">
                  <c:v>278106</c:v>
                </c:pt>
                <c:pt idx="4">
                  <c:v>602119</c:v>
                </c:pt>
                <c:pt idx="5">
                  <c:v>11514932</c:v>
                </c:pt>
                <c:pt idx="6">
                  <c:v>29967645</c:v>
                </c:pt>
                <c:pt idx="7">
                  <c:v>554787847</c:v>
                </c:pt>
                <c:pt idx="8">
                  <c:v>1600511067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0-42FF-8859-B5EB5363ADAD}"/>
            </c:ext>
          </c:extLst>
        </c:ser>
        <c:ser>
          <c:idx val="2"/>
          <c:order val="2"/>
          <c:tx>
            <c:strRef>
              <c:f>Porównanie!$S$3</c:f>
              <c:strCache>
                <c:ptCount val="1"/>
                <c:pt idx="0">
                  <c:v>IntroSort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Porównanie!$P$4:$P$12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Porównanie!$S$4:$S$12</c:f>
              <c:numCache>
                <c:formatCode>General</c:formatCode>
                <c:ptCount val="9"/>
                <c:pt idx="0">
                  <c:v>2263</c:v>
                </c:pt>
                <c:pt idx="1">
                  <c:v>12355</c:v>
                </c:pt>
                <c:pt idx="2">
                  <c:v>29682</c:v>
                </c:pt>
                <c:pt idx="3">
                  <c:v>201798</c:v>
                </c:pt>
                <c:pt idx="4">
                  <c:v>430705</c:v>
                </c:pt>
                <c:pt idx="5">
                  <c:v>2436651</c:v>
                </c:pt>
                <c:pt idx="6">
                  <c:v>4498936</c:v>
                </c:pt>
                <c:pt idx="7">
                  <c:v>23460512</c:v>
                </c:pt>
                <c:pt idx="8">
                  <c:v>47120164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50-42FF-8859-B5EB5363A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049024"/>
        <c:axId val="1636046144"/>
      </c:scatterChart>
      <c:valAx>
        <c:axId val="1636049024"/>
        <c:scaling>
          <c:logBase val="10"/>
          <c:orientation val="minMax"/>
          <c:max val="1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w sortowanej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6144"/>
        <c:crosses val="autoZero"/>
        <c:crossBetween val="midCat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1636046144"/>
        <c:scaling>
          <c:logBase val="10"/>
          <c:orientation val="minMax"/>
          <c:max val="2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sortowania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9024"/>
        <c:crosses val="autoZero"/>
        <c:crossBetween val="midCat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 sz="10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</a:rPr>
                    <a:t>tysięcy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czasów</a:t>
            </a:r>
            <a:r>
              <a:rPr lang="pl-PL" baseline="0"/>
              <a:t> sortowania danych różnymi algorytmami - 95 % początkowych elementów posortowanych</a:t>
            </a:r>
            <a:endParaRPr lang="pl-PL"/>
          </a:p>
        </c:rich>
      </c:tx>
      <c:layout>
        <c:manualLayout>
          <c:xMode val="edge"/>
          <c:yMode val="edge"/>
          <c:x val="0.12359459326527966"/>
          <c:y val="3.1468531468531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Porównanie!$B$15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Porównanie!$A$16:$A$24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Porównanie!$B$16:$B$24</c:f>
              <c:numCache>
                <c:formatCode>General</c:formatCode>
                <c:ptCount val="9"/>
                <c:pt idx="0">
                  <c:v>10544</c:v>
                </c:pt>
                <c:pt idx="1">
                  <c:v>44764</c:v>
                </c:pt>
                <c:pt idx="2">
                  <c:v>87433</c:v>
                </c:pt>
                <c:pt idx="3">
                  <c:v>447617</c:v>
                </c:pt>
                <c:pt idx="4">
                  <c:v>909917</c:v>
                </c:pt>
                <c:pt idx="5">
                  <c:v>4668376</c:v>
                </c:pt>
                <c:pt idx="6">
                  <c:v>9330799</c:v>
                </c:pt>
                <c:pt idx="7">
                  <c:v>48473136</c:v>
                </c:pt>
                <c:pt idx="8">
                  <c:v>99536402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0-4FC8-A05D-11BB6A1850B6}"/>
            </c:ext>
          </c:extLst>
        </c:ser>
        <c:ser>
          <c:idx val="1"/>
          <c:order val="1"/>
          <c:tx>
            <c:strRef>
              <c:f>Porównanie!$C$15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Porównanie!$A$16:$A$24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Porównanie!$C$16:$C$24</c:f>
              <c:numCache>
                <c:formatCode>General</c:formatCode>
                <c:ptCount val="9"/>
                <c:pt idx="0">
                  <c:v>3569</c:v>
                </c:pt>
                <c:pt idx="1">
                  <c:v>14705</c:v>
                </c:pt>
                <c:pt idx="2">
                  <c:v>31392</c:v>
                </c:pt>
                <c:pt idx="3">
                  <c:v>201361</c:v>
                </c:pt>
                <c:pt idx="4">
                  <c:v>476278</c:v>
                </c:pt>
                <c:pt idx="5">
                  <c:v>2407044</c:v>
                </c:pt>
                <c:pt idx="6">
                  <c:v>4297790</c:v>
                </c:pt>
                <c:pt idx="7">
                  <c:v>44003191</c:v>
                </c:pt>
                <c:pt idx="8">
                  <c:v>122539262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C0-4FC8-A05D-11BB6A1850B6}"/>
            </c:ext>
          </c:extLst>
        </c:ser>
        <c:ser>
          <c:idx val="2"/>
          <c:order val="2"/>
          <c:tx>
            <c:strRef>
              <c:f>Porównanie!$D$15</c:f>
              <c:strCache>
                <c:ptCount val="1"/>
                <c:pt idx="0">
                  <c:v>IntroSort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Porównanie!$A$16:$A$24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Porównanie!$D$16:$D$24</c:f>
              <c:numCache>
                <c:formatCode>General</c:formatCode>
                <c:ptCount val="9"/>
                <c:pt idx="0">
                  <c:v>3668</c:v>
                </c:pt>
                <c:pt idx="1">
                  <c:v>17424</c:v>
                </c:pt>
                <c:pt idx="2">
                  <c:v>36287</c:v>
                </c:pt>
                <c:pt idx="3">
                  <c:v>190087</c:v>
                </c:pt>
                <c:pt idx="4">
                  <c:v>416050</c:v>
                </c:pt>
                <c:pt idx="5">
                  <c:v>1384897</c:v>
                </c:pt>
                <c:pt idx="6">
                  <c:v>2620586</c:v>
                </c:pt>
                <c:pt idx="7">
                  <c:v>13439948</c:v>
                </c:pt>
                <c:pt idx="8">
                  <c:v>27752003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C0-4FC8-A05D-11BB6A1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049024"/>
        <c:axId val="1636046144"/>
      </c:scatterChart>
      <c:valAx>
        <c:axId val="1636049024"/>
        <c:scaling>
          <c:logBase val="10"/>
          <c:orientation val="minMax"/>
          <c:max val="1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w sortowanej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6144"/>
        <c:crosses val="autoZero"/>
        <c:crossBetween val="midCat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1636046144"/>
        <c:scaling>
          <c:logBase val="10"/>
          <c:orientation val="minMax"/>
          <c:max val="13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sortowania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9024"/>
        <c:crosses val="autoZero"/>
        <c:crossBetween val="midCat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 sz="10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</a:rPr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czasów</a:t>
            </a:r>
            <a:r>
              <a:rPr lang="pl-PL" baseline="0"/>
              <a:t> sortowania danych różnymi algorytmami - 99 % początkowych elementów posortowanych</a:t>
            </a:r>
            <a:endParaRPr lang="pl-PL"/>
          </a:p>
        </c:rich>
      </c:tx>
      <c:layout>
        <c:manualLayout>
          <c:xMode val="edge"/>
          <c:yMode val="edge"/>
          <c:x val="0.12359459326527966"/>
          <c:y val="3.1468531468531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Porównanie!$G$15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Porównanie!$F$16:$F$24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Porównanie!$G$16:$G$24</c:f>
              <c:numCache>
                <c:formatCode>General</c:formatCode>
                <c:ptCount val="9"/>
                <c:pt idx="0">
                  <c:v>10294</c:v>
                </c:pt>
                <c:pt idx="1">
                  <c:v>43799</c:v>
                </c:pt>
                <c:pt idx="2">
                  <c:v>89210</c:v>
                </c:pt>
                <c:pt idx="3">
                  <c:v>445848</c:v>
                </c:pt>
                <c:pt idx="4">
                  <c:v>891216</c:v>
                </c:pt>
                <c:pt idx="5">
                  <c:v>4570976</c:v>
                </c:pt>
                <c:pt idx="6">
                  <c:v>9180874</c:v>
                </c:pt>
                <c:pt idx="7">
                  <c:v>47389752</c:v>
                </c:pt>
                <c:pt idx="8">
                  <c:v>97474189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7-420C-A46C-98F7E1F6A441}"/>
            </c:ext>
          </c:extLst>
        </c:ser>
        <c:ser>
          <c:idx val="1"/>
          <c:order val="1"/>
          <c:tx>
            <c:strRef>
              <c:f>Porównanie!$H$15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Porównanie!$F$16:$F$24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Porównanie!$H$16:$H$24</c:f>
              <c:numCache>
                <c:formatCode>General</c:formatCode>
                <c:ptCount val="9"/>
                <c:pt idx="0">
                  <c:v>3884</c:v>
                </c:pt>
                <c:pt idx="1">
                  <c:v>30805</c:v>
                </c:pt>
                <c:pt idx="2">
                  <c:v>56922</c:v>
                </c:pt>
                <c:pt idx="3">
                  <c:v>277842</c:v>
                </c:pt>
                <c:pt idx="4">
                  <c:v>578041</c:v>
                </c:pt>
                <c:pt idx="5">
                  <c:v>2730914</c:v>
                </c:pt>
                <c:pt idx="6">
                  <c:v>5410305</c:v>
                </c:pt>
                <c:pt idx="7">
                  <c:v>27673335</c:v>
                </c:pt>
                <c:pt idx="8">
                  <c:v>60516673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7-420C-A46C-98F7E1F6A441}"/>
            </c:ext>
          </c:extLst>
        </c:ser>
        <c:ser>
          <c:idx val="2"/>
          <c:order val="2"/>
          <c:tx>
            <c:strRef>
              <c:f>Porównanie!$I$15</c:f>
              <c:strCache>
                <c:ptCount val="1"/>
                <c:pt idx="0">
                  <c:v>IntroSort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Porównanie!$F$16:$F$24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Porównanie!$I$16:$I$24</c:f>
              <c:numCache>
                <c:formatCode>General</c:formatCode>
                <c:ptCount val="9"/>
                <c:pt idx="0">
                  <c:v>3074</c:v>
                </c:pt>
                <c:pt idx="1">
                  <c:v>26742</c:v>
                </c:pt>
                <c:pt idx="2">
                  <c:v>55804</c:v>
                </c:pt>
                <c:pt idx="3">
                  <c:v>306731</c:v>
                </c:pt>
                <c:pt idx="4">
                  <c:v>681777</c:v>
                </c:pt>
                <c:pt idx="5">
                  <c:v>3798184</c:v>
                </c:pt>
                <c:pt idx="6">
                  <c:v>7682831</c:v>
                </c:pt>
                <c:pt idx="7">
                  <c:v>40229840</c:v>
                </c:pt>
                <c:pt idx="8">
                  <c:v>81653403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97-420C-A46C-98F7E1F6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049024"/>
        <c:axId val="1636046144"/>
      </c:scatterChart>
      <c:valAx>
        <c:axId val="1636049024"/>
        <c:scaling>
          <c:logBase val="10"/>
          <c:orientation val="minMax"/>
          <c:max val="1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w sortowanej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6144"/>
        <c:crosses val="autoZero"/>
        <c:crossBetween val="midCat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163604614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sortowania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9024"/>
        <c:crosses val="autoZero"/>
        <c:crossBetween val="midCat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 sz="10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</a:rPr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czasów</a:t>
            </a:r>
            <a:r>
              <a:rPr lang="pl-PL" baseline="0"/>
              <a:t> sortowania danych różnymi algorytmami - 99.7 % początkowych elementów posortowanych</a:t>
            </a:r>
            <a:endParaRPr lang="pl-PL"/>
          </a:p>
        </c:rich>
      </c:tx>
      <c:layout>
        <c:manualLayout>
          <c:xMode val="edge"/>
          <c:yMode val="edge"/>
          <c:x val="0.12359459326527966"/>
          <c:y val="3.1468531468531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Porównanie!$L$15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Porównanie!$K$16:$K$24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Porównanie!$L$16:$L$24</c:f>
              <c:numCache>
                <c:formatCode>General</c:formatCode>
                <c:ptCount val="9"/>
                <c:pt idx="0">
                  <c:v>10427</c:v>
                </c:pt>
                <c:pt idx="1">
                  <c:v>43734</c:v>
                </c:pt>
                <c:pt idx="2">
                  <c:v>88518</c:v>
                </c:pt>
                <c:pt idx="3">
                  <c:v>437818</c:v>
                </c:pt>
                <c:pt idx="4">
                  <c:v>900884</c:v>
                </c:pt>
                <c:pt idx="5">
                  <c:v>4608624</c:v>
                </c:pt>
                <c:pt idx="6">
                  <c:v>9155713</c:v>
                </c:pt>
                <c:pt idx="7">
                  <c:v>47658909</c:v>
                </c:pt>
                <c:pt idx="8">
                  <c:v>97242150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E-46E0-B4E4-91FDF9895703}"/>
            </c:ext>
          </c:extLst>
        </c:ser>
        <c:ser>
          <c:idx val="1"/>
          <c:order val="1"/>
          <c:tx>
            <c:strRef>
              <c:f>Porównanie!$M$15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Porównanie!$K$16:$K$24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Porównanie!$M$16:$M$24</c:f>
              <c:numCache>
                <c:formatCode>General</c:formatCode>
                <c:ptCount val="9"/>
                <c:pt idx="0">
                  <c:v>4255</c:v>
                </c:pt>
                <c:pt idx="1">
                  <c:v>42966</c:v>
                </c:pt>
                <c:pt idx="2">
                  <c:v>152894</c:v>
                </c:pt>
                <c:pt idx="3">
                  <c:v>697505</c:v>
                </c:pt>
                <c:pt idx="4">
                  <c:v>1262690</c:v>
                </c:pt>
                <c:pt idx="5">
                  <c:v>5850497</c:v>
                </c:pt>
                <c:pt idx="6">
                  <c:v>11877296</c:v>
                </c:pt>
                <c:pt idx="7">
                  <c:v>60053281</c:v>
                </c:pt>
                <c:pt idx="8">
                  <c:v>121573874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1E-46E0-B4E4-91FDF9895703}"/>
            </c:ext>
          </c:extLst>
        </c:ser>
        <c:ser>
          <c:idx val="2"/>
          <c:order val="2"/>
          <c:tx>
            <c:strRef>
              <c:f>Porównanie!$N$15</c:f>
              <c:strCache>
                <c:ptCount val="1"/>
                <c:pt idx="0">
                  <c:v>IntroSort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Porównanie!$K$16:$K$24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Porównanie!$N$16:$N$24</c:f>
              <c:numCache>
                <c:formatCode>General</c:formatCode>
                <c:ptCount val="9"/>
                <c:pt idx="0">
                  <c:v>3220</c:v>
                </c:pt>
                <c:pt idx="1">
                  <c:v>24537</c:v>
                </c:pt>
                <c:pt idx="2">
                  <c:v>59986</c:v>
                </c:pt>
                <c:pt idx="3">
                  <c:v>370489</c:v>
                </c:pt>
                <c:pt idx="4">
                  <c:v>775515</c:v>
                </c:pt>
                <c:pt idx="5">
                  <c:v>4270454</c:v>
                </c:pt>
                <c:pt idx="6">
                  <c:v>8994118</c:v>
                </c:pt>
                <c:pt idx="7">
                  <c:v>48420353</c:v>
                </c:pt>
                <c:pt idx="8">
                  <c:v>100956376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1E-46E0-B4E4-91FDF9895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049024"/>
        <c:axId val="1636046144"/>
      </c:scatterChart>
      <c:valAx>
        <c:axId val="1636049024"/>
        <c:scaling>
          <c:logBase val="10"/>
          <c:orientation val="minMax"/>
          <c:max val="1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w sortowanej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6144"/>
        <c:crosses val="autoZero"/>
        <c:crossBetween val="midCat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1636046144"/>
        <c:scaling>
          <c:logBase val="10"/>
          <c:orientation val="minMax"/>
          <c:max val="13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sortowania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9024"/>
        <c:crosses val="autoZero"/>
        <c:crossBetween val="midCat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 sz="10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</a:rPr>
                    <a:t>tysięcy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czasów</a:t>
            </a:r>
            <a:r>
              <a:rPr lang="pl-PL" baseline="0"/>
              <a:t> sortowania danych różnymi algorytmami - elementy posortowane w odwrotnej kolejności</a:t>
            </a:r>
            <a:endParaRPr lang="pl-PL"/>
          </a:p>
        </c:rich>
      </c:tx>
      <c:layout>
        <c:manualLayout>
          <c:xMode val="edge"/>
          <c:yMode val="edge"/>
          <c:x val="0.12359459326527966"/>
          <c:y val="3.1468531468531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Porównanie!$Q$15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Porównanie!$P$16:$P$24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Porównanie!$Q$16:$Q$24</c:f>
              <c:numCache>
                <c:formatCode>General</c:formatCode>
                <c:ptCount val="9"/>
                <c:pt idx="0">
                  <c:v>10561</c:v>
                </c:pt>
                <c:pt idx="1">
                  <c:v>44414</c:v>
                </c:pt>
                <c:pt idx="2">
                  <c:v>90893</c:v>
                </c:pt>
                <c:pt idx="3">
                  <c:v>435487</c:v>
                </c:pt>
                <c:pt idx="4">
                  <c:v>895504</c:v>
                </c:pt>
                <c:pt idx="5">
                  <c:v>4594146</c:v>
                </c:pt>
                <c:pt idx="6">
                  <c:v>9113344</c:v>
                </c:pt>
                <c:pt idx="7">
                  <c:v>47385355</c:v>
                </c:pt>
                <c:pt idx="8">
                  <c:v>97283123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A-416F-B310-5840197D80EE}"/>
            </c:ext>
          </c:extLst>
        </c:ser>
        <c:ser>
          <c:idx val="1"/>
          <c:order val="1"/>
          <c:tx>
            <c:strRef>
              <c:f>Porównanie!$R$15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Porównanie!$P$16:$P$24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Porównanie!$R$16:$R$24</c:f>
              <c:numCache>
                <c:formatCode>General</c:formatCode>
                <c:ptCount val="9"/>
                <c:pt idx="0">
                  <c:v>2157</c:v>
                </c:pt>
                <c:pt idx="1">
                  <c:v>8916</c:v>
                </c:pt>
                <c:pt idx="2">
                  <c:v>17462</c:v>
                </c:pt>
                <c:pt idx="3">
                  <c:v>92724</c:v>
                </c:pt>
                <c:pt idx="4">
                  <c:v>186599</c:v>
                </c:pt>
                <c:pt idx="5">
                  <c:v>1046122</c:v>
                </c:pt>
                <c:pt idx="6">
                  <c:v>2094962</c:v>
                </c:pt>
                <c:pt idx="7">
                  <c:v>10778042</c:v>
                </c:pt>
                <c:pt idx="8">
                  <c:v>21954874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A-416F-B310-5840197D80EE}"/>
            </c:ext>
          </c:extLst>
        </c:ser>
        <c:ser>
          <c:idx val="2"/>
          <c:order val="2"/>
          <c:tx>
            <c:strRef>
              <c:f>Porównanie!$S$15</c:f>
              <c:strCache>
                <c:ptCount val="1"/>
                <c:pt idx="0">
                  <c:v>IntroSort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Porównanie!$P$16:$P$24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Porównanie!$S$16:$S$24</c:f>
              <c:numCache>
                <c:formatCode>General</c:formatCode>
                <c:ptCount val="9"/>
                <c:pt idx="0">
                  <c:v>886</c:v>
                </c:pt>
                <c:pt idx="1">
                  <c:v>4106</c:v>
                </c:pt>
                <c:pt idx="2">
                  <c:v>8661</c:v>
                </c:pt>
                <c:pt idx="3">
                  <c:v>47430</c:v>
                </c:pt>
                <c:pt idx="4">
                  <c:v>99108</c:v>
                </c:pt>
                <c:pt idx="5">
                  <c:v>519956</c:v>
                </c:pt>
                <c:pt idx="6">
                  <c:v>1146566</c:v>
                </c:pt>
                <c:pt idx="7">
                  <c:v>6314198</c:v>
                </c:pt>
                <c:pt idx="8">
                  <c:v>13615679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16F-B310-5840197D8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049024"/>
        <c:axId val="1636046144"/>
      </c:scatterChart>
      <c:valAx>
        <c:axId val="1636049024"/>
        <c:scaling>
          <c:logBase val="10"/>
          <c:orientation val="minMax"/>
          <c:max val="1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w sortowanej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6144"/>
        <c:crosses val="autoZero"/>
        <c:crossBetween val="midCat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163604614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sortowania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9024"/>
        <c:crosses val="autoZero"/>
        <c:crossBetween val="midCat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 sz="10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</a:rPr>
                    <a:t>tysięcy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czasów sortowania danych różnymi algorytmami - 0 % początkowych elementów posortowanych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Porównanie!$B$3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Porównanie!$A$4:$A$12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Porównanie!$B$4:$B$12</c:f>
              <c:numCache>
                <c:formatCode>General</c:formatCode>
                <c:ptCount val="9"/>
                <c:pt idx="0">
                  <c:v>12533</c:v>
                </c:pt>
                <c:pt idx="1">
                  <c:v>58095</c:v>
                </c:pt>
                <c:pt idx="2">
                  <c:v>116420</c:v>
                </c:pt>
                <c:pt idx="3">
                  <c:v>622820</c:v>
                </c:pt>
                <c:pt idx="4">
                  <c:v>1286553</c:v>
                </c:pt>
                <c:pt idx="5">
                  <c:v>6891107</c:v>
                </c:pt>
                <c:pt idx="6">
                  <c:v>13997312</c:v>
                </c:pt>
                <c:pt idx="7">
                  <c:v>73226827</c:v>
                </c:pt>
                <c:pt idx="8">
                  <c:v>149774535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1-43AF-BC9A-05B39E64C670}"/>
            </c:ext>
          </c:extLst>
        </c:ser>
        <c:ser>
          <c:idx val="1"/>
          <c:order val="1"/>
          <c:tx>
            <c:strRef>
              <c:f>Porównanie!$C$3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Porównanie!$A$4:$A$12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Porównanie!$C$4:$C$12</c:f>
              <c:numCache>
                <c:formatCode>General</c:formatCode>
                <c:ptCount val="9"/>
                <c:pt idx="0">
                  <c:v>6031</c:v>
                </c:pt>
                <c:pt idx="1">
                  <c:v>34748</c:v>
                </c:pt>
                <c:pt idx="2">
                  <c:v>67038</c:v>
                </c:pt>
                <c:pt idx="3">
                  <c:v>384089</c:v>
                </c:pt>
                <c:pt idx="4">
                  <c:v>826244</c:v>
                </c:pt>
                <c:pt idx="5">
                  <c:v>4465732</c:v>
                </c:pt>
                <c:pt idx="6">
                  <c:v>8957878</c:v>
                </c:pt>
                <c:pt idx="7">
                  <c:v>45498746</c:v>
                </c:pt>
                <c:pt idx="8">
                  <c:v>91805999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1-43AF-BC9A-05B39E64C670}"/>
            </c:ext>
          </c:extLst>
        </c:ser>
        <c:ser>
          <c:idx val="2"/>
          <c:order val="2"/>
          <c:tx>
            <c:strRef>
              <c:f>Porównanie!$D$3</c:f>
              <c:strCache>
                <c:ptCount val="1"/>
                <c:pt idx="0">
                  <c:v>IntroSort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Porównanie!$A$4:$A$12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Porównanie!$D$4:$D$12</c:f>
              <c:numCache>
                <c:formatCode>General</c:formatCode>
                <c:ptCount val="9"/>
                <c:pt idx="0">
                  <c:v>3403</c:v>
                </c:pt>
                <c:pt idx="1">
                  <c:v>20045</c:v>
                </c:pt>
                <c:pt idx="2">
                  <c:v>44182</c:v>
                </c:pt>
                <c:pt idx="3">
                  <c:v>276147</c:v>
                </c:pt>
                <c:pt idx="4">
                  <c:v>615103</c:v>
                </c:pt>
                <c:pt idx="5">
                  <c:v>3461422</c:v>
                </c:pt>
                <c:pt idx="6">
                  <c:v>7213021</c:v>
                </c:pt>
                <c:pt idx="7">
                  <c:v>37128885</c:v>
                </c:pt>
                <c:pt idx="8">
                  <c:v>75441727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21-43AF-BC9A-05B39E64C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013744"/>
        <c:axId val="1636014464"/>
      </c:barChart>
      <c:catAx>
        <c:axId val="163601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14464"/>
        <c:crosses val="autoZero"/>
        <c:auto val="1"/>
        <c:lblAlgn val="ctr"/>
        <c:lblOffset val="100"/>
        <c:noMultiLvlLbl val="0"/>
      </c:catAx>
      <c:valAx>
        <c:axId val="16360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1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czasów sortowania danych różnymi algorytmami - 25 % początkowych elementów posortowanych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Porównanie!$G$3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Porównanie!$F$4:$F$12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Porównanie!$G$4:$G$12</c:f>
              <c:numCache>
                <c:formatCode>General</c:formatCode>
                <c:ptCount val="9"/>
                <c:pt idx="0">
                  <c:v>12707</c:v>
                </c:pt>
                <c:pt idx="1">
                  <c:v>55079</c:v>
                </c:pt>
                <c:pt idx="2">
                  <c:v>111770</c:v>
                </c:pt>
                <c:pt idx="3">
                  <c:v>572085</c:v>
                </c:pt>
                <c:pt idx="4">
                  <c:v>1190640</c:v>
                </c:pt>
                <c:pt idx="5">
                  <c:v>6378155</c:v>
                </c:pt>
                <c:pt idx="6">
                  <c:v>12832194</c:v>
                </c:pt>
                <c:pt idx="7">
                  <c:v>66929159</c:v>
                </c:pt>
                <c:pt idx="8">
                  <c:v>136553055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0-45C5-AF2B-F48D4D144724}"/>
            </c:ext>
          </c:extLst>
        </c:ser>
        <c:ser>
          <c:idx val="1"/>
          <c:order val="1"/>
          <c:tx>
            <c:strRef>
              <c:f>Porównanie!$H$3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Porównanie!$F$4:$F$12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Porównanie!$H$4:$H$12</c:f>
              <c:numCache>
                <c:formatCode>General</c:formatCode>
                <c:ptCount val="9"/>
                <c:pt idx="0">
                  <c:v>5816</c:v>
                </c:pt>
                <c:pt idx="1">
                  <c:v>30892</c:v>
                </c:pt>
                <c:pt idx="2">
                  <c:v>66327</c:v>
                </c:pt>
                <c:pt idx="3">
                  <c:v>371058</c:v>
                </c:pt>
                <c:pt idx="4">
                  <c:v>813586</c:v>
                </c:pt>
                <c:pt idx="5">
                  <c:v>4322749</c:v>
                </c:pt>
                <c:pt idx="6">
                  <c:v>8655303</c:v>
                </c:pt>
                <c:pt idx="7">
                  <c:v>44848341</c:v>
                </c:pt>
                <c:pt idx="8">
                  <c:v>89784740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0-45C5-AF2B-F48D4D144724}"/>
            </c:ext>
          </c:extLst>
        </c:ser>
        <c:ser>
          <c:idx val="2"/>
          <c:order val="2"/>
          <c:tx>
            <c:strRef>
              <c:f>Porównanie!$I$3</c:f>
              <c:strCache>
                <c:ptCount val="1"/>
                <c:pt idx="0">
                  <c:v>IntroSort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Porównanie!$F$4:$F$12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Porównanie!$I$4:$I$12</c:f>
              <c:numCache>
                <c:formatCode>General</c:formatCode>
                <c:ptCount val="9"/>
                <c:pt idx="0">
                  <c:v>3376</c:v>
                </c:pt>
                <c:pt idx="1">
                  <c:v>19389</c:v>
                </c:pt>
                <c:pt idx="2">
                  <c:v>44221</c:v>
                </c:pt>
                <c:pt idx="3">
                  <c:v>268488</c:v>
                </c:pt>
                <c:pt idx="4">
                  <c:v>587849</c:v>
                </c:pt>
                <c:pt idx="5">
                  <c:v>3347251</c:v>
                </c:pt>
                <c:pt idx="6">
                  <c:v>6878604</c:v>
                </c:pt>
                <c:pt idx="7">
                  <c:v>36305537</c:v>
                </c:pt>
                <c:pt idx="8">
                  <c:v>73824738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B0-45C5-AF2B-F48D4D144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3311808"/>
        <c:axId val="1003309648"/>
      </c:barChart>
      <c:catAx>
        <c:axId val="10033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309648"/>
        <c:crosses val="autoZero"/>
        <c:auto val="1"/>
        <c:lblAlgn val="ctr"/>
        <c:lblOffset val="100"/>
        <c:noMultiLvlLbl val="0"/>
      </c:catAx>
      <c:valAx>
        <c:axId val="10033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3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czasów sortowania danych różnymi algorytmami - 50 % początkowych elementów posortowanych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Porównanie!$L$3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Porównanie!$K$4:$K$12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Porównanie!$L$4:$L$12</c:f>
              <c:numCache>
                <c:formatCode>General</c:formatCode>
                <c:ptCount val="9"/>
                <c:pt idx="0">
                  <c:v>11457</c:v>
                </c:pt>
                <c:pt idx="1">
                  <c:v>50772</c:v>
                </c:pt>
                <c:pt idx="2">
                  <c:v>101049</c:v>
                </c:pt>
                <c:pt idx="3">
                  <c:v>530071</c:v>
                </c:pt>
                <c:pt idx="4">
                  <c:v>1097900</c:v>
                </c:pt>
                <c:pt idx="5">
                  <c:v>5766043</c:v>
                </c:pt>
                <c:pt idx="6">
                  <c:v>11489823</c:v>
                </c:pt>
                <c:pt idx="7">
                  <c:v>60238880</c:v>
                </c:pt>
                <c:pt idx="8">
                  <c:v>123566594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6-4F5A-B1A3-FDAAC082C347}"/>
            </c:ext>
          </c:extLst>
        </c:ser>
        <c:ser>
          <c:idx val="1"/>
          <c:order val="1"/>
          <c:tx>
            <c:strRef>
              <c:f>Porównanie!$M$3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Porównanie!$K$4:$K$12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Porównanie!$M$4:$M$12</c:f>
              <c:numCache>
                <c:formatCode>General</c:formatCode>
                <c:ptCount val="9"/>
                <c:pt idx="0">
                  <c:v>4999</c:v>
                </c:pt>
                <c:pt idx="1">
                  <c:v>26899</c:v>
                </c:pt>
                <c:pt idx="2">
                  <c:v>57442</c:v>
                </c:pt>
                <c:pt idx="3">
                  <c:v>330670</c:v>
                </c:pt>
                <c:pt idx="4">
                  <c:v>733046</c:v>
                </c:pt>
                <c:pt idx="5">
                  <c:v>4680839</c:v>
                </c:pt>
                <c:pt idx="6">
                  <c:v>34502985</c:v>
                </c:pt>
                <c:pt idx="7">
                  <c:v>751877219</c:v>
                </c:pt>
                <c:pt idx="8">
                  <c:v>2658218998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6-4F5A-B1A3-FDAAC082C347}"/>
            </c:ext>
          </c:extLst>
        </c:ser>
        <c:ser>
          <c:idx val="2"/>
          <c:order val="2"/>
          <c:tx>
            <c:strRef>
              <c:f>Porównanie!$N$3</c:f>
              <c:strCache>
                <c:ptCount val="1"/>
                <c:pt idx="0">
                  <c:v>IntroSort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Porównanie!$K$4:$K$12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Porównanie!$N$4:$N$12</c:f>
              <c:numCache>
                <c:formatCode>General</c:formatCode>
                <c:ptCount val="9"/>
                <c:pt idx="0">
                  <c:v>2863</c:v>
                </c:pt>
                <c:pt idx="1">
                  <c:v>16440</c:v>
                </c:pt>
                <c:pt idx="2">
                  <c:v>37777</c:v>
                </c:pt>
                <c:pt idx="3">
                  <c:v>231894</c:v>
                </c:pt>
                <c:pt idx="4">
                  <c:v>524740</c:v>
                </c:pt>
                <c:pt idx="5">
                  <c:v>3087180</c:v>
                </c:pt>
                <c:pt idx="6">
                  <c:v>6522493</c:v>
                </c:pt>
                <c:pt idx="7">
                  <c:v>34498782</c:v>
                </c:pt>
                <c:pt idx="8">
                  <c:v>70605639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6-4F5A-B1A3-FDAAC082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3299568"/>
        <c:axId val="1003300288"/>
      </c:barChart>
      <c:catAx>
        <c:axId val="100329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300288"/>
        <c:crosses val="autoZero"/>
        <c:auto val="1"/>
        <c:lblAlgn val="ctr"/>
        <c:lblOffset val="100"/>
        <c:noMultiLvlLbl val="0"/>
      </c:catAx>
      <c:valAx>
        <c:axId val="10033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29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czasów sortowania danych różnymi algorytmami - 75 % początkowych elementów posortowanych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Porównanie!$Q$3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Porównanie!$P$4:$P$12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Porównanie!$Q$4:$Q$12</c:f>
              <c:numCache>
                <c:formatCode>General</c:formatCode>
                <c:ptCount val="9"/>
                <c:pt idx="0">
                  <c:v>11128</c:v>
                </c:pt>
                <c:pt idx="1">
                  <c:v>47434</c:v>
                </c:pt>
                <c:pt idx="2">
                  <c:v>94954</c:v>
                </c:pt>
                <c:pt idx="3">
                  <c:v>483245</c:v>
                </c:pt>
                <c:pt idx="4">
                  <c:v>989201</c:v>
                </c:pt>
                <c:pt idx="5">
                  <c:v>5088007</c:v>
                </c:pt>
                <c:pt idx="6">
                  <c:v>10245927</c:v>
                </c:pt>
                <c:pt idx="7">
                  <c:v>53583905</c:v>
                </c:pt>
                <c:pt idx="8">
                  <c:v>110357843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5-4D0A-A974-06A91731195D}"/>
            </c:ext>
          </c:extLst>
        </c:ser>
        <c:ser>
          <c:idx val="1"/>
          <c:order val="1"/>
          <c:tx>
            <c:strRef>
              <c:f>Porównanie!$R$3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Porównanie!$P$4:$P$12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Porównanie!$R$4:$R$12</c:f>
              <c:numCache>
                <c:formatCode>General</c:formatCode>
                <c:ptCount val="9"/>
                <c:pt idx="0">
                  <c:v>4052</c:v>
                </c:pt>
                <c:pt idx="1">
                  <c:v>19990</c:v>
                </c:pt>
                <c:pt idx="2">
                  <c:v>45226</c:v>
                </c:pt>
                <c:pt idx="3">
                  <c:v>278106</c:v>
                </c:pt>
                <c:pt idx="4">
                  <c:v>602119</c:v>
                </c:pt>
                <c:pt idx="5">
                  <c:v>11514932</c:v>
                </c:pt>
                <c:pt idx="6">
                  <c:v>29967645</c:v>
                </c:pt>
                <c:pt idx="7">
                  <c:v>554787847</c:v>
                </c:pt>
                <c:pt idx="8">
                  <c:v>1600511067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5-4D0A-A974-06A91731195D}"/>
            </c:ext>
          </c:extLst>
        </c:ser>
        <c:ser>
          <c:idx val="2"/>
          <c:order val="2"/>
          <c:tx>
            <c:strRef>
              <c:f>Porównanie!$S$3</c:f>
              <c:strCache>
                <c:ptCount val="1"/>
                <c:pt idx="0">
                  <c:v>IntroSort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Porównanie!$P$4:$P$12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Porównanie!$S$4:$S$12</c:f>
              <c:numCache>
                <c:formatCode>General</c:formatCode>
                <c:ptCount val="9"/>
                <c:pt idx="0">
                  <c:v>2263</c:v>
                </c:pt>
                <c:pt idx="1">
                  <c:v>12355</c:v>
                </c:pt>
                <c:pt idx="2">
                  <c:v>29682</c:v>
                </c:pt>
                <c:pt idx="3">
                  <c:v>201798</c:v>
                </c:pt>
                <c:pt idx="4">
                  <c:v>430705</c:v>
                </c:pt>
                <c:pt idx="5">
                  <c:v>2436651</c:v>
                </c:pt>
                <c:pt idx="6">
                  <c:v>4498936</c:v>
                </c:pt>
                <c:pt idx="7">
                  <c:v>23460512</c:v>
                </c:pt>
                <c:pt idx="8">
                  <c:v>47120164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E5-4D0A-A974-06A917311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3269688"/>
        <c:axId val="1003276168"/>
      </c:barChart>
      <c:catAx>
        <c:axId val="10032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276168"/>
        <c:crosses val="autoZero"/>
        <c:auto val="1"/>
        <c:lblAlgn val="ctr"/>
        <c:lblOffset val="100"/>
        <c:noMultiLvlLbl val="0"/>
      </c:catAx>
      <c:valAx>
        <c:axId val="100327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26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czasów sortowania danych różnymi algorytmami - 95 % początkowych elementów posortowanych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Porównanie!$B$15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Porównanie!$A$16:$A$24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Porównanie!$B$16:$B$24</c:f>
              <c:numCache>
                <c:formatCode>General</c:formatCode>
                <c:ptCount val="9"/>
                <c:pt idx="0">
                  <c:v>10544</c:v>
                </c:pt>
                <c:pt idx="1">
                  <c:v>44764</c:v>
                </c:pt>
                <c:pt idx="2">
                  <c:v>87433</c:v>
                </c:pt>
                <c:pt idx="3">
                  <c:v>447617</c:v>
                </c:pt>
                <c:pt idx="4">
                  <c:v>909917</c:v>
                </c:pt>
                <c:pt idx="5">
                  <c:v>4668376</c:v>
                </c:pt>
                <c:pt idx="6">
                  <c:v>9330799</c:v>
                </c:pt>
                <c:pt idx="7">
                  <c:v>48473136</c:v>
                </c:pt>
                <c:pt idx="8">
                  <c:v>99536402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C-4702-85BF-D836BB9B4A79}"/>
            </c:ext>
          </c:extLst>
        </c:ser>
        <c:ser>
          <c:idx val="1"/>
          <c:order val="1"/>
          <c:tx>
            <c:strRef>
              <c:f>Porównanie!$C$15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Porównanie!$A$16:$A$24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Porównanie!$C$16:$C$24</c:f>
              <c:numCache>
                <c:formatCode>General</c:formatCode>
                <c:ptCount val="9"/>
                <c:pt idx="0">
                  <c:v>3569</c:v>
                </c:pt>
                <c:pt idx="1">
                  <c:v>14705</c:v>
                </c:pt>
                <c:pt idx="2">
                  <c:v>31392</c:v>
                </c:pt>
                <c:pt idx="3">
                  <c:v>201361</c:v>
                </c:pt>
                <c:pt idx="4">
                  <c:v>476278</c:v>
                </c:pt>
                <c:pt idx="5">
                  <c:v>2407044</c:v>
                </c:pt>
                <c:pt idx="6">
                  <c:v>4297790</c:v>
                </c:pt>
                <c:pt idx="7">
                  <c:v>44003191</c:v>
                </c:pt>
                <c:pt idx="8">
                  <c:v>122539262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C-4702-85BF-D836BB9B4A79}"/>
            </c:ext>
          </c:extLst>
        </c:ser>
        <c:ser>
          <c:idx val="2"/>
          <c:order val="2"/>
          <c:tx>
            <c:strRef>
              <c:f>Porównanie!$D$15</c:f>
              <c:strCache>
                <c:ptCount val="1"/>
                <c:pt idx="0">
                  <c:v>IntroSort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Porównanie!$A$16:$A$24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Porównanie!$D$16:$D$24</c:f>
              <c:numCache>
                <c:formatCode>General</c:formatCode>
                <c:ptCount val="9"/>
                <c:pt idx="0">
                  <c:v>3668</c:v>
                </c:pt>
                <c:pt idx="1">
                  <c:v>17424</c:v>
                </c:pt>
                <c:pt idx="2">
                  <c:v>36287</c:v>
                </c:pt>
                <c:pt idx="3">
                  <c:v>190087</c:v>
                </c:pt>
                <c:pt idx="4">
                  <c:v>416050</c:v>
                </c:pt>
                <c:pt idx="5">
                  <c:v>1384897</c:v>
                </c:pt>
                <c:pt idx="6">
                  <c:v>2620586</c:v>
                </c:pt>
                <c:pt idx="7">
                  <c:v>13439948</c:v>
                </c:pt>
                <c:pt idx="8">
                  <c:v>27752003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4C-4702-85BF-D836BB9B4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3303528"/>
        <c:axId val="1003310728"/>
      </c:barChart>
      <c:catAx>
        <c:axId val="100330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310728"/>
        <c:crosses val="autoZero"/>
        <c:auto val="1"/>
        <c:lblAlgn val="ctr"/>
        <c:lblOffset val="100"/>
        <c:noMultiLvlLbl val="0"/>
      </c:catAx>
      <c:valAx>
        <c:axId val="100331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30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Apx to A*(n</a:t>
            </a:r>
            <a:r>
              <a:rPr lang="pl-PL" baseline="0"/>
              <a:t> log(n)) + 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A*(n log(n)) + 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198063766619337"/>
                  <c:y val="-9.6007803712036016E-2"/>
                </c:manualLayout>
              </c:layout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MergeSort!$D$16:$D$24</c:f>
              <c:numCache>
                <c:formatCode>General</c:formatCode>
                <c:ptCount val="9"/>
                <c:pt idx="0">
                  <c:v>664.38561897747252</c:v>
                </c:pt>
                <c:pt idx="1">
                  <c:v>4482.8921423310439</c:v>
                </c:pt>
                <c:pt idx="2">
                  <c:v>9965.7842846620879</c:v>
                </c:pt>
                <c:pt idx="3">
                  <c:v>61438.561897747255</c:v>
                </c:pt>
                <c:pt idx="4">
                  <c:v>132877.1237954945</c:v>
                </c:pt>
                <c:pt idx="5">
                  <c:v>780482.02372184058</c:v>
                </c:pt>
                <c:pt idx="6">
                  <c:v>1660964.0474436812</c:v>
                </c:pt>
                <c:pt idx="7">
                  <c:v>9465784.2846620865</c:v>
                </c:pt>
                <c:pt idx="8">
                  <c:v>19931568.569324173</c:v>
                </c:pt>
              </c:numCache>
            </c:numRef>
          </c:xVal>
          <c:yVal>
            <c:numRef>
              <c:f>MergeSort!$I$5:$I$13</c:f>
              <c:numCache>
                <c:formatCode>#,##0</c:formatCode>
                <c:ptCount val="9"/>
                <c:pt idx="0">
                  <c:v>10561</c:v>
                </c:pt>
                <c:pt idx="1">
                  <c:v>44414</c:v>
                </c:pt>
                <c:pt idx="2">
                  <c:v>90893</c:v>
                </c:pt>
                <c:pt idx="3">
                  <c:v>435487</c:v>
                </c:pt>
                <c:pt idx="4">
                  <c:v>895504</c:v>
                </c:pt>
                <c:pt idx="5">
                  <c:v>4594146</c:v>
                </c:pt>
                <c:pt idx="6">
                  <c:v>9113344</c:v>
                </c:pt>
                <c:pt idx="7">
                  <c:v>47385355</c:v>
                </c:pt>
                <c:pt idx="8">
                  <c:v>97283123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B-45AE-9B2B-AE18FEFDF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290928"/>
        <c:axId val="1003301728"/>
      </c:scatterChart>
      <c:valAx>
        <c:axId val="100329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301728"/>
        <c:crosses val="autoZero"/>
        <c:crossBetween val="midCat"/>
      </c:valAx>
      <c:valAx>
        <c:axId val="10033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29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czasów sortowania danych różnymi algorytmami - 99 % początkowych elementów posortowanych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Porównanie!$G$15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Porównanie!$F$16:$F$24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Porównanie!$G$16:$G$24</c:f>
              <c:numCache>
                <c:formatCode>General</c:formatCode>
                <c:ptCount val="9"/>
                <c:pt idx="0">
                  <c:v>10294</c:v>
                </c:pt>
                <c:pt idx="1">
                  <c:v>43799</c:v>
                </c:pt>
                <c:pt idx="2">
                  <c:v>89210</c:v>
                </c:pt>
                <c:pt idx="3">
                  <c:v>445848</c:v>
                </c:pt>
                <c:pt idx="4">
                  <c:v>891216</c:v>
                </c:pt>
                <c:pt idx="5">
                  <c:v>4570976</c:v>
                </c:pt>
                <c:pt idx="6">
                  <c:v>9180874</c:v>
                </c:pt>
                <c:pt idx="7">
                  <c:v>47389752</c:v>
                </c:pt>
                <c:pt idx="8">
                  <c:v>97474189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1-4213-83AD-4AE60FE5D138}"/>
            </c:ext>
          </c:extLst>
        </c:ser>
        <c:ser>
          <c:idx val="1"/>
          <c:order val="1"/>
          <c:tx>
            <c:strRef>
              <c:f>Porównanie!$H$15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Porównanie!$F$16:$F$24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Porównanie!$H$16:$H$24</c:f>
              <c:numCache>
                <c:formatCode>General</c:formatCode>
                <c:ptCount val="9"/>
                <c:pt idx="0">
                  <c:v>3884</c:v>
                </c:pt>
                <c:pt idx="1">
                  <c:v>30805</c:v>
                </c:pt>
                <c:pt idx="2">
                  <c:v>56922</c:v>
                </c:pt>
                <c:pt idx="3">
                  <c:v>277842</c:v>
                </c:pt>
                <c:pt idx="4">
                  <c:v>578041</c:v>
                </c:pt>
                <c:pt idx="5">
                  <c:v>2730914</c:v>
                </c:pt>
                <c:pt idx="6">
                  <c:v>5410305</c:v>
                </c:pt>
                <c:pt idx="7">
                  <c:v>27673335</c:v>
                </c:pt>
                <c:pt idx="8">
                  <c:v>60516673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1-4213-83AD-4AE60FE5D138}"/>
            </c:ext>
          </c:extLst>
        </c:ser>
        <c:ser>
          <c:idx val="2"/>
          <c:order val="2"/>
          <c:tx>
            <c:strRef>
              <c:f>Porównanie!$I$15</c:f>
              <c:strCache>
                <c:ptCount val="1"/>
                <c:pt idx="0">
                  <c:v>IntroSort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Porównanie!$F$16:$F$24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Porównanie!$I$16:$I$24</c:f>
              <c:numCache>
                <c:formatCode>General</c:formatCode>
                <c:ptCount val="9"/>
                <c:pt idx="0">
                  <c:v>3074</c:v>
                </c:pt>
                <c:pt idx="1">
                  <c:v>26742</c:v>
                </c:pt>
                <c:pt idx="2">
                  <c:v>55804</c:v>
                </c:pt>
                <c:pt idx="3">
                  <c:v>306731</c:v>
                </c:pt>
                <c:pt idx="4">
                  <c:v>681777</c:v>
                </c:pt>
                <c:pt idx="5">
                  <c:v>3798184</c:v>
                </c:pt>
                <c:pt idx="6">
                  <c:v>7682831</c:v>
                </c:pt>
                <c:pt idx="7">
                  <c:v>40229840</c:v>
                </c:pt>
                <c:pt idx="8">
                  <c:v>81653403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01-4213-83AD-4AE60FE5D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024184"/>
        <c:axId val="1636023104"/>
      </c:barChart>
      <c:catAx>
        <c:axId val="163602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23104"/>
        <c:crosses val="autoZero"/>
        <c:auto val="1"/>
        <c:lblAlgn val="ctr"/>
        <c:lblOffset val="100"/>
        <c:noMultiLvlLbl val="0"/>
      </c:catAx>
      <c:valAx>
        <c:axId val="16360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2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czasów sortowania danych różnymi algorytmami - 99.7 % początkowych elementów posortowanych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Porównanie!$L$15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Porównanie!$K$16:$K$24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Porównanie!$L$16:$L$24</c:f>
              <c:numCache>
                <c:formatCode>General</c:formatCode>
                <c:ptCount val="9"/>
                <c:pt idx="0">
                  <c:v>10427</c:v>
                </c:pt>
                <c:pt idx="1">
                  <c:v>43734</c:v>
                </c:pt>
                <c:pt idx="2">
                  <c:v>88518</c:v>
                </c:pt>
                <c:pt idx="3">
                  <c:v>437818</c:v>
                </c:pt>
                <c:pt idx="4">
                  <c:v>900884</c:v>
                </c:pt>
                <c:pt idx="5">
                  <c:v>4608624</c:v>
                </c:pt>
                <c:pt idx="6">
                  <c:v>9155713</c:v>
                </c:pt>
                <c:pt idx="7">
                  <c:v>47658909</c:v>
                </c:pt>
                <c:pt idx="8">
                  <c:v>97242150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B-48A3-B964-5610D4005A11}"/>
            </c:ext>
          </c:extLst>
        </c:ser>
        <c:ser>
          <c:idx val="1"/>
          <c:order val="1"/>
          <c:tx>
            <c:strRef>
              <c:f>Porównanie!$M$15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Porównanie!$K$16:$K$24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Porównanie!$M$16:$M$24</c:f>
              <c:numCache>
                <c:formatCode>General</c:formatCode>
                <c:ptCount val="9"/>
                <c:pt idx="0">
                  <c:v>4255</c:v>
                </c:pt>
                <c:pt idx="1">
                  <c:v>42966</c:v>
                </c:pt>
                <c:pt idx="2">
                  <c:v>152894</c:v>
                </c:pt>
                <c:pt idx="3">
                  <c:v>697505</c:v>
                </c:pt>
                <c:pt idx="4">
                  <c:v>1262690</c:v>
                </c:pt>
                <c:pt idx="5">
                  <c:v>5850497</c:v>
                </c:pt>
                <c:pt idx="6">
                  <c:v>11877296</c:v>
                </c:pt>
                <c:pt idx="7">
                  <c:v>60053281</c:v>
                </c:pt>
                <c:pt idx="8">
                  <c:v>121573874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B-48A3-B964-5610D4005A11}"/>
            </c:ext>
          </c:extLst>
        </c:ser>
        <c:ser>
          <c:idx val="2"/>
          <c:order val="2"/>
          <c:tx>
            <c:strRef>
              <c:f>Porównanie!$N$15</c:f>
              <c:strCache>
                <c:ptCount val="1"/>
                <c:pt idx="0">
                  <c:v>IntroSort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Porównanie!$K$16:$K$24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Porównanie!$N$16:$N$24</c:f>
              <c:numCache>
                <c:formatCode>General</c:formatCode>
                <c:ptCount val="9"/>
                <c:pt idx="0">
                  <c:v>3220</c:v>
                </c:pt>
                <c:pt idx="1">
                  <c:v>24537</c:v>
                </c:pt>
                <c:pt idx="2">
                  <c:v>59986</c:v>
                </c:pt>
                <c:pt idx="3">
                  <c:v>370489</c:v>
                </c:pt>
                <c:pt idx="4">
                  <c:v>775515</c:v>
                </c:pt>
                <c:pt idx="5">
                  <c:v>4270454</c:v>
                </c:pt>
                <c:pt idx="6">
                  <c:v>8994118</c:v>
                </c:pt>
                <c:pt idx="7">
                  <c:v>48420353</c:v>
                </c:pt>
                <c:pt idx="8">
                  <c:v>100956376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B-48A3-B964-5610D4005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3314328"/>
        <c:axId val="1003314688"/>
      </c:barChart>
      <c:catAx>
        <c:axId val="100331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314688"/>
        <c:crosses val="autoZero"/>
        <c:auto val="1"/>
        <c:lblAlgn val="ctr"/>
        <c:lblOffset val="100"/>
        <c:noMultiLvlLbl val="0"/>
      </c:catAx>
      <c:valAx>
        <c:axId val="10033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31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czasów sortowania danych różnymi algorytmami - elementy posortowane w odwrotnej kolejności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Porównanie!$Q$15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Porównanie!$P$16:$P$24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Porównanie!$Q$16:$Q$24</c:f>
              <c:numCache>
                <c:formatCode>General</c:formatCode>
                <c:ptCount val="9"/>
                <c:pt idx="0">
                  <c:v>10561</c:v>
                </c:pt>
                <c:pt idx="1">
                  <c:v>44414</c:v>
                </c:pt>
                <c:pt idx="2">
                  <c:v>90893</c:v>
                </c:pt>
                <c:pt idx="3">
                  <c:v>435487</c:v>
                </c:pt>
                <c:pt idx="4">
                  <c:v>895504</c:v>
                </c:pt>
                <c:pt idx="5">
                  <c:v>4594146</c:v>
                </c:pt>
                <c:pt idx="6">
                  <c:v>9113344</c:v>
                </c:pt>
                <c:pt idx="7">
                  <c:v>47385355</c:v>
                </c:pt>
                <c:pt idx="8">
                  <c:v>97283123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C-4B84-B299-8FE650D37B38}"/>
            </c:ext>
          </c:extLst>
        </c:ser>
        <c:ser>
          <c:idx val="1"/>
          <c:order val="1"/>
          <c:tx>
            <c:strRef>
              <c:f>Porównanie!$R$15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Porównanie!$P$16:$P$24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Porównanie!$R$16:$R$24</c:f>
              <c:numCache>
                <c:formatCode>General</c:formatCode>
                <c:ptCount val="9"/>
                <c:pt idx="0">
                  <c:v>2157</c:v>
                </c:pt>
                <c:pt idx="1">
                  <c:v>8916</c:v>
                </c:pt>
                <c:pt idx="2">
                  <c:v>17462</c:v>
                </c:pt>
                <c:pt idx="3">
                  <c:v>92724</c:v>
                </c:pt>
                <c:pt idx="4">
                  <c:v>186599</c:v>
                </c:pt>
                <c:pt idx="5">
                  <c:v>1046122</c:v>
                </c:pt>
                <c:pt idx="6">
                  <c:v>2094962</c:v>
                </c:pt>
                <c:pt idx="7">
                  <c:v>10778042</c:v>
                </c:pt>
                <c:pt idx="8">
                  <c:v>21954874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C-4B84-B299-8FE650D37B38}"/>
            </c:ext>
          </c:extLst>
        </c:ser>
        <c:ser>
          <c:idx val="2"/>
          <c:order val="2"/>
          <c:tx>
            <c:strRef>
              <c:f>Porównanie!$S$15</c:f>
              <c:strCache>
                <c:ptCount val="1"/>
                <c:pt idx="0">
                  <c:v>IntroSort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Porównanie!$P$16:$P$24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Porównanie!$S$16:$S$24</c:f>
              <c:numCache>
                <c:formatCode>General</c:formatCode>
                <c:ptCount val="9"/>
                <c:pt idx="0">
                  <c:v>886</c:v>
                </c:pt>
                <c:pt idx="1">
                  <c:v>4106</c:v>
                </c:pt>
                <c:pt idx="2">
                  <c:v>8661</c:v>
                </c:pt>
                <c:pt idx="3">
                  <c:v>47430</c:v>
                </c:pt>
                <c:pt idx="4">
                  <c:v>99108</c:v>
                </c:pt>
                <c:pt idx="5">
                  <c:v>519956</c:v>
                </c:pt>
                <c:pt idx="6">
                  <c:v>1146566</c:v>
                </c:pt>
                <c:pt idx="7">
                  <c:v>6314198</c:v>
                </c:pt>
                <c:pt idx="8">
                  <c:v>13615679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0C-4B84-B299-8FE650D37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18607"/>
        <c:axId val="22122207"/>
      </c:barChart>
      <c:catAx>
        <c:axId val="2211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22207"/>
        <c:crosses val="autoZero"/>
        <c:auto val="1"/>
        <c:lblAlgn val="ctr"/>
        <c:lblOffset val="100"/>
        <c:noMultiLvlLbl val="0"/>
      </c:catAx>
      <c:valAx>
        <c:axId val="2212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1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Apx to A*(n</a:t>
            </a:r>
            <a:r>
              <a:rPr lang="pl-PL" baseline="0"/>
              <a:t> log(n)) + B</a:t>
            </a:r>
            <a:br>
              <a:rPr lang="pl-PL" baseline="0"/>
            </a:br>
            <a:r>
              <a:rPr lang="pl-PL" baseline="0"/>
              <a:t>Apx to A*n^2 + B*n + C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A*(n log(n)) + 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3663792435781595"/>
                  <c:y val="-6.3303571428571431E-2"/>
                </c:manualLayout>
              </c:layout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QuickSort!$D$16:$D$24</c:f>
              <c:numCache>
                <c:formatCode>General</c:formatCode>
                <c:ptCount val="9"/>
                <c:pt idx="0">
                  <c:v>664.38561897747252</c:v>
                </c:pt>
                <c:pt idx="1">
                  <c:v>4482.8921423310439</c:v>
                </c:pt>
                <c:pt idx="2">
                  <c:v>9965.7842846620879</c:v>
                </c:pt>
                <c:pt idx="3">
                  <c:v>61438.561897747255</c:v>
                </c:pt>
                <c:pt idx="4">
                  <c:v>132877.1237954945</c:v>
                </c:pt>
                <c:pt idx="5">
                  <c:v>780482.02372184058</c:v>
                </c:pt>
                <c:pt idx="6">
                  <c:v>1660964.0474436812</c:v>
                </c:pt>
                <c:pt idx="7">
                  <c:v>9465784.2846620865</c:v>
                </c:pt>
                <c:pt idx="8">
                  <c:v>19931568.569324173</c:v>
                </c:pt>
              </c:numCache>
            </c:numRef>
          </c:xVal>
          <c:yVal>
            <c:numRef>
              <c:f>QuickSort!$B$5:$B$13</c:f>
              <c:numCache>
                <c:formatCode>#,##0</c:formatCode>
                <c:ptCount val="9"/>
                <c:pt idx="0">
                  <c:v>6031</c:v>
                </c:pt>
                <c:pt idx="1">
                  <c:v>34748</c:v>
                </c:pt>
                <c:pt idx="2">
                  <c:v>67038</c:v>
                </c:pt>
                <c:pt idx="3">
                  <c:v>384089</c:v>
                </c:pt>
                <c:pt idx="4">
                  <c:v>826244</c:v>
                </c:pt>
                <c:pt idx="5">
                  <c:v>4465732</c:v>
                </c:pt>
                <c:pt idx="6">
                  <c:v>8957878</c:v>
                </c:pt>
                <c:pt idx="7">
                  <c:v>45498746</c:v>
                </c:pt>
                <c:pt idx="8">
                  <c:v>91805999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42-4A15-9215-7649FCDD3084}"/>
            </c:ext>
          </c:extLst>
        </c:ser>
        <c:ser>
          <c:idx val="1"/>
          <c:order val="1"/>
          <c:tx>
            <c:v>A*n^2 + B*n +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59672131147540985"/>
                  <c:y val="0.58848214285714284"/>
                </c:manualLayout>
              </c:layout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QuickSort!$A$5:$A$13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QuickSort!$D$5:$D$13</c:f>
              <c:numCache>
                <c:formatCode>#,##0</c:formatCode>
                <c:ptCount val="9"/>
                <c:pt idx="0">
                  <c:v>4999</c:v>
                </c:pt>
                <c:pt idx="1">
                  <c:v>26899</c:v>
                </c:pt>
                <c:pt idx="2">
                  <c:v>57442</c:v>
                </c:pt>
                <c:pt idx="3">
                  <c:v>330670</c:v>
                </c:pt>
                <c:pt idx="4">
                  <c:v>733046</c:v>
                </c:pt>
                <c:pt idx="5">
                  <c:v>4680839</c:v>
                </c:pt>
                <c:pt idx="6">
                  <c:v>34502985</c:v>
                </c:pt>
                <c:pt idx="7">
                  <c:v>751877219</c:v>
                </c:pt>
                <c:pt idx="8">
                  <c:v>2658218998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42-4A15-9215-7649FCDD3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290928"/>
        <c:axId val="1003301728"/>
      </c:scatterChart>
      <c:valAx>
        <c:axId val="100329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301728"/>
        <c:crosses val="autoZero"/>
        <c:crossBetween val="midCat"/>
      </c:valAx>
      <c:valAx>
        <c:axId val="10033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29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QuickSort!$B$4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QuickSort!$B$5:$B$13</c:f>
              <c:numCache>
                <c:formatCode>#,##0</c:formatCode>
                <c:ptCount val="9"/>
                <c:pt idx="0">
                  <c:v>6031</c:v>
                </c:pt>
                <c:pt idx="1">
                  <c:v>34748</c:v>
                </c:pt>
                <c:pt idx="2">
                  <c:v>67038</c:v>
                </c:pt>
                <c:pt idx="3">
                  <c:v>384089</c:v>
                </c:pt>
                <c:pt idx="4">
                  <c:v>826244</c:v>
                </c:pt>
                <c:pt idx="5">
                  <c:v>4465732</c:v>
                </c:pt>
                <c:pt idx="6">
                  <c:v>8957878</c:v>
                </c:pt>
                <c:pt idx="7">
                  <c:v>45498746</c:v>
                </c:pt>
                <c:pt idx="8">
                  <c:v>91805999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9-4830-8F91-C78D05956C1B}"/>
            </c:ext>
          </c:extLst>
        </c:ser>
        <c:ser>
          <c:idx val="1"/>
          <c:order val="1"/>
          <c:tx>
            <c:strRef>
              <c:f>QuickSort!$C$4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QuickSort!$A$5:$A$13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QuickSort!$C$5:$C$13</c:f>
              <c:numCache>
                <c:formatCode>#,##0</c:formatCode>
                <c:ptCount val="9"/>
                <c:pt idx="0">
                  <c:v>5816</c:v>
                </c:pt>
                <c:pt idx="1">
                  <c:v>30892</c:v>
                </c:pt>
                <c:pt idx="2">
                  <c:v>66327</c:v>
                </c:pt>
                <c:pt idx="3">
                  <c:v>371058</c:v>
                </c:pt>
                <c:pt idx="4">
                  <c:v>813586</c:v>
                </c:pt>
                <c:pt idx="5">
                  <c:v>4322749</c:v>
                </c:pt>
                <c:pt idx="6">
                  <c:v>8655303</c:v>
                </c:pt>
                <c:pt idx="7">
                  <c:v>44848341</c:v>
                </c:pt>
                <c:pt idx="8">
                  <c:v>89784740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59-4830-8F91-C78D05956C1B}"/>
            </c:ext>
          </c:extLst>
        </c:ser>
        <c:ser>
          <c:idx val="2"/>
          <c:order val="2"/>
          <c:tx>
            <c:strRef>
              <c:f>QuickSort!$D$4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QuickSort!$A$5:$A$13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QuickSort!$D$5:$D$13</c:f>
              <c:numCache>
                <c:formatCode>#,##0</c:formatCode>
                <c:ptCount val="9"/>
                <c:pt idx="0">
                  <c:v>4999</c:v>
                </c:pt>
                <c:pt idx="1">
                  <c:v>26899</c:v>
                </c:pt>
                <c:pt idx="2">
                  <c:v>57442</c:v>
                </c:pt>
                <c:pt idx="3">
                  <c:v>330670</c:v>
                </c:pt>
                <c:pt idx="4">
                  <c:v>733046</c:v>
                </c:pt>
                <c:pt idx="5">
                  <c:v>4680839</c:v>
                </c:pt>
                <c:pt idx="6">
                  <c:v>34502985</c:v>
                </c:pt>
                <c:pt idx="7">
                  <c:v>751877219</c:v>
                </c:pt>
                <c:pt idx="8">
                  <c:v>2658218998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59-4830-8F91-C78D05956C1B}"/>
            </c:ext>
          </c:extLst>
        </c:ser>
        <c:ser>
          <c:idx val="3"/>
          <c:order val="3"/>
          <c:tx>
            <c:strRef>
              <c:f>QuickSort!$E$4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QuickSort!$A$5:$A$13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QuickSort!$E$5:$E$13</c:f>
              <c:numCache>
                <c:formatCode>#,##0</c:formatCode>
                <c:ptCount val="9"/>
                <c:pt idx="0">
                  <c:v>4052</c:v>
                </c:pt>
                <c:pt idx="1">
                  <c:v>19990</c:v>
                </c:pt>
                <c:pt idx="2">
                  <c:v>45226</c:v>
                </c:pt>
                <c:pt idx="3">
                  <c:v>278106</c:v>
                </c:pt>
                <c:pt idx="4">
                  <c:v>602119</c:v>
                </c:pt>
                <c:pt idx="5">
                  <c:v>11514932</c:v>
                </c:pt>
                <c:pt idx="6">
                  <c:v>29967645</c:v>
                </c:pt>
                <c:pt idx="7">
                  <c:v>554787847</c:v>
                </c:pt>
                <c:pt idx="8">
                  <c:v>1600511067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59-4830-8F91-C78D05956C1B}"/>
            </c:ext>
          </c:extLst>
        </c:ser>
        <c:ser>
          <c:idx val="4"/>
          <c:order val="4"/>
          <c:tx>
            <c:strRef>
              <c:f>QuickSort!$F$4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QuickSort!$A$5:$A$13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QuickSort!$F$5:$F$13</c:f>
              <c:numCache>
                <c:formatCode>#,##0</c:formatCode>
                <c:ptCount val="9"/>
                <c:pt idx="0">
                  <c:v>3569</c:v>
                </c:pt>
                <c:pt idx="1">
                  <c:v>14705</c:v>
                </c:pt>
                <c:pt idx="2">
                  <c:v>31392</c:v>
                </c:pt>
                <c:pt idx="3">
                  <c:v>201361</c:v>
                </c:pt>
                <c:pt idx="4">
                  <c:v>476278</c:v>
                </c:pt>
                <c:pt idx="5">
                  <c:v>2407044</c:v>
                </c:pt>
                <c:pt idx="6">
                  <c:v>4297790</c:v>
                </c:pt>
                <c:pt idx="7">
                  <c:v>44003191</c:v>
                </c:pt>
                <c:pt idx="8">
                  <c:v>122539262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59-4830-8F91-C78D05956C1B}"/>
            </c:ext>
          </c:extLst>
        </c:ser>
        <c:ser>
          <c:idx val="5"/>
          <c:order val="5"/>
          <c:tx>
            <c:strRef>
              <c:f>QuickSort!$G$4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QuickSort!$A$5:$A$13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QuickSort!$G$5:$G$13</c:f>
              <c:numCache>
                <c:formatCode>#,##0</c:formatCode>
                <c:ptCount val="9"/>
                <c:pt idx="0">
                  <c:v>3884</c:v>
                </c:pt>
                <c:pt idx="1">
                  <c:v>30805</c:v>
                </c:pt>
                <c:pt idx="2">
                  <c:v>56922</c:v>
                </c:pt>
                <c:pt idx="3">
                  <c:v>277842</c:v>
                </c:pt>
                <c:pt idx="4">
                  <c:v>578041</c:v>
                </c:pt>
                <c:pt idx="5">
                  <c:v>2730914</c:v>
                </c:pt>
                <c:pt idx="6">
                  <c:v>5410305</c:v>
                </c:pt>
                <c:pt idx="7">
                  <c:v>27673335</c:v>
                </c:pt>
                <c:pt idx="8">
                  <c:v>60516673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59-4830-8F91-C78D05956C1B}"/>
            </c:ext>
          </c:extLst>
        </c:ser>
        <c:ser>
          <c:idx val="6"/>
          <c:order val="6"/>
          <c:tx>
            <c:strRef>
              <c:f>QuickSort!$H$4</c:f>
              <c:strCache>
                <c:ptCount val="1"/>
                <c:pt idx="0">
                  <c:v>99.7%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QuickSort!$A$5:$A$13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QuickSort!$H$5:$H$13</c:f>
              <c:numCache>
                <c:formatCode>#,##0</c:formatCode>
                <c:ptCount val="9"/>
                <c:pt idx="0">
                  <c:v>4255</c:v>
                </c:pt>
                <c:pt idx="1">
                  <c:v>42966</c:v>
                </c:pt>
                <c:pt idx="2">
                  <c:v>152894</c:v>
                </c:pt>
                <c:pt idx="3">
                  <c:v>697505</c:v>
                </c:pt>
                <c:pt idx="4">
                  <c:v>1262690</c:v>
                </c:pt>
                <c:pt idx="5">
                  <c:v>5850497</c:v>
                </c:pt>
                <c:pt idx="6">
                  <c:v>11877296</c:v>
                </c:pt>
                <c:pt idx="7">
                  <c:v>60053281</c:v>
                </c:pt>
                <c:pt idx="8">
                  <c:v>121573874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59-4830-8F91-C78D05956C1B}"/>
            </c:ext>
          </c:extLst>
        </c:ser>
        <c:ser>
          <c:idx val="7"/>
          <c:order val="7"/>
          <c:tx>
            <c:strRef>
              <c:f>QuickSort!$I$3</c:f>
              <c:strCache>
                <c:ptCount val="1"/>
                <c:pt idx="0">
                  <c:v>Elementy posortowane w odwrotnej kolejności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QuickSort!$A$5:$A$13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QuickSort!$I$5:$I$13</c:f>
              <c:numCache>
                <c:formatCode>#,##0</c:formatCode>
                <c:ptCount val="9"/>
                <c:pt idx="0">
                  <c:v>2157</c:v>
                </c:pt>
                <c:pt idx="1">
                  <c:v>8916</c:v>
                </c:pt>
                <c:pt idx="2">
                  <c:v>17462</c:v>
                </c:pt>
                <c:pt idx="3">
                  <c:v>92724</c:v>
                </c:pt>
                <c:pt idx="4">
                  <c:v>186599</c:v>
                </c:pt>
                <c:pt idx="5">
                  <c:v>1046122</c:v>
                </c:pt>
                <c:pt idx="6">
                  <c:v>2094962</c:v>
                </c:pt>
                <c:pt idx="7">
                  <c:v>10778042</c:v>
                </c:pt>
                <c:pt idx="8">
                  <c:v>21954874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59-4830-8F91-C78D05956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3759"/>
        <c:axId val="24680791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przybliżenie - 0%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QuickSort!$A$5:$A$13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QuickSort!$K$5:$K$13</c15:sqref>
                        </c15:formulaRef>
                      </c:ext>
                    </c:extLst>
                    <c:numCache>
                      <c:formatCode>#\ ##0.000000</c:formatCode>
                      <c:ptCount val="9"/>
                      <c:pt idx="0">
                        <c:v>447219.17853140226</c:v>
                      </c:pt>
                      <c:pt idx="1">
                        <c:v>464859.05198551679</c:v>
                      </c:pt>
                      <c:pt idx="2">
                        <c:v>490187.67797103361</c:v>
                      </c:pt>
                      <c:pt idx="3">
                        <c:v>727969.98314022389</c:v>
                      </c:pt>
                      <c:pt idx="4">
                        <c:v>1057985.7062804475</c:v>
                      </c:pt>
                      <c:pt idx="5">
                        <c:v>4049644.4642527979</c:v>
                      </c:pt>
                      <c:pt idx="6">
                        <c:v>8117096.3285055961</c:v>
                      </c:pt>
                      <c:pt idx="7">
                        <c:v>44172040.971033573</c:v>
                      </c:pt>
                      <c:pt idx="8">
                        <c:v>92519505.942067146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1159-4830-8F91-C78D05956C1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przybliżenie - 25%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QuickSort!$A$5:$A$13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QuickSort!$L$5:$L$13</c15:sqref>
                        </c15:formulaRef>
                      </c:ext>
                    </c:extLst>
                    <c:numCache>
                      <c:formatCode>#\ ##0.000000</c:formatCode>
                      <c:ptCount val="9"/>
                      <c:pt idx="0">
                        <c:v>436820.85261612938</c:v>
                      </c:pt>
                      <c:pt idx="1">
                        <c:v>454096.76512097049</c:v>
                      </c:pt>
                      <c:pt idx="2">
                        <c:v>478902.78924194101</c:v>
                      </c:pt>
                      <c:pt idx="3">
                        <c:v>711778.96661294007</c:v>
                      </c:pt>
                      <c:pt idx="4">
                        <c:v>1034985.5232258801</c:v>
                      </c:pt>
                      <c:pt idx="5">
                        <c:v>3964917.8201617505</c:v>
                      </c:pt>
                      <c:pt idx="6">
                        <c:v>7948446.5403235015</c:v>
                      </c:pt>
                      <c:pt idx="7">
                        <c:v>43259474.741941005</c:v>
                      </c:pt>
                      <c:pt idx="8">
                        <c:v>90609393.48388201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1159-4830-8F91-C78D05956C1B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przybliżenie - 50%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QuickSort!$A$5:$A$13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QuickSort!$M$5:$M$13</c15:sqref>
                        </c15:formulaRef>
                      </c:ext>
                    </c:extLst>
                    <c:numCache>
                      <c:formatCode>#\ ##0.000000</c:formatCode>
                      <c:ptCount val="9"/>
                      <c:pt idx="0">
                        <c:v>-5411627.0444999998</c:v>
                      </c:pt>
                      <c:pt idx="1">
                        <c:v>-5278460.4225000003</c:v>
                      </c:pt>
                      <c:pt idx="2">
                        <c:v>-5110951.8449999997</c:v>
                      </c:pt>
                      <c:pt idx="3">
                        <c:v>-3728871.2249999996</c:v>
                      </c:pt>
                      <c:pt idx="4">
                        <c:v>-1896240.4499999997</c:v>
                      </c:pt>
                      <c:pt idx="5">
                        <c:v>16966005.75</c:v>
                      </c:pt>
                      <c:pt idx="6">
                        <c:v>51046813.5</c:v>
                      </c:pt>
                      <c:pt idx="7">
                        <c:v>743813275.5</c:v>
                      </c:pt>
                      <c:pt idx="8">
                        <c:v>2660071353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1159-4830-8F91-C78D05956C1B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przybliżenie - 75%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QuickSort!$A$5:$A$13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QuickSort!$N$5:$N$13</c15:sqref>
                        </c15:formulaRef>
                      </c:ext>
                    </c:extLst>
                    <c:numCache>
                      <c:formatCode>#\ ##0.000000</c:formatCode>
                      <c:ptCount val="9"/>
                      <c:pt idx="0">
                        <c:v>-8275662.6571000004</c:v>
                      </c:pt>
                      <c:pt idx="1">
                        <c:v>-8040092.6854999997</c:v>
                      </c:pt>
                      <c:pt idx="2">
                        <c:v>-7745169.8710000003</c:v>
                      </c:pt>
                      <c:pt idx="3">
                        <c:v>-5367373.3549999995</c:v>
                      </c:pt>
                      <c:pt idx="4">
                        <c:v>-2349092.709999999</c:v>
                      </c:pt>
                      <c:pt idx="5">
                        <c:v>23638552.450000003</c:v>
                      </c:pt>
                      <c:pt idx="6">
                        <c:v>60726608.900000006</c:v>
                      </c:pt>
                      <c:pt idx="7">
                        <c:v>541571060.5</c:v>
                      </c:pt>
                      <c:pt idx="8">
                        <c:v>1602976625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1159-4830-8F91-C78D05956C1B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przybliżenie - 95%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QuickSort!$A$5:$A$13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QuickSort!$O$5:$O$13</c15:sqref>
                        </c15:formulaRef>
                      </c:ext>
                    </c:extLst>
                    <c:numCache>
                      <c:formatCode>#\ ##0.000000</c:formatCode>
                      <c:ptCount val="9"/>
                      <c:pt idx="0">
                        <c:v>-244674.698</c:v>
                      </c:pt>
                      <c:pt idx="1">
                        <c:v>-223819.29</c:v>
                      </c:pt>
                      <c:pt idx="2">
                        <c:v>-197718.08000000002</c:v>
                      </c:pt>
                      <c:pt idx="3">
                        <c:v>12369.600000000035</c:v>
                      </c:pt>
                      <c:pt idx="4">
                        <c:v>278174.20000000007</c:v>
                      </c:pt>
                      <c:pt idx="5">
                        <c:v>2532411</c:v>
                      </c:pt>
                      <c:pt idx="6">
                        <c:v>5669707</c:v>
                      </c:pt>
                      <c:pt idx="7">
                        <c:v>43548075</c:v>
                      </c:pt>
                      <c:pt idx="8">
                        <c:v>122846035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1159-4830-8F91-C78D05956C1B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przybliżenie - 99%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QuickSort!$A$5:$A$13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QuickSort!$P$5:$P$13</c15:sqref>
                        </c15:formulaRef>
                      </c:ext>
                    </c:extLst>
                    <c:numCache>
                      <c:formatCode>#\ ##0.000000</c:formatCode>
                      <c:ptCount val="9"/>
                      <c:pt idx="0">
                        <c:v>85004.179977667183</c:v>
                      </c:pt>
                      <c:pt idx="1">
                        <c:v>96505.811832503925</c:v>
                      </c:pt>
                      <c:pt idx="2">
                        <c:v>113020.69966500785</c:v>
                      </c:pt>
                      <c:pt idx="3">
                        <c:v>268060.61776671896</c:v>
                      </c:pt>
                      <c:pt idx="4">
                        <c:v>483238.99553343788</c:v>
                      </c:pt>
                      <c:pt idx="5">
                        <c:v>2433874.1720839865</c:v>
                      </c:pt>
                      <c:pt idx="6">
                        <c:v>5085952.9441679735</c:v>
                      </c:pt>
                      <c:pt idx="7">
                        <c:v>28594664.665007837</c:v>
                      </c:pt>
                      <c:pt idx="8">
                        <c:v>60118402.330015674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1159-4830-8F91-C78D05956C1B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przybliżenie - 99.7%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QuickSort!$A$5:$A$13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QuickSort!$Q$5:$Q$13</c15:sqref>
                        </c15:formulaRef>
                      </c:ext>
                    </c:extLst>
                    <c:numCache>
                      <c:formatCode>#\ ##0.000000</c:formatCode>
                      <c:ptCount val="9"/>
                      <c:pt idx="0">
                        <c:v>634238.99673655187</c:v>
                      </c:pt>
                      <c:pt idx="1">
                        <c:v>657573.52352413931</c:v>
                      </c:pt>
                      <c:pt idx="2">
                        <c:v>691078.95104827872</c:v>
                      </c:pt>
                      <c:pt idx="3">
                        <c:v>1005624.1536551912</c:v>
                      </c:pt>
                      <c:pt idx="4">
                        <c:v>1442178.3473103824</c:v>
                      </c:pt>
                      <c:pt idx="5">
                        <c:v>5399629.72068989</c:v>
                      </c:pt>
                      <c:pt idx="6">
                        <c:v>10780170.84137978</c:v>
                      </c:pt>
                      <c:pt idx="7">
                        <c:v>58474678.048278682</c:v>
                      </c:pt>
                      <c:pt idx="8">
                        <c:v>122430081.09655736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1159-4830-8F91-C78D05956C1B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przybliżenie - elementy posortowane w odwrotnej kolejności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QuickSort!$A$5:$A$13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QuickSort!$R$5:$R$13</c15:sqref>
                        </c15:formulaRef>
                      </c:ext>
                    </c:extLst>
                    <c:numCache>
                      <c:formatCode>#\ ##0.000000</c:formatCode>
                      <c:ptCount val="9"/>
                      <c:pt idx="0">
                        <c:v>91122.214640332299</c:v>
                      </c:pt>
                      <c:pt idx="1">
                        <c:v>95336.310802492255</c:v>
                      </c:pt>
                      <c:pt idx="2">
                        <c:v>101387.21960498451</c:v>
                      </c:pt>
                      <c:pt idx="3">
                        <c:v>158192.4740332301</c:v>
                      </c:pt>
                      <c:pt idx="4">
                        <c:v>237031.92806646015</c:v>
                      </c:pt>
                      <c:pt idx="5">
                        <c:v>951727.40041537583</c:v>
                      </c:pt>
                      <c:pt idx="6">
                        <c:v>1923425.6008307517</c:v>
                      </c:pt>
                      <c:pt idx="7">
                        <c:v>10536809.604984511</c:v>
                      </c:pt>
                      <c:pt idx="8">
                        <c:v>22086828.209969021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1159-4830-8F91-C78D05956C1B}"/>
                  </c:ext>
                </c:extLst>
              </c15:ser>
            </c15:filteredScatterSeries>
          </c:ext>
        </c:extLst>
      </c:scatterChart>
      <c:valAx>
        <c:axId val="203953759"/>
        <c:scaling>
          <c:logBase val="10"/>
          <c:orientation val="minMax"/>
          <c:max val="1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sortowanej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680791"/>
        <c:crosses val="autoZero"/>
        <c:crossBetween val="midCat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24680791"/>
        <c:scaling>
          <c:logBase val="10"/>
          <c:orientation val="minMax"/>
          <c:max val="3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sortowania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953759"/>
        <c:crosses val="autoZero"/>
        <c:crossBetween val="midCat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 sz="10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</a:rPr>
                    <a:t>tysięcy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Apx to A*(n</a:t>
            </a:r>
            <a:r>
              <a:rPr lang="pl-PL" baseline="0"/>
              <a:t> log(n)) + 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A*(n log(n)) + 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534297147282819"/>
                  <c:y val="-1.8258928571428593E-2"/>
                </c:manualLayout>
              </c:layout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IntroSort!$D$16:$D$24</c:f>
              <c:numCache>
                <c:formatCode>General</c:formatCode>
                <c:ptCount val="9"/>
                <c:pt idx="0">
                  <c:v>664.38561897747252</c:v>
                </c:pt>
                <c:pt idx="1">
                  <c:v>4482.8921423310439</c:v>
                </c:pt>
                <c:pt idx="2">
                  <c:v>9965.7842846620879</c:v>
                </c:pt>
                <c:pt idx="3">
                  <c:v>61438.561897747255</c:v>
                </c:pt>
                <c:pt idx="4">
                  <c:v>132877.1237954945</c:v>
                </c:pt>
                <c:pt idx="5">
                  <c:v>780482.02372184058</c:v>
                </c:pt>
                <c:pt idx="6">
                  <c:v>1660964.0474436812</c:v>
                </c:pt>
                <c:pt idx="7">
                  <c:v>9465784.2846620865</c:v>
                </c:pt>
                <c:pt idx="8">
                  <c:v>19931568.569324173</c:v>
                </c:pt>
              </c:numCache>
            </c:numRef>
          </c:xVal>
          <c:yVal>
            <c:numRef>
              <c:f>IntroSort!$I$5:$I$13</c:f>
              <c:numCache>
                <c:formatCode>#,##0</c:formatCode>
                <c:ptCount val="9"/>
                <c:pt idx="0">
                  <c:v>886</c:v>
                </c:pt>
                <c:pt idx="1">
                  <c:v>4106</c:v>
                </c:pt>
                <c:pt idx="2">
                  <c:v>8661</c:v>
                </c:pt>
                <c:pt idx="3">
                  <c:v>47430</c:v>
                </c:pt>
                <c:pt idx="4">
                  <c:v>99108</c:v>
                </c:pt>
                <c:pt idx="5">
                  <c:v>519956</c:v>
                </c:pt>
                <c:pt idx="6">
                  <c:v>1146566</c:v>
                </c:pt>
                <c:pt idx="7">
                  <c:v>6314198</c:v>
                </c:pt>
                <c:pt idx="8">
                  <c:v>13615679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8E-41F5-8E9D-0F30D7E27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290928"/>
        <c:axId val="1003301728"/>
      </c:scatterChart>
      <c:valAx>
        <c:axId val="100329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301728"/>
        <c:crosses val="autoZero"/>
        <c:crossBetween val="midCat"/>
      </c:valAx>
      <c:valAx>
        <c:axId val="10033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29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IntroSort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IntroSort!$B$4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IntroSort!$A$5:$A$13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IntroSort!$B$5:$B$13</c:f>
              <c:numCache>
                <c:formatCode>#,##0</c:formatCode>
                <c:ptCount val="9"/>
                <c:pt idx="0">
                  <c:v>3403</c:v>
                </c:pt>
                <c:pt idx="1">
                  <c:v>20045</c:v>
                </c:pt>
                <c:pt idx="2">
                  <c:v>44182</c:v>
                </c:pt>
                <c:pt idx="3">
                  <c:v>276147</c:v>
                </c:pt>
                <c:pt idx="4">
                  <c:v>615103</c:v>
                </c:pt>
                <c:pt idx="5">
                  <c:v>3461422</c:v>
                </c:pt>
                <c:pt idx="6">
                  <c:v>7213021</c:v>
                </c:pt>
                <c:pt idx="7">
                  <c:v>37128885</c:v>
                </c:pt>
                <c:pt idx="8">
                  <c:v>75441727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2-490E-95C7-501440537894}"/>
            </c:ext>
          </c:extLst>
        </c:ser>
        <c:ser>
          <c:idx val="1"/>
          <c:order val="1"/>
          <c:tx>
            <c:strRef>
              <c:f>IntroSort!$C$4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IntroSort!$A$5:$A$13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IntroSort!$C$5:$C$13</c:f>
              <c:numCache>
                <c:formatCode>#,##0</c:formatCode>
                <c:ptCount val="9"/>
                <c:pt idx="0">
                  <c:v>3376</c:v>
                </c:pt>
                <c:pt idx="1">
                  <c:v>19389</c:v>
                </c:pt>
                <c:pt idx="2">
                  <c:v>44221</c:v>
                </c:pt>
                <c:pt idx="3">
                  <c:v>268488</c:v>
                </c:pt>
                <c:pt idx="4">
                  <c:v>587849</c:v>
                </c:pt>
                <c:pt idx="5">
                  <c:v>3347251</c:v>
                </c:pt>
                <c:pt idx="6">
                  <c:v>6878604</c:v>
                </c:pt>
                <c:pt idx="7">
                  <c:v>36305537</c:v>
                </c:pt>
                <c:pt idx="8">
                  <c:v>73824738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A2-490E-95C7-501440537894}"/>
            </c:ext>
          </c:extLst>
        </c:ser>
        <c:ser>
          <c:idx val="2"/>
          <c:order val="2"/>
          <c:tx>
            <c:strRef>
              <c:f>IntroSort!$D$4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IntroSort!$A$5:$A$13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IntroSort!$D$5:$D$13</c:f>
              <c:numCache>
                <c:formatCode>#,##0</c:formatCode>
                <c:ptCount val="9"/>
                <c:pt idx="0">
                  <c:v>2863</c:v>
                </c:pt>
                <c:pt idx="1">
                  <c:v>16440</c:v>
                </c:pt>
                <c:pt idx="2">
                  <c:v>37777</c:v>
                </c:pt>
                <c:pt idx="3">
                  <c:v>231894</c:v>
                </c:pt>
                <c:pt idx="4">
                  <c:v>524740</c:v>
                </c:pt>
                <c:pt idx="5">
                  <c:v>3087180</c:v>
                </c:pt>
                <c:pt idx="6">
                  <c:v>6522493</c:v>
                </c:pt>
                <c:pt idx="7">
                  <c:v>34498782</c:v>
                </c:pt>
                <c:pt idx="8">
                  <c:v>70605639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A2-490E-95C7-501440537894}"/>
            </c:ext>
          </c:extLst>
        </c:ser>
        <c:ser>
          <c:idx val="3"/>
          <c:order val="3"/>
          <c:tx>
            <c:strRef>
              <c:f>IntroSort!$E$4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IntroSort!$A$5:$A$13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IntroSort!$E$5:$E$13</c:f>
              <c:numCache>
                <c:formatCode>#,##0</c:formatCode>
                <c:ptCount val="9"/>
                <c:pt idx="0">
                  <c:v>2263</c:v>
                </c:pt>
                <c:pt idx="1">
                  <c:v>12355</c:v>
                </c:pt>
                <c:pt idx="2">
                  <c:v>29682</c:v>
                </c:pt>
                <c:pt idx="3">
                  <c:v>201798</c:v>
                </c:pt>
                <c:pt idx="4">
                  <c:v>430705</c:v>
                </c:pt>
                <c:pt idx="5">
                  <c:v>2436651</c:v>
                </c:pt>
                <c:pt idx="6">
                  <c:v>4498936</c:v>
                </c:pt>
                <c:pt idx="7">
                  <c:v>23460512</c:v>
                </c:pt>
                <c:pt idx="8">
                  <c:v>47120164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A2-490E-95C7-501440537894}"/>
            </c:ext>
          </c:extLst>
        </c:ser>
        <c:ser>
          <c:idx val="4"/>
          <c:order val="4"/>
          <c:tx>
            <c:strRef>
              <c:f>IntroSort!$F$4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IntroSort!$A$5:$A$13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IntroSort!$F$5:$F$13</c:f>
              <c:numCache>
                <c:formatCode>#,##0</c:formatCode>
                <c:ptCount val="9"/>
                <c:pt idx="0">
                  <c:v>3668</c:v>
                </c:pt>
                <c:pt idx="1">
                  <c:v>17424</c:v>
                </c:pt>
                <c:pt idx="2">
                  <c:v>36287</c:v>
                </c:pt>
                <c:pt idx="3">
                  <c:v>190087</c:v>
                </c:pt>
                <c:pt idx="4">
                  <c:v>416050</c:v>
                </c:pt>
                <c:pt idx="5">
                  <c:v>1384897</c:v>
                </c:pt>
                <c:pt idx="6">
                  <c:v>2620586</c:v>
                </c:pt>
                <c:pt idx="7">
                  <c:v>13439948</c:v>
                </c:pt>
                <c:pt idx="8">
                  <c:v>27752003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A2-490E-95C7-501440537894}"/>
            </c:ext>
          </c:extLst>
        </c:ser>
        <c:ser>
          <c:idx val="5"/>
          <c:order val="5"/>
          <c:tx>
            <c:strRef>
              <c:f>IntroSort!$G$4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IntroSort!$A$5:$A$13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IntroSort!$G$5:$G$13</c:f>
              <c:numCache>
                <c:formatCode>#,##0</c:formatCode>
                <c:ptCount val="9"/>
                <c:pt idx="0">
                  <c:v>3074</c:v>
                </c:pt>
                <c:pt idx="1">
                  <c:v>26742</c:v>
                </c:pt>
                <c:pt idx="2">
                  <c:v>55804</c:v>
                </c:pt>
                <c:pt idx="3">
                  <c:v>306731</c:v>
                </c:pt>
                <c:pt idx="4">
                  <c:v>681777</c:v>
                </c:pt>
                <c:pt idx="5">
                  <c:v>3798184</c:v>
                </c:pt>
                <c:pt idx="6">
                  <c:v>7682831</c:v>
                </c:pt>
                <c:pt idx="7">
                  <c:v>40229840</c:v>
                </c:pt>
                <c:pt idx="8">
                  <c:v>81653403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A2-490E-95C7-501440537894}"/>
            </c:ext>
          </c:extLst>
        </c:ser>
        <c:ser>
          <c:idx val="6"/>
          <c:order val="6"/>
          <c:tx>
            <c:strRef>
              <c:f>IntroSort!$H$4</c:f>
              <c:strCache>
                <c:ptCount val="1"/>
                <c:pt idx="0">
                  <c:v>99.7%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IntroSort!$A$5:$A$13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IntroSort!$H$5:$H$13</c:f>
              <c:numCache>
                <c:formatCode>#,##0</c:formatCode>
                <c:ptCount val="9"/>
                <c:pt idx="0">
                  <c:v>3220</c:v>
                </c:pt>
                <c:pt idx="1">
                  <c:v>24537</c:v>
                </c:pt>
                <c:pt idx="2">
                  <c:v>59986</c:v>
                </c:pt>
                <c:pt idx="3">
                  <c:v>370489</c:v>
                </c:pt>
                <c:pt idx="4">
                  <c:v>775515</c:v>
                </c:pt>
                <c:pt idx="5">
                  <c:v>4270454</c:v>
                </c:pt>
                <c:pt idx="6">
                  <c:v>8994118</c:v>
                </c:pt>
                <c:pt idx="7">
                  <c:v>48420353</c:v>
                </c:pt>
                <c:pt idx="8">
                  <c:v>100956376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A2-490E-95C7-501440537894}"/>
            </c:ext>
          </c:extLst>
        </c:ser>
        <c:ser>
          <c:idx val="7"/>
          <c:order val="7"/>
          <c:tx>
            <c:strRef>
              <c:f>IntroSort!$I$3</c:f>
              <c:strCache>
                <c:ptCount val="1"/>
                <c:pt idx="0">
                  <c:v>Elementy posortowane w odwrotnej kolejności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IntroSort!$A$5:$A$13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IntroSort!$I$5:$I$13</c:f>
              <c:numCache>
                <c:formatCode>#,##0</c:formatCode>
                <c:ptCount val="9"/>
                <c:pt idx="0">
                  <c:v>886</c:v>
                </c:pt>
                <c:pt idx="1">
                  <c:v>4106</c:v>
                </c:pt>
                <c:pt idx="2">
                  <c:v>8661</c:v>
                </c:pt>
                <c:pt idx="3">
                  <c:v>47430</c:v>
                </c:pt>
                <c:pt idx="4">
                  <c:v>99108</c:v>
                </c:pt>
                <c:pt idx="5">
                  <c:v>519956</c:v>
                </c:pt>
                <c:pt idx="6">
                  <c:v>1146566</c:v>
                </c:pt>
                <c:pt idx="7">
                  <c:v>6314198</c:v>
                </c:pt>
                <c:pt idx="8">
                  <c:v>13615679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A2-490E-95C7-501440537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3759"/>
        <c:axId val="24680791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przybliżenie - 0%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IntroSort!$A$5:$A$13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IntroSort!$K$5:$K$13</c15:sqref>
                        </c15:formulaRef>
                      </c:ext>
                    </c:extLst>
                    <c:numCache>
                      <c:formatCode>#\ ##0.000000</c:formatCode>
                      <c:ptCount val="9"/>
                      <c:pt idx="0">
                        <c:v>287511.6749524434</c:v>
                      </c:pt>
                      <c:pt idx="1">
                        <c:v>302004.81264332531</c:v>
                      </c:pt>
                      <c:pt idx="2">
                        <c:v>322815.12428665068</c:v>
                      </c:pt>
                      <c:pt idx="3">
                        <c:v>518180.00024433783</c:v>
                      </c:pt>
                      <c:pt idx="4">
                        <c:v>789324.99048867554</c:v>
                      </c:pt>
                      <c:pt idx="5">
                        <c:v>3247308.7405542224</c:v>
                      </c:pt>
                      <c:pt idx="6">
                        <c:v>6589177.3811084442</c:v>
                      </c:pt>
                      <c:pt idx="7">
                        <c:v>36212364.786650665</c:v>
                      </c:pt>
                      <c:pt idx="8">
                        <c:v>75935238.57330133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B4A2-490E-95C7-50144053789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przybliżenie - 25%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IntroSort!$A$5:$A$13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IntroSort!$L$5:$L$13</c15:sqref>
                        </c15:formulaRef>
                      </c:ext>
                    </c:extLst>
                    <c:numCache>
                      <c:formatCode>#\ ##0.000000</c:formatCode>
                      <c:ptCount val="9"/>
                      <c:pt idx="0">
                        <c:v>248966.22978009598</c:v>
                      </c:pt>
                      <c:pt idx="1">
                        <c:v>263152.19535071979</c:v>
                      </c:pt>
                      <c:pt idx="2">
                        <c:v>283521.44670143962</c:v>
                      </c:pt>
                      <c:pt idx="3">
                        <c:v>474745.69800959737</c:v>
                      </c:pt>
                      <c:pt idx="4">
                        <c:v>740143.95601919456</c:v>
                      </c:pt>
                      <c:pt idx="5">
                        <c:v>3146032.4251199663</c:v>
                      </c:pt>
                      <c:pt idx="6">
                        <c:v>6417072.4502399322</c:v>
                      </c:pt>
                      <c:pt idx="7">
                        <c:v>35412416.701439597</c:v>
                      </c:pt>
                      <c:pt idx="8">
                        <c:v>74293391.402879193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B4A2-490E-95C7-50144053789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przybliżenie - 50%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IntroSort!$A$5:$A$13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IntroSort!$M$5:$M$13</c15:sqref>
                        </c15:formulaRef>
                      </c:ext>
                    </c:extLst>
                    <c:numCache>
                      <c:formatCode>#\ ##0.000000</c:formatCode>
                      <c:ptCount val="9"/>
                      <c:pt idx="0">
                        <c:v>192844.37816905393</c:v>
                      </c:pt>
                      <c:pt idx="1">
                        <c:v>206404.72726790456</c:v>
                      </c:pt>
                      <c:pt idx="2">
                        <c:v>225875.67253580914</c:v>
                      </c:pt>
                      <c:pt idx="3">
                        <c:v>408666.72690539423</c:v>
                      </c:pt>
                      <c:pt idx="4">
                        <c:v>662360.63381078839</c:v>
                      </c:pt>
                      <c:pt idx="5">
                        <c:v>2962146.8113174271</c:v>
                      </c:pt>
                      <c:pt idx="6">
                        <c:v>6088930.4226348549</c:v>
                      </c:pt>
                      <c:pt idx="7">
                        <c:v>33805548.535809122</c:v>
                      </c:pt>
                      <c:pt idx="8">
                        <c:v>70971830.071618244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B4A2-490E-95C7-50144053789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przybliżenie - 75%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IntroSort!$A$5:$A$13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IntroSort!$N$5:$N$13</c15:sqref>
                        </c15:formulaRef>
                      </c:ext>
                    </c:extLst>
                    <c:numCache>
                      <c:formatCode>#\ ##0.000000</c:formatCode>
                      <c:ptCount val="9"/>
                      <c:pt idx="0">
                        <c:v>242643.02766114238</c:v>
                      </c:pt>
                      <c:pt idx="1">
                        <c:v>251701.12845856772</c:v>
                      </c:pt>
                      <c:pt idx="2">
                        <c:v>264707.41491713544</c:v>
                      </c:pt>
                      <c:pt idx="3">
                        <c:v>386808.97611423634</c:v>
                      </c:pt>
                      <c:pt idx="4">
                        <c:v>556272.53222847264</c:v>
                      </c:pt>
                      <c:pt idx="5">
                        <c:v>2092493.6764279541</c:v>
                      </c:pt>
                      <c:pt idx="6">
                        <c:v>4181136.152855908</c:v>
                      </c:pt>
                      <c:pt idx="7">
                        <c:v>22695402.917135447</c:v>
                      </c:pt>
                      <c:pt idx="8">
                        <c:v>47521896.834270895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B4A2-490E-95C7-501440537894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przybliżenie - 95%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IntroSort!$A$5:$A$13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IntroSort!$O$5:$O$13</c15:sqref>
                        </c15:formulaRef>
                      </c:ext>
                    </c:extLst>
                    <c:numCache>
                      <c:formatCode>#\ ##0.000000</c:formatCode>
                      <c:ptCount val="9"/>
                      <c:pt idx="0">
                        <c:v>149524.00901571999</c:v>
                      </c:pt>
                      <c:pt idx="1">
                        <c:v>154828.93411789983</c:v>
                      </c:pt>
                      <c:pt idx="2">
                        <c:v>162446.13523579965</c:v>
                      </c:pt>
                      <c:pt idx="3">
                        <c:v>233955.56657199765</c:v>
                      </c:pt>
                      <c:pt idx="4">
                        <c:v>333202.80314399523</c:v>
                      </c:pt>
                      <c:pt idx="5">
                        <c:v>1232898.9196499703</c:v>
                      </c:pt>
                      <c:pt idx="6">
                        <c:v>2456123.5392999407</c:v>
                      </c:pt>
                      <c:pt idx="7">
                        <c:v>13299102.735799644</c:v>
                      </c:pt>
                      <c:pt idx="8">
                        <c:v>27838871.471599288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B4A2-490E-95C7-501440537894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przybliżenie - 99%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IntroSort!$A$5:$A$13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IntroSort!$P$5:$P$13</c15:sqref>
                        </c15:formulaRef>
                      </c:ext>
                    </c:extLst>
                    <c:numCache>
                      <c:formatCode>#\ ##0.000000</c:formatCode>
                      <c:ptCount val="9"/>
                      <c:pt idx="0">
                        <c:v>309930.69940483017</c:v>
                      </c:pt>
                      <c:pt idx="1">
                        <c:v>325619.44203622633</c:v>
                      </c:pt>
                      <c:pt idx="2">
                        <c:v>348146.49107245263</c:v>
                      </c:pt>
                      <c:pt idx="3">
                        <c:v>559627.90548301768</c:v>
                      </c:pt>
                      <c:pt idx="4">
                        <c:v>853140.8809660353</c:v>
                      </c:pt>
                      <c:pt idx="5">
                        <c:v>3513894.9060377204</c:v>
                      </c:pt>
                      <c:pt idx="6">
                        <c:v>7131449.512075441</c:v>
                      </c:pt>
                      <c:pt idx="7">
                        <c:v>39198388.572452642</c:v>
                      </c:pt>
                      <c:pt idx="8">
                        <c:v>82198183.144905284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B4A2-490E-95C7-501440537894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przybliżenie - 99.7%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IntroSort!$A$5:$A$13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IntroSort!$Q$5:$Q$13</c15:sqref>
                        </c15:formulaRef>
                      </c:ext>
                    </c:extLst>
                    <c:numCache>
                      <c:formatCode>#\ ##0.000000</c:formatCode>
                      <c:ptCount val="9"/>
                      <c:pt idx="0">
                        <c:v>173070.59882600838</c:v>
                      </c:pt>
                      <c:pt idx="1">
                        <c:v>192414.12569506277</c:v>
                      </c:pt>
                      <c:pt idx="2">
                        <c:v>220188.98239012557</c:v>
                      </c:pt>
                      <c:pt idx="3">
                        <c:v>480936.22760083713</c:v>
                      </c:pt>
                      <c:pt idx="4">
                        <c:v>842824.76520167419</c:v>
                      </c:pt>
                      <c:pt idx="5">
                        <c:v>4123416.9825104633</c:v>
                      </c:pt>
                      <c:pt idx="6">
                        <c:v>8583702.0650209263</c:v>
                      </c:pt>
                      <c:pt idx="7">
                        <c:v>48120821.890125558</c:v>
                      </c:pt>
                      <c:pt idx="8">
                        <c:v>101137669.78025112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B4A2-490E-95C7-501440537894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przybliżenie - elementy posortowane w odwrotnej kolejności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IntroSort!$A$5:$A$13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50000</c:v>
                      </c:pt>
                      <c:pt idx="6">
                        <c:v>100000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IntroSort!$R$5:$R$13</c15:sqref>
                        </c15:formulaRef>
                      </c:ext>
                    </c:extLst>
                    <c:numCache>
                      <c:formatCode>#\ ##0.000000</c:formatCode>
                      <c:ptCount val="9"/>
                      <c:pt idx="0">
                        <c:v>6658.1894892891141</c:v>
                      </c:pt>
                      <c:pt idx="1">
                        <c:v>9257.1146696683591</c:v>
                      </c:pt>
                      <c:pt idx="2">
                        <c:v>12988.842339336717</c:v>
                      </c:pt>
                      <c:pt idx="3">
                        <c:v>48021.883928911455</c:v>
                      </c:pt>
                      <c:pt idx="4">
                        <c:v>96643.8978578229</c:v>
                      </c:pt>
                      <c:pt idx="5">
                        <c:v>537412.21161139314</c:v>
                      </c:pt>
                      <c:pt idx="6">
                        <c:v>1136679.7232227861</c:v>
                      </c:pt>
                      <c:pt idx="7">
                        <c:v>6448741.8393367166</c:v>
                      </c:pt>
                      <c:pt idx="8">
                        <c:v>13571890.678673433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B4A2-490E-95C7-501440537894}"/>
                  </c:ext>
                </c:extLst>
              </c15:ser>
            </c15:filteredScatterSeries>
          </c:ext>
        </c:extLst>
      </c:scatterChart>
      <c:valAx>
        <c:axId val="203953759"/>
        <c:scaling>
          <c:logBase val="10"/>
          <c:orientation val="minMax"/>
          <c:max val="1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sortowanej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680791"/>
        <c:crosses val="autoZero"/>
        <c:crossBetween val="midCat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24680791"/>
        <c:scaling>
          <c:logBase val="10"/>
          <c:orientation val="minMax"/>
          <c:max val="110000000.00000001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sortowania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953759"/>
        <c:crosses val="autoZero"/>
        <c:crossBetween val="midCat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 sz="10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</a:rPr>
                    <a:t>tysięcy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czasów</a:t>
            </a:r>
            <a:r>
              <a:rPr lang="pl-PL" baseline="0"/>
              <a:t> sortowania danych różnymi algorytmami - 0 % początkowych elementów posortowanych</a:t>
            </a:r>
            <a:endParaRPr lang="pl-PL"/>
          </a:p>
        </c:rich>
      </c:tx>
      <c:layout>
        <c:manualLayout>
          <c:xMode val="edge"/>
          <c:yMode val="edge"/>
          <c:x val="0.12359459326527966"/>
          <c:y val="3.1468531468531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Porównanie!$B$3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Porównanie!$A$4:$A$12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Porównanie!$B$4:$B$12</c:f>
              <c:numCache>
                <c:formatCode>General</c:formatCode>
                <c:ptCount val="9"/>
                <c:pt idx="0">
                  <c:v>12533</c:v>
                </c:pt>
                <c:pt idx="1">
                  <c:v>58095</c:v>
                </c:pt>
                <c:pt idx="2">
                  <c:v>116420</c:v>
                </c:pt>
                <c:pt idx="3">
                  <c:v>622820</c:v>
                </c:pt>
                <c:pt idx="4">
                  <c:v>1286553</c:v>
                </c:pt>
                <c:pt idx="5">
                  <c:v>6891107</c:v>
                </c:pt>
                <c:pt idx="6">
                  <c:v>13997312</c:v>
                </c:pt>
                <c:pt idx="7">
                  <c:v>73226827</c:v>
                </c:pt>
                <c:pt idx="8">
                  <c:v>149774535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C-4726-BF4D-7EB83BFC0602}"/>
            </c:ext>
          </c:extLst>
        </c:ser>
        <c:ser>
          <c:idx val="1"/>
          <c:order val="1"/>
          <c:tx>
            <c:strRef>
              <c:f>Porównanie!$C$3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Porównanie!$A$4:$A$12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Porównanie!$C$4:$C$12</c:f>
              <c:numCache>
                <c:formatCode>General</c:formatCode>
                <c:ptCount val="9"/>
                <c:pt idx="0">
                  <c:v>6031</c:v>
                </c:pt>
                <c:pt idx="1">
                  <c:v>34748</c:v>
                </c:pt>
                <c:pt idx="2">
                  <c:v>67038</c:v>
                </c:pt>
                <c:pt idx="3">
                  <c:v>384089</c:v>
                </c:pt>
                <c:pt idx="4">
                  <c:v>826244</c:v>
                </c:pt>
                <c:pt idx="5">
                  <c:v>4465732</c:v>
                </c:pt>
                <c:pt idx="6">
                  <c:v>8957878</c:v>
                </c:pt>
                <c:pt idx="7">
                  <c:v>45498746</c:v>
                </c:pt>
                <c:pt idx="8">
                  <c:v>91805999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9C-4726-BF4D-7EB83BFC0602}"/>
            </c:ext>
          </c:extLst>
        </c:ser>
        <c:ser>
          <c:idx val="2"/>
          <c:order val="2"/>
          <c:tx>
            <c:strRef>
              <c:f>Porównanie!$D$3</c:f>
              <c:strCache>
                <c:ptCount val="1"/>
                <c:pt idx="0">
                  <c:v>IntroSort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Porównanie!$A$4:$A$12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Porównanie!$D$4:$D$12</c:f>
              <c:numCache>
                <c:formatCode>General</c:formatCode>
                <c:ptCount val="9"/>
                <c:pt idx="0">
                  <c:v>3403</c:v>
                </c:pt>
                <c:pt idx="1">
                  <c:v>20045</c:v>
                </c:pt>
                <c:pt idx="2">
                  <c:v>44182</c:v>
                </c:pt>
                <c:pt idx="3">
                  <c:v>276147</c:v>
                </c:pt>
                <c:pt idx="4">
                  <c:v>615103</c:v>
                </c:pt>
                <c:pt idx="5">
                  <c:v>3461422</c:v>
                </c:pt>
                <c:pt idx="6">
                  <c:v>7213021</c:v>
                </c:pt>
                <c:pt idx="7">
                  <c:v>37128885</c:v>
                </c:pt>
                <c:pt idx="8">
                  <c:v>75441727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9C-4726-BF4D-7EB83BFC0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049024"/>
        <c:axId val="1636046144"/>
      </c:scatterChart>
      <c:valAx>
        <c:axId val="1636049024"/>
        <c:scaling>
          <c:logBase val="10"/>
          <c:orientation val="minMax"/>
          <c:max val="1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w sortowanej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6144"/>
        <c:crosses val="autoZero"/>
        <c:crossBetween val="midCat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1636046144"/>
        <c:scaling>
          <c:logBase val="10"/>
          <c:orientation val="minMax"/>
          <c:max val="15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sortowania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9024"/>
        <c:crosses val="autoZero"/>
        <c:crossBetween val="midCat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 sz="10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</a:rPr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czasów</a:t>
            </a:r>
            <a:r>
              <a:rPr lang="pl-PL" baseline="0"/>
              <a:t> sortowania danych różnymi algorytmami - 25 % początkowych elementów posortowanych</a:t>
            </a:r>
            <a:endParaRPr lang="pl-PL"/>
          </a:p>
        </c:rich>
      </c:tx>
      <c:layout>
        <c:manualLayout>
          <c:xMode val="edge"/>
          <c:yMode val="edge"/>
          <c:x val="0.12359459326527966"/>
          <c:y val="3.1468531468531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Porównanie!$G$3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Porównanie!$F$4:$F$12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Porównanie!$G$4:$G$12</c:f>
              <c:numCache>
                <c:formatCode>General</c:formatCode>
                <c:ptCount val="9"/>
                <c:pt idx="0">
                  <c:v>12707</c:v>
                </c:pt>
                <c:pt idx="1">
                  <c:v>55079</c:v>
                </c:pt>
                <c:pt idx="2">
                  <c:v>111770</c:v>
                </c:pt>
                <c:pt idx="3">
                  <c:v>572085</c:v>
                </c:pt>
                <c:pt idx="4">
                  <c:v>1190640</c:v>
                </c:pt>
                <c:pt idx="5">
                  <c:v>6378155</c:v>
                </c:pt>
                <c:pt idx="6">
                  <c:v>12832194</c:v>
                </c:pt>
                <c:pt idx="7">
                  <c:v>66929159</c:v>
                </c:pt>
                <c:pt idx="8">
                  <c:v>136553055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C-4576-83C0-EEBC84C2345D}"/>
            </c:ext>
          </c:extLst>
        </c:ser>
        <c:ser>
          <c:idx val="1"/>
          <c:order val="1"/>
          <c:tx>
            <c:strRef>
              <c:f>Porównanie!$H$3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Porównanie!$F$4:$F$12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Porównanie!$H$4:$H$12</c:f>
              <c:numCache>
                <c:formatCode>General</c:formatCode>
                <c:ptCount val="9"/>
                <c:pt idx="0">
                  <c:v>5816</c:v>
                </c:pt>
                <c:pt idx="1">
                  <c:v>30892</c:v>
                </c:pt>
                <c:pt idx="2">
                  <c:v>66327</c:v>
                </c:pt>
                <c:pt idx="3">
                  <c:v>371058</c:v>
                </c:pt>
                <c:pt idx="4">
                  <c:v>813586</c:v>
                </c:pt>
                <c:pt idx="5">
                  <c:v>4322749</c:v>
                </c:pt>
                <c:pt idx="6">
                  <c:v>8655303</c:v>
                </c:pt>
                <c:pt idx="7">
                  <c:v>44848341</c:v>
                </c:pt>
                <c:pt idx="8">
                  <c:v>89784740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AC-4576-83C0-EEBC84C2345D}"/>
            </c:ext>
          </c:extLst>
        </c:ser>
        <c:ser>
          <c:idx val="2"/>
          <c:order val="2"/>
          <c:tx>
            <c:strRef>
              <c:f>Porównanie!$I$3</c:f>
              <c:strCache>
                <c:ptCount val="1"/>
                <c:pt idx="0">
                  <c:v>IntroSort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Porównanie!$F$4:$F$12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Porównanie!$I$4:$I$12</c:f>
              <c:numCache>
                <c:formatCode>General</c:formatCode>
                <c:ptCount val="9"/>
                <c:pt idx="0">
                  <c:v>3376</c:v>
                </c:pt>
                <c:pt idx="1">
                  <c:v>19389</c:v>
                </c:pt>
                <c:pt idx="2">
                  <c:v>44221</c:v>
                </c:pt>
                <c:pt idx="3">
                  <c:v>268488</c:v>
                </c:pt>
                <c:pt idx="4">
                  <c:v>587849</c:v>
                </c:pt>
                <c:pt idx="5">
                  <c:v>3347251</c:v>
                </c:pt>
                <c:pt idx="6">
                  <c:v>6878604</c:v>
                </c:pt>
                <c:pt idx="7">
                  <c:v>36305537</c:v>
                </c:pt>
                <c:pt idx="8">
                  <c:v>73824738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C-4576-83C0-EEBC84C23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049024"/>
        <c:axId val="1636046144"/>
      </c:scatterChart>
      <c:valAx>
        <c:axId val="163604902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w sortowanej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6144"/>
        <c:crosses val="autoZero"/>
        <c:crossBetween val="midCat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1636046144"/>
        <c:scaling>
          <c:logBase val="10"/>
          <c:orientation val="minMax"/>
          <c:max val="14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sortowania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9024"/>
        <c:crosses val="autoZero"/>
        <c:crossBetween val="midCat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 sz="10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</a:rPr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czasów</a:t>
            </a:r>
            <a:r>
              <a:rPr lang="pl-PL" baseline="0"/>
              <a:t> sortowania danych różnymi algorytmami - 50 % początkowych elementów posortowanych</a:t>
            </a:r>
            <a:endParaRPr lang="pl-PL"/>
          </a:p>
        </c:rich>
      </c:tx>
      <c:layout>
        <c:manualLayout>
          <c:xMode val="edge"/>
          <c:yMode val="edge"/>
          <c:x val="0.12359459326527966"/>
          <c:y val="3.1468531468531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Porównanie!$L$3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Porównanie!$K$4:$K$12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Porównanie!$L$4:$L$12</c:f>
              <c:numCache>
                <c:formatCode>General</c:formatCode>
                <c:ptCount val="9"/>
                <c:pt idx="0">
                  <c:v>11457</c:v>
                </c:pt>
                <c:pt idx="1">
                  <c:v>50772</c:v>
                </c:pt>
                <c:pt idx="2">
                  <c:v>101049</c:v>
                </c:pt>
                <c:pt idx="3">
                  <c:v>530071</c:v>
                </c:pt>
                <c:pt idx="4">
                  <c:v>1097900</c:v>
                </c:pt>
                <c:pt idx="5">
                  <c:v>5766043</c:v>
                </c:pt>
                <c:pt idx="6">
                  <c:v>11489823</c:v>
                </c:pt>
                <c:pt idx="7">
                  <c:v>60238880</c:v>
                </c:pt>
                <c:pt idx="8">
                  <c:v>123566594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C-450A-8648-EABB295624F3}"/>
            </c:ext>
          </c:extLst>
        </c:ser>
        <c:ser>
          <c:idx val="1"/>
          <c:order val="1"/>
          <c:tx>
            <c:strRef>
              <c:f>Porównanie!$M$3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Porównanie!$K$4:$K$12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Porównanie!$M$4:$M$12</c:f>
              <c:numCache>
                <c:formatCode>General</c:formatCode>
                <c:ptCount val="9"/>
                <c:pt idx="0">
                  <c:v>4999</c:v>
                </c:pt>
                <c:pt idx="1">
                  <c:v>26899</c:v>
                </c:pt>
                <c:pt idx="2">
                  <c:v>57442</c:v>
                </c:pt>
                <c:pt idx="3">
                  <c:v>330670</c:v>
                </c:pt>
                <c:pt idx="4">
                  <c:v>733046</c:v>
                </c:pt>
                <c:pt idx="5">
                  <c:v>4680839</c:v>
                </c:pt>
                <c:pt idx="6">
                  <c:v>34502985</c:v>
                </c:pt>
                <c:pt idx="7">
                  <c:v>751877219</c:v>
                </c:pt>
                <c:pt idx="8">
                  <c:v>2658218998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DC-450A-8648-EABB295624F3}"/>
            </c:ext>
          </c:extLst>
        </c:ser>
        <c:ser>
          <c:idx val="2"/>
          <c:order val="2"/>
          <c:tx>
            <c:strRef>
              <c:f>Porównanie!$N$3</c:f>
              <c:strCache>
                <c:ptCount val="1"/>
                <c:pt idx="0">
                  <c:v>IntroSort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Porównanie!$K$4:$K$12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Porównanie!$N$4:$N$12</c:f>
              <c:numCache>
                <c:formatCode>General</c:formatCode>
                <c:ptCount val="9"/>
                <c:pt idx="0">
                  <c:v>2863</c:v>
                </c:pt>
                <c:pt idx="1">
                  <c:v>16440</c:v>
                </c:pt>
                <c:pt idx="2">
                  <c:v>37777</c:v>
                </c:pt>
                <c:pt idx="3">
                  <c:v>231894</c:v>
                </c:pt>
                <c:pt idx="4">
                  <c:v>524740</c:v>
                </c:pt>
                <c:pt idx="5">
                  <c:v>3087180</c:v>
                </c:pt>
                <c:pt idx="6">
                  <c:v>6522493</c:v>
                </c:pt>
                <c:pt idx="7">
                  <c:v>34498782</c:v>
                </c:pt>
                <c:pt idx="8">
                  <c:v>70605639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DC-450A-8648-EABB29562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049024"/>
        <c:axId val="1636046144"/>
      </c:scatterChart>
      <c:valAx>
        <c:axId val="1636049024"/>
        <c:scaling>
          <c:logBase val="10"/>
          <c:orientation val="minMax"/>
          <c:max val="1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w sortowanej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6144"/>
        <c:crosses val="autoZero"/>
        <c:crossBetween val="midCat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1636046144"/>
        <c:scaling>
          <c:logBase val="10"/>
          <c:orientation val="minMax"/>
          <c:max val="3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sortowania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9024"/>
        <c:crosses val="autoZero"/>
        <c:crossBetween val="midCat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 sz="10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</a:rPr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31</xdr:row>
      <xdr:rowOff>12700</xdr:rowOff>
    </xdr:from>
    <xdr:to>
      <xdr:col>11</xdr:col>
      <xdr:colOff>762000</xdr:colOff>
      <xdr:row>68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3E1F0-BAAB-6AF9-C737-096CCF41C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136525</xdr:colOff>
      <xdr:row>14</xdr:row>
      <xdr:rowOff>0</xdr:rowOff>
    </xdr:from>
    <xdr:to>
      <xdr:col>6</xdr:col>
      <xdr:colOff>1127125</xdr:colOff>
      <xdr:row>28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DCB036-5C23-50B9-2BED-FE9641FFD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11</xdr:col>
      <xdr:colOff>0</xdr:colOff>
      <xdr:row>3</xdr:row>
      <xdr:rowOff>0</xdr:rowOff>
    </xdr:from>
    <xdr:ext cx="1885388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F4F2F61-9130-470A-BAF1-534BFD2EA35E}"/>
                </a:ext>
              </a:extLst>
            </xdr:cNvPr>
            <xdr:cNvSpPr txBox="1"/>
          </xdr:nvSpPr>
          <xdr:spPr>
            <a:xfrm>
              <a:off x="16205200" y="571500"/>
              <a:ext cx="188538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6.864080(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func>
                    <m:r>
                      <a:rPr lang="pl-PL" sz="1100" b="0" i="1">
                        <a:latin typeface="Cambria Math" panose="02040503050406030204" pitchFamily="18" charset="0"/>
                      </a:rPr>
                      <m:t>) + 517026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F4F2F61-9130-470A-BAF1-534BFD2EA35E}"/>
                </a:ext>
              </a:extLst>
            </xdr:cNvPr>
            <xdr:cNvSpPr txBox="1"/>
          </xdr:nvSpPr>
          <xdr:spPr>
            <a:xfrm>
              <a:off x="16205200" y="571500"/>
              <a:ext cx="188538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6.864080(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log_2⁡𝑛</a:t>
              </a:r>
              <a:r>
                <a:rPr lang="pl-PL" sz="1100" b="0" i="0">
                  <a:latin typeface="Cambria Math" panose="02040503050406030204" pitchFamily="18" charset="0"/>
                </a:rPr>
                <a:t>) + 517026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3</xdr:row>
      <xdr:rowOff>0</xdr:rowOff>
    </xdr:from>
    <xdr:ext cx="1885388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A5E7F7F-FF24-4CEC-9901-41C3C184FF50}"/>
                </a:ext>
              </a:extLst>
            </xdr:cNvPr>
            <xdr:cNvSpPr txBox="1"/>
          </xdr:nvSpPr>
          <xdr:spPr>
            <a:xfrm>
              <a:off x="19043650" y="571500"/>
              <a:ext cx="188538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6.206536(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func>
                    <m:r>
                      <a:rPr lang="pl-PL" sz="1100" b="0" i="1">
                        <a:latin typeface="Cambria Math" panose="02040503050406030204" pitchFamily="18" charset="0"/>
                      </a:rPr>
                      <m:t>) + 438236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A5E7F7F-FF24-4CEC-9901-41C3C184FF50}"/>
                </a:ext>
              </a:extLst>
            </xdr:cNvPr>
            <xdr:cNvSpPr txBox="1"/>
          </xdr:nvSpPr>
          <xdr:spPr>
            <a:xfrm>
              <a:off x="19043650" y="571500"/>
              <a:ext cx="188538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6.206536(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log_2⁡𝑛</a:t>
              </a:r>
              <a:r>
                <a:rPr lang="pl-PL" sz="1100" b="0" i="0">
                  <a:latin typeface="Cambria Math" panose="02040503050406030204" pitchFamily="18" charset="0"/>
                </a:rPr>
                <a:t>) + 438236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3</xdr:row>
      <xdr:rowOff>0</xdr:rowOff>
    </xdr:from>
    <xdr:ext cx="191642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0D25C2C-8173-4097-9158-EBDD48972E3F}"/>
                </a:ext>
              </a:extLst>
            </xdr:cNvPr>
            <xdr:cNvSpPr txBox="1"/>
          </xdr:nvSpPr>
          <xdr:spPr>
            <a:xfrm>
              <a:off x="21882100" y="571500"/>
              <a:ext cx="191642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5.539989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func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 + 372758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0D25C2C-8173-4097-9158-EBDD48972E3F}"/>
                </a:ext>
              </a:extLst>
            </xdr:cNvPr>
            <xdr:cNvSpPr txBox="1"/>
          </xdr:nvSpPr>
          <xdr:spPr>
            <a:xfrm>
              <a:off x="21882100" y="571500"/>
              <a:ext cx="191642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5.539989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(𝑛 log_2⁡𝑛) </a:t>
              </a:r>
              <a:r>
                <a:rPr lang="pl-PL" sz="1100" b="0" i="0">
                  <a:latin typeface="Cambria Math" panose="02040503050406030204" pitchFamily="18" charset="0"/>
                </a:rPr>
                <a:t> + 372758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3</xdr:row>
      <xdr:rowOff>0</xdr:rowOff>
    </xdr:from>
    <xdr:ext cx="1873205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15FBFD8-D02D-4E14-913B-97C017ABB0D8}"/>
                </a:ext>
              </a:extLst>
            </xdr:cNvPr>
            <xdr:cNvSpPr txBox="1"/>
          </xdr:nvSpPr>
          <xdr:spPr>
            <a:xfrm>
              <a:off x="13366750" y="571500"/>
              <a:ext cx="187320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7.527292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</m:func>
                        <m:r>
                          <m:rPr>
                            <m:nor/>
                          </m:rPr>
                          <a:rPr lang="pl-PL">
                            <a:effectLst/>
                          </a:rPr>
                          <m:t> 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+527760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15FBFD8-D02D-4E14-913B-97C017ABB0D8}"/>
                </a:ext>
              </a:extLst>
            </xdr:cNvPr>
            <xdr:cNvSpPr txBox="1"/>
          </xdr:nvSpPr>
          <xdr:spPr>
            <a:xfrm>
              <a:off x="13366750" y="571500"/>
              <a:ext cx="187320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7.527292(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log_2⁡𝑛 "</a:t>
              </a:r>
              <a:r>
                <a:rPr lang="pl-PL" i="0">
                  <a:effectLst/>
                </a:rPr>
                <a:t> </a:t>
              </a:r>
              <a:r>
                <a:rPr lang="pl-PL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latin typeface="Cambria Math" panose="02040503050406030204" pitchFamily="18" charset="0"/>
                </a:rPr>
                <a:t>+527760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14</xdr:col>
      <xdr:colOff>0</xdr:colOff>
      <xdr:row>3</xdr:row>
      <xdr:rowOff>0</xdr:rowOff>
    </xdr:from>
    <xdr:ext cx="191642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54DCE8A-5694-4F09-8F2E-19A4B3388229}"/>
                </a:ext>
              </a:extLst>
            </xdr:cNvPr>
            <xdr:cNvSpPr txBox="1"/>
          </xdr:nvSpPr>
          <xdr:spPr>
            <a:xfrm>
              <a:off x="24720550" y="571500"/>
              <a:ext cx="191642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4.997654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func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 + 371449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54DCE8A-5694-4F09-8F2E-19A4B3388229}"/>
                </a:ext>
              </a:extLst>
            </xdr:cNvPr>
            <xdr:cNvSpPr txBox="1"/>
          </xdr:nvSpPr>
          <xdr:spPr>
            <a:xfrm>
              <a:off x="24720550" y="571500"/>
              <a:ext cx="191642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4.997654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(𝑛 log_2⁡𝑛) </a:t>
              </a:r>
              <a:r>
                <a:rPr lang="pl-PL" sz="1100" b="0" i="0">
                  <a:latin typeface="Cambria Math" panose="02040503050406030204" pitchFamily="18" charset="0"/>
                </a:rPr>
                <a:t> + 371449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3</xdr:row>
      <xdr:rowOff>0</xdr:rowOff>
    </xdr:from>
    <xdr:ext cx="191642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35DB89B-C2C8-4114-AD64-625FC5E7FCF1}"/>
                </a:ext>
              </a:extLst>
            </xdr:cNvPr>
            <xdr:cNvSpPr txBox="1"/>
          </xdr:nvSpPr>
          <xdr:spPr>
            <a:xfrm>
              <a:off x="27559000" y="571500"/>
              <a:ext cx="191642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4.892551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func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+ 366508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35DB89B-C2C8-4114-AD64-625FC5E7FCF1}"/>
                </a:ext>
              </a:extLst>
            </xdr:cNvPr>
            <xdr:cNvSpPr txBox="1"/>
          </xdr:nvSpPr>
          <xdr:spPr>
            <a:xfrm>
              <a:off x="27559000" y="571500"/>
              <a:ext cx="191642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4.892551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(𝑛 log_2⁡𝑛)  </a:t>
              </a:r>
              <a:r>
                <a:rPr lang="pl-PL" sz="1100" b="0" i="0">
                  <a:latin typeface="Cambria Math" panose="02040503050406030204" pitchFamily="18" charset="0"/>
                </a:rPr>
                <a:t>+ 366508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3</xdr:row>
      <xdr:rowOff>0</xdr:rowOff>
    </xdr:from>
    <xdr:ext cx="191642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F1D6C42-EF16-4EA0-AB1A-FD9AED505F7C}"/>
                </a:ext>
              </a:extLst>
            </xdr:cNvPr>
            <xdr:cNvSpPr txBox="1"/>
          </xdr:nvSpPr>
          <xdr:spPr>
            <a:xfrm>
              <a:off x="30397450" y="571500"/>
              <a:ext cx="191642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4.886519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func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+ 393613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F1D6C42-EF16-4EA0-AB1A-FD9AED505F7C}"/>
                </a:ext>
              </a:extLst>
            </xdr:cNvPr>
            <xdr:cNvSpPr txBox="1"/>
          </xdr:nvSpPr>
          <xdr:spPr>
            <a:xfrm>
              <a:off x="30397450" y="571500"/>
              <a:ext cx="191642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4.886519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(𝑛 log_2⁡𝑛)  </a:t>
              </a:r>
              <a:r>
                <a:rPr lang="pl-PL" sz="1100" b="0" i="0">
                  <a:latin typeface="Cambria Math" panose="02040503050406030204" pitchFamily="18" charset="0"/>
                </a:rPr>
                <a:t>+ 393613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3</xdr:row>
      <xdr:rowOff>0</xdr:rowOff>
    </xdr:from>
    <xdr:ext cx="191642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292DC3F-5E0A-4400-9B11-FBBD44ACF5CB}"/>
                </a:ext>
              </a:extLst>
            </xdr:cNvPr>
            <xdr:cNvSpPr txBox="1"/>
          </xdr:nvSpPr>
          <xdr:spPr>
            <a:xfrm>
              <a:off x="33235900" y="571500"/>
              <a:ext cx="191642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4.884369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func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+ 368606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292DC3F-5E0A-4400-9B11-FBBD44ACF5CB}"/>
                </a:ext>
              </a:extLst>
            </xdr:cNvPr>
            <xdr:cNvSpPr txBox="1"/>
          </xdr:nvSpPr>
          <xdr:spPr>
            <a:xfrm>
              <a:off x="33235900" y="571500"/>
              <a:ext cx="191642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4.884369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(𝑛 log_2⁡𝑛)  </a:t>
              </a:r>
              <a:r>
                <a:rPr lang="pl-PL" sz="1100" b="0" i="0">
                  <a:latin typeface="Cambria Math" panose="02040503050406030204" pitchFamily="18" charset="0"/>
                </a:rPr>
                <a:t>+ 368606</a:t>
              </a:r>
              <a:endParaRPr lang="pl-PL" sz="1100"/>
            </a:p>
          </xdr:txBody>
        </xdr:sp>
      </mc:Fallback>
    </mc:AlternateContent>
    <xdr:clientData/>
  </xdr:oneCellAnchor>
  <xdr:twoCellAnchor editAs="oneCell">
    <xdr:from>
      <xdr:col>0</xdr:col>
      <xdr:colOff>57150</xdr:colOff>
      <xdr:row>14</xdr:row>
      <xdr:rowOff>38101</xdr:rowOff>
    </xdr:from>
    <xdr:to>
      <xdr:col>2</xdr:col>
      <xdr:colOff>400141</xdr:colOff>
      <xdr:row>22</xdr:row>
      <xdr:rowOff>6350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FBA097A-0E41-B7BA-C709-11461D9DB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2705101"/>
          <a:ext cx="3225891" cy="1492249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14</xdr:row>
      <xdr:rowOff>0</xdr:rowOff>
    </xdr:from>
    <xdr:ext cx="493918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BC2176B-4294-42A9-80AC-F0FE0EC69DB0}"/>
                </a:ext>
              </a:extLst>
            </xdr:cNvPr>
            <xdr:cNvSpPr txBox="1"/>
          </xdr:nvSpPr>
          <xdr:spPr>
            <a:xfrm>
              <a:off x="7683500" y="3041650"/>
              <a:ext cx="49391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func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BC2176B-4294-42A9-80AC-F0FE0EC69DB0}"/>
                </a:ext>
              </a:extLst>
            </xdr:cNvPr>
            <xdr:cNvSpPr txBox="1"/>
          </xdr:nvSpPr>
          <xdr:spPr>
            <a:xfrm>
              <a:off x="7683500" y="3041650"/>
              <a:ext cx="49391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 log_2⁡𝑛</a:t>
              </a:r>
              <a:endParaRPr lang="pl-PL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CFF34A6-854F-46CC-A245-46072CC34BF4}"/>
            </a:ext>
          </a:extLst>
        </xdr:cNvPr>
        <xdr:cNvSpPr txBox="1"/>
      </xdr:nvSpPr>
      <xdr:spPr>
        <a:xfrm>
          <a:off x="13055600" y="95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13</xdr:col>
      <xdr:colOff>0</xdr:colOff>
      <xdr:row>3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3D3F22-B66C-425B-A207-0F29C046877E}"/>
            </a:ext>
          </a:extLst>
        </xdr:cNvPr>
        <xdr:cNvSpPr txBox="1"/>
      </xdr:nvSpPr>
      <xdr:spPr>
        <a:xfrm>
          <a:off x="14846300" y="95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twoCellAnchor editAs="oneCell">
    <xdr:from>
      <xdr:col>0</xdr:col>
      <xdr:colOff>12701</xdr:colOff>
      <xdr:row>13</xdr:row>
      <xdr:rowOff>184150</xdr:rowOff>
    </xdr:from>
    <xdr:to>
      <xdr:col>2</xdr:col>
      <xdr:colOff>262279</xdr:colOff>
      <xdr:row>23</xdr:row>
      <xdr:rowOff>146050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55540BE-8869-D7EA-FCB7-B7ED71F0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1" y="2660650"/>
          <a:ext cx="3132478" cy="1866900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14</xdr:row>
      <xdr:rowOff>0</xdr:rowOff>
    </xdr:from>
    <xdr:ext cx="493918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EA65F844-1132-41E7-BF3A-0CF794F8362D}"/>
                </a:ext>
              </a:extLst>
            </xdr:cNvPr>
            <xdr:cNvSpPr txBox="1"/>
          </xdr:nvSpPr>
          <xdr:spPr>
            <a:xfrm>
              <a:off x="7683500" y="3048000"/>
              <a:ext cx="49391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func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EA65F844-1132-41E7-BF3A-0CF794F8362D}"/>
                </a:ext>
              </a:extLst>
            </xdr:cNvPr>
            <xdr:cNvSpPr txBox="1"/>
          </xdr:nvSpPr>
          <xdr:spPr>
            <a:xfrm>
              <a:off x="7683500" y="3048000"/>
              <a:ext cx="49391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 log_2⁡𝑛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17</xdr:row>
      <xdr:rowOff>0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94A1CEBB-C4DA-4184-9635-FF27D4AB10C4}"/>
            </a:ext>
          </a:extLst>
        </xdr:cNvPr>
        <xdr:cNvSpPr txBox="1"/>
      </xdr:nvSpPr>
      <xdr:spPr>
        <a:xfrm>
          <a:off x="11264900" y="95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10</xdr:col>
      <xdr:colOff>0</xdr:colOff>
      <xdr:row>17</xdr:row>
      <xdr:rowOff>0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BFDA14AB-415B-4AB4-BDFF-EA04C413ECCD}"/>
            </a:ext>
          </a:extLst>
        </xdr:cNvPr>
        <xdr:cNvSpPr txBox="1"/>
      </xdr:nvSpPr>
      <xdr:spPr>
        <a:xfrm>
          <a:off x="13055600" y="95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4</xdr:col>
      <xdr:colOff>323850</xdr:colOff>
      <xdr:row>13</xdr:row>
      <xdr:rowOff>177800</xdr:rowOff>
    </xdr:from>
    <xdr:to>
      <xdr:col>6</xdr:col>
      <xdr:colOff>1314450</xdr:colOff>
      <xdr:row>28</xdr:row>
      <xdr:rowOff>165100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7D277377-4C15-4815-998E-5FC56FB57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0</xdr:colOff>
      <xdr:row>3</xdr:row>
      <xdr:rowOff>0</xdr:rowOff>
    </xdr:from>
    <xdr:ext cx="178132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79C056B7-29FE-4C38-B158-886611CEEEC1}"/>
                </a:ext>
              </a:extLst>
            </xdr:cNvPr>
            <xdr:cNvSpPr txBox="1"/>
          </xdr:nvSpPr>
          <xdr:spPr>
            <a:xfrm>
              <a:off x="1336675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4.619574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func>
                    <m:func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log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fName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)+444150</m:t>
                      </m:r>
                    </m:e>
                  </m:func>
                </m:oMath>
              </a14:m>
              <a:endParaRPr lang="pl-PL" sz="1100"/>
            </a:p>
          </xdr:txBody>
        </xdr:sp>
      </mc:Choice>
      <mc:Fallback xmlns="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79C056B7-29FE-4C38-B158-886611CEEEC1}"/>
                </a:ext>
              </a:extLst>
            </xdr:cNvPr>
            <xdr:cNvSpPr txBox="1"/>
          </xdr:nvSpPr>
          <xdr:spPr>
            <a:xfrm>
              <a:off x="1336675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4.619574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log_2⁡〖𝑛)+444150〗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3</xdr:row>
      <xdr:rowOff>0</xdr:rowOff>
    </xdr:from>
    <xdr:ext cx="178132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1A1D44E-8FBB-4D7B-8852-F7B63B69B2C5}"/>
                </a:ext>
              </a:extLst>
            </xdr:cNvPr>
            <xdr:cNvSpPr txBox="1"/>
          </xdr:nvSpPr>
          <xdr:spPr>
            <a:xfrm>
              <a:off x="1620520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4.524259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func>
                    <m:func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log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fName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)+433815</m:t>
                      </m:r>
                    </m:e>
                  </m:func>
                </m:oMath>
              </a14:m>
              <a:endParaRPr lang="pl-PL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1A1D44E-8FBB-4D7B-8852-F7B63B69B2C5}"/>
                </a:ext>
              </a:extLst>
            </xdr:cNvPr>
            <xdr:cNvSpPr txBox="1"/>
          </xdr:nvSpPr>
          <xdr:spPr>
            <a:xfrm>
              <a:off x="1620520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4.524259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log_2⁡〖𝑛)+433815〗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3</xdr:row>
      <xdr:rowOff>0</xdr:rowOff>
    </xdr:from>
    <xdr:ext cx="2541913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A13CAF2-C7DF-4539-ABBC-4C21A6078D1D}"/>
                </a:ext>
              </a:extLst>
            </xdr:cNvPr>
            <xdr:cNvSpPr txBox="1"/>
          </xdr:nvSpPr>
          <xdr:spPr>
            <a:xfrm>
              <a:off x="19043650" y="571500"/>
              <a:ext cx="2541913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0.002334 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pl-PL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</a:rPr>
                      <m:t>+331.516155 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 −5444802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A13CAF2-C7DF-4539-ABBC-4C21A6078D1D}"/>
                </a:ext>
              </a:extLst>
            </xdr:cNvPr>
            <xdr:cNvSpPr txBox="1"/>
          </xdr:nvSpPr>
          <xdr:spPr>
            <a:xfrm>
              <a:off x="19043650" y="571500"/>
              <a:ext cx="2541913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i="0">
                  <a:latin typeface="Cambria Math" panose="02040503050406030204" pitchFamily="18" charset="0"/>
                </a:rPr>
                <a:t>〖</a:t>
              </a:r>
              <a:r>
                <a:rPr lang="pl-PL" sz="1100" b="0" i="0">
                  <a:latin typeface="Cambria Math" panose="02040503050406030204" pitchFamily="18" charset="0"/>
                </a:rPr>
                <a:t>0.002334 𝑛〗^</a:t>
              </a:r>
              <a:r>
                <a:rPr lang="pl-PL" sz="1100" i="0">
                  <a:latin typeface="Cambria Math" panose="02040503050406030204" pitchFamily="18" charset="0"/>
                </a:rPr>
                <a:t>2</a:t>
              </a:r>
              <a:r>
                <a:rPr lang="pl-PL" sz="1100" b="0" i="0">
                  <a:latin typeface="Cambria Math" panose="02040503050406030204" pitchFamily="18" charset="0"/>
                </a:rPr>
                <a:t>+331.516155 𝑛 −5444802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3</xdr:row>
      <xdr:rowOff>0</xdr:rowOff>
    </xdr:from>
    <xdr:ext cx="2541914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CBE165-F436-4660-BC20-E7E0B7DC61BB}"/>
                </a:ext>
              </a:extLst>
            </xdr:cNvPr>
            <xdr:cNvSpPr txBox="1"/>
          </xdr:nvSpPr>
          <xdr:spPr>
            <a:xfrm>
              <a:off x="21882100" y="571500"/>
              <a:ext cx="2541914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0.001023 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pl-PL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</a:rPr>
                      <m:t>+588.311129 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 −8334504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CBE165-F436-4660-BC20-E7E0B7DC61BB}"/>
                </a:ext>
              </a:extLst>
            </xdr:cNvPr>
            <xdr:cNvSpPr txBox="1"/>
          </xdr:nvSpPr>
          <xdr:spPr>
            <a:xfrm>
              <a:off x="21882100" y="571500"/>
              <a:ext cx="2541914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i="0">
                  <a:latin typeface="Cambria Math" panose="02040503050406030204" pitchFamily="18" charset="0"/>
                </a:rPr>
                <a:t>〖</a:t>
              </a:r>
              <a:r>
                <a:rPr lang="pl-PL" sz="1100" b="0" i="0">
                  <a:latin typeface="Cambria Math" panose="02040503050406030204" pitchFamily="18" charset="0"/>
                </a:rPr>
                <a:t>0.001023 𝑛〗^</a:t>
              </a:r>
              <a:r>
                <a:rPr lang="pl-PL" sz="1100" i="0">
                  <a:latin typeface="Cambria Math" panose="02040503050406030204" pitchFamily="18" charset="0"/>
                </a:rPr>
                <a:t>2</a:t>
              </a:r>
              <a:r>
                <a:rPr lang="pl-PL" sz="1100" b="0" i="0">
                  <a:latin typeface="Cambria Math" panose="02040503050406030204" pitchFamily="18" charset="0"/>
                </a:rPr>
                <a:t>+588.311129 𝑛 −8334504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14</xdr:col>
      <xdr:colOff>0</xdr:colOff>
      <xdr:row>3</xdr:row>
      <xdr:rowOff>0</xdr:rowOff>
    </xdr:from>
    <xdr:ext cx="2385718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2D8EE26-5C92-423E-B966-A9CBDD7B2E4B}"/>
                </a:ext>
              </a:extLst>
            </xdr:cNvPr>
            <xdr:cNvSpPr txBox="1"/>
          </xdr:nvSpPr>
          <xdr:spPr>
            <a:xfrm>
              <a:off x="24720550" y="571500"/>
              <a:ext cx="2385718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0.000071 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pl-PL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</a:rPr>
                      <m:t>+52.095920 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 −249885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2D8EE26-5C92-423E-B966-A9CBDD7B2E4B}"/>
                </a:ext>
              </a:extLst>
            </xdr:cNvPr>
            <xdr:cNvSpPr txBox="1"/>
          </xdr:nvSpPr>
          <xdr:spPr>
            <a:xfrm>
              <a:off x="24720550" y="571500"/>
              <a:ext cx="2385718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i="0">
                  <a:latin typeface="Cambria Math" panose="02040503050406030204" pitchFamily="18" charset="0"/>
                </a:rPr>
                <a:t>〖</a:t>
              </a:r>
              <a:r>
                <a:rPr lang="pl-PL" sz="1100" b="0" i="0">
                  <a:latin typeface="Cambria Math" panose="02040503050406030204" pitchFamily="18" charset="0"/>
                </a:rPr>
                <a:t>0.000071 𝑛〗^</a:t>
              </a:r>
              <a:r>
                <a:rPr lang="pl-PL" sz="1100" i="0">
                  <a:latin typeface="Cambria Math" panose="02040503050406030204" pitchFamily="18" charset="0"/>
                </a:rPr>
                <a:t>2</a:t>
              </a:r>
              <a:r>
                <a:rPr lang="pl-PL" sz="1100" b="0" i="0">
                  <a:latin typeface="Cambria Math" panose="02040503050406030204" pitchFamily="18" charset="0"/>
                </a:rPr>
                <a:t>+52.095920 𝑛 −249885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3</xdr:row>
      <xdr:rowOff>0</xdr:rowOff>
    </xdr:from>
    <xdr:ext cx="1703223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B37785E-D2FC-4D66-A7EE-A07880D66177}"/>
                </a:ext>
              </a:extLst>
            </xdr:cNvPr>
            <xdr:cNvSpPr txBox="1"/>
          </xdr:nvSpPr>
          <xdr:spPr>
            <a:xfrm>
              <a:off x="27559000" y="571500"/>
              <a:ext cx="170322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3.012076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func>
                    <m:func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log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fName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)+83003</m:t>
                      </m:r>
                    </m:e>
                  </m:func>
                </m:oMath>
              </a14:m>
              <a:endParaRPr lang="pl-PL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B37785E-D2FC-4D66-A7EE-A07880D66177}"/>
                </a:ext>
              </a:extLst>
            </xdr:cNvPr>
            <xdr:cNvSpPr txBox="1"/>
          </xdr:nvSpPr>
          <xdr:spPr>
            <a:xfrm>
              <a:off x="27559000" y="571500"/>
              <a:ext cx="170322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3.012076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log_2⁡〖𝑛)+83003〗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3</xdr:row>
      <xdr:rowOff>0</xdr:rowOff>
    </xdr:from>
    <xdr:ext cx="178132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16D281B-E4B9-4D2D-850B-094C04233F5F}"/>
                </a:ext>
              </a:extLst>
            </xdr:cNvPr>
            <xdr:cNvSpPr txBox="1"/>
          </xdr:nvSpPr>
          <xdr:spPr>
            <a:xfrm>
              <a:off x="3039745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6.110904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func>
                    <m:func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log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fName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)+630179</m:t>
                      </m:r>
                    </m:e>
                  </m:func>
                </m:oMath>
              </a14:m>
              <a:endParaRPr lang="pl-PL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16D281B-E4B9-4D2D-850B-094C04233F5F}"/>
                </a:ext>
              </a:extLst>
            </xdr:cNvPr>
            <xdr:cNvSpPr txBox="1"/>
          </xdr:nvSpPr>
          <xdr:spPr>
            <a:xfrm>
              <a:off x="3039745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6.110904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log_2⁡〖𝑛)+630179〗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3</xdr:row>
      <xdr:rowOff>0</xdr:rowOff>
    </xdr:from>
    <xdr:ext cx="1703223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9D4BDAD-88C2-4B2A-B9E8-F01E9CB1FDE2}"/>
                </a:ext>
              </a:extLst>
            </xdr:cNvPr>
            <xdr:cNvSpPr txBox="1"/>
          </xdr:nvSpPr>
          <xdr:spPr>
            <a:xfrm>
              <a:off x="33235900" y="571500"/>
              <a:ext cx="170322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1.103598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func>
                    <m:func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log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fName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)+90389</m:t>
                      </m:r>
                    </m:e>
                  </m:func>
                </m:oMath>
              </a14:m>
              <a:endParaRPr lang="pl-PL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9D4BDAD-88C2-4B2A-B9E8-F01E9CB1FDE2}"/>
                </a:ext>
              </a:extLst>
            </xdr:cNvPr>
            <xdr:cNvSpPr txBox="1"/>
          </xdr:nvSpPr>
          <xdr:spPr>
            <a:xfrm>
              <a:off x="33235900" y="571500"/>
              <a:ext cx="170322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1.103598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log_2⁡〖𝑛)+90389〗</a:t>
              </a:r>
              <a:endParaRPr lang="pl-PL" sz="1100"/>
            </a:p>
          </xdr:txBody>
        </xdr:sp>
      </mc:Fallback>
    </mc:AlternateContent>
    <xdr:clientData/>
  </xdr:oneCellAnchor>
  <xdr:twoCellAnchor>
    <xdr:from>
      <xdr:col>0</xdr:col>
      <xdr:colOff>0</xdr:colOff>
      <xdr:row>31</xdr:row>
      <xdr:rowOff>0</xdr:rowOff>
    </xdr:from>
    <xdr:to>
      <xdr:col>11</xdr:col>
      <xdr:colOff>685799</xdr:colOff>
      <xdr:row>68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4AC287-1FDD-4052-B495-F066F2529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14</xdr:row>
      <xdr:rowOff>25400</xdr:rowOff>
    </xdr:from>
    <xdr:to>
      <xdr:col>2</xdr:col>
      <xdr:colOff>146050</xdr:colOff>
      <xdr:row>17</xdr:row>
      <xdr:rowOff>31750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8131E19-CC0D-64F6-A1C9-DE45AE090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692400"/>
          <a:ext cx="2933700" cy="577850"/>
        </a:xfrm>
        <a:prstGeom prst="rect">
          <a:avLst/>
        </a:prstGeom>
      </xdr:spPr>
    </xdr:pic>
    <xdr:clientData/>
  </xdr:twoCellAnchor>
  <xdr:oneCellAnchor>
    <xdr:from>
      <xdr:col>12</xdr:col>
      <xdr:colOff>0</xdr:colOff>
      <xdr:row>3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B3B542D-AF81-4D67-B06B-FCE21F235315}"/>
            </a:ext>
          </a:extLst>
        </xdr:cNvPr>
        <xdr:cNvSpPr txBox="1"/>
      </xdr:nvSpPr>
      <xdr:spPr>
        <a:xfrm>
          <a:off x="11264900" y="95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13</xdr:col>
      <xdr:colOff>0</xdr:colOff>
      <xdr:row>3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5147976-4509-473A-BD24-D0DA4DD44710}"/>
            </a:ext>
          </a:extLst>
        </xdr:cNvPr>
        <xdr:cNvSpPr txBox="1"/>
      </xdr:nvSpPr>
      <xdr:spPr>
        <a:xfrm>
          <a:off x="13055600" y="95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3</xdr:col>
      <xdr:colOff>0</xdr:colOff>
      <xdr:row>14</xdr:row>
      <xdr:rowOff>0</xdr:rowOff>
    </xdr:from>
    <xdr:ext cx="493918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3DD9B0F-763C-4521-8817-1A6979020F2D}"/>
                </a:ext>
              </a:extLst>
            </xdr:cNvPr>
            <xdr:cNvSpPr txBox="1"/>
          </xdr:nvSpPr>
          <xdr:spPr>
            <a:xfrm>
              <a:off x="7683500" y="3048000"/>
              <a:ext cx="49391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func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3DD9B0F-763C-4521-8817-1A6979020F2D}"/>
                </a:ext>
              </a:extLst>
            </xdr:cNvPr>
            <xdr:cNvSpPr txBox="1"/>
          </xdr:nvSpPr>
          <xdr:spPr>
            <a:xfrm>
              <a:off x="7683500" y="3048000"/>
              <a:ext cx="49391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 log_2⁡𝑛</a:t>
              </a:r>
              <a:endParaRPr lang="pl-PL" sz="1100"/>
            </a:p>
          </xdr:txBody>
        </xdr:sp>
      </mc:Fallback>
    </mc:AlternateContent>
    <xdr:clientData/>
  </xdr:oneCellAnchor>
  <xdr:twoCellAnchor>
    <xdr:from>
      <xdr:col>4</xdr:col>
      <xdr:colOff>260350</xdr:colOff>
      <xdr:row>13</xdr:row>
      <xdr:rowOff>177800</xdr:rowOff>
    </xdr:from>
    <xdr:to>
      <xdr:col>6</xdr:col>
      <xdr:colOff>1250950</xdr:colOff>
      <xdr:row>28</xdr:row>
      <xdr:rowOff>165100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EB5F149-3BF0-4D98-B75E-9E8250DBB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0</xdr:colOff>
      <xdr:row>3</xdr:row>
      <xdr:rowOff>0</xdr:rowOff>
    </xdr:from>
    <xdr:ext cx="178132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C3BDE88-D1F3-47D9-A799-4E365DE12638}"/>
                </a:ext>
              </a:extLst>
            </xdr:cNvPr>
            <xdr:cNvSpPr txBox="1"/>
          </xdr:nvSpPr>
          <xdr:spPr>
            <a:xfrm>
              <a:off x="1336675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3.795499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func>
                    <m:func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log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fName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)+284990</m:t>
                      </m:r>
                    </m:e>
                  </m:func>
                </m:oMath>
              </a14:m>
              <a:endParaRPr lang="pl-PL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C3BDE88-D1F3-47D9-A799-4E365DE12638}"/>
                </a:ext>
              </a:extLst>
            </xdr:cNvPr>
            <xdr:cNvSpPr txBox="1"/>
          </xdr:nvSpPr>
          <xdr:spPr>
            <a:xfrm>
              <a:off x="1336675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3.795499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log_2⁡〖𝑛)+284990〗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3</xdr:row>
      <xdr:rowOff>0</xdr:rowOff>
    </xdr:from>
    <xdr:ext cx="178132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9847C51-86D1-4CB4-B39A-52D2A99AB316}"/>
                </a:ext>
              </a:extLst>
            </xdr:cNvPr>
            <xdr:cNvSpPr txBox="1"/>
          </xdr:nvSpPr>
          <xdr:spPr>
            <a:xfrm>
              <a:off x="1620520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3.715056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func>
                    <m:func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log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fName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)+246498</m:t>
                      </m:r>
                    </m:e>
                  </m:func>
                </m:oMath>
              </a14:m>
              <a:endParaRPr lang="pl-PL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9847C51-86D1-4CB4-B39A-52D2A99AB316}"/>
                </a:ext>
              </a:extLst>
            </xdr:cNvPr>
            <xdr:cNvSpPr txBox="1"/>
          </xdr:nvSpPr>
          <xdr:spPr>
            <a:xfrm>
              <a:off x="1620520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3.715056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log_2⁡〖𝑛)+246498〗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3</xdr:row>
      <xdr:rowOff>0</xdr:rowOff>
    </xdr:from>
    <xdr:ext cx="178132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025962F-E2A2-4DB5-878B-24A7C1803A6E}"/>
                </a:ext>
              </a:extLst>
            </xdr:cNvPr>
            <xdr:cNvSpPr txBox="1"/>
          </xdr:nvSpPr>
          <xdr:spPr>
            <a:xfrm>
              <a:off x="1904365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3.551218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func>
                    <m:func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log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fName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)+190485</m:t>
                      </m:r>
                    </m:e>
                  </m:func>
                </m:oMath>
              </a14:m>
              <a:endParaRPr lang="pl-PL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025962F-E2A2-4DB5-878B-24A7C1803A6E}"/>
                </a:ext>
              </a:extLst>
            </xdr:cNvPr>
            <xdr:cNvSpPr txBox="1"/>
          </xdr:nvSpPr>
          <xdr:spPr>
            <a:xfrm>
              <a:off x="1904365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3.551218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log_2⁡〖𝑛)+190485〗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3</xdr:row>
      <xdr:rowOff>0</xdr:rowOff>
    </xdr:from>
    <xdr:ext cx="178132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7335781-C388-4038-A63F-92506C144F87}"/>
                </a:ext>
              </a:extLst>
            </xdr:cNvPr>
            <xdr:cNvSpPr txBox="1"/>
          </xdr:nvSpPr>
          <xdr:spPr>
            <a:xfrm>
              <a:off x="2188210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2.372158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func>
                    <m:func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log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fName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)+241067</m:t>
                      </m:r>
                    </m:e>
                  </m:func>
                </m:oMath>
              </a14:m>
              <a:endParaRPr lang="pl-PL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7335781-C388-4038-A63F-92506C144F87}"/>
                </a:ext>
              </a:extLst>
            </xdr:cNvPr>
            <xdr:cNvSpPr txBox="1"/>
          </xdr:nvSpPr>
          <xdr:spPr>
            <a:xfrm>
              <a:off x="2188210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2.372158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log_2⁡〖𝑛)+241067〗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14</xdr:col>
      <xdr:colOff>0</xdr:colOff>
      <xdr:row>3</xdr:row>
      <xdr:rowOff>0</xdr:rowOff>
    </xdr:from>
    <xdr:ext cx="178132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918A7BD-B29A-4914-9B7C-174935872DC9}"/>
                </a:ext>
              </a:extLst>
            </xdr:cNvPr>
            <xdr:cNvSpPr txBox="1"/>
          </xdr:nvSpPr>
          <xdr:spPr>
            <a:xfrm>
              <a:off x="2472055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1.389267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func>
                    <m:func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log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fName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)+148601</m:t>
                      </m:r>
                    </m:e>
                  </m:func>
                </m:oMath>
              </a14:m>
              <a:endParaRPr lang="pl-PL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918A7BD-B29A-4914-9B7C-174935872DC9}"/>
                </a:ext>
              </a:extLst>
            </xdr:cNvPr>
            <xdr:cNvSpPr txBox="1"/>
          </xdr:nvSpPr>
          <xdr:spPr>
            <a:xfrm>
              <a:off x="2472055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1.389267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log_2⁡〖𝑛)+148601〗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3</xdr:row>
      <xdr:rowOff>0</xdr:rowOff>
    </xdr:from>
    <xdr:ext cx="178132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06F113D-2F94-4DEC-99AF-4D30ED9F81A8}"/>
                </a:ext>
              </a:extLst>
            </xdr:cNvPr>
            <xdr:cNvSpPr txBox="1"/>
          </xdr:nvSpPr>
          <xdr:spPr>
            <a:xfrm>
              <a:off x="2755900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4.108607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func>
                    <m:func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log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fName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)+307201</m:t>
                      </m:r>
                    </m:e>
                  </m:func>
                </m:oMath>
              </a14:m>
              <a:endParaRPr lang="pl-PL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06F113D-2F94-4DEC-99AF-4D30ED9F81A8}"/>
                </a:ext>
              </a:extLst>
            </xdr:cNvPr>
            <xdr:cNvSpPr txBox="1"/>
          </xdr:nvSpPr>
          <xdr:spPr>
            <a:xfrm>
              <a:off x="2755900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4.108607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log_2⁡〖𝑛)+307201〗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3</xdr:row>
      <xdr:rowOff>0</xdr:rowOff>
    </xdr:from>
    <xdr:ext cx="178132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EC874174-FDB8-4828-AB40-A0FCB8C29554}"/>
                </a:ext>
              </a:extLst>
            </xdr:cNvPr>
            <xdr:cNvSpPr txBox="1"/>
          </xdr:nvSpPr>
          <xdr:spPr>
            <a:xfrm>
              <a:off x="3039745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5.065731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func>
                    <m:func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log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fName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)+169705</m:t>
                      </m:r>
                    </m:e>
                  </m:func>
                </m:oMath>
              </a14:m>
              <a:endParaRPr lang="pl-PL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EC874174-FDB8-4828-AB40-A0FCB8C29554}"/>
                </a:ext>
              </a:extLst>
            </xdr:cNvPr>
            <xdr:cNvSpPr txBox="1"/>
          </xdr:nvSpPr>
          <xdr:spPr>
            <a:xfrm>
              <a:off x="3039745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5.065731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log_2⁡〖𝑛)+169705〗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3</xdr:row>
      <xdr:rowOff>0</xdr:rowOff>
    </xdr:from>
    <xdr:ext cx="1625125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012917A-9F56-4C26-BF7C-3FE2470FCB39}"/>
                </a:ext>
              </a:extLst>
            </xdr:cNvPr>
            <xdr:cNvSpPr txBox="1"/>
          </xdr:nvSpPr>
          <xdr:spPr>
            <a:xfrm>
              <a:off x="33235900" y="571500"/>
              <a:ext cx="162512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0.680613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func>
                    <m:func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log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fName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)+6206</m:t>
                      </m:r>
                    </m:e>
                  </m:func>
                </m:oMath>
              </a14:m>
              <a:endParaRPr lang="pl-PL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012917A-9F56-4C26-BF7C-3FE2470FCB39}"/>
                </a:ext>
              </a:extLst>
            </xdr:cNvPr>
            <xdr:cNvSpPr txBox="1"/>
          </xdr:nvSpPr>
          <xdr:spPr>
            <a:xfrm>
              <a:off x="33235900" y="571500"/>
              <a:ext cx="162512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0.680613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log_2⁡〖𝑛)+6206〗</a:t>
              </a:r>
              <a:endParaRPr lang="pl-PL" sz="1100"/>
            </a:p>
          </xdr:txBody>
        </xdr:sp>
      </mc:Fallback>
    </mc:AlternateContent>
    <xdr:clientData/>
  </xdr:oneCellAnchor>
  <xdr:twoCellAnchor>
    <xdr:from>
      <xdr:col>0</xdr:col>
      <xdr:colOff>0</xdr:colOff>
      <xdr:row>32</xdr:row>
      <xdr:rowOff>0</xdr:rowOff>
    </xdr:from>
    <xdr:to>
      <xdr:col>11</xdr:col>
      <xdr:colOff>685799</xdr:colOff>
      <xdr:row>69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F7BB3-40CA-445F-8C62-594D8046F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130174</xdr:colOff>
      <xdr:row>25</xdr:row>
      <xdr:rowOff>165100</xdr:rowOff>
    </xdr:from>
    <xdr:to>
      <xdr:col>7</xdr:col>
      <xdr:colOff>158749</xdr:colOff>
      <xdr:row>45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B120CC-C857-7694-AA32-007A94615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330200</xdr:colOff>
      <xdr:row>25</xdr:row>
      <xdr:rowOff>152400</xdr:rowOff>
    </xdr:from>
    <xdr:to>
      <xdr:col>14</xdr:col>
      <xdr:colOff>358775</xdr:colOff>
      <xdr:row>45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DC769E-2A9A-4530-99D3-4C5E259CE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552450</xdr:colOff>
      <xdr:row>25</xdr:row>
      <xdr:rowOff>133350</xdr:rowOff>
    </xdr:from>
    <xdr:to>
      <xdr:col>22</xdr:col>
      <xdr:colOff>387350</xdr:colOff>
      <xdr:row>45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9739C3-FB67-4A1E-AFBE-1F42B7EA7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596900</xdr:colOff>
      <xdr:row>25</xdr:row>
      <xdr:rowOff>158750</xdr:rowOff>
    </xdr:from>
    <xdr:to>
      <xdr:col>32</xdr:col>
      <xdr:colOff>92075</xdr:colOff>
      <xdr:row>45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D12270-FAFB-4EF8-BE8E-5C7CF4FBA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46</xdr:row>
      <xdr:rowOff>177800</xdr:rowOff>
    </xdr:from>
    <xdr:to>
      <xdr:col>7</xdr:col>
      <xdr:colOff>180975</xdr:colOff>
      <xdr:row>66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DD2116-E87F-495B-96BC-D988721F7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323850</xdr:colOff>
      <xdr:row>46</xdr:row>
      <xdr:rowOff>177800</xdr:rowOff>
    </xdr:from>
    <xdr:to>
      <xdr:col>14</xdr:col>
      <xdr:colOff>352425</xdr:colOff>
      <xdr:row>66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C84CAC-791A-4979-B595-827599243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527050</xdr:colOff>
      <xdr:row>46</xdr:row>
      <xdr:rowOff>107950</xdr:rowOff>
    </xdr:from>
    <xdr:to>
      <xdr:col>22</xdr:col>
      <xdr:colOff>377825</xdr:colOff>
      <xdr:row>66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4F1613-D3E7-4261-A69C-6023FD63E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596900</xdr:colOff>
      <xdr:row>46</xdr:row>
      <xdr:rowOff>133350</xdr:rowOff>
    </xdr:from>
    <xdr:to>
      <xdr:col>32</xdr:col>
      <xdr:colOff>92075</xdr:colOff>
      <xdr:row>66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2C1FC8-38C5-4B4A-93BF-8BEE02940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130175</xdr:colOff>
      <xdr:row>67</xdr:row>
      <xdr:rowOff>63500</xdr:rowOff>
    </xdr:from>
    <xdr:to>
      <xdr:col>5</xdr:col>
      <xdr:colOff>790575</xdr:colOff>
      <xdr:row>82</xdr:row>
      <xdr:rowOff>44450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44CE6F2-2F4A-2A96-2A9D-F976873DF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244475</xdr:colOff>
      <xdr:row>67</xdr:row>
      <xdr:rowOff>69850</xdr:rowOff>
    </xdr:from>
    <xdr:to>
      <xdr:col>12</xdr:col>
      <xdr:colOff>79375</xdr:colOff>
      <xdr:row>82</xdr:row>
      <xdr:rowOff>50800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552EBFB-E369-DE2F-EFAE-C4A76E88C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396875</xdr:colOff>
      <xdr:row>67</xdr:row>
      <xdr:rowOff>63500</xdr:rowOff>
    </xdr:from>
    <xdr:to>
      <xdr:col>18</xdr:col>
      <xdr:colOff>231775</xdr:colOff>
      <xdr:row>82</xdr:row>
      <xdr:rowOff>44450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2C2EE8B-47DF-F121-796B-7C834A642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511175</xdr:colOff>
      <xdr:row>67</xdr:row>
      <xdr:rowOff>57150</xdr:rowOff>
    </xdr:from>
    <xdr:to>
      <xdr:col>25</xdr:col>
      <xdr:colOff>600075</xdr:colOff>
      <xdr:row>82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15983B9-BC46-06F6-B8EA-1BEE3A7C5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117475</xdr:colOff>
      <xdr:row>83</xdr:row>
      <xdr:rowOff>127000</xdr:rowOff>
    </xdr:from>
    <xdr:to>
      <xdr:col>5</xdr:col>
      <xdr:colOff>777875</xdr:colOff>
      <xdr:row>98</xdr:row>
      <xdr:rowOff>107950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D6D79A9-D1E6-361E-E113-1C650B5A5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244475</xdr:colOff>
      <xdr:row>83</xdr:row>
      <xdr:rowOff>139700</xdr:rowOff>
    </xdr:from>
    <xdr:to>
      <xdr:col>12</xdr:col>
      <xdr:colOff>79375</xdr:colOff>
      <xdr:row>98</xdr:row>
      <xdr:rowOff>120650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ADE4A77-9FA0-82F4-69DB-DBC95A1C1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396875</xdr:colOff>
      <xdr:row>83</xdr:row>
      <xdr:rowOff>152400</xdr:rowOff>
    </xdr:from>
    <xdr:to>
      <xdr:col>18</xdr:col>
      <xdr:colOff>231775</xdr:colOff>
      <xdr:row>98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CE09728-7E11-8266-6290-7B353D429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523875</xdr:colOff>
      <xdr:row>83</xdr:row>
      <xdr:rowOff>158750</xdr:rowOff>
    </xdr:from>
    <xdr:to>
      <xdr:col>26</xdr:col>
      <xdr:colOff>3175</xdr:colOff>
      <xdr:row>98</xdr:row>
      <xdr:rowOff>139700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34A9DFF-BF79-D71F-049D-46B280889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D5A59-9450-4610-9DE8-DF67B38708DF}">
  <dimension ref="A1:W26"/>
  <sheetViews>
    <sheetView topLeftCell="A22" zoomScaleNormal="100" workbookViewId="0">
      <selection activeCell="F72" sqref="F72:F73"/>
    </sheetView>
  </sheetViews>
  <sheetFormatPr defaultRowHeight="15" customHeight="1" x14ac:dyDescent="0.35"/>
  <cols>
    <col min="1" max="9" width="20.6328125" style="17" customWidth="1"/>
    <col min="10" max="10" width="5.6328125" style="17" customWidth="1"/>
    <col min="11" max="18" width="40.6328125" style="17" customWidth="1"/>
    <col min="19" max="19" width="25.6328125" style="17" customWidth="1"/>
    <col min="20" max="16384" width="8.7265625" style="17"/>
  </cols>
  <sheetData>
    <row r="1" spans="1:23" ht="15" customHeight="1" thickBot="1" x14ac:dyDescent="0.4">
      <c r="A1" s="28" t="s">
        <v>2</v>
      </c>
      <c r="B1" s="28"/>
      <c r="C1" s="28"/>
      <c r="D1" s="28"/>
      <c r="E1" s="28"/>
      <c r="F1" s="28"/>
      <c r="G1" s="28"/>
      <c r="H1" s="28"/>
      <c r="I1" s="28"/>
      <c r="K1" s="28" t="s">
        <v>14</v>
      </c>
      <c r="L1" s="28"/>
      <c r="M1" s="28"/>
      <c r="N1" s="28"/>
      <c r="O1" s="28"/>
      <c r="P1" s="28"/>
      <c r="Q1" s="28"/>
      <c r="R1" s="28"/>
      <c r="S1" s="20"/>
    </row>
    <row r="2" spans="1:23" ht="15" customHeight="1" x14ac:dyDescent="0.35">
      <c r="A2" s="25" t="s">
        <v>1</v>
      </c>
      <c r="B2" s="33" t="s">
        <v>3</v>
      </c>
      <c r="C2" s="34"/>
      <c r="D2" s="34"/>
      <c r="E2" s="34"/>
      <c r="F2" s="34"/>
      <c r="G2" s="34"/>
      <c r="H2" s="34"/>
      <c r="I2" s="35"/>
      <c r="K2" s="29" t="s">
        <v>0</v>
      </c>
      <c r="L2" s="30"/>
      <c r="M2" s="30"/>
      <c r="N2" s="30"/>
      <c r="O2" s="30"/>
      <c r="P2" s="30"/>
      <c r="Q2" s="30"/>
      <c r="R2" s="31" t="s">
        <v>13</v>
      </c>
    </row>
    <row r="3" spans="1:23" ht="15" customHeight="1" x14ac:dyDescent="0.35">
      <c r="A3" s="26"/>
      <c r="B3" s="36" t="s">
        <v>0</v>
      </c>
      <c r="C3" s="37"/>
      <c r="D3" s="37"/>
      <c r="E3" s="37"/>
      <c r="F3" s="37"/>
      <c r="G3" s="37"/>
      <c r="H3" s="38"/>
      <c r="I3" s="39" t="s">
        <v>13</v>
      </c>
      <c r="K3" s="21">
        <v>0</v>
      </c>
      <c r="L3" s="13">
        <v>0.25</v>
      </c>
      <c r="M3" s="13">
        <v>0.5</v>
      </c>
      <c r="N3" s="13">
        <v>0.75</v>
      </c>
      <c r="O3" s="13">
        <v>0.95</v>
      </c>
      <c r="P3" s="13">
        <v>0.99</v>
      </c>
      <c r="Q3" s="15">
        <v>0.997</v>
      </c>
      <c r="R3" s="32"/>
    </row>
    <row r="4" spans="1:23" ht="15" customHeight="1" thickBot="1" x14ac:dyDescent="0.4">
      <c r="A4" s="27"/>
      <c r="B4" s="4">
        <v>0</v>
      </c>
      <c r="C4" s="4">
        <v>0.25</v>
      </c>
      <c r="D4" s="4">
        <v>0.5</v>
      </c>
      <c r="E4" s="4">
        <v>0.75</v>
      </c>
      <c r="F4" s="4">
        <v>0.95</v>
      </c>
      <c r="G4" s="4">
        <v>0.99</v>
      </c>
      <c r="H4" s="5">
        <v>0.997</v>
      </c>
      <c r="I4" s="40"/>
      <c r="K4" s="3"/>
      <c r="L4" s="14"/>
      <c r="M4" s="14"/>
      <c r="N4" s="14"/>
      <c r="O4" s="14"/>
      <c r="P4" s="14"/>
      <c r="Q4" s="14"/>
      <c r="R4" s="6"/>
    </row>
    <row r="5" spans="1:23" ht="15" customHeight="1" x14ac:dyDescent="0.35">
      <c r="A5" s="18">
        <v>100</v>
      </c>
      <c r="B5" s="18">
        <v>12533</v>
      </c>
      <c r="C5" s="18">
        <v>12707</v>
      </c>
      <c r="D5" s="18">
        <v>11457</v>
      </c>
      <c r="E5" s="18">
        <v>11128</v>
      </c>
      <c r="F5" s="18">
        <v>10544</v>
      </c>
      <c r="G5" s="18">
        <v>10294</v>
      </c>
      <c r="H5" s="18">
        <v>10427</v>
      </c>
      <c r="I5" s="18">
        <v>10561</v>
      </c>
      <c r="K5" s="16">
        <f>7.527292*(A5*LOG(A5,2))+527760</f>
        <v>532761.02455464413</v>
      </c>
      <c r="L5" s="16">
        <f>6.86408*(A5*LOG(A5,2))+517026</f>
        <v>521586.3960395109</v>
      </c>
      <c r="M5" s="16">
        <f>6.206536*(A5*LOG(A5,2))+438236</f>
        <v>442359.53326206596</v>
      </c>
      <c r="N5" s="16">
        <f>5.539989*(A5*LOG(A5,2))+372758</f>
        <v>376438.68902089336</v>
      </c>
      <c r="O5" s="16">
        <f>4.997654*(A5*LOG(A5,2))+371449</f>
        <v>374769.36944622523</v>
      </c>
      <c r="P5" s="16">
        <f>4.892551*(A5*LOG(A5,2))+366508</f>
        <v>369758.54052451387</v>
      </c>
      <c r="Q5" s="16">
        <f>4.886519*(A5*LOG(A5,2))+393613</f>
        <v>396859.53295046015</v>
      </c>
      <c r="R5" s="16">
        <f>4.884369*(A5*LOG(A5,2))+368606</f>
        <v>371851.1045213794</v>
      </c>
    </row>
    <row r="6" spans="1:23" ht="15" customHeight="1" x14ac:dyDescent="0.35">
      <c r="A6" s="19">
        <v>500</v>
      </c>
      <c r="B6" s="19">
        <v>58095</v>
      </c>
      <c r="C6" s="19">
        <v>55079</v>
      </c>
      <c r="D6" s="19">
        <v>50772</v>
      </c>
      <c r="E6" s="19">
        <v>47434</v>
      </c>
      <c r="F6" s="19">
        <v>44764</v>
      </c>
      <c r="G6" s="19">
        <v>43799</v>
      </c>
      <c r="H6" s="19">
        <v>43734</v>
      </c>
      <c r="I6" s="19">
        <v>44414</v>
      </c>
      <c r="K6" s="16">
        <f t="shared" ref="K6:K13" si="0">7.527292*(A6*LOG(A6,2))+527760</f>
        <v>561504.03815983131</v>
      </c>
      <c r="L6" s="16">
        <f t="shared" ref="L6:L13" si="1">6.86408*(A6*LOG(A6,2))+517026</f>
        <v>547796.93029633164</v>
      </c>
      <c r="M6" s="16">
        <f t="shared" ref="M6:M13" si="2">6.206536*(A6*LOG(A6,2))+438236</f>
        <v>466059.23146549473</v>
      </c>
      <c r="N6" s="16">
        <f t="shared" ref="N6:N13" si="3">5.539989*(A6*LOG(A6,2))+372758</f>
        <v>397593.17315670045</v>
      </c>
      <c r="O6" s="16">
        <f t="shared" ref="O6:O13" si="4">4.997654*(A6*LOG(A6,2))+371449</f>
        <v>393852.9438466893</v>
      </c>
      <c r="P6" s="16">
        <f t="shared" ref="P6:P13" si="5">4.892551*(A6*LOG(A6,2))+366508</f>
        <v>388440.77843385388</v>
      </c>
      <c r="Q6" s="16">
        <f t="shared" ref="Q6:Q13" si="6">4.886519*(A6*LOG(A6,2))+393613</f>
        <v>415518.73762845137</v>
      </c>
      <c r="R6" s="16">
        <f t="shared" ref="R6:R13" si="7">4.884369*(A6*LOG(A6,2))+368606</f>
        <v>390502.09941034531</v>
      </c>
    </row>
    <row r="7" spans="1:23" ht="15" customHeight="1" x14ac:dyDescent="0.35">
      <c r="A7" s="19">
        <v>1000</v>
      </c>
      <c r="B7" s="19">
        <v>116420</v>
      </c>
      <c r="C7" s="19">
        <v>111770</v>
      </c>
      <c r="D7" s="19">
        <v>101049</v>
      </c>
      <c r="E7" s="19">
        <v>94954</v>
      </c>
      <c r="F7" s="19">
        <v>87433</v>
      </c>
      <c r="G7" s="19">
        <v>89210</v>
      </c>
      <c r="H7" s="19">
        <v>88518</v>
      </c>
      <c r="I7" s="19">
        <v>90893</v>
      </c>
      <c r="K7" s="16">
        <f t="shared" si="0"/>
        <v>602775.36831966264</v>
      </c>
      <c r="L7" s="16">
        <f t="shared" si="1"/>
        <v>585431.94059266336</v>
      </c>
      <c r="M7" s="16">
        <f t="shared" si="2"/>
        <v>500088.99893098947</v>
      </c>
      <c r="N7" s="16">
        <f t="shared" si="3"/>
        <v>427968.33531340084</v>
      </c>
      <c r="O7" s="16">
        <f t="shared" si="4"/>
        <v>421254.54169337859</v>
      </c>
      <c r="P7" s="16">
        <f t="shared" si="5"/>
        <v>415266.10786770779</v>
      </c>
      <c r="Q7" s="16">
        <f t="shared" si="6"/>
        <v>442310.99425690272</v>
      </c>
      <c r="R7" s="16">
        <f t="shared" si="7"/>
        <v>417282.56782069069</v>
      </c>
    </row>
    <row r="8" spans="1:23" ht="15" customHeight="1" x14ac:dyDescent="0.35">
      <c r="A8" s="19">
        <v>5000</v>
      </c>
      <c r="B8" s="19">
        <v>622820</v>
      </c>
      <c r="C8" s="19">
        <v>572085</v>
      </c>
      <c r="D8" s="19">
        <v>530071</v>
      </c>
      <c r="E8" s="19">
        <v>483245</v>
      </c>
      <c r="F8" s="19">
        <v>447617</v>
      </c>
      <c r="G8" s="19">
        <v>445848</v>
      </c>
      <c r="H8" s="19">
        <v>437818</v>
      </c>
      <c r="I8" s="19">
        <v>435487</v>
      </c>
      <c r="K8" s="16">
        <f t="shared" si="0"/>
        <v>990225.99546441773</v>
      </c>
      <c r="L8" s="16">
        <f t="shared" si="1"/>
        <v>938745.20395108894</v>
      </c>
      <c r="M8" s="16">
        <f t="shared" si="2"/>
        <v>819556.64620659663</v>
      </c>
      <c r="N8" s="16">
        <f t="shared" si="3"/>
        <v>713126.95708933892</v>
      </c>
      <c r="O8" s="16">
        <f t="shared" si="4"/>
        <v>678497.67462252406</v>
      </c>
      <c r="P8" s="16">
        <f t="shared" si="5"/>
        <v>667099.2974513853</v>
      </c>
      <c r="Q8" s="16">
        <f t="shared" si="6"/>
        <v>693833.700046018</v>
      </c>
      <c r="R8" s="16">
        <f t="shared" si="7"/>
        <v>668694.60713793791</v>
      </c>
    </row>
    <row r="9" spans="1:23" ht="15" customHeight="1" x14ac:dyDescent="0.35">
      <c r="A9" s="19">
        <v>10000</v>
      </c>
      <c r="B9" s="19">
        <v>1286553</v>
      </c>
      <c r="C9" s="19">
        <v>1190640</v>
      </c>
      <c r="D9" s="19">
        <v>1097900</v>
      </c>
      <c r="E9" s="19">
        <v>989201</v>
      </c>
      <c r="F9" s="19">
        <v>909917</v>
      </c>
      <c r="G9" s="19">
        <v>891216</v>
      </c>
      <c r="H9" s="19">
        <v>900884</v>
      </c>
      <c r="I9" s="19">
        <v>895504</v>
      </c>
      <c r="K9" s="16">
        <f t="shared" si="0"/>
        <v>1527964.9109288354</v>
      </c>
      <c r="L9" s="16">
        <f t="shared" si="1"/>
        <v>1429105.2079021779</v>
      </c>
      <c r="M9" s="16">
        <f t="shared" si="2"/>
        <v>1262942.6524131931</v>
      </c>
      <c r="N9" s="16">
        <f t="shared" si="3"/>
        <v>1108895.804178678</v>
      </c>
      <c r="O9" s="16">
        <f t="shared" si="4"/>
        <v>1035522.8892450482</v>
      </c>
      <c r="P9" s="16">
        <f t="shared" si="5"/>
        <v>1016616.1049027704</v>
      </c>
      <c r="Q9" s="16">
        <f t="shared" si="6"/>
        <v>1042919.5900920359</v>
      </c>
      <c r="R9" s="16">
        <f t="shared" si="7"/>
        <v>1017626.9042758757</v>
      </c>
    </row>
    <row r="10" spans="1:23" ht="15" customHeight="1" x14ac:dyDescent="0.35">
      <c r="A10" s="19">
        <v>50000</v>
      </c>
      <c r="B10" s="19">
        <v>6891107</v>
      </c>
      <c r="C10" s="19">
        <v>6378155</v>
      </c>
      <c r="D10" s="19">
        <v>5766043</v>
      </c>
      <c r="E10" s="19">
        <v>5088007</v>
      </c>
      <c r="F10" s="19">
        <v>4668376</v>
      </c>
      <c r="G10" s="19">
        <v>4570976</v>
      </c>
      <c r="H10" s="19">
        <v>4608624</v>
      </c>
      <c r="I10" s="19">
        <v>4594146</v>
      </c>
      <c r="K10" s="16">
        <f t="shared" si="0"/>
        <v>6402676.0933052208</v>
      </c>
      <c r="L10" s="16">
        <f t="shared" si="1"/>
        <v>5874317.0493886117</v>
      </c>
      <c r="M10" s="16">
        <f t="shared" si="2"/>
        <v>5282325.7775824573</v>
      </c>
      <c r="N10" s="16">
        <f t="shared" si="3"/>
        <v>4696619.826116736</v>
      </c>
      <c r="O10" s="16">
        <f t="shared" si="4"/>
        <v>4272028.1077815518</v>
      </c>
      <c r="P10" s="16">
        <f t="shared" si="5"/>
        <v>4185056.105642315</v>
      </c>
      <c r="Q10" s="16">
        <f t="shared" si="6"/>
        <v>4207453.2380752247</v>
      </c>
      <c r="R10" s="16">
        <f t="shared" si="7"/>
        <v>4180768.2017242229</v>
      </c>
    </row>
    <row r="11" spans="1:23" ht="15" customHeight="1" x14ac:dyDescent="0.35">
      <c r="A11" s="19">
        <v>100000</v>
      </c>
      <c r="B11" s="19">
        <v>13997312</v>
      </c>
      <c r="C11" s="19">
        <v>12832194</v>
      </c>
      <c r="D11" s="19">
        <v>11489823</v>
      </c>
      <c r="E11" s="19">
        <v>10245927</v>
      </c>
      <c r="F11" s="19">
        <v>9330799</v>
      </c>
      <c r="G11" s="19">
        <v>9180874</v>
      </c>
      <c r="H11" s="19">
        <v>9155713</v>
      </c>
      <c r="I11" s="19">
        <v>9113344</v>
      </c>
      <c r="K11" s="16">
        <f t="shared" si="0"/>
        <v>13030321.386610441</v>
      </c>
      <c r="L11" s="16">
        <f t="shared" si="1"/>
        <v>11918016.098777223</v>
      </c>
      <c r="M11" s="16">
        <f t="shared" si="2"/>
        <v>10747069.155164914</v>
      </c>
      <c r="N11" s="16">
        <f t="shared" si="3"/>
        <v>9574480.5522334725</v>
      </c>
      <c r="O11" s="16">
        <f t="shared" si="4"/>
        <v>8672372.6155631021</v>
      </c>
      <c r="P11" s="16">
        <f t="shared" si="5"/>
        <v>8492859.3112846296</v>
      </c>
      <c r="Q11" s="16">
        <f t="shared" si="6"/>
        <v>8509945.3761504479</v>
      </c>
      <c r="R11" s="16">
        <f t="shared" si="7"/>
        <v>8481367.3034484461</v>
      </c>
    </row>
    <row r="12" spans="1:23" ht="15" customHeight="1" x14ac:dyDescent="0.35">
      <c r="A12" s="19">
        <v>500000</v>
      </c>
      <c r="B12" s="19">
        <v>73226827</v>
      </c>
      <c r="C12" s="19">
        <v>66929159</v>
      </c>
      <c r="D12" s="19">
        <v>60238880</v>
      </c>
      <c r="E12" s="19">
        <v>53583905</v>
      </c>
      <c r="F12" s="19">
        <v>48473136</v>
      </c>
      <c r="G12" s="19">
        <v>47389752</v>
      </c>
      <c r="H12" s="19">
        <v>47658909</v>
      </c>
      <c r="I12" s="19">
        <v>47385355</v>
      </c>
      <c r="K12" s="16">
        <f t="shared" si="0"/>
        <v>71779482.319662645</v>
      </c>
      <c r="L12" s="16">
        <f t="shared" si="1"/>
        <v>65490926.59266334</v>
      </c>
      <c r="M12" s="16">
        <f t="shared" si="2"/>
        <v>59187966.930989489</v>
      </c>
      <c r="N12" s="16">
        <f t="shared" si="3"/>
        <v>52813098.813400827</v>
      </c>
      <c r="O12" s="16">
        <f t="shared" si="4"/>
        <v>47678163.693378612</v>
      </c>
      <c r="P12" s="16">
        <f t="shared" si="5"/>
        <v>46678340.367707774</v>
      </c>
      <c r="Q12" s="16">
        <f t="shared" si="6"/>
        <v>46648347.756902695</v>
      </c>
      <c r="R12" s="16">
        <f t="shared" si="7"/>
        <v>46602989.320690677</v>
      </c>
    </row>
    <row r="13" spans="1:23" ht="15" customHeight="1" x14ac:dyDescent="0.35">
      <c r="A13" s="19">
        <v>1000000</v>
      </c>
      <c r="B13" s="19">
        <v>149774535</v>
      </c>
      <c r="C13" s="19">
        <v>136553055</v>
      </c>
      <c r="D13" s="19">
        <v>123566594</v>
      </c>
      <c r="E13" s="19">
        <v>110357843</v>
      </c>
      <c r="F13" s="19">
        <v>99536402</v>
      </c>
      <c r="G13" s="19">
        <v>97474189</v>
      </c>
      <c r="H13" s="19">
        <v>97242150</v>
      </c>
      <c r="I13" s="19">
        <v>97283123</v>
      </c>
      <c r="K13" s="16">
        <f t="shared" si="0"/>
        <v>150558496.63932529</v>
      </c>
      <c r="L13" s="16">
        <f t="shared" si="1"/>
        <v>137328907.18532667</v>
      </c>
      <c r="M13" s="16">
        <f t="shared" si="2"/>
        <v>124144233.86197898</v>
      </c>
      <c r="N13" s="16">
        <f t="shared" si="3"/>
        <v>110793428.62680165</v>
      </c>
      <c r="O13" s="16">
        <f t="shared" si="4"/>
        <v>99982532.386757225</v>
      </c>
      <c r="P13" s="16">
        <f t="shared" si="5"/>
        <v>97882723.735415548</v>
      </c>
      <c r="Q13" s="16">
        <f t="shared" si="6"/>
        <v>97789601.513805389</v>
      </c>
      <c r="R13" s="16">
        <f t="shared" si="7"/>
        <v>97721741.641381353</v>
      </c>
    </row>
    <row r="14" spans="1:23" ht="15" customHeight="1" thickBot="1" x14ac:dyDescent="0.4"/>
    <row r="15" spans="1:23" ht="15" customHeight="1" thickBot="1" x14ac:dyDescent="0.4">
      <c r="D15" s="24"/>
      <c r="W15" s="12"/>
    </row>
    <row r="16" spans="1:23" ht="15" customHeight="1" x14ac:dyDescent="0.35">
      <c r="D16" s="23">
        <f t="shared" ref="D16:D24" si="8">A5*LOG(A5,2)</f>
        <v>664.38561897747252</v>
      </c>
    </row>
    <row r="17" spans="1:4" ht="15" customHeight="1" x14ac:dyDescent="0.35">
      <c r="D17" s="22">
        <f t="shared" si="8"/>
        <v>4482.8921423310439</v>
      </c>
    </row>
    <row r="18" spans="1:4" ht="15" customHeight="1" x14ac:dyDescent="0.35">
      <c r="D18" s="22">
        <f t="shared" si="8"/>
        <v>9965.7842846620879</v>
      </c>
    </row>
    <row r="19" spans="1:4" ht="15" customHeight="1" x14ac:dyDescent="0.35">
      <c r="D19" s="22">
        <f t="shared" si="8"/>
        <v>61438.561897747255</v>
      </c>
    </row>
    <row r="20" spans="1:4" ht="15" customHeight="1" x14ac:dyDescent="0.35">
      <c r="D20" s="22">
        <f t="shared" si="8"/>
        <v>132877.1237954945</v>
      </c>
    </row>
    <row r="21" spans="1:4" ht="15" customHeight="1" x14ac:dyDescent="0.35">
      <c r="D21" s="22">
        <f t="shared" si="8"/>
        <v>780482.02372184058</v>
      </c>
    </row>
    <row r="22" spans="1:4" ht="15" customHeight="1" x14ac:dyDescent="0.35">
      <c r="D22" s="22">
        <f t="shared" si="8"/>
        <v>1660964.0474436812</v>
      </c>
    </row>
    <row r="23" spans="1:4" ht="15" customHeight="1" x14ac:dyDescent="0.35">
      <c r="D23" s="22">
        <f t="shared" si="8"/>
        <v>9465784.2846620865</v>
      </c>
    </row>
    <row r="24" spans="1:4" ht="15" customHeight="1" x14ac:dyDescent="0.35">
      <c r="A24" s="17" t="s">
        <v>15</v>
      </c>
      <c r="D24" s="22">
        <f t="shared" si="8"/>
        <v>19931568.569324173</v>
      </c>
    </row>
    <row r="25" spans="1:4" ht="15" customHeight="1" x14ac:dyDescent="0.35">
      <c r="A25" s="17" t="s">
        <v>16</v>
      </c>
    </row>
    <row r="26" spans="1:4" ht="15" customHeight="1" x14ac:dyDescent="0.35">
      <c r="A26" s="17" t="s">
        <v>17</v>
      </c>
    </row>
  </sheetData>
  <mergeCells count="8">
    <mergeCell ref="A2:A4"/>
    <mergeCell ref="A1:I1"/>
    <mergeCell ref="K1:R1"/>
    <mergeCell ref="K2:Q2"/>
    <mergeCell ref="R2:R3"/>
    <mergeCell ref="B2:I2"/>
    <mergeCell ref="B3:H3"/>
    <mergeCell ref="I3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5AE8B-3D6B-4FB0-8B84-BB29D9E9C222}">
  <dimension ref="A1:S28"/>
  <sheetViews>
    <sheetView topLeftCell="A19" zoomScaleNormal="100" workbookViewId="0">
      <selection activeCell="C71" sqref="C71"/>
    </sheetView>
  </sheetViews>
  <sheetFormatPr defaultRowHeight="15" customHeight="1" x14ac:dyDescent="0.35"/>
  <cols>
    <col min="1" max="9" width="20.6328125" style="17" customWidth="1"/>
    <col min="10" max="10" width="5.6328125" style="17" customWidth="1"/>
    <col min="11" max="18" width="40.6328125" style="17" customWidth="1"/>
    <col min="19" max="19" width="25.6328125" style="17" customWidth="1"/>
    <col min="20" max="16384" width="8.7265625" style="17"/>
  </cols>
  <sheetData>
    <row r="1" spans="1:19" ht="15" customHeight="1" thickBot="1" x14ac:dyDescent="0.4">
      <c r="A1" s="28" t="s">
        <v>4</v>
      </c>
      <c r="B1" s="28"/>
      <c r="C1" s="28"/>
      <c r="D1" s="28"/>
      <c r="E1" s="28"/>
      <c r="F1" s="28"/>
      <c r="G1" s="28"/>
      <c r="H1" s="28"/>
      <c r="I1" s="28"/>
      <c r="K1" s="28" t="s">
        <v>14</v>
      </c>
      <c r="L1" s="28"/>
      <c r="M1" s="28"/>
      <c r="N1" s="28"/>
      <c r="O1" s="28"/>
      <c r="P1" s="28"/>
      <c r="Q1" s="28"/>
      <c r="R1" s="28"/>
      <c r="S1" s="20"/>
    </row>
    <row r="2" spans="1:19" ht="15" customHeight="1" x14ac:dyDescent="0.35">
      <c r="A2" s="25" t="s">
        <v>1</v>
      </c>
      <c r="B2" s="33" t="s">
        <v>3</v>
      </c>
      <c r="C2" s="34"/>
      <c r="D2" s="34"/>
      <c r="E2" s="34"/>
      <c r="F2" s="34"/>
      <c r="G2" s="34"/>
      <c r="H2" s="34"/>
      <c r="I2" s="35"/>
      <c r="K2" s="29" t="s">
        <v>0</v>
      </c>
      <c r="L2" s="30"/>
      <c r="M2" s="30"/>
      <c r="N2" s="30"/>
      <c r="O2" s="30"/>
      <c r="P2" s="30"/>
      <c r="Q2" s="30"/>
      <c r="R2" s="31" t="s">
        <v>13</v>
      </c>
    </row>
    <row r="3" spans="1:19" ht="15" customHeight="1" x14ac:dyDescent="0.35">
      <c r="A3" s="26"/>
      <c r="B3" s="36" t="s">
        <v>0</v>
      </c>
      <c r="C3" s="37"/>
      <c r="D3" s="37"/>
      <c r="E3" s="37"/>
      <c r="F3" s="37"/>
      <c r="G3" s="37"/>
      <c r="H3" s="38"/>
      <c r="I3" s="39" t="s">
        <v>13</v>
      </c>
      <c r="K3" s="21">
        <v>0</v>
      </c>
      <c r="L3" s="13">
        <v>0.25</v>
      </c>
      <c r="M3" s="13">
        <v>0.5</v>
      </c>
      <c r="N3" s="13">
        <v>0.75</v>
      </c>
      <c r="O3" s="13">
        <v>0.95</v>
      </c>
      <c r="P3" s="13">
        <v>0.99</v>
      </c>
      <c r="Q3" s="15">
        <v>0.997</v>
      </c>
      <c r="R3" s="32"/>
    </row>
    <row r="4" spans="1:19" ht="15" customHeight="1" thickBot="1" x14ac:dyDescent="0.4">
      <c r="A4" s="27"/>
      <c r="B4" s="4">
        <v>0</v>
      </c>
      <c r="C4" s="4">
        <v>0.25</v>
      </c>
      <c r="D4" s="4">
        <v>0.5</v>
      </c>
      <c r="E4" s="4">
        <v>0.75</v>
      </c>
      <c r="F4" s="4">
        <v>0.95</v>
      </c>
      <c r="G4" s="4">
        <v>0.99</v>
      </c>
      <c r="H4" s="5">
        <v>0.997</v>
      </c>
      <c r="I4" s="40"/>
      <c r="K4" s="3"/>
      <c r="L4" s="14"/>
      <c r="M4" s="14"/>
      <c r="N4" s="14"/>
      <c r="O4" s="14"/>
      <c r="P4" s="14"/>
      <c r="Q4" s="14"/>
      <c r="R4" s="14"/>
    </row>
    <row r="5" spans="1:19" ht="15" customHeight="1" x14ac:dyDescent="0.35">
      <c r="A5" s="18">
        <v>100</v>
      </c>
      <c r="B5" s="18">
        <v>6031</v>
      </c>
      <c r="C5" s="18">
        <v>5816</v>
      </c>
      <c r="D5" s="18">
        <v>4999</v>
      </c>
      <c r="E5" s="18">
        <v>4052</v>
      </c>
      <c r="F5" s="18">
        <v>3569</v>
      </c>
      <c r="G5" s="18">
        <v>3884</v>
      </c>
      <c r="H5" s="18">
        <v>4255</v>
      </c>
      <c r="I5" s="18">
        <v>2157</v>
      </c>
      <c r="K5" s="16">
        <f>4.619574*($A5*LOG($A5,2))+444150</f>
        <v>447219.17853140226</v>
      </c>
      <c r="L5" s="16">
        <f>4.524259*($A5*LOG($A5,2))+433815</f>
        <v>436820.85261612938</v>
      </c>
      <c r="M5" s="16">
        <f>0.002334*$A5*$A5+331.516155*$A5-5444802</f>
        <v>-5411627.0444999998</v>
      </c>
      <c r="N5" s="16">
        <f>0.001023*$A5*$A5+588.311129*$A5-8334504</f>
        <v>-8275662.6571000004</v>
      </c>
      <c r="O5" s="16">
        <f>0.000071*$A5*$A5+52.09592*$A5-249885</f>
        <v>-244674.698</v>
      </c>
      <c r="P5" s="16">
        <f>3.012076*($A5*LOG($A5,2))+83003</f>
        <v>85004.179977667183</v>
      </c>
      <c r="Q5" s="16">
        <f>6.110904*($A5*LOG($A5,2))+630179</f>
        <v>634238.99673655187</v>
      </c>
      <c r="R5" s="16">
        <f>1.103598*($A5*LOG($A5,2))+90389</f>
        <v>91122.214640332299</v>
      </c>
    </row>
    <row r="6" spans="1:19" ht="15" customHeight="1" x14ac:dyDescent="0.35">
      <c r="A6" s="19">
        <v>500</v>
      </c>
      <c r="B6" s="19">
        <v>34748</v>
      </c>
      <c r="C6" s="19">
        <v>30892</v>
      </c>
      <c r="D6" s="19">
        <v>26899</v>
      </c>
      <c r="E6" s="19">
        <v>19990</v>
      </c>
      <c r="F6" s="19">
        <v>14705</v>
      </c>
      <c r="G6" s="19">
        <v>30805</v>
      </c>
      <c r="H6" s="19">
        <v>42966</v>
      </c>
      <c r="I6" s="19">
        <v>8916</v>
      </c>
      <c r="K6" s="16">
        <f t="shared" ref="K6:K13" si="0">4.619574*($A6*LOG($A6,2))+444150</f>
        <v>464859.05198551679</v>
      </c>
      <c r="L6" s="16">
        <f t="shared" ref="L6:L13" si="1">4.524259*($A6*LOG($A6,2))+433815</f>
        <v>454096.76512097049</v>
      </c>
      <c r="M6" s="16">
        <f t="shared" ref="M6:M13" si="2">0.002334*$A6*$A6+331.516155*$A6-5444802</f>
        <v>-5278460.4225000003</v>
      </c>
      <c r="N6" s="16">
        <f t="shared" ref="N6:N13" si="3">0.001023*$A6*$A6+588.311129*$A6-8334504</f>
        <v>-8040092.6854999997</v>
      </c>
      <c r="O6" s="16">
        <f t="shared" ref="O6:O13" si="4">0.000071*$A6*$A6+52.09592*$A6-249885</f>
        <v>-223819.29</v>
      </c>
      <c r="P6" s="16">
        <f t="shared" ref="P6:P13" si="5">3.012076*($A6*LOG($A6,2))+83003</f>
        <v>96505.811832503925</v>
      </c>
      <c r="Q6" s="16">
        <f t="shared" ref="Q6:Q13" si="6">6.110904*($A6*LOG($A6,2))+630179</f>
        <v>657573.52352413931</v>
      </c>
      <c r="R6" s="16">
        <f t="shared" ref="R6:R13" si="7">1.103598*($A6*LOG($A6,2))+90389</f>
        <v>95336.310802492255</v>
      </c>
    </row>
    <row r="7" spans="1:19" ht="15" customHeight="1" x14ac:dyDescent="0.35">
      <c r="A7" s="19">
        <v>1000</v>
      </c>
      <c r="B7" s="19">
        <v>67038</v>
      </c>
      <c r="C7" s="19">
        <v>66327</v>
      </c>
      <c r="D7" s="19">
        <v>57442</v>
      </c>
      <c r="E7" s="19">
        <v>45226</v>
      </c>
      <c r="F7" s="19">
        <v>31392</v>
      </c>
      <c r="G7" s="19">
        <v>56922</v>
      </c>
      <c r="H7" s="19">
        <v>152894</v>
      </c>
      <c r="I7" s="19">
        <v>17462</v>
      </c>
      <c r="K7" s="16">
        <f t="shared" si="0"/>
        <v>490187.67797103361</v>
      </c>
      <c r="L7" s="16">
        <f t="shared" si="1"/>
        <v>478902.78924194101</v>
      </c>
      <c r="M7" s="16">
        <f t="shared" si="2"/>
        <v>-5110951.8449999997</v>
      </c>
      <c r="N7" s="16">
        <f t="shared" si="3"/>
        <v>-7745169.8710000003</v>
      </c>
      <c r="O7" s="16">
        <f t="shared" si="4"/>
        <v>-197718.08000000002</v>
      </c>
      <c r="P7" s="16">
        <f t="shared" si="5"/>
        <v>113020.69966500785</v>
      </c>
      <c r="Q7" s="16">
        <f t="shared" si="6"/>
        <v>691078.95104827872</v>
      </c>
      <c r="R7" s="16">
        <f t="shared" si="7"/>
        <v>101387.21960498451</v>
      </c>
    </row>
    <row r="8" spans="1:19" ht="15" customHeight="1" x14ac:dyDescent="0.35">
      <c r="A8" s="19">
        <v>5000</v>
      </c>
      <c r="B8" s="19">
        <v>384089</v>
      </c>
      <c r="C8" s="19">
        <v>371058</v>
      </c>
      <c r="D8" s="19">
        <v>330670</v>
      </c>
      <c r="E8" s="19">
        <v>278106</v>
      </c>
      <c r="F8" s="19">
        <v>201361</v>
      </c>
      <c r="G8" s="19">
        <v>277842</v>
      </c>
      <c r="H8" s="19">
        <v>697505</v>
      </c>
      <c r="I8" s="19">
        <v>92724</v>
      </c>
      <c r="K8" s="16">
        <f t="shared" si="0"/>
        <v>727969.98314022389</v>
      </c>
      <c r="L8" s="16">
        <f t="shared" si="1"/>
        <v>711778.96661294007</v>
      </c>
      <c r="M8" s="16">
        <f t="shared" si="2"/>
        <v>-3728871.2249999996</v>
      </c>
      <c r="N8" s="16">
        <f t="shared" si="3"/>
        <v>-5367373.3549999995</v>
      </c>
      <c r="O8" s="16">
        <f t="shared" si="4"/>
        <v>12369.600000000035</v>
      </c>
      <c r="P8" s="16">
        <f t="shared" si="5"/>
        <v>268060.61776671896</v>
      </c>
      <c r="Q8" s="16">
        <f t="shared" si="6"/>
        <v>1005624.1536551912</v>
      </c>
      <c r="R8" s="16">
        <f t="shared" si="7"/>
        <v>158192.4740332301</v>
      </c>
    </row>
    <row r="9" spans="1:19" ht="15" customHeight="1" x14ac:dyDescent="0.35">
      <c r="A9" s="19">
        <v>10000</v>
      </c>
      <c r="B9" s="19">
        <v>826244</v>
      </c>
      <c r="C9" s="19">
        <v>813586</v>
      </c>
      <c r="D9" s="19">
        <v>733046</v>
      </c>
      <c r="E9" s="19">
        <v>602119</v>
      </c>
      <c r="F9" s="19">
        <v>476278</v>
      </c>
      <c r="G9" s="19">
        <v>578041</v>
      </c>
      <c r="H9" s="19">
        <v>1262690</v>
      </c>
      <c r="I9" s="19">
        <v>186599</v>
      </c>
      <c r="K9" s="16">
        <f t="shared" si="0"/>
        <v>1057985.7062804475</v>
      </c>
      <c r="L9" s="16">
        <f t="shared" si="1"/>
        <v>1034985.5232258801</v>
      </c>
      <c r="M9" s="16">
        <f t="shared" si="2"/>
        <v>-1896240.4499999997</v>
      </c>
      <c r="N9" s="16">
        <f t="shared" si="3"/>
        <v>-2349092.709999999</v>
      </c>
      <c r="O9" s="16">
        <f t="shared" si="4"/>
        <v>278174.20000000007</v>
      </c>
      <c r="P9" s="16">
        <f t="shared" si="5"/>
        <v>483238.99553343788</v>
      </c>
      <c r="Q9" s="16">
        <f t="shared" si="6"/>
        <v>1442178.3473103824</v>
      </c>
      <c r="R9" s="16">
        <f t="shared" si="7"/>
        <v>237031.92806646015</v>
      </c>
    </row>
    <row r="10" spans="1:19" ht="15" customHeight="1" x14ac:dyDescent="0.35">
      <c r="A10" s="19">
        <v>50000</v>
      </c>
      <c r="B10" s="19">
        <v>4465732</v>
      </c>
      <c r="C10" s="19">
        <v>4322749</v>
      </c>
      <c r="D10" s="19">
        <v>4680839</v>
      </c>
      <c r="E10" s="19">
        <v>11514932</v>
      </c>
      <c r="F10" s="19">
        <v>2407044</v>
      </c>
      <c r="G10" s="19">
        <v>2730914</v>
      </c>
      <c r="H10" s="19">
        <v>5850497</v>
      </c>
      <c r="I10" s="19">
        <v>1046122</v>
      </c>
      <c r="K10" s="16">
        <f t="shared" si="0"/>
        <v>4049644.4642527979</v>
      </c>
      <c r="L10" s="16">
        <f t="shared" si="1"/>
        <v>3964917.8201617505</v>
      </c>
      <c r="M10" s="16">
        <f t="shared" si="2"/>
        <v>16966005.75</v>
      </c>
      <c r="N10" s="16">
        <f t="shared" si="3"/>
        <v>23638552.450000003</v>
      </c>
      <c r="O10" s="16">
        <f t="shared" si="4"/>
        <v>2532411</v>
      </c>
      <c r="P10" s="16">
        <f t="shared" si="5"/>
        <v>2433874.1720839865</v>
      </c>
      <c r="Q10" s="16">
        <f t="shared" si="6"/>
        <v>5399629.72068989</v>
      </c>
      <c r="R10" s="16">
        <f t="shared" si="7"/>
        <v>951727.40041537583</v>
      </c>
    </row>
    <row r="11" spans="1:19" ht="15" customHeight="1" x14ac:dyDescent="0.35">
      <c r="A11" s="19">
        <v>100000</v>
      </c>
      <c r="B11" s="19">
        <v>8957878</v>
      </c>
      <c r="C11" s="19">
        <v>8655303</v>
      </c>
      <c r="D11" s="19">
        <v>34502985</v>
      </c>
      <c r="E11" s="19">
        <v>29967645</v>
      </c>
      <c r="F11" s="19">
        <v>4297790</v>
      </c>
      <c r="G11" s="19">
        <v>5410305</v>
      </c>
      <c r="H11" s="19">
        <v>11877296</v>
      </c>
      <c r="I11" s="19">
        <v>2094962</v>
      </c>
      <c r="K11" s="16">
        <f t="shared" si="0"/>
        <v>8117096.3285055961</v>
      </c>
      <c r="L11" s="16">
        <f t="shared" si="1"/>
        <v>7948446.5403235015</v>
      </c>
      <c r="M11" s="16">
        <f t="shared" si="2"/>
        <v>51046813.5</v>
      </c>
      <c r="N11" s="16">
        <f t="shared" si="3"/>
        <v>60726608.900000006</v>
      </c>
      <c r="O11" s="16">
        <f t="shared" si="4"/>
        <v>5669707</v>
      </c>
      <c r="P11" s="16">
        <f t="shared" si="5"/>
        <v>5085952.9441679735</v>
      </c>
      <c r="Q11" s="16">
        <f t="shared" si="6"/>
        <v>10780170.84137978</v>
      </c>
      <c r="R11" s="16">
        <f t="shared" si="7"/>
        <v>1923425.6008307517</v>
      </c>
    </row>
    <row r="12" spans="1:19" ht="15" customHeight="1" x14ac:dyDescent="0.35">
      <c r="A12" s="19">
        <v>500000</v>
      </c>
      <c r="B12" s="19">
        <v>45498746</v>
      </c>
      <c r="C12" s="19">
        <v>44848341</v>
      </c>
      <c r="D12" s="19">
        <v>751877219</v>
      </c>
      <c r="E12" s="19">
        <v>554787847</v>
      </c>
      <c r="F12" s="19">
        <v>44003191</v>
      </c>
      <c r="G12" s="19">
        <v>27673335</v>
      </c>
      <c r="H12" s="19">
        <v>60053281</v>
      </c>
      <c r="I12" s="19">
        <v>10778042</v>
      </c>
      <c r="K12" s="16">
        <f t="shared" si="0"/>
        <v>44172040.971033573</v>
      </c>
      <c r="L12" s="16">
        <f t="shared" si="1"/>
        <v>43259474.741941005</v>
      </c>
      <c r="M12" s="16">
        <f t="shared" si="2"/>
        <v>743813275.5</v>
      </c>
      <c r="N12" s="16">
        <f t="shared" si="3"/>
        <v>541571060.5</v>
      </c>
      <c r="O12" s="16">
        <f t="shared" si="4"/>
        <v>43548075</v>
      </c>
      <c r="P12" s="16">
        <f t="shared" si="5"/>
        <v>28594664.665007837</v>
      </c>
      <c r="Q12" s="16">
        <f t="shared" si="6"/>
        <v>58474678.048278682</v>
      </c>
      <c r="R12" s="16">
        <f t="shared" si="7"/>
        <v>10536809.604984511</v>
      </c>
    </row>
    <row r="13" spans="1:19" ht="15" customHeight="1" x14ac:dyDescent="0.35">
      <c r="A13" s="19">
        <v>1000000</v>
      </c>
      <c r="B13" s="19">
        <v>91805999</v>
      </c>
      <c r="C13" s="19">
        <v>89784740</v>
      </c>
      <c r="D13" s="19">
        <v>2658218998</v>
      </c>
      <c r="E13" s="19">
        <v>1600511067</v>
      </c>
      <c r="F13" s="19">
        <v>122539262</v>
      </c>
      <c r="G13" s="19">
        <v>60516673</v>
      </c>
      <c r="H13" s="19">
        <v>121573874</v>
      </c>
      <c r="I13" s="19">
        <v>21954874</v>
      </c>
      <c r="K13" s="16">
        <f t="shared" si="0"/>
        <v>92519505.942067146</v>
      </c>
      <c r="L13" s="16">
        <f t="shared" si="1"/>
        <v>90609393.48388201</v>
      </c>
      <c r="M13" s="16">
        <f t="shared" si="2"/>
        <v>2660071353</v>
      </c>
      <c r="N13" s="16">
        <f t="shared" si="3"/>
        <v>1602976625</v>
      </c>
      <c r="O13" s="16">
        <f t="shared" si="4"/>
        <v>122846035</v>
      </c>
      <c r="P13" s="16">
        <f t="shared" si="5"/>
        <v>60118402.330015674</v>
      </c>
      <c r="Q13" s="16">
        <f t="shared" si="6"/>
        <v>122430081.09655736</v>
      </c>
      <c r="R13" s="16">
        <f t="shared" si="7"/>
        <v>22086828.209969021</v>
      </c>
    </row>
    <row r="14" spans="1:19" ht="15" customHeight="1" thickBot="1" x14ac:dyDescent="0.4"/>
    <row r="15" spans="1:19" ht="15" customHeight="1" thickBot="1" x14ac:dyDescent="0.4">
      <c r="D15" s="24"/>
    </row>
    <row r="16" spans="1:19" ht="15" customHeight="1" x14ac:dyDescent="0.35">
      <c r="D16" s="23">
        <f t="shared" ref="D16:D24" si="8">A5*LOG(A5,2)</f>
        <v>664.38561897747252</v>
      </c>
    </row>
    <row r="17" spans="1:4" ht="15" customHeight="1" x14ac:dyDescent="0.35">
      <c r="D17" s="22">
        <f t="shared" si="8"/>
        <v>4482.8921423310439</v>
      </c>
    </row>
    <row r="18" spans="1:4" ht="15" customHeight="1" x14ac:dyDescent="0.35">
      <c r="D18" s="22">
        <f t="shared" si="8"/>
        <v>9965.7842846620879</v>
      </c>
    </row>
    <row r="19" spans="1:4" ht="15" customHeight="1" x14ac:dyDescent="0.35">
      <c r="D19" s="22">
        <f t="shared" si="8"/>
        <v>61438.561897747255</v>
      </c>
    </row>
    <row r="20" spans="1:4" ht="15" customHeight="1" x14ac:dyDescent="0.35">
      <c r="D20" s="22">
        <f t="shared" si="8"/>
        <v>132877.1237954945</v>
      </c>
    </row>
    <row r="21" spans="1:4" ht="15" customHeight="1" x14ac:dyDescent="0.35">
      <c r="D21" s="22">
        <f t="shared" si="8"/>
        <v>780482.02372184058</v>
      </c>
    </row>
    <row r="22" spans="1:4" ht="15" customHeight="1" x14ac:dyDescent="0.35">
      <c r="D22" s="22">
        <f t="shared" si="8"/>
        <v>1660964.0474436812</v>
      </c>
    </row>
    <row r="23" spans="1:4" ht="15" customHeight="1" x14ac:dyDescent="0.35">
      <c r="D23" s="22">
        <f t="shared" si="8"/>
        <v>9465784.2846620865</v>
      </c>
    </row>
    <row r="24" spans="1:4" ht="15" customHeight="1" x14ac:dyDescent="0.35">
      <c r="D24" s="22">
        <f t="shared" si="8"/>
        <v>19931568.569324173</v>
      </c>
    </row>
    <row r="26" spans="1:4" ht="15" customHeight="1" x14ac:dyDescent="0.35">
      <c r="A26" s="17" t="s">
        <v>18</v>
      </c>
    </row>
    <row r="27" spans="1:4" ht="15" customHeight="1" x14ac:dyDescent="0.35">
      <c r="A27" s="17" t="s">
        <v>19</v>
      </c>
    </row>
    <row r="28" spans="1:4" ht="15" customHeight="1" x14ac:dyDescent="0.35">
      <c r="A28" s="17" t="s">
        <v>20</v>
      </c>
    </row>
  </sheetData>
  <mergeCells count="8">
    <mergeCell ref="K1:R1"/>
    <mergeCell ref="K2:Q2"/>
    <mergeCell ref="R2:R3"/>
    <mergeCell ref="A2:A4"/>
    <mergeCell ref="B2:I2"/>
    <mergeCell ref="B3:H3"/>
    <mergeCell ref="I3:I4"/>
    <mergeCell ref="A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A7CD7-FD86-466D-A724-944D7AD23FA0}">
  <dimension ref="A1:S24"/>
  <sheetViews>
    <sheetView topLeftCell="A22" zoomScaleNormal="100" workbookViewId="0">
      <selection activeCell="L58" sqref="L57:L58"/>
    </sheetView>
  </sheetViews>
  <sheetFormatPr defaultRowHeight="15" customHeight="1" x14ac:dyDescent="0.35"/>
  <cols>
    <col min="1" max="9" width="20.6328125" style="17" customWidth="1"/>
    <col min="10" max="10" width="5.6328125" style="17" customWidth="1"/>
    <col min="11" max="18" width="40.6328125" style="17" customWidth="1"/>
    <col min="19" max="19" width="25.6328125" style="17" customWidth="1"/>
    <col min="20" max="16384" width="8.7265625" style="17"/>
  </cols>
  <sheetData>
    <row r="1" spans="1:19" ht="15" customHeight="1" thickBot="1" x14ac:dyDescent="0.4">
      <c r="A1" s="28" t="s">
        <v>5</v>
      </c>
      <c r="B1" s="28"/>
      <c r="C1" s="28"/>
      <c r="D1" s="28"/>
      <c r="E1" s="28"/>
      <c r="F1" s="28"/>
      <c r="G1" s="28"/>
      <c r="H1" s="28"/>
      <c r="I1" s="28"/>
      <c r="K1" s="28" t="s">
        <v>14</v>
      </c>
      <c r="L1" s="28"/>
      <c r="M1" s="28"/>
      <c r="N1" s="28"/>
      <c r="O1" s="28"/>
      <c r="P1" s="28"/>
      <c r="Q1" s="28"/>
      <c r="R1" s="28"/>
      <c r="S1" s="20"/>
    </row>
    <row r="2" spans="1:19" ht="15" customHeight="1" x14ac:dyDescent="0.35">
      <c r="A2" s="25" t="s">
        <v>1</v>
      </c>
      <c r="B2" s="33" t="s">
        <v>3</v>
      </c>
      <c r="C2" s="34"/>
      <c r="D2" s="34"/>
      <c r="E2" s="34"/>
      <c r="F2" s="34"/>
      <c r="G2" s="34"/>
      <c r="H2" s="34"/>
      <c r="I2" s="35"/>
      <c r="K2" s="29" t="s">
        <v>0</v>
      </c>
      <c r="L2" s="30"/>
      <c r="M2" s="30"/>
      <c r="N2" s="30"/>
      <c r="O2" s="30"/>
      <c r="P2" s="30"/>
      <c r="Q2" s="30"/>
      <c r="R2" s="31" t="s">
        <v>13</v>
      </c>
    </row>
    <row r="3" spans="1:19" ht="15" customHeight="1" x14ac:dyDescent="0.35">
      <c r="A3" s="26"/>
      <c r="B3" s="36" t="s">
        <v>0</v>
      </c>
      <c r="C3" s="37"/>
      <c r="D3" s="37"/>
      <c r="E3" s="37"/>
      <c r="F3" s="37"/>
      <c r="G3" s="37"/>
      <c r="H3" s="38"/>
      <c r="I3" s="39" t="s">
        <v>13</v>
      </c>
      <c r="K3" s="21">
        <v>0</v>
      </c>
      <c r="L3" s="13">
        <v>0.25</v>
      </c>
      <c r="M3" s="13">
        <v>0.5</v>
      </c>
      <c r="N3" s="13">
        <v>0.75</v>
      </c>
      <c r="O3" s="13">
        <v>0.95</v>
      </c>
      <c r="P3" s="13">
        <v>0.99</v>
      </c>
      <c r="Q3" s="15">
        <v>0.997</v>
      </c>
      <c r="R3" s="32"/>
    </row>
    <row r="4" spans="1:19" ht="15" customHeight="1" thickBot="1" x14ac:dyDescent="0.4">
      <c r="A4" s="27"/>
      <c r="B4" s="4">
        <v>0</v>
      </c>
      <c r="C4" s="4">
        <v>0.25</v>
      </c>
      <c r="D4" s="4">
        <v>0.5</v>
      </c>
      <c r="E4" s="4">
        <v>0.75</v>
      </c>
      <c r="F4" s="4">
        <v>0.95</v>
      </c>
      <c r="G4" s="4">
        <v>0.99</v>
      </c>
      <c r="H4" s="5">
        <v>0.997</v>
      </c>
      <c r="I4" s="40"/>
      <c r="K4" s="3"/>
      <c r="L4" s="14"/>
      <c r="M4" s="14"/>
      <c r="N4" s="14"/>
      <c r="O4" s="14"/>
      <c r="P4" s="14"/>
      <c r="Q4" s="14"/>
      <c r="R4" s="6"/>
    </row>
    <row r="5" spans="1:19" ht="15" customHeight="1" x14ac:dyDescent="0.35">
      <c r="A5" s="18">
        <v>100</v>
      </c>
      <c r="B5" s="18">
        <v>3403</v>
      </c>
      <c r="C5" s="18">
        <v>3376</v>
      </c>
      <c r="D5" s="18">
        <v>2863</v>
      </c>
      <c r="E5" s="18">
        <v>2263</v>
      </c>
      <c r="F5" s="18">
        <v>3668</v>
      </c>
      <c r="G5" s="18">
        <v>3074</v>
      </c>
      <c r="H5" s="18">
        <v>3220</v>
      </c>
      <c r="I5" s="18">
        <v>886</v>
      </c>
      <c r="K5" s="16">
        <f>3.795499*($A5*LOG($A5,2))+284990</f>
        <v>287511.6749524434</v>
      </c>
      <c r="L5" s="16">
        <f>3.715056*($A5*LOG($A5,2))+246498</f>
        <v>248966.22978009598</v>
      </c>
      <c r="M5" s="16">
        <f>3.551218*($A5*LOG($A5,2))+190485</f>
        <v>192844.37816905393</v>
      </c>
      <c r="N5" s="16">
        <f>2.372158*($A5*LOG($A5,2))+241067</f>
        <v>242643.02766114238</v>
      </c>
      <c r="O5" s="16">
        <f>1.389267*($A5*LOG($A5,2))+148601</f>
        <v>149524.00901571999</v>
      </c>
      <c r="P5" s="16">
        <f>4.108607*($A5*LOG($A5,2))+307201</f>
        <v>309930.69940483017</v>
      </c>
      <c r="Q5" s="16">
        <f>5.065731*($A5*LOG($A5,2))+169705</f>
        <v>173070.59882600838</v>
      </c>
      <c r="R5" s="16">
        <f>0.680613*($A5*LOG($A5,2))+6206</f>
        <v>6658.1894892891141</v>
      </c>
    </row>
    <row r="6" spans="1:19" ht="15" customHeight="1" x14ac:dyDescent="0.35">
      <c r="A6" s="19">
        <v>500</v>
      </c>
      <c r="B6" s="19">
        <v>20045</v>
      </c>
      <c r="C6" s="19">
        <v>19389</v>
      </c>
      <c r="D6" s="19">
        <v>16440</v>
      </c>
      <c r="E6" s="19">
        <v>12355</v>
      </c>
      <c r="F6" s="19">
        <v>17424</v>
      </c>
      <c r="G6" s="19">
        <v>26742</v>
      </c>
      <c r="H6" s="19">
        <v>24537</v>
      </c>
      <c r="I6" s="19">
        <v>4106</v>
      </c>
      <c r="K6" s="16">
        <f t="shared" ref="K6:K13" si="0">3.795499*($A6*LOG($A6,2))+284990</f>
        <v>302004.81264332531</v>
      </c>
      <c r="L6" s="16">
        <f t="shared" ref="L6:L13" si="1">3.715056*($A6*LOG($A6,2))+246498</f>
        <v>263152.19535071979</v>
      </c>
      <c r="M6" s="16">
        <f t="shared" ref="M6:M13" si="2">3.551218*($A6*LOG($A6,2))+190485</f>
        <v>206404.72726790456</v>
      </c>
      <c r="N6" s="16">
        <f t="shared" ref="N6:N13" si="3">2.372158*($A6*LOG($A6,2))+241067</f>
        <v>251701.12845856772</v>
      </c>
      <c r="O6" s="16">
        <f t="shared" ref="O6:O13" si="4">1.389267*($A6*LOG($A6,2))+148601</f>
        <v>154828.93411789983</v>
      </c>
      <c r="P6" s="16">
        <f t="shared" ref="P6:P13" si="5">4.108607*($A6*LOG($A6,2))+307201</f>
        <v>325619.44203622633</v>
      </c>
      <c r="Q6" s="16">
        <f t="shared" ref="Q6:Q13" si="6">5.065731*($A6*LOG($A6,2))+169705</f>
        <v>192414.12569506277</v>
      </c>
      <c r="R6" s="16">
        <f t="shared" ref="R6:R13" si="7">0.680613*($A6*LOG($A6,2))+6206</f>
        <v>9257.1146696683591</v>
      </c>
    </row>
    <row r="7" spans="1:19" ht="15" customHeight="1" x14ac:dyDescent="0.35">
      <c r="A7" s="19">
        <v>1000</v>
      </c>
      <c r="B7" s="19">
        <v>44182</v>
      </c>
      <c r="C7" s="19">
        <v>44221</v>
      </c>
      <c r="D7" s="19">
        <v>37777</v>
      </c>
      <c r="E7" s="19">
        <v>29682</v>
      </c>
      <c r="F7" s="19">
        <v>36287</v>
      </c>
      <c r="G7" s="19">
        <v>55804</v>
      </c>
      <c r="H7" s="19">
        <v>59986</v>
      </c>
      <c r="I7" s="19">
        <v>8661</v>
      </c>
      <c r="K7" s="16">
        <f t="shared" si="0"/>
        <v>322815.12428665068</v>
      </c>
      <c r="L7" s="16">
        <f t="shared" si="1"/>
        <v>283521.44670143962</v>
      </c>
      <c r="M7" s="16">
        <f t="shared" si="2"/>
        <v>225875.67253580914</v>
      </c>
      <c r="N7" s="16">
        <f t="shared" si="3"/>
        <v>264707.41491713544</v>
      </c>
      <c r="O7" s="16">
        <f t="shared" si="4"/>
        <v>162446.13523579965</v>
      </c>
      <c r="P7" s="16">
        <f t="shared" si="5"/>
        <v>348146.49107245263</v>
      </c>
      <c r="Q7" s="16">
        <f t="shared" si="6"/>
        <v>220188.98239012557</v>
      </c>
      <c r="R7" s="16">
        <f t="shared" si="7"/>
        <v>12988.842339336717</v>
      </c>
    </row>
    <row r="8" spans="1:19" ht="15" customHeight="1" x14ac:dyDescent="0.35">
      <c r="A8" s="19">
        <v>5000</v>
      </c>
      <c r="B8" s="19">
        <v>276147</v>
      </c>
      <c r="C8" s="19">
        <v>268488</v>
      </c>
      <c r="D8" s="19">
        <v>231894</v>
      </c>
      <c r="E8" s="19">
        <v>201798</v>
      </c>
      <c r="F8" s="19">
        <v>190087</v>
      </c>
      <c r="G8" s="19">
        <v>306731</v>
      </c>
      <c r="H8" s="19">
        <v>370489</v>
      </c>
      <c r="I8" s="19">
        <v>47430</v>
      </c>
      <c r="K8" s="16">
        <f t="shared" si="0"/>
        <v>518180.00024433783</v>
      </c>
      <c r="L8" s="16">
        <f t="shared" si="1"/>
        <v>474745.69800959737</v>
      </c>
      <c r="M8" s="16">
        <f t="shared" si="2"/>
        <v>408666.72690539423</v>
      </c>
      <c r="N8" s="16">
        <f t="shared" si="3"/>
        <v>386808.97611423634</v>
      </c>
      <c r="O8" s="16">
        <f t="shared" si="4"/>
        <v>233955.56657199765</v>
      </c>
      <c r="P8" s="16">
        <f t="shared" si="5"/>
        <v>559627.90548301768</v>
      </c>
      <c r="Q8" s="16">
        <f t="shared" si="6"/>
        <v>480936.22760083713</v>
      </c>
      <c r="R8" s="16">
        <f t="shared" si="7"/>
        <v>48021.883928911455</v>
      </c>
    </row>
    <row r="9" spans="1:19" ht="15" customHeight="1" x14ac:dyDescent="0.35">
      <c r="A9" s="19">
        <v>10000</v>
      </c>
      <c r="B9" s="19">
        <v>615103</v>
      </c>
      <c r="C9" s="19">
        <v>587849</v>
      </c>
      <c r="D9" s="19">
        <v>524740</v>
      </c>
      <c r="E9" s="19">
        <v>430705</v>
      </c>
      <c r="F9" s="19">
        <v>416050</v>
      </c>
      <c r="G9" s="19">
        <v>681777</v>
      </c>
      <c r="H9" s="19">
        <v>775515</v>
      </c>
      <c r="I9" s="19">
        <v>99108</v>
      </c>
      <c r="K9" s="16">
        <f t="shared" si="0"/>
        <v>789324.99048867554</v>
      </c>
      <c r="L9" s="16">
        <f t="shared" si="1"/>
        <v>740143.95601919456</v>
      </c>
      <c r="M9" s="16">
        <f t="shared" si="2"/>
        <v>662360.63381078839</v>
      </c>
      <c r="N9" s="16">
        <f t="shared" si="3"/>
        <v>556272.53222847264</v>
      </c>
      <c r="O9" s="16">
        <f t="shared" si="4"/>
        <v>333202.80314399523</v>
      </c>
      <c r="P9" s="16">
        <f t="shared" si="5"/>
        <v>853140.8809660353</v>
      </c>
      <c r="Q9" s="16">
        <f t="shared" si="6"/>
        <v>842824.76520167419</v>
      </c>
      <c r="R9" s="16">
        <f t="shared" si="7"/>
        <v>96643.8978578229</v>
      </c>
    </row>
    <row r="10" spans="1:19" ht="15" customHeight="1" x14ac:dyDescent="0.35">
      <c r="A10" s="19">
        <v>50000</v>
      </c>
      <c r="B10" s="19">
        <v>3461422</v>
      </c>
      <c r="C10" s="19">
        <v>3347251</v>
      </c>
      <c r="D10" s="19">
        <v>3087180</v>
      </c>
      <c r="E10" s="19">
        <v>2436651</v>
      </c>
      <c r="F10" s="19">
        <v>1384897</v>
      </c>
      <c r="G10" s="19">
        <v>3798184</v>
      </c>
      <c r="H10" s="19">
        <v>4270454</v>
      </c>
      <c r="I10" s="19">
        <v>519956</v>
      </c>
      <c r="K10" s="16">
        <f t="shared" si="0"/>
        <v>3247308.7405542224</v>
      </c>
      <c r="L10" s="16">
        <f t="shared" si="1"/>
        <v>3146032.4251199663</v>
      </c>
      <c r="M10" s="16">
        <f t="shared" si="2"/>
        <v>2962146.8113174271</v>
      </c>
      <c r="N10" s="16">
        <f t="shared" si="3"/>
        <v>2092493.6764279541</v>
      </c>
      <c r="O10" s="16">
        <f t="shared" si="4"/>
        <v>1232898.9196499703</v>
      </c>
      <c r="P10" s="16">
        <f t="shared" si="5"/>
        <v>3513894.9060377204</v>
      </c>
      <c r="Q10" s="16">
        <f t="shared" si="6"/>
        <v>4123416.9825104633</v>
      </c>
      <c r="R10" s="16">
        <f t="shared" si="7"/>
        <v>537412.21161139314</v>
      </c>
    </row>
    <row r="11" spans="1:19" ht="15" customHeight="1" x14ac:dyDescent="0.35">
      <c r="A11" s="19">
        <v>100000</v>
      </c>
      <c r="B11" s="19">
        <v>7213021</v>
      </c>
      <c r="C11" s="19">
        <v>6878604</v>
      </c>
      <c r="D11" s="19">
        <v>6522493</v>
      </c>
      <c r="E11" s="19">
        <v>4498936</v>
      </c>
      <c r="F11" s="19">
        <v>2620586</v>
      </c>
      <c r="G11" s="19">
        <v>7682831</v>
      </c>
      <c r="H11" s="19">
        <v>8994118</v>
      </c>
      <c r="I11" s="19">
        <v>1146566</v>
      </c>
      <c r="K11" s="16">
        <f t="shared" si="0"/>
        <v>6589177.3811084442</v>
      </c>
      <c r="L11" s="16">
        <f t="shared" si="1"/>
        <v>6417072.4502399322</v>
      </c>
      <c r="M11" s="16">
        <f t="shared" si="2"/>
        <v>6088930.4226348549</v>
      </c>
      <c r="N11" s="16">
        <f t="shared" si="3"/>
        <v>4181136.152855908</v>
      </c>
      <c r="O11" s="16">
        <f t="shared" si="4"/>
        <v>2456123.5392999407</v>
      </c>
      <c r="P11" s="16">
        <f t="shared" si="5"/>
        <v>7131449.512075441</v>
      </c>
      <c r="Q11" s="16">
        <f t="shared" si="6"/>
        <v>8583702.0650209263</v>
      </c>
      <c r="R11" s="16">
        <f t="shared" si="7"/>
        <v>1136679.7232227861</v>
      </c>
    </row>
    <row r="12" spans="1:19" ht="15" customHeight="1" x14ac:dyDescent="0.35">
      <c r="A12" s="19">
        <v>500000</v>
      </c>
      <c r="B12" s="19">
        <v>37128885</v>
      </c>
      <c r="C12" s="19">
        <v>36305537</v>
      </c>
      <c r="D12" s="19">
        <v>34498782</v>
      </c>
      <c r="E12" s="19">
        <v>23460512</v>
      </c>
      <c r="F12" s="19">
        <v>13439948</v>
      </c>
      <c r="G12" s="19">
        <v>40229840</v>
      </c>
      <c r="H12" s="19">
        <v>48420353</v>
      </c>
      <c r="I12" s="19">
        <v>6314198</v>
      </c>
      <c r="K12" s="16">
        <f t="shared" si="0"/>
        <v>36212364.786650665</v>
      </c>
      <c r="L12" s="16">
        <f t="shared" si="1"/>
        <v>35412416.701439597</v>
      </c>
      <c r="M12" s="16">
        <f t="shared" si="2"/>
        <v>33805548.535809122</v>
      </c>
      <c r="N12" s="16">
        <f t="shared" si="3"/>
        <v>22695402.917135447</v>
      </c>
      <c r="O12" s="16">
        <f t="shared" si="4"/>
        <v>13299102.735799644</v>
      </c>
      <c r="P12" s="16">
        <f t="shared" si="5"/>
        <v>39198388.572452642</v>
      </c>
      <c r="Q12" s="16">
        <f t="shared" si="6"/>
        <v>48120821.890125558</v>
      </c>
      <c r="R12" s="16">
        <f t="shared" si="7"/>
        <v>6448741.8393367166</v>
      </c>
    </row>
    <row r="13" spans="1:19" ht="15" customHeight="1" x14ac:dyDescent="0.35">
      <c r="A13" s="19">
        <v>1000000</v>
      </c>
      <c r="B13" s="19">
        <v>75441727</v>
      </c>
      <c r="C13" s="19">
        <v>73824738</v>
      </c>
      <c r="D13" s="19">
        <v>70605639</v>
      </c>
      <c r="E13" s="19">
        <v>47120164</v>
      </c>
      <c r="F13" s="19">
        <v>27752003</v>
      </c>
      <c r="G13" s="19">
        <v>81653403</v>
      </c>
      <c r="H13" s="19">
        <v>100956376</v>
      </c>
      <c r="I13" s="19">
        <v>13615679</v>
      </c>
      <c r="K13" s="16">
        <f t="shared" si="0"/>
        <v>75935238.57330133</v>
      </c>
      <c r="L13" s="16">
        <f t="shared" si="1"/>
        <v>74293391.402879193</v>
      </c>
      <c r="M13" s="16">
        <f t="shared" si="2"/>
        <v>70971830.071618244</v>
      </c>
      <c r="N13" s="16">
        <f t="shared" si="3"/>
        <v>47521896.834270895</v>
      </c>
      <c r="O13" s="16">
        <f t="shared" si="4"/>
        <v>27838871.471599288</v>
      </c>
      <c r="P13" s="16">
        <f t="shared" si="5"/>
        <v>82198183.144905284</v>
      </c>
      <c r="Q13" s="16">
        <f t="shared" si="6"/>
        <v>101137669.78025112</v>
      </c>
      <c r="R13" s="16">
        <f t="shared" si="7"/>
        <v>13571890.678673433</v>
      </c>
    </row>
    <row r="14" spans="1:19" ht="15" customHeight="1" thickBot="1" x14ac:dyDescent="0.4"/>
    <row r="15" spans="1:19" ht="15" customHeight="1" thickBot="1" x14ac:dyDescent="0.4">
      <c r="D15" s="24"/>
    </row>
    <row r="16" spans="1:19" ht="15" customHeight="1" x14ac:dyDescent="0.35">
      <c r="D16" s="23">
        <f t="shared" ref="D16:D24" si="8">A5*LOG(A5,2)</f>
        <v>664.38561897747252</v>
      </c>
    </row>
    <row r="17" spans="1:4" ht="15" customHeight="1" x14ac:dyDescent="0.35">
      <c r="D17" s="22">
        <f t="shared" si="8"/>
        <v>4482.8921423310439</v>
      </c>
    </row>
    <row r="18" spans="1:4" ht="15" customHeight="1" x14ac:dyDescent="0.35">
      <c r="D18" s="22">
        <f t="shared" si="8"/>
        <v>9965.7842846620879</v>
      </c>
    </row>
    <row r="19" spans="1:4" ht="15" customHeight="1" x14ac:dyDescent="0.35">
      <c r="A19" s="17" t="s">
        <v>21</v>
      </c>
      <c r="D19" s="22">
        <f t="shared" si="8"/>
        <v>61438.561897747255</v>
      </c>
    </row>
    <row r="20" spans="1:4" ht="15" customHeight="1" x14ac:dyDescent="0.35">
      <c r="A20" s="17" t="s">
        <v>22</v>
      </c>
      <c r="D20" s="22">
        <f t="shared" si="8"/>
        <v>132877.1237954945</v>
      </c>
    </row>
    <row r="21" spans="1:4" ht="15" customHeight="1" x14ac:dyDescent="0.35">
      <c r="A21" s="17" t="s">
        <v>23</v>
      </c>
      <c r="D21" s="22">
        <f t="shared" si="8"/>
        <v>780482.02372184058</v>
      </c>
    </row>
    <row r="22" spans="1:4" ht="15" customHeight="1" x14ac:dyDescent="0.35">
      <c r="A22" s="17" t="s">
        <v>24</v>
      </c>
      <c r="D22" s="22">
        <f t="shared" si="8"/>
        <v>1660964.0474436812</v>
      </c>
    </row>
    <row r="23" spans="1:4" ht="15" customHeight="1" x14ac:dyDescent="0.35">
      <c r="A23" s="17" t="s">
        <v>25</v>
      </c>
      <c r="D23" s="22">
        <f t="shared" si="8"/>
        <v>9465784.2846620865</v>
      </c>
    </row>
    <row r="24" spans="1:4" ht="15" customHeight="1" x14ac:dyDescent="0.35">
      <c r="A24" s="17" t="s">
        <v>26</v>
      </c>
      <c r="D24" s="22">
        <f t="shared" si="8"/>
        <v>19931568.569324173</v>
      </c>
    </row>
  </sheetData>
  <mergeCells count="8">
    <mergeCell ref="K2:Q2"/>
    <mergeCell ref="R2:R3"/>
    <mergeCell ref="K1:R1"/>
    <mergeCell ref="A1:I1"/>
    <mergeCell ref="A2:A4"/>
    <mergeCell ref="B2:I2"/>
    <mergeCell ref="B3:H3"/>
    <mergeCell ref="I3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D031-D1DE-4572-BC03-8E4F52D89F47}">
  <dimension ref="A2:S24"/>
  <sheetViews>
    <sheetView tabSelected="1" topLeftCell="A15" workbookViewId="0">
      <selection activeCell="AJ53" sqref="AJ53"/>
    </sheetView>
  </sheetViews>
  <sheetFormatPr defaultRowHeight="14.5" x14ac:dyDescent="0.35"/>
  <cols>
    <col min="1" max="4" width="11.81640625" customWidth="1"/>
    <col min="6" max="9" width="11.81640625" customWidth="1"/>
    <col min="11" max="14" width="11.81640625" customWidth="1"/>
    <col min="16" max="19" width="11.81640625" customWidth="1"/>
  </cols>
  <sheetData>
    <row r="2" spans="1:19" s="8" customFormat="1" ht="30" customHeight="1" thickBot="1" x14ac:dyDescent="0.4">
      <c r="A2" s="41" t="s">
        <v>6</v>
      </c>
      <c r="B2" s="41"/>
      <c r="C2" s="41"/>
      <c r="D2" s="41"/>
      <c r="F2" s="41" t="s">
        <v>7</v>
      </c>
      <c r="G2" s="41"/>
      <c r="H2" s="41"/>
      <c r="I2" s="41"/>
      <c r="K2" s="41" t="s">
        <v>8</v>
      </c>
      <c r="L2" s="41"/>
      <c r="M2" s="41"/>
      <c r="N2" s="41"/>
      <c r="P2" s="41" t="s">
        <v>9</v>
      </c>
      <c r="Q2" s="41"/>
      <c r="R2" s="41"/>
      <c r="S2" s="41"/>
    </row>
    <row r="3" spans="1:19" s="7" customFormat="1" ht="45" customHeight="1" thickBot="1" x14ac:dyDescent="0.4">
      <c r="A3" s="9" t="s">
        <v>1</v>
      </c>
      <c r="B3" s="10" t="s">
        <v>2</v>
      </c>
      <c r="C3" s="10" t="s">
        <v>4</v>
      </c>
      <c r="D3" s="11" t="s">
        <v>5</v>
      </c>
      <c r="F3" s="9" t="s">
        <v>1</v>
      </c>
      <c r="G3" s="10" t="s">
        <v>2</v>
      </c>
      <c r="H3" s="10" t="s">
        <v>4</v>
      </c>
      <c r="I3" s="11" t="s">
        <v>5</v>
      </c>
      <c r="K3" s="9" t="s">
        <v>1</v>
      </c>
      <c r="L3" s="10" t="s">
        <v>2</v>
      </c>
      <c r="M3" s="10" t="s">
        <v>4</v>
      </c>
      <c r="N3" s="11" t="s">
        <v>5</v>
      </c>
      <c r="P3" s="9" t="s">
        <v>1</v>
      </c>
      <c r="Q3" s="10" t="s">
        <v>2</v>
      </c>
      <c r="R3" s="10" t="s">
        <v>4</v>
      </c>
      <c r="S3" s="11" t="s">
        <v>5</v>
      </c>
    </row>
    <row r="4" spans="1:19" ht="15" customHeight="1" x14ac:dyDescent="0.35">
      <c r="A4" s="2">
        <v>100</v>
      </c>
      <c r="B4" s="2">
        <v>12533</v>
      </c>
      <c r="C4" s="2">
        <v>6031</v>
      </c>
      <c r="D4" s="2">
        <v>3403</v>
      </c>
      <c r="F4" s="2">
        <v>100</v>
      </c>
      <c r="G4" s="2">
        <v>12707</v>
      </c>
      <c r="H4" s="2">
        <v>5816</v>
      </c>
      <c r="I4" s="2">
        <v>3376</v>
      </c>
      <c r="K4" s="2">
        <v>100</v>
      </c>
      <c r="L4" s="2">
        <v>11457</v>
      </c>
      <c r="M4" s="2">
        <v>4999</v>
      </c>
      <c r="N4" s="2">
        <v>2863</v>
      </c>
      <c r="P4" s="2">
        <v>100</v>
      </c>
      <c r="Q4" s="2">
        <v>11128</v>
      </c>
      <c r="R4" s="2">
        <v>4052</v>
      </c>
      <c r="S4" s="2">
        <v>2263</v>
      </c>
    </row>
    <row r="5" spans="1:19" ht="15" customHeight="1" x14ac:dyDescent="0.35">
      <c r="A5" s="1">
        <v>500</v>
      </c>
      <c r="B5" s="1">
        <v>58095</v>
      </c>
      <c r="C5" s="1">
        <v>34748</v>
      </c>
      <c r="D5" s="1">
        <v>20045</v>
      </c>
      <c r="F5" s="1">
        <v>500</v>
      </c>
      <c r="G5" s="1">
        <v>55079</v>
      </c>
      <c r="H5" s="1">
        <v>30892</v>
      </c>
      <c r="I5" s="1">
        <v>19389</v>
      </c>
      <c r="K5" s="1">
        <v>500</v>
      </c>
      <c r="L5" s="1">
        <v>50772</v>
      </c>
      <c r="M5" s="1">
        <v>26899</v>
      </c>
      <c r="N5" s="1">
        <v>16440</v>
      </c>
      <c r="P5" s="1">
        <v>500</v>
      </c>
      <c r="Q5" s="1">
        <v>47434</v>
      </c>
      <c r="R5" s="1">
        <v>19990</v>
      </c>
      <c r="S5" s="1">
        <v>12355</v>
      </c>
    </row>
    <row r="6" spans="1:19" ht="15" customHeight="1" x14ac:dyDescent="0.35">
      <c r="A6" s="1">
        <v>1000</v>
      </c>
      <c r="B6" s="1">
        <v>116420</v>
      </c>
      <c r="C6" s="1">
        <v>67038</v>
      </c>
      <c r="D6" s="1">
        <v>44182</v>
      </c>
      <c r="F6" s="1">
        <v>1000</v>
      </c>
      <c r="G6" s="1">
        <v>111770</v>
      </c>
      <c r="H6" s="1">
        <v>66327</v>
      </c>
      <c r="I6" s="1">
        <v>44221</v>
      </c>
      <c r="K6" s="1">
        <v>1000</v>
      </c>
      <c r="L6" s="1">
        <v>101049</v>
      </c>
      <c r="M6" s="1">
        <v>57442</v>
      </c>
      <c r="N6" s="1">
        <v>37777</v>
      </c>
      <c r="P6" s="1">
        <v>1000</v>
      </c>
      <c r="Q6" s="1">
        <v>94954</v>
      </c>
      <c r="R6" s="1">
        <v>45226</v>
      </c>
      <c r="S6" s="1">
        <v>29682</v>
      </c>
    </row>
    <row r="7" spans="1:19" ht="15" customHeight="1" x14ac:dyDescent="0.35">
      <c r="A7" s="1">
        <v>5000</v>
      </c>
      <c r="B7" s="1">
        <v>622820</v>
      </c>
      <c r="C7" s="1">
        <v>384089</v>
      </c>
      <c r="D7" s="1">
        <v>276147</v>
      </c>
      <c r="F7" s="1">
        <v>5000</v>
      </c>
      <c r="G7" s="1">
        <v>572085</v>
      </c>
      <c r="H7" s="1">
        <v>371058</v>
      </c>
      <c r="I7" s="1">
        <v>268488</v>
      </c>
      <c r="K7" s="1">
        <v>5000</v>
      </c>
      <c r="L7" s="1">
        <v>530071</v>
      </c>
      <c r="M7" s="1">
        <v>330670</v>
      </c>
      <c r="N7" s="1">
        <v>231894</v>
      </c>
      <c r="P7" s="1">
        <v>5000</v>
      </c>
      <c r="Q7" s="1">
        <v>483245</v>
      </c>
      <c r="R7" s="1">
        <v>278106</v>
      </c>
      <c r="S7" s="1">
        <v>201798</v>
      </c>
    </row>
    <row r="8" spans="1:19" ht="15" customHeight="1" x14ac:dyDescent="0.35">
      <c r="A8" s="1">
        <v>10000</v>
      </c>
      <c r="B8" s="1">
        <v>1286553</v>
      </c>
      <c r="C8" s="1">
        <v>826244</v>
      </c>
      <c r="D8" s="1">
        <v>615103</v>
      </c>
      <c r="F8" s="1">
        <v>10000</v>
      </c>
      <c r="G8" s="1">
        <v>1190640</v>
      </c>
      <c r="H8" s="1">
        <v>813586</v>
      </c>
      <c r="I8" s="1">
        <v>587849</v>
      </c>
      <c r="K8" s="1">
        <v>10000</v>
      </c>
      <c r="L8" s="1">
        <v>1097900</v>
      </c>
      <c r="M8" s="1">
        <v>733046</v>
      </c>
      <c r="N8" s="1">
        <v>524740</v>
      </c>
      <c r="P8" s="1">
        <v>10000</v>
      </c>
      <c r="Q8" s="1">
        <v>989201</v>
      </c>
      <c r="R8" s="1">
        <v>602119</v>
      </c>
      <c r="S8" s="1">
        <v>430705</v>
      </c>
    </row>
    <row r="9" spans="1:19" ht="15" customHeight="1" x14ac:dyDescent="0.35">
      <c r="A9" s="1">
        <v>50000</v>
      </c>
      <c r="B9" s="1">
        <v>6891107</v>
      </c>
      <c r="C9" s="1">
        <v>4465732</v>
      </c>
      <c r="D9" s="1">
        <v>3461422</v>
      </c>
      <c r="F9" s="1">
        <v>50000</v>
      </c>
      <c r="G9" s="1">
        <v>6378155</v>
      </c>
      <c r="H9" s="1">
        <v>4322749</v>
      </c>
      <c r="I9" s="1">
        <v>3347251</v>
      </c>
      <c r="K9" s="1">
        <v>50000</v>
      </c>
      <c r="L9" s="1">
        <v>5766043</v>
      </c>
      <c r="M9" s="1">
        <v>4680839</v>
      </c>
      <c r="N9" s="1">
        <v>3087180</v>
      </c>
      <c r="P9" s="1">
        <v>50000</v>
      </c>
      <c r="Q9" s="1">
        <v>5088007</v>
      </c>
      <c r="R9" s="1">
        <v>11514932</v>
      </c>
      <c r="S9" s="1">
        <v>2436651</v>
      </c>
    </row>
    <row r="10" spans="1:19" ht="15" customHeight="1" x14ac:dyDescent="0.35">
      <c r="A10" s="1">
        <v>100000</v>
      </c>
      <c r="B10" s="1">
        <v>13997312</v>
      </c>
      <c r="C10" s="1">
        <v>8957878</v>
      </c>
      <c r="D10" s="1">
        <v>7213021</v>
      </c>
      <c r="F10" s="1">
        <v>100000</v>
      </c>
      <c r="G10" s="1">
        <v>12832194</v>
      </c>
      <c r="H10" s="1">
        <v>8655303</v>
      </c>
      <c r="I10" s="1">
        <v>6878604</v>
      </c>
      <c r="K10" s="1">
        <v>100000</v>
      </c>
      <c r="L10" s="1">
        <v>11489823</v>
      </c>
      <c r="M10" s="1">
        <v>34502985</v>
      </c>
      <c r="N10" s="1">
        <v>6522493</v>
      </c>
      <c r="P10" s="1">
        <v>100000</v>
      </c>
      <c r="Q10" s="1">
        <v>10245927</v>
      </c>
      <c r="R10" s="1">
        <v>29967645</v>
      </c>
      <c r="S10" s="1">
        <v>4498936</v>
      </c>
    </row>
    <row r="11" spans="1:19" ht="15" customHeight="1" x14ac:dyDescent="0.35">
      <c r="A11" s="1">
        <v>500000</v>
      </c>
      <c r="B11" s="1">
        <v>73226827</v>
      </c>
      <c r="C11" s="1">
        <v>45498746</v>
      </c>
      <c r="D11" s="1">
        <v>37128885</v>
      </c>
      <c r="F11" s="1">
        <v>500000</v>
      </c>
      <c r="G11" s="1">
        <v>66929159</v>
      </c>
      <c r="H11" s="1">
        <v>44848341</v>
      </c>
      <c r="I11" s="1">
        <v>36305537</v>
      </c>
      <c r="K11" s="1">
        <v>500000</v>
      </c>
      <c r="L11" s="1">
        <v>60238880</v>
      </c>
      <c r="M11" s="1">
        <v>751877219</v>
      </c>
      <c r="N11" s="1">
        <v>34498782</v>
      </c>
      <c r="P11" s="1">
        <v>500000</v>
      </c>
      <c r="Q11" s="1">
        <v>53583905</v>
      </c>
      <c r="R11" s="1">
        <v>554787847</v>
      </c>
      <c r="S11" s="1">
        <v>23460512</v>
      </c>
    </row>
    <row r="12" spans="1:19" ht="15" customHeight="1" x14ac:dyDescent="0.35">
      <c r="A12" s="1">
        <v>1000000</v>
      </c>
      <c r="B12" s="1">
        <v>149774535</v>
      </c>
      <c r="C12" s="1">
        <v>91805999</v>
      </c>
      <c r="D12" s="1">
        <v>75441727</v>
      </c>
      <c r="F12" s="1">
        <v>1000000</v>
      </c>
      <c r="G12" s="1">
        <v>136553055</v>
      </c>
      <c r="H12" s="1">
        <v>89784740</v>
      </c>
      <c r="I12" s="1">
        <v>73824738</v>
      </c>
      <c r="K12" s="1">
        <v>1000000</v>
      </c>
      <c r="L12" s="1">
        <v>123566594</v>
      </c>
      <c r="M12" s="1">
        <v>2658218998</v>
      </c>
      <c r="N12" s="1">
        <v>70605639</v>
      </c>
      <c r="P12" s="1">
        <v>1000000</v>
      </c>
      <c r="Q12" s="1">
        <v>110357843</v>
      </c>
      <c r="R12" s="1">
        <v>1600511067</v>
      </c>
      <c r="S12" s="1">
        <v>47120164</v>
      </c>
    </row>
    <row r="14" spans="1:19" ht="30" customHeight="1" thickBot="1" x14ac:dyDescent="0.4">
      <c r="A14" s="41" t="s">
        <v>10</v>
      </c>
      <c r="B14" s="41"/>
      <c r="C14" s="41"/>
      <c r="D14" s="41"/>
      <c r="F14" s="41" t="s">
        <v>11</v>
      </c>
      <c r="G14" s="41"/>
      <c r="H14" s="41"/>
      <c r="I14" s="41"/>
      <c r="K14" s="41" t="s">
        <v>12</v>
      </c>
      <c r="L14" s="41"/>
      <c r="M14" s="41"/>
      <c r="N14" s="41"/>
      <c r="P14" s="41" t="s">
        <v>13</v>
      </c>
      <c r="Q14" s="41"/>
      <c r="R14" s="41"/>
      <c r="S14" s="41"/>
    </row>
    <row r="15" spans="1:19" ht="45" customHeight="1" thickBot="1" x14ac:dyDescent="0.4">
      <c r="A15" s="9" t="s">
        <v>1</v>
      </c>
      <c r="B15" s="10" t="s">
        <v>2</v>
      </c>
      <c r="C15" s="10" t="s">
        <v>4</v>
      </c>
      <c r="D15" s="11" t="s">
        <v>5</v>
      </c>
      <c r="F15" s="9" t="s">
        <v>1</v>
      </c>
      <c r="G15" s="10" t="s">
        <v>2</v>
      </c>
      <c r="H15" s="10" t="s">
        <v>4</v>
      </c>
      <c r="I15" s="11" t="s">
        <v>5</v>
      </c>
      <c r="K15" s="9" t="s">
        <v>1</v>
      </c>
      <c r="L15" s="10" t="s">
        <v>2</v>
      </c>
      <c r="M15" s="10" t="s">
        <v>4</v>
      </c>
      <c r="N15" s="11" t="s">
        <v>5</v>
      </c>
      <c r="P15" s="9" t="s">
        <v>1</v>
      </c>
      <c r="Q15" s="10" t="s">
        <v>2</v>
      </c>
      <c r="R15" s="10" t="s">
        <v>4</v>
      </c>
      <c r="S15" s="11" t="s">
        <v>5</v>
      </c>
    </row>
    <row r="16" spans="1:19" ht="15" customHeight="1" x14ac:dyDescent="0.35">
      <c r="A16" s="2">
        <v>100</v>
      </c>
      <c r="B16" s="2">
        <v>10544</v>
      </c>
      <c r="C16" s="2">
        <v>3569</v>
      </c>
      <c r="D16" s="2">
        <v>3668</v>
      </c>
      <c r="F16" s="2">
        <v>100</v>
      </c>
      <c r="G16" s="2">
        <v>10294</v>
      </c>
      <c r="H16" s="2">
        <v>3884</v>
      </c>
      <c r="I16" s="2">
        <v>3074</v>
      </c>
      <c r="K16" s="2">
        <v>100</v>
      </c>
      <c r="L16" s="2">
        <v>10427</v>
      </c>
      <c r="M16" s="2">
        <v>4255</v>
      </c>
      <c r="N16" s="2">
        <v>3220</v>
      </c>
      <c r="P16" s="2">
        <v>100</v>
      </c>
      <c r="Q16" s="2">
        <v>10561</v>
      </c>
      <c r="R16" s="2">
        <v>2157</v>
      </c>
      <c r="S16" s="2">
        <v>886</v>
      </c>
    </row>
    <row r="17" spans="1:19" ht="15" customHeight="1" x14ac:dyDescent="0.35">
      <c r="A17" s="1">
        <v>500</v>
      </c>
      <c r="B17" s="1">
        <v>44764</v>
      </c>
      <c r="C17" s="1">
        <v>14705</v>
      </c>
      <c r="D17" s="1">
        <v>17424</v>
      </c>
      <c r="F17" s="1">
        <v>500</v>
      </c>
      <c r="G17" s="1">
        <v>43799</v>
      </c>
      <c r="H17" s="1">
        <v>30805</v>
      </c>
      <c r="I17" s="1">
        <v>26742</v>
      </c>
      <c r="K17" s="1">
        <v>500</v>
      </c>
      <c r="L17" s="1">
        <v>43734</v>
      </c>
      <c r="M17" s="1">
        <v>42966</v>
      </c>
      <c r="N17" s="1">
        <v>24537</v>
      </c>
      <c r="P17" s="1">
        <v>500</v>
      </c>
      <c r="Q17" s="1">
        <v>44414</v>
      </c>
      <c r="R17" s="1">
        <v>8916</v>
      </c>
      <c r="S17" s="1">
        <v>4106</v>
      </c>
    </row>
    <row r="18" spans="1:19" ht="15" customHeight="1" x14ac:dyDescent="0.35">
      <c r="A18" s="1">
        <v>1000</v>
      </c>
      <c r="B18" s="1">
        <v>87433</v>
      </c>
      <c r="C18" s="1">
        <v>31392</v>
      </c>
      <c r="D18" s="1">
        <v>36287</v>
      </c>
      <c r="F18" s="1">
        <v>1000</v>
      </c>
      <c r="G18" s="1">
        <v>89210</v>
      </c>
      <c r="H18" s="1">
        <v>56922</v>
      </c>
      <c r="I18" s="1">
        <v>55804</v>
      </c>
      <c r="K18" s="1">
        <v>1000</v>
      </c>
      <c r="L18" s="1">
        <v>88518</v>
      </c>
      <c r="M18" s="1">
        <v>152894</v>
      </c>
      <c r="N18" s="1">
        <v>59986</v>
      </c>
      <c r="P18" s="1">
        <v>1000</v>
      </c>
      <c r="Q18" s="1">
        <v>90893</v>
      </c>
      <c r="R18" s="1">
        <v>17462</v>
      </c>
      <c r="S18" s="1">
        <v>8661</v>
      </c>
    </row>
    <row r="19" spans="1:19" ht="15" customHeight="1" x14ac:dyDescent="0.35">
      <c r="A19" s="1">
        <v>5000</v>
      </c>
      <c r="B19" s="1">
        <v>447617</v>
      </c>
      <c r="C19" s="1">
        <v>201361</v>
      </c>
      <c r="D19" s="1">
        <v>190087</v>
      </c>
      <c r="F19" s="1">
        <v>5000</v>
      </c>
      <c r="G19" s="1">
        <v>445848</v>
      </c>
      <c r="H19" s="1">
        <v>277842</v>
      </c>
      <c r="I19" s="1">
        <v>306731</v>
      </c>
      <c r="K19" s="1">
        <v>5000</v>
      </c>
      <c r="L19" s="1">
        <v>437818</v>
      </c>
      <c r="M19" s="1">
        <v>697505</v>
      </c>
      <c r="N19" s="1">
        <v>370489</v>
      </c>
      <c r="P19" s="1">
        <v>5000</v>
      </c>
      <c r="Q19" s="1">
        <v>435487</v>
      </c>
      <c r="R19" s="1">
        <v>92724</v>
      </c>
      <c r="S19" s="1">
        <v>47430</v>
      </c>
    </row>
    <row r="20" spans="1:19" ht="15" customHeight="1" x14ac:dyDescent="0.35">
      <c r="A20" s="1">
        <v>10000</v>
      </c>
      <c r="B20" s="1">
        <v>909917</v>
      </c>
      <c r="C20" s="1">
        <v>476278</v>
      </c>
      <c r="D20" s="1">
        <v>416050</v>
      </c>
      <c r="F20" s="1">
        <v>10000</v>
      </c>
      <c r="G20" s="1">
        <v>891216</v>
      </c>
      <c r="H20" s="1">
        <v>578041</v>
      </c>
      <c r="I20" s="1">
        <v>681777</v>
      </c>
      <c r="K20" s="1">
        <v>10000</v>
      </c>
      <c r="L20" s="1">
        <v>900884</v>
      </c>
      <c r="M20" s="1">
        <v>1262690</v>
      </c>
      <c r="N20" s="1">
        <v>775515</v>
      </c>
      <c r="P20" s="1">
        <v>10000</v>
      </c>
      <c r="Q20" s="1">
        <v>895504</v>
      </c>
      <c r="R20" s="1">
        <v>186599</v>
      </c>
      <c r="S20" s="1">
        <v>99108</v>
      </c>
    </row>
    <row r="21" spans="1:19" ht="15" customHeight="1" x14ac:dyDescent="0.35">
      <c r="A21" s="1">
        <v>50000</v>
      </c>
      <c r="B21" s="1">
        <v>4668376</v>
      </c>
      <c r="C21" s="1">
        <v>2407044</v>
      </c>
      <c r="D21" s="1">
        <v>1384897</v>
      </c>
      <c r="F21" s="1">
        <v>50000</v>
      </c>
      <c r="G21" s="1">
        <v>4570976</v>
      </c>
      <c r="H21" s="1">
        <v>2730914</v>
      </c>
      <c r="I21" s="1">
        <v>3798184</v>
      </c>
      <c r="K21" s="1">
        <v>50000</v>
      </c>
      <c r="L21" s="1">
        <v>4608624</v>
      </c>
      <c r="M21" s="1">
        <v>5850497</v>
      </c>
      <c r="N21" s="1">
        <v>4270454</v>
      </c>
      <c r="P21" s="1">
        <v>50000</v>
      </c>
      <c r="Q21" s="1">
        <v>4594146</v>
      </c>
      <c r="R21" s="1">
        <v>1046122</v>
      </c>
      <c r="S21" s="1">
        <v>519956</v>
      </c>
    </row>
    <row r="22" spans="1:19" ht="15" customHeight="1" x14ac:dyDescent="0.35">
      <c r="A22" s="1">
        <v>100000</v>
      </c>
      <c r="B22" s="1">
        <v>9330799</v>
      </c>
      <c r="C22" s="1">
        <v>4297790</v>
      </c>
      <c r="D22" s="1">
        <v>2620586</v>
      </c>
      <c r="F22" s="1">
        <v>100000</v>
      </c>
      <c r="G22" s="1">
        <v>9180874</v>
      </c>
      <c r="H22" s="1">
        <v>5410305</v>
      </c>
      <c r="I22" s="1">
        <v>7682831</v>
      </c>
      <c r="K22" s="1">
        <v>100000</v>
      </c>
      <c r="L22" s="1">
        <v>9155713</v>
      </c>
      <c r="M22" s="1">
        <v>11877296</v>
      </c>
      <c r="N22" s="1">
        <v>8994118</v>
      </c>
      <c r="P22" s="1">
        <v>100000</v>
      </c>
      <c r="Q22" s="1">
        <v>9113344</v>
      </c>
      <c r="R22" s="1">
        <v>2094962</v>
      </c>
      <c r="S22" s="1">
        <v>1146566</v>
      </c>
    </row>
    <row r="23" spans="1:19" ht="15" customHeight="1" x14ac:dyDescent="0.35">
      <c r="A23" s="1">
        <v>500000</v>
      </c>
      <c r="B23" s="1">
        <v>48473136</v>
      </c>
      <c r="C23" s="1">
        <v>44003191</v>
      </c>
      <c r="D23" s="1">
        <v>13439948</v>
      </c>
      <c r="F23" s="1">
        <v>500000</v>
      </c>
      <c r="G23" s="1">
        <v>47389752</v>
      </c>
      <c r="H23" s="1">
        <v>27673335</v>
      </c>
      <c r="I23" s="1">
        <v>40229840</v>
      </c>
      <c r="K23" s="1">
        <v>500000</v>
      </c>
      <c r="L23" s="1">
        <v>47658909</v>
      </c>
      <c r="M23" s="1">
        <v>60053281</v>
      </c>
      <c r="N23" s="1">
        <v>48420353</v>
      </c>
      <c r="P23" s="1">
        <v>500000</v>
      </c>
      <c r="Q23" s="1">
        <v>47385355</v>
      </c>
      <c r="R23" s="1">
        <v>10778042</v>
      </c>
      <c r="S23" s="1">
        <v>6314198</v>
      </c>
    </row>
    <row r="24" spans="1:19" ht="15" customHeight="1" x14ac:dyDescent="0.35">
      <c r="A24" s="1">
        <v>1000000</v>
      </c>
      <c r="B24" s="1">
        <v>99536402</v>
      </c>
      <c r="C24" s="1">
        <v>122539262</v>
      </c>
      <c r="D24" s="1">
        <v>27752003</v>
      </c>
      <c r="F24" s="1">
        <v>1000000</v>
      </c>
      <c r="G24" s="1">
        <v>97474189</v>
      </c>
      <c r="H24" s="1">
        <v>60516673</v>
      </c>
      <c r="I24" s="1">
        <v>81653403</v>
      </c>
      <c r="K24" s="1">
        <v>1000000</v>
      </c>
      <c r="L24" s="1">
        <v>97242150</v>
      </c>
      <c r="M24" s="1">
        <v>121573874</v>
      </c>
      <c r="N24" s="1">
        <v>100956376</v>
      </c>
      <c r="P24" s="1">
        <v>1000000</v>
      </c>
      <c r="Q24" s="1">
        <v>97283123</v>
      </c>
      <c r="R24" s="1">
        <v>21954874</v>
      </c>
      <c r="S24" s="1">
        <v>13615679</v>
      </c>
    </row>
  </sheetData>
  <mergeCells count="8">
    <mergeCell ref="A14:D14"/>
    <mergeCell ref="F14:I14"/>
    <mergeCell ref="K14:N14"/>
    <mergeCell ref="P14:S14"/>
    <mergeCell ref="A2:D2"/>
    <mergeCell ref="F2:I2"/>
    <mergeCell ref="K2:N2"/>
    <mergeCell ref="P2:S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Y K N 8 W o 6 N U z i l A A A A 9 g A A A B I A H A B D b 2 5 m a W c v U G F j a 2 F n Z S 5 4 b W w g o h g A K K A U A A A A A A A A A A A A A A A A A A A A A A A A A A A A h Y + x D o I w G I R f h X S n L Y i J I T 9 l c I W E x M S 4 N q V C A x R C i + X d H H w k X 0 G M o m 6 O d / d d c n e / 3 i C d u 9 a 7 y N G o X i c o w B R 5 U o u + V L p K 0 G T P / g 6 l D A o u G l 5 J b 4 G 1 i W e j E l R b O 8 S E O O e w 2 + B + r E h I a U B O e X Y Q t e y 4 r 7 S x X A u J P q 3 y f w s x O L 7 G s B A H E c U R 3 W I K Z D U h V / o L h M v e Z / p j w n 5 q 7 T R K N r R + k Q F Z J Z D 3 B / Y A U E s D B B Q A A g A I A G C j f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o 3 x a 3 Z 3 3 a o w B A A C o B A A A E w A c A E Z v c m 1 1 b G F z L 1 N l Y 3 R p b 2 4 x L m 0 g o h g A K K A U A A A A A A A A A A A A A A A A A A A A A A A A A A A A j Z N B a 8 I w F I D v B f 9 D 6 B g o Z E V l n T j p Q a o y D 9 u U 1 s v s k K 6 + a V i a S J J 2 i P j f F 1 G i s N i t l z T v e 3 l 5 X 0 g k Z I p w h q L j 2 O r V n J o j 1 6 m A J R I g C 6 o k C h A F V X O Q / i J e i A x 0 J J S l N + B Z k Q N T 9 R G h 4 I W c K T 2 R d T d 8 T G Y S h E z I N 8 / W y S u D g S A l J J O C b o h K w k U 4 m S y i e D Y a J X 2 6 4 o K o d S 6 T 0 2 5 e J k u 3 g e c D o C Q n C k T g 9 l y M Q k 6 L n M m g 7 W M 0 Z B l f E r Y K W m 2 / i d G 0 4 A o i t a U Q n H + 9 F 8 7 g v Y G P b d + 4 E 8 F z z Z b o C d K l 7 s 3 V D n H 6 o R N P 5 B S v H w 0 x m p / i f U q j L K W p k I E S x W X J c J 2 y l a 4 Y b z d w L h e L l M l P L v J j x w c o 6 5 b 9 8 W 7 n R u O 3 o X Y b M / V w 7 x 0 y 9 x j t 3 G c Q K 4 j Q H W r e V s C 2 X 0 X 9 y r W d y r X d a t q t p r h T x S U X h 0 M g T F + u U h 8 D / M 6 d F i T 7 u q Z v o F X f U K u + o V Z 9 Q 6 3 6 Z 2 r T v 6 B W f c P / o a + n g l / T N 9 C q b 6 h V 3 1 C r v q F W / T O 1 6 V 9 Q q 7 7 h f + j v G z W H M O v z 6 v 0 A U E s B A i 0 A F A A C A A g A Y K N 8 W o 6 N U z i l A A A A 9 g A A A B I A A A A A A A A A A A A A A A A A A A A A A E N v b m Z p Z y 9 Q Y W N r Y W d l L n h t b F B L A Q I t A B Q A A g A I A G C j f F o P y u m r p A A A A O k A A A A T A A A A A A A A A A A A A A A A A P E A A A B b Q 2 9 u d G V u d F 9 U e X B l c 1 0 u e G 1 s U E s B A i 0 A F A A C A A g A Y K N 8 W t 2 d 9 2 q M A Q A A q A Q A A B M A A A A A A A A A A A A A A A A A 4 g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B c A A A A A A A C 6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O G I 0 Z G U 1 Y i 0 2 M z c 2 L T R i N m Q t O W E x Z i 0 z M W F i N D F h N D g 0 N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O F Q x O D o z N j o 0 M y 4 w O T Y 3 O D g 4 W i I g L z 4 8 R W 5 0 c n k g V H l w Z T 0 i R m l s b E N v b H V t b l R 5 c G V z I i B W Y W x 1 Z T 0 i c 0 F 3 T U R B d 0 1 E Q X d N R E F 3 T U R B d 0 1 E Q X d N R E F 3 T U R B d 0 1 E Q X c 9 P S I g L z 4 8 R W 5 0 c n k g V H l w Z T 0 i R m l s b E N v b H V t b k 5 h b W V z I i B W Y W x 1 Z T 0 i c 1 s m c X V v d D t T S V p F J n F 1 b 3 Q 7 L C Z x d W 9 0 O 0 1 l c m d l U y A t I D A l J n F 1 b 3 Q 7 L C Z x d W 9 0 O 0 1 l c m d l U y A t I D I 1 J S Z x d W 9 0 O y w m c X V v d D t N Z X J n Z V M g L S A 1 M C U m c X V v d D s s J n F 1 b 3 Q 7 T W V y Z 2 V T I C 0 g N z U l J n F 1 b 3 Q 7 L C Z x d W 9 0 O 0 1 l c m d l U y A t I D k 1 J S Z x d W 9 0 O y w m c X V v d D t N Z X J n Z V M g L S A 5 O S U m c X V v d D s s J n F 1 b 3 Q 7 T W V y Z 2 V T I C 0 g O T k s N y U m c X V v d D s s J n F 1 b 3 Q 7 T W V y Z 2 V T I C 0 g c 2 9 y d G V k I G l u I H J l d m V y c 2 U m c X V v d D s s J n F 1 b 3 Q 7 U X V p Y 2 t T I C 0 g M C U m c X V v d D s s J n F 1 b 3 Q 7 U X V p Y 2 t T I C 0 g M j U l J n F 1 b 3 Q 7 L C Z x d W 9 0 O 1 F 1 a W N r U y A t I D U w J S Z x d W 9 0 O y w m c X V v d D t R d W l j a 1 M g L S A 3 N S U m c X V v d D s s J n F 1 b 3 Q 7 U X V p Y 2 t T I C 0 g O T U l J n F 1 b 3 Q 7 L C Z x d W 9 0 O 1 F 1 a W N r U y A t I D k 5 J S Z x d W 9 0 O y w m c X V v d D t R d W l j a 1 M g L S A 5 O S w 3 J S Z x d W 9 0 O y w m c X V v d D t R d W l j a 1 M g L S B z b 3 J 0 Z W Q g a W 4 g c m V 2 Z X J z Z S Z x d W 9 0 O y w m c X V v d D t J b n R y b 1 M g L S A w J S Z x d W 9 0 O y w m c X V v d D t J b n R y b 1 M g L S A y N S U m c X V v d D s s J n F 1 b 3 Q 7 S W 5 0 c m 9 T I C 0 g N T A l J n F 1 b 3 Q 7 L C Z x d W 9 0 O 0 l u d H J v U y A t I D c 1 J S Z x d W 9 0 O y w m c X V v d D t J b n R y b 1 M g L S A 5 N S U m c X V v d D s s J n F 1 b 3 Q 7 S W 5 0 c m 9 T I C 0 g O T k l J n F 1 b 3 Q 7 L C Z x d W 9 0 O 0 l u d H J v U y A t I D k 5 L D c l J n F 1 b 3 Q 7 L C Z x d W 9 0 O 0 l u d H J v U y A t I H N v c n R l Z C B p b i B y Z X Z l c n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U 0 l a R S w w f S Z x d W 9 0 O y w m c X V v d D t T Z W N 0 a W 9 u M S 9 y Z X N 1 b H R z L 0 F 1 d G 9 S Z W 1 v d m V k Q 2 9 s d W 1 u c z E u e 0 1 l c m d l U y A t I D A l L D F 9 J n F 1 b 3 Q 7 L C Z x d W 9 0 O 1 N l Y 3 R p b 2 4 x L 3 J l c 3 V s d H M v Q X V 0 b 1 J l b W 9 2 Z W R D b 2 x 1 b W 5 z M S 5 7 T W V y Z 2 V T I C 0 g M j U l L D J 9 J n F 1 b 3 Q 7 L C Z x d W 9 0 O 1 N l Y 3 R p b 2 4 x L 3 J l c 3 V s d H M v Q X V 0 b 1 J l b W 9 2 Z W R D b 2 x 1 b W 5 z M S 5 7 T W V y Z 2 V T I C 0 g N T A l L D N 9 J n F 1 b 3 Q 7 L C Z x d W 9 0 O 1 N l Y 3 R p b 2 4 x L 3 J l c 3 V s d H M v Q X V 0 b 1 J l b W 9 2 Z W R D b 2 x 1 b W 5 z M S 5 7 T W V y Z 2 V T I C 0 g N z U l L D R 9 J n F 1 b 3 Q 7 L C Z x d W 9 0 O 1 N l Y 3 R p b 2 4 x L 3 J l c 3 V s d H M v Q X V 0 b 1 J l b W 9 2 Z W R D b 2 x 1 b W 5 z M S 5 7 T W V y Z 2 V T I C 0 g O T U l L D V 9 J n F 1 b 3 Q 7 L C Z x d W 9 0 O 1 N l Y 3 R p b 2 4 x L 3 J l c 3 V s d H M v Q X V 0 b 1 J l b W 9 2 Z W R D b 2 x 1 b W 5 z M S 5 7 T W V y Z 2 V T I C 0 g O T k l L D Z 9 J n F 1 b 3 Q 7 L C Z x d W 9 0 O 1 N l Y 3 R p b 2 4 x L 3 J l c 3 V s d H M v Q X V 0 b 1 J l b W 9 2 Z W R D b 2 x 1 b W 5 z M S 5 7 T W V y Z 2 V T I C 0 g O T k s N y U s N 3 0 m c X V v d D s s J n F 1 b 3 Q 7 U 2 V j d G l v b j E v c m V z d W x 0 c y 9 B d X R v U m V t b 3 Z l Z E N v b H V t b n M x L n t N Z X J n Z V M g L S B z b 3 J 0 Z W Q g a W 4 g c m V 2 Z X J z Z S w 4 f S Z x d W 9 0 O y w m c X V v d D t T Z W N 0 a W 9 u M S 9 y Z X N 1 b H R z L 0 F 1 d G 9 S Z W 1 v d m V k Q 2 9 s d W 1 u c z E u e 1 F 1 a W N r U y A t I D A l L D l 9 J n F 1 b 3 Q 7 L C Z x d W 9 0 O 1 N l Y 3 R p b 2 4 x L 3 J l c 3 V s d H M v Q X V 0 b 1 J l b W 9 2 Z W R D b 2 x 1 b W 5 z M S 5 7 U X V p Y 2 t T I C 0 g M j U l L D E w f S Z x d W 9 0 O y w m c X V v d D t T Z W N 0 a W 9 u M S 9 y Z X N 1 b H R z L 0 F 1 d G 9 S Z W 1 v d m V k Q 2 9 s d W 1 u c z E u e 1 F 1 a W N r U y A t I D U w J S w x M X 0 m c X V v d D s s J n F 1 b 3 Q 7 U 2 V j d G l v b j E v c m V z d W x 0 c y 9 B d X R v U m V t b 3 Z l Z E N v b H V t b n M x L n t R d W l j a 1 M g L S A 3 N S U s M T J 9 J n F 1 b 3 Q 7 L C Z x d W 9 0 O 1 N l Y 3 R p b 2 4 x L 3 J l c 3 V s d H M v Q X V 0 b 1 J l b W 9 2 Z W R D b 2 x 1 b W 5 z M S 5 7 U X V p Y 2 t T I C 0 g O T U l L D E z f S Z x d W 9 0 O y w m c X V v d D t T Z W N 0 a W 9 u M S 9 y Z X N 1 b H R z L 0 F 1 d G 9 S Z W 1 v d m V k Q 2 9 s d W 1 u c z E u e 1 F 1 a W N r U y A t I D k 5 J S w x N H 0 m c X V v d D s s J n F 1 b 3 Q 7 U 2 V j d G l v b j E v c m V z d W x 0 c y 9 B d X R v U m V t b 3 Z l Z E N v b H V t b n M x L n t R d W l j a 1 M g L S A 5 O S w 3 J S w x N X 0 m c X V v d D s s J n F 1 b 3 Q 7 U 2 V j d G l v b j E v c m V z d W x 0 c y 9 B d X R v U m V t b 3 Z l Z E N v b H V t b n M x L n t R d W l j a 1 M g L S B z b 3 J 0 Z W Q g a W 4 g c m V 2 Z X J z Z S w x N n 0 m c X V v d D s s J n F 1 b 3 Q 7 U 2 V j d G l v b j E v c m V z d W x 0 c y 9 B d X R v U m V t b 3 Z l Z E N v b H V t b n M x L n t J b n R y b 1 M g L S A w J S w x N 3 0 m c X V v d D s s J n F 1 b 3 Q 7 U 2 V j d G l v b j E v c m V z d W x 0 c y 9 B d X R v U m V t b 3 Z l Z E N v b H V t b n M x L n t J b n R y b 1 M g L S A y N S U s M T h 9 J n F 1 b 3 Q 7 L C Z x d W 9 0 O 1 N l Y 3 R p b 2 4 x L 3 J l c 3 V s d H M v Q X V 0 b 1 J l b W 9 2 Z W R D b 2 x 1 b W 5 z M S 5 7 S W 5 0 c m 9 T I C 0 g N T A l L D E 5 f S Z x d W 9 0 O y w m c X V v d D t T Z W N 0 a W 9 u M S 9 y Z X N 1 b H R z L 0 F 1 d G 9 S Z W 1 v d m V k Q 2 9 s d W 1 u c z E u e 0 l u d H J v U y A t I D c 1 J S w y M H 0 m c X V v d D s s J n F 1 b 3 Q 7 U 2 V j d G l v b j E v c m V z d W x 0 c y 9 B d X R v U m V t b 3 Z l Z E N v b H V t b n M x L n t J b n R y b 1 M g L S A 5 N S U s M j F 9 J n F 1 b 3 Q 7 L C Z x d W 9 0 O 1 N l Y 3 R p b 2 4 x L 3 J l c 3 V s d H M v Q X V 0 b 1 J l b W 9 2 Z W R D b 2 x 1 b W 5 z M S 5 7 S W 5 0 c m 9 T I C 0 g O T k l L D I y f S Z x d W 9 0 O y w m c X V v d D t T Z W N 0 a W 9 u M S 9 y Z X N 1 b H R z L 0 F 1 d G 9 S Z W 1 v d m V k Q 2 9 s d W 1 u c z E u e 0 l u d H J v U y A t I D k 5 L D c l L D I z f S Z x d W 9 0 O y w m c X V v d D t T Z W N 0 a W 9 u M S 9 y Z X N 1 b H R z L 0 F 1 d G 9 S Z W 1 v d m V k Q 2 9 s d W 1 u c z E u e 0 l u d H J v U y A t I H N v c n R l Z C B p b i B y Z X Z l c n N l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T S V p F L D B 9 J n F 1 b 3 Q 7 L C Z x d W 9 0 O 1 N l Y 3 R p b 2 4 x L 3 J l c 3 V s d H M v Q X V 0 b 1 J l b W 9 2 Z W R D b 2 x 1 b W 5 z M S 5 7 T W V y Z 2 V T I C 0 g M C U s M X 0 m c X V v d D s s J n F 1 b 3 Q 7 U 2 V j d G l v b j E v c m V z d W x 0 c y 9 B d X R v U m V t b 3 Z l Z E N v b H V t b n M x L n t N Z X J n Z V M g L S A y N S U s M n 0 m c X V v d D s s J n F 1 b 3 Q 7 U 2 V j d G l v b j E v c m V z d W x 0 c y 9 B d X R v U m V t b 3 Z l Z E N v b H V t b n M x L n t N Z X J n Z V M g L S A 1 M C U s M 3 0 m c X V v d D s s J n F 1 b 3 Q 7 U 2 V j d G l v b j E v c m V z d W x 0 c y 9 B d X R v U m V t b 3 Z l Z E N v b H V t b n M x L n t N Z X J n Z V M g L S A 3 N S U s N H 0 m c X V v d D s s J n F 1 b 3 Q 7 U 2 V j d G l v b j E v c m V z d W x 0 c y 9 B d X R v U m V t b 3 Z l Z E N v b H V t b n M x L n t N Z X J n Z V M g L S A 5 N S U s N X 0 m c X V v d D s s J n F 1 b 3 Q 7 U 2 V j d G l v b j E v c m V z d W x 0 c y 9 B d X R v U m V t b 3 Z l Z E N v b H V t b n M x L n t N Z X J n Z V M g L S A 5 O S U s N n 0 m c X V v d D s s J n F 1 b 3 Q 7 U 2 V j d G l v b j E v c m V z d W x 0 c y 9 B d X R v U m V t b 3 Z l Z E N v b H V t b n M x L n t N Z X J n Z V M g L S A 5 O S w 3 J S w 3 f S Z x d W 9 0 O y w m c X V v d D t T Z W N 0 a W 9 u M S 9 y Z X N 1 b H R z L 0 F 1 d G 9 S Z W 1 v d m V k Q 2 9 s d W 1 u c z E u e 0 1 l c m d l U y A t I H N v c n R l Z C B p b i B y Z X Z l c n N l L D h 9 J n F 1 b 3 Q 7 L C Z x d W 9 0 O 1 N l Y 3 R p b 2 4 x L 3 J l c 3 V s d H M v Q X V 0 b 1 J l b W 9 2 Z W R D b 2 x 1 b W 5 z M S 5 7 U X V p Y 2 t T I C 0 g M C U s O X 0 m c X V v d D s s J n F 1 b 3 Q 7 U 2 V j d G l v b j E v c m V z d W x 0 c y 9 B d X R v U m V t b 3 Z l Z E N v b H V t b n M x L n t R d W l j a 1 M g L S A y N S U s M T B 9 J n F 1 b 3 Q 7 L C Z x d W 9 0 O 1 N l Y 3 R p b 2 4 x L 3 J l c 3 V s d H M v Q X V 0 b 1 J l b W 9 2 Z W R D b 2 x 1 b W 5 z M S 5 7 U X V p Y 2 t T I C 0 g N T A l L D E x f S Z x d W 9 0 O y w m c X V v d D t T Z W N 0 a W 9 u M S 9 y Z X N 1 b H R z L 0 F 1 d G 9 S Z W 1 v d m V k Q 2 9 s d W 1 u c z E u e 1 F 1 a W N r U y A t I D c 1 J S w x M n 0 m c X V v d D s s J n F 1 b 3 Q 7 U 2 V j d G l v b j E v c m V z d W x 0 c y 9 B d X R v U m V t b 3 Z l Z E N v b H V t b n M x L n t R d W l j a 1 M g L S A 5 N S U s M T N 9 J n F 1 b 3 Q 7 L C Z x d W 9 0 O 1 N l Y 3 R p b 2 4 x L 3 J l c 3 V s d H M v Q X V 0 b 1 J l b W 9 2 Z W R D b 2 x 1 b W 5 z M S 5 7 U X V p Y 2 t T I C 0 g O T k l L D E 0 f S Z x d W 9 0 O y w m c X V v d D t T Z W N 0 a W 9 u M S 9 y Z X N 1 b H R z L 0 F 1 d G 9 S Z W 1 v d m V k Q 2 9 s d W 1 u c z E u e 1 F 1 a W N r U y A t I D k 5 L D c l L D E 1 f S Z x d W 9 0 O y w m c X V v d D t T Z W N 0 a W 9 u M S 9 y Z X N 1 b H R z L 0 F 1 d G 9 S Z W 1 v d m V k Q 2 9 s d W 1 u c z E u e 1 F 1 a W N r U y A t I H N v c n R l Z C B p b i B y Z X Z l c n N l L D E 2 f S Z x d W 9 0 O y w m c X V v d D t T Z W N 0 a W 9 u M S 9 y Z X N 1 b H R z L 0 F 1 d G 9 S Z W 1 v d m V k Q 2 9 s d W 1 u c z E u e 0 l u d H J v U y A t I D A l L D E 3 f S Z x d W 9 0 O y w m c X V v d D t T Z W N 0 a W 9 u M S 9 y Z X N 1 b H R z L 0 F 1 d G 9 S Z W 1 v d m V k Q 2 9 s d W 1 u c z E u e 0 l u d H J v U y A t I D I 1 J S w x O H 0 m c X V v d D s s J n F 1 b 3 Q 7 U 2 V j d G l v b j E v c m V z d W x 0 c y 9 B d X R v U m V t b 3 Z l Z E N v b H V t b n M x L n t J b n R y b 1 M g L S A 1 M C U s M T l 9 J n F 1 b 3 Q 7 L C Z x d W 9 0 O 1 N l Y 3 R p b 2 4 x L 3 J l c 3 V s d H M v Q X V 0 b 1 J l b W 9 2 Z W R D b 2 x 1 b W 5 z M S 5 7 S W 5 0 c m 9 T I C 0 g N z U l L D I w f S Z x d W 9 0 O y w m c X V v d D t T Z W N 0 a W 9 u M S 9 y Z X N 1 b H R z L 0 F 1 d G 9 S Z W 1 v d m V k Q 2 9 s d W 1 u c z E u e 0 l u d H J v U y A t I D k 1 J S w y M X 0 m c X V v d D s s J n F 1 b 3 Q 7 U 2 V j d G l v b j E v c m V z d W x 0 c y 9 B d X R v U m V t b 3 Z l Z E N v b H V t b n M x L n t J b n R y b 1 M g L S A 5 O S U s M j J 9 J n F 1 b 3 Q 7 L C Z x d W 9 0 O 1 N l Y 3 R p b 2 4 x L 3 J l c 3 V s d H M v Q X V 0 b 1 J l b W 9 2 Z W R D b 2 x 1 b W 5 z M S 5 7 S W 5 0 c m 9 T I C 0 g O T k s N y U s M j N 9 J n F 1 b 3 Q 7 L C Z x d W 9 0 O 1 N l Y 3 R p b 2 4 x L 3 J l c 3 V s d H M v Q X V 0 b 1 J l b W 9 2 Z W R D b 2 x 1 b W 5 z M S 5 7 S W 5 0 c m 9 T I C 0 g c 2 9 y d G V k I G l u I H J l d m V y c 2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q I U F w r 4 i T q 3 F 4 6 l 2 s A R r A A A A A A I A A A A A A B B m A A A A A Q A A I A A A A I v z 6 9 + g U / N F U X G x o m r G w z t W F / T P K 5 C I Z 9 G w z F y o w P J 2 A A A A A A 6 A A A A A A g A A I A A A A N j d v x j 3 h T u 5 E v / F m T o P Z 0 4 b W L u p c f g D E M l z g j W I l H w 0 U A A A A J v c H p h E 5 s V 8 n u W G a O H Y K c P t t 3 V K I Z h n g p n j I Y O q + 7 d c b 5 q S D I Y A S V P A U a Y 4 M R U r i b + e s u c g G q a y v L 8 z Z u 3 Q M 1 G A B q d s x 3 q 1 2 2 4 0 C H k v j O z F Q A A A A C K p 3 J p F 8 l Z a x 3 L t c 1 O m O 7 u o p y F c L i m c g Z p E q i F L c R v C T J D t n e H G o X T x a C Q u v 4 y i Z h N h 0 p 3 T P Z 5 Y L V Y F O F y m G R U = < / D a t a M a s h u p > 
</file>

<file path=customXml/itemProps1.xml><?xml version="1.0" encoding="utf-8"?>
<ds:datastoreItem xmlns:ds="http://schemas.openxmlformats.org/officeDocument/2006/customXml" ds:itemID="{976CACC0-8A3A-4A0E-8A1A-FBF810B2B0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MergeSort</vt:lpstr>
      <vt:lpstr>QuickSort</vt:lpstr>
      <vt:lpstr>IntroSort</vt:lpstr>
      <vt:lpstr>Porównanie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Iwo Chwiszczuk</dc:creator>
  <cp:lastModifiedBy>Iwo Chwiszczuk</cp:lastModifiedBy>
  <dcterms:created xsi:type="dcterms:W3CDTF">2025-03-28T18:36:13Z</dcterms:created>
  <dcterms:modified xsi:type="dcterms:W3CDTF">2025-04-12T12:55:41Z</dcterms:modified>
</cp:coreProperties>
</file>