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武将" sheetId="1" r:id="rId1"/>
    <sheet name="绝技" sheetId="2" r:id="rId2"/>
    <sheet name="兵种" sheetId="3" r:id="rId3"/>
    <sheet name="装备" sheetId="5" r:id="rId4"/>
    <sheet name="伤害模拟器" sheetId="4" r:id="rId5"/>
  </sheets>
  <definedNames>
    <definedName name="_xlnm._FilterDatabase" localSheetId="2" hidden="1">兵种!$B$2:$L$17</definedName>
    <definedName name="_xlnm._FilterDatabase" localSheetId="0" hidden="1">武将!$B$2:$R$179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J8" i="4"/>
  <c r="L8"/>
  <c r="K8"/>
  <c r="I8" s="1"/>
  <c r="L7"/>
  <c r="J7" s="1"/>
  <c r="K7"/>
  <c r="I7" s="1"/>
  <c r="H8"/>
  <c r="H7"/>
  <c r="E8"/>
  <c r="E7"/>
  <c r="I32" i="5"/>
  <c r="I33"/>
  <c r="I34"/>
  <c r="I3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5"/>
  <c r="I36"/>
  <c r="I37"/>
  <c r="I3"/>
  <c r="R4" i="4"/>
  <c r="N4" s="1"/>
  <c r="R3"/>
  <c r="N3" s="1"/>
  <c r="H4"/>
  <c r="I4"/>
  <c r="I3"/>
  <c r="H3"/>
  <c r="G4"/>
  <c r="G3"/>
  <c r="E4"/>
  <c r="E3"/>
  <c r="G7" i="1"/>
  <c r="P7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3"/>
  <c r="F4"/>
  <c r="O4" s="1"/>
  <c r="G4"/>
  <c r="P4" s="1"/>
  <c r="H4"/>
  <c r="Q4" s="1"/>
  <c r="I4"/>
  <c r="R4" s="1"/>
  <c r="F5"/>
  <c r="O5" s="1"/>
  <c r="G5"/>
  <c r="P5" s="1"/>
  <c r="H5"/>
  <c r="Q5" s="1"/>
  <c r="I5"/>
  <c r="R5" s="1"/>
  <c r="F6"/>
  <c r="O6" s="1"/>
  <c r="G6"/>
  <c r="P6" s="1"/>
  <c r="H6"/>
  <c r="Q6" s="1"/>
  <c r="I6"/>
  <c r="R6" s="1"/>
  <c r="F7"/>
  <c r="O7" s="1"/>
  <c r="H7"/>
  <c r="Q7" s="1"/>
  <c r="I7"/>
  <c r="R7" s="1"/>
  <c r="F8"/>
  <c r="O8" s="1"/>
  <c r="G8"/>
  <c r="P8" s="1"/>
  <c r="H8"/>
  <c r="Q8" s="1"/>
  <c r="I8"/>
  <c r="R8" s="1"/>
  <c r="F9"/>
  <c r="O9" s="1"/>
  <c r="G9"/>
  <c r="P9" s="1"/>
  <c r="H9"/>
  <c r="Q9" s="1"/>
  <c r="I9"/>
  <c r="R9" s="1"/>
  <c r="F10"/>
  <c r="O10" s="1"/>
  <c r="G10"/>
  <c r="P10" s="1"/>
  <c r="H10"/>
  <c r="Q10" s="1"/>
  <c r="I10"/>
  <c r="R10" s="1"/>
  <c r="F11"/>
  <c r="O11" s="1"/>
  <c r="G11"/>
  <c r="P11" s="1"/>
  <c r="H11"/>
  <c r="Q11" s="1"/>
  <c r="I11"/>
  <c r="R11" s="1"/>
  <c r="F12"/>
  <c r="O12" s="1"/>
  <c r="G12"/>
  <c r="P12" s="1"/>
  <c r="H12"/>
  <c r="Q12" s="1"/>
  <c r="I12"/>
  <c r="R12" s="1"/>
  <c r="F13"/>
  <c r="O13" s="1"/>
  <c r="G13"/>
  <c r="P13" s="1"/>
  <c r="H13"/>
  <c r="Q13" s="1"/>
  <c r="I13"/>
  <c r="R13" s="1"/>
  <c r="F14"/>
  <c r="O14" s="1"/>
  <c r="G14"/>
  <c r="P14" s="1"/>
  <c r="H14"/>
  <c r="Q14" s="1"/>
  <c r="I14"/>
  <c r="R14" s="1"/>
  <c r="F15"/>
  <c r="O15" s="1"/>
  <c r="G15"/>
  <c r="P15" s="1"/>
  <c r="H15"/>
  <c r="Q15" s="1"/>
  <c r="I15"/>
  <c r="R15" s="1"/>
  <c r="F16"/>
  <c r="O16" s="1"/>
  <c r="G16"/>
  <c r="P16" s="1"/>
  <c r="H16"/>
  <c r="Q16" s="1"/>
  <c r="I16"/>
  <c r="R16" s="1"/>
  <c r="F17"/>
  <c r="O17" s="1"/>
  <c r="G17"/>
  <c r="P17" s="1"/>
  <c r="H17"/>
  <c r="Q17" s="1"/>
  <c r="I17"/>
  <c r="R17" s="1"/>
  <c r="F18"/>
  <c r="O18" s="1"/>
  <c r="G18"/>
  <c r="P18" s="1"/>
  <c r="H18"/>
  <c r="Q18" s="1"/>
  <c r="I18"/>
  <c r="R18" s="1"/>
  <c r="F19"/>
  <c r="O19" s="1"/>
  <c r="G19"/>
  <c r="P19" s="1"/>
  <c r="H19"/>
  <c r="Q19" s="1"/>
  <c r="I19"/>
  <c r="R19" s="1"/>
  <c r="F20"/>
  <c r="O20" s="1"/>
  <c r="G20"/>
  <c r="P20" s="1"/>
  <c r="H20"/>
  <c r="Q20" s="1"/>
  <c r="I20"/>
  <c r="R20" s="1"/>
  <c r="F21"/>
  <c r="O21" s="1"/>
  <c r="G21"/>
  <c r="P21" s="1"/>
  <c r="H21"/>
  <c r="Q21" s="1"/>
  <c r="I21"/>
  <c r="R21" s="1"/>
  <c r="F22"/>
  <c r="O22" s="1"/>
  <c r="G22"/>
  <c r="P22" s="1"/>
  <c r="H22"/>
  <c r="Q22" s="1"/>
  <c r="I22"/>
  <c r="R22" s="1"/>
  <c r="F23"/>
  <c r="O23" s="1"/>
  <c r="G23"/>
  <c r="P23" s="1"/>
  <c r="H23"/>
  <c r="Q23" s="1"/>
  <c r="I23"/>
  <c r="R23" s="1"/>
  <c r="F24"/>
  <c r="O24" s="1"/>
  <c r="G24"/>
  <c r="P24" s="1"/>
  <c r="H24"/>
  <c r="Q24" s="1"/>
  <c r="I24"/>
  <c r="R24" s="1"/>
  <c r="F25"/>
  <c r="O25" s="1"/>
  <c r="G25"/>
  <c r="P25" s="1"/>
  <c r="H25"/>
  <c r="Q25" s="1"/>
  <c r="I25"/>
  <c r="R25" s="1"/>
  <c r="F26"/>
  <c r="O26" s="1"/>
  <c r="G26"/>
  <c r="P26" s="1"/>
  <c r="H26"/>
  <c r="Q26" s="1"/>
  <c r="I26"/>
  <c r="R26" s="1"/>
  <c r="F27"/>
  <c r="O27" s="1"/>
  <c r="G27"/>
  <c r="P27" s="1"/>
  <c r="H27"/>
  <c r="Q27" s="1"/>
  <c r="I27"/>
  <c r="R27" s="1"/>
  <c r="F28"/>
  <c r="O28" s="1"/>
  <c r="G28"/>
  <c r="P28" s="1"/>
  <c r="H28"/>
  <c r="Q28" s="1"/>
  <c r="I28"/>
  <c r="R28" s="1"/>
  <c r="F29"/>
  <c r="O29" s="1"/>
  <c r="G29"/>
  <c r="P29" s="1"/>
  <c r="H29"/>
  <c r="Q29" s="1"/>
  <c r="I29"/>
  <c r="R29" s="1"/>
  <c r="F30"/>
  <c r="O30" s="1"/>
  <c r="G30"/>
  <c r="P30" s="1"/>
  <c r="H30"/>
  <c r="Q30" s="1"/>
  <c r="I30"/>
  <c r="R30" s="1"/>
  <c r="F31"/>
  <c r="O31" s="1"/>
  <c r="G31"/>
  <c r="P31" s="1"/>
  <c r="H31"/>
  <c r="Q31" s="1"/>
  <c r="I31"/>
  <c r="R31" s="1"/>
  <c r="F32"/>
  <c r="O32" s="1"/>
  <c r="G32"/>
  <c r="P32" s="1"/>
  <c r="H32"/>
  <c r="Q32" s="1"/>
  <c r="I32"/>
  <c r="R32" s="1"/>
  <c r="F33"/>
  <c r="O33" s="1"/>
  <c r="G33"/>
  <c r="P33" s="1"/>
  <c r="H33"/>
  <c r="Q33" s="1"/>
  <c r="I33"/>
  <c r="R33" s="1"/>
  <c r="F34"/>
  <c r="O34" s="1"/>
  <c r="G34"/>
  <c r="P34" s="1"/>
  <c r="H34"/>
  <c r="Q34" s="1"/>
  <c r="I34"/>
  <c r="R34" s="1"/>
  <c r="F35"/>
  <c r="O35" s="1"/>
  <c r="G35"/>
  <c r="P35" s="1"/>
  <c r="H35"/>
  <c r="Q35" s="1"/>
  <c r="I35"/>
  <c r="R35" s="1"/>
  <c r="F36"/>
  <c r="O36" s="1"/>
  <c r="G36"/>
  <c r="P36" s="1"/>
  <c r="H36"/>
  <c r="Q36" s="1"/>
  <c r="I36"/>
  <c r="R36" s="1"/>
  <c r="F37"/>
  <c r="O37" s="1"/>
  <c r="G37"/>
  <c r="P37" s="1"/>
  <c r="H37"/>
  <c r="Q37" s="1"/>
  <c r="I37"/>
  <c r="R37" s="1"/>
  <c r="F38"/>
  <c r="O38" s="1"/>
  <c r="G38"/>
  <c r="P38" s="1"/>
  <c r="H38"/>
  <c r="Q38" s="1"/>
  <c r="I38"/>
  <c r="R38" s="1"/>
  <c r="F39"/>
  <c r="O39" s="1"/>
  <c r="G39"/>
  <c r="P39" s="1"/>
  <c r="H39"/>
  <c r="Q39" s="1"/>
  <c r="I39"/>
  <c r="R39" s="1"/>
  <c r="F40"/>
  <c r="O40" s="1"/>
  <c r="G40"/>
  <c r="P40" s="1"/>
  <c r="H40"/>
  <c r="Q40" s="1"/>
  <c r="I40"/>
  <c r="R40" s="1"/>
  <c r="F41"/>
  <c r="O41" s="1"/>
  <c r="G41"/>
  <c r="P41" s="1"/>
  <c r="H41"/>
  <c r="Q41" s="1"/>
  <c r="I41"/>
  <c r="R41" s="1"/>
  <c r="F42"/>
  <c r="O42" s="1"/>
  <c r="G42"/>
  <c r="P42" s="1"/>
  <c r="H42"/>
  <c r="Q42" s="1"/>
  <c r="I42"/>
  <c r="R42" s="1"/>
  <c r="F43"/>
  <c r="O43" s="1"/>
  <c r="G43"/>
  <c r="P43" s="1"/>
  <c r="H43"/>
  <c r="Q43" s="1"/>
  <c r="I43"/>
  <c r="R43" s="1"/>
  <c r="F44"/>
  <c r="O44" s="1"/>
  <c r="G44"/>
  <c r="P44" s="1"/>
  <c r="H44"/>
  <c r="Q44" s="1"/>
  <c r="I44"/>
  <c r="R44" s="1"/>
  <c r="F45"/>
  <c r="O45" s="1"/>
  <c r="G45"/>
  <c r="P45" s="1"/>
  <c r="H45"/>
  <c r="Q45" s="1"/>
  <c r="I45"/>
  <c r="R45" s="1"/>
  <c r="F46"/>
  <c r="O46" s="1"/>
  <c r="G46"/>
  <c r="P46" s="1"/>
  <c r="H46"/>
  <c r="Q46" s="1"/>
  <c r="I46"/>
  <c r="R46" s="1"/>
  <c r="F47"/>
  <c r="O47" s="1"/>
  <c r="G47"/>
  <c r="P47" s="1"/>
  <c r="H47"/>
  <c r="Q47" s="1"/>
  <c r="I47"/>
  <c r="R47" s="1"/>
  <c r="F48"/>
  <c r="O48" s="1"/>
  <c r="G48"/>
  <c r="P48" s="1"/>
  <c r="H48"/>
  <c r="Q48" s="1"/>
  <c r="I48"/>
  <c r="R48" s="1"/>
  <c r="F49"/>
  <c r="O49" s="1"/>
  <c r="G49"/>
  <c r="P49" s="1"/>
  <c r="H49"/>
  <c r="Q49" s="1"/>
  <c r="I49"/>
  <c r="R49" s="1"/>
  <c r="F50"/>
  <c r="O50" s="1"/>
  <c r="G50"/>
  <c r="P50" s="1"/>
  <c r="H50"/>
  <c r="Q50" s="1"/>
  <c r="I50"/>
  <c r="R50" s="1"/>
  <c r="F51"/>
  <c r="O51" s="1"/>
  <c r="G51"/>
  <c r="P51" s="1"/>
  <c r="H51"/>
  <c r="Q51" s="1"/>
  <c r="I51"/>
  <c r="R51" s="1"/>
  <c r="F52"/>
  <c r="O52" s="1"/>
  <c r="G52"/>
  <c r="P52" s="1"/>
  <c r="H52"/>
  <c r="Q52" s="1"/>
  <c r="I52"/>
  <c r="R52" s="1"/>
  <c r="F53"/>
  <c r="O53" s="1"/>
  <c r="G53"/>
  <c r="P53" s="1"/>
  <c r="H53"/>
  <c r="Q53" s="1"/>
  <c r="I53"/>
  <c r="R53" s="1"/>
  <c r="F54"/>
  <c r="O54" s="1"/>
  <c r="G54"/>
  <c r="P54" s="1"/>
  <c r="H54"/>
  <c r="Q54" s="1"/>
  <c r="I54"/>
  <c r="R54" s="1"/>
  <c r="F55"/>
  <c r="O55" s="1"/>
  <c r="G55"/>
  <c r="P55" s="1"/>
  <c r="H55"/>
  <c r="Q55" s="1"/>
  <c r="I55"/>
  <c r="R55" s="1"/>
  <c r="F56"/>
  <c r="O56" s="1"/>
  <c r="G56"/>
  <c r="P56" s="1"/>
  <c r="H56"/>
  <c r="Q56" s="1"/>
  <c r="I56"/>
  <c r="R56" s="1"/>
  <c r="F57"/>
  <c r="O57" s="1"/>
  <c r="G57"/>
  <c r="P57" s="1"/>
  <c r="H57"/>
  <c r="Q57" s="1"/>
  <c r="I57"/>
  <c r="R57" s="1"/>
  <c r="F58"/>
  <c r="O58" s="1"/>
  <c r="G58"/>
  <c r="P58" s="1"/>
  <c r="H58"/>
  <c r="Q58" s="1"/>
  <c r="I58"/>
  <c r="R58" s="1"/>
  <c r="F59"/>
  <c r="O59" s="1"/>
  <c r="G59"/>
  <c r="P59" s="1"/>
  <c r="H59"/>
  <c r="Q59" s="1"/>
  <c r="I59"/>
  <c r="R59" s="1"/>
  <c r="F60"/>
  <c r="O60" s="1"/>
  <c r="G60"/>
  <c r="P60" s="1"/>
  <c r="H60"/>
  <c r="Q60" s="1"/>
  <c r="I60"/>
  <c r="R60" s="1"/>
  <c r="F61"/>
  <c r="O61" s="1"/>
  <c r="G61"/>
  <c r="P61" s="1"/>
  <c r="H61"/>
  <c r="Q61" s="1"/>
  <c r="I61"/>
  <c r="R61" s="1"/>
  <c r="F62"/>
  <c r="O62" s="1"/>
  <c r="G62"/>
  <c r="P62" s="1"/>
  <c r="H62"/>
  <c r="Q62" s="1"/>
  <c r="I62"/>
  <c r="R62" s="1"/>
  <c r="F63"/>
  <c r="O63" s="1"/>
  <c r="G63"/>
  <c r="P63" s="1"/>
  <c r="H63"/>
  <c r="Q63" s="1"/>
  <c r="I63"/>
  <c r="R63" s="1"/>
  <c r="F64"/>
  <c r="O64" s="1"/>
  <c r="G64"/>
  <c r="P64" s="1"/>
  <c r="H64"/>
  <c r="Q64" s="1"/>
  <c r="I64"/>
  <c r="R64" s="1"/>
  <c r="F65"/>
  <c r="O65" s="1"/>
  <c r="G65"/>
  <c r="P65" s="1"/>
  <c r="H65"/>
  <c r="Q65" s="1"/>
  <c r="I65"/>
  <c r="R65" s="1"/>
  <c r="F66"/>
  <c r="O66" s="1"/>
  <c r="G66"/>
  <c r="P66" s="1"/>
  <c r="H66"/>
  <c r="Q66" s="1"/>
  <c r="I66"/>
  <c r="R66" s="1"/>
  <c r="F67"/>
  <c r="O67" s="1"/>
  <c r="G67"/>
  <c r="P67" s="1"/>
  <c r="H67"/>
  <c r="Q67" s="1"/>
  <c r="I67"/>
  <c r="R67" s="1"/>
  <c r="F68"/>
  <c r="O68" s="1"/>
  <c r="G68"/>
  <c r="P68" s="1"/>
  <c r="H68"/>
  <c r="Q68" s="1"/>
  <c r="I68"/>
  <c r="R68" s="1"/>
  <c r="F69"/>
  <c r="O69" s="1"/>
  <c r="G69"/>
  <c r="P69" s="1"/>
  <c r="H69"/>
  <c r="Q69" s="1"/>
  <c r="I69"/>
  <c r="R69" s="1"/>
  <c r="F70"/>
  <c r="O70" s="1"/>
  <c r="G70"/>
  <c r="P70" s="1"/>
  <c r="H70"/>
  <c r="Q70" s="1"/>
  <c r="I70"/>
  <c r="R70" s="1"/>
  <c r="F71"/>
  <c r="O71" s="1"/>
  <c r="G71"/>
  <c r="P71" s="1"/>
  <c r="H71"/>
  <c r="Q71" s="1"/>
  <c r="I71"/>
  <c r="R71" s="1"/>
  <c r="F72"/>
  <c r="O72" s="1"/>
  <c r="G72"/>
  <c r="P72" s="1"/>
  <c r="H72"/>
  <c r="Q72" s="1"/>
  <c r="I72"/>
  <c r="R72" s="1"/>
  <c r="F73"/>
  <c r="O73" s="1"/>
  <c r="G73"/>
  <c r="P73" s="1"/>
  <c r="H73"/>
  <c r="Q73" s="1"/>
  <c r="I73"/>
  <c r="R73" s="1"/>
  <c r="F74"/>
  <c r="O74" s="1"/>
  <c r="G74"/>
  <c r="P74" s="1"/>
  <c r="H74"/>
  <c r="Q74" s="1"/>
  <c r="I74"/>
  <c r="R74" s="1"/>
  <c r="F75"/>
  <c r="O75" s="1"/>
  <c r="G75"/>
  <c r="P75" s="1"/>
  <c r="H75"/>
  <c r="Q75" s="1"/>
  <c r="I75"/>
  <c r="R75" s="1"/>
  <c r="F76"/>
  <c r="O76" s="1"/>
  <c r="G76"/>
  <c r="P76" s="1"/>
  <c r="H76"/>
  <c r="Q76" s="1"/>
  <c r="I76"/>
  <c r="R76" s="1"/>
  <c r="F77"/>
  <c r="O77" s="1"/>
  <c r="G77"/>
  <c r="P77" s="1"/>
  <c r="H77"/>
  <c r="Q77" s="1"/>
  <c r="I77"/>
  <c r="R77" s="1"/>
  <c r="F78"/>
  <c r="O78" s="1"/>
  <c r="G78"/>
  <c r="P78" s="1"/>
  <c r="H78"/>
  <c r="Q78" s="1"/>
  <c r="I78"/>
  <c r="R78" s="1"/>
  <c r="F79"/>
  <c r="O79" s="1"/>
  <c r="G79"/>
  <c r="P79" s="1"/>
  <c r="H79"/>
  <c r="Q79" s="1"/>
  <c r="I79"/>
  <c r="R79" s="1"/>
  <c r="F80"/>
  <c r="O80" s="1"/>
  <c r="G80"/>
  <c r="P80" s="1"/>
  <c r="H80"/>
  <c r="Q80" s="1"/>
  <c r="I80"/>
  <c r="R80" s="1"/>
  <c r="F81"/>
  <c r="O81" s="1"/>
  <c r="G81"/>
  <c r="P81" s="1"/>
  <c r="H81"/>
  <c r="Q81" s="1"/>
  <c r="I81"/>
  <c r="R81" s="1"/>
  <c r="F82"/>
  <c r="O82" s="1"/>
  <c r="G82"/>
  <c r="P82" s="1"/>
  <c r="H82"/>
  <c r="Q82" s="1"/>
  <c r="I82"/>
  <c r="R82" s="1"/>
  <c r="F83"/>
  <c r="O83" s="1"/>
  <c r="G83"/>
  <c r="P83" s="1"/>
  <c r="H83"/>
  <c r="Q83" s="1"/>
  <c r="I83"/>
  <c r="R83" s="1"/>
  <c r="F84"/>
  <c r="O84" s="1"/>
  <c r="G84"/>
  <c r="P84" s="1"/>
  <c r="H84"/>
  <c r="Q84" s="1"/>
  <c r="I84"/>
  <c r="R84" s="1"/>
  <c r="F85"/>
  <c r="O85" s="1"/>
  <c r="G85"/>
  <c r="P85" s="1"/>
  <c r="H85"/>
  <c r="Q85" s="1"/>
  <c r="I85"/>
  <c r="R85" s="1"/>
  <c r="F86"/>
  <c r="O86" s="1"/>
  <c r="G86"/>
  <c r="P86" s="1"/>
  <c r="H86"/>
  <c r="Q86" s="1"/>
  <c r="I86"/>
  <c r="R86" s="1"/>
  <c r="F87"/>
  <c r="O87" s="1"/>
  <c r="G87"/>
  <c r="P87" s="1"/>
  <c r="H87"/>
  <c r="Q87" s="1"/>
  <c r="I87"/>
  <c r="R87" s="1"/>
  <c r="F88"/>
  <c r="O88" s="1"/>
  <c r="G88"/>
  <c r="P88" s="1"/>
  <c r="H88"/>
  <c r="Q88" s="1"/>
  <c r="I88"/>
  <c r="R88" s="1"/>
  <c r="F89"/>
  <c r="O89" s="1"/>
  <c r="G89"/>
  <c r="P89" s="1"/>
  <c r="H89"/>
  <c r="Q89" s="1"/>
  <c r="I89"/>
  <c r="R89" s="1"/>
  <c r="F90"/>
  <c r="O90" s="1"/>
  <c r="G90"/>
  <c r="P90" s="1"/>
  <c r="H90"/>
  <c r="Q90" s="1"/>
  <c r="I90"/>
  <c r="R90" s="1"/>
  <c r="F91"/>
  <c r="O91" s="1"/>
  <c r="G91"/>
  <c r="P91" s="1"/>
  <c r="H91"/>
  <c r="Q91" s="1"/>
  <c r="I91"/>
  <c r="R91" s="1"/>
  <c r="F92"/>
  <c r="O92" s="1"/>
  <c r="G92"/>
  <c r="P92" s="1"/>
  <c r="H92"/>
  <c r="Q92" s="1"/>
  <c r="I92"/>
  <c r="R92" s="1"/>
  <c r="F93"/>
  <c r="O93" s="1"/>
  <c r="G93"/>
  <c r="P93" s="1"/>
  <c r="H93"/>
  <c r="Q93" s="1"/>
  <c r="I93"/>
  <c r="R93" s="1"/>
  <c r="F94"/>
  <c r="O94" s="1"/>
  <c r="G94"/>
  <c r="P94" s="1"/>
  <c r="H94"/>
  <c r="Q94" s="1"/>
  <c r="I94"/>
  <c r="R94" s="1"/>
  <c r="F95"/>
  <c r="O95" s="1"/>
  <c r="G95"/>
  <c r="P95" s="1"/>
  <c r="H95"/>
  <c r="Q95" s="1"/>
  <c r="I95"/>
  <c r="R95" s="1"/>
  <c r="F96"/>
  <c r="O96" s="1"/>
  <c r="G96"/>
  <c r="P96" s="1"/>
  <c r="H96"/>
  <c r="Q96" s="1"/>
  <c r="I96"/>
  <c r="R96" s="1"/>
  <c r="F97"/>
  <c r="O97" s="1"/>
  <c r="G97"/>
  <c r="P97" s="1"/>
  <c r="H97"/>
  <c r="Q97" s="1"/>
  <c r="I97"/>
  <c r="R97" s="1"/>
  <c r="F98"/>
  <c r="O98" s="1"/>
  <c r="G98"/>
  <c r="P98" s="1"/>
  <c r="H98"/>
  <c r="Q98" s="1"/>
  <c r="I98"/>
  <c r="R98" s="1"/>
  <c r="F99"/>
  <c r="O99" s="1"/>
  <c r="G99"/>
  <c r="P99" s="1"/>
  <c r="H99"/>
  <c r="Q99" s="1"/>
  <c r="I99"/>
  <c r="R99" s="1"/>
  <c r="F100"/>
  <c r="O100" s="1"/>
  <c r="G100"/>
  <c r="P100" s="1"/>
  <c r="H100"/>
  <c r="Q100" s="1"/>
  <c r="I100"/>
  <c r="R100" s="1"/>
  <c r="F101"/>
  <c r="O101" s="1"/>
  <c r="G101"/>
  <c r="P101" s="1"/>
  <c r="H101"/>
  <c r="Q101" s="1"/>
  <c r="I101"/>
  <c r="R101" s="1"/>
  <c r="F102"/>
  <c r="O102" s="1"/>
  <c r="G102"/>
  <c r="P102" s="1"/>
  <c r="H102"/>
  <c r="Q102" s="1"/>
  <c r="I102"/>
  <c r="R102" s="1"/>
  <c r="F103"/>
  <c r="O103" s="1"/>
  <c r="G103"/>
  <c r="P103" s="1"/>
  <c r="H103"/>
  <c r="Q103" s="1"/>
  <c r="I103"/>
  <c r="R103" s="1"/>
  <c r="F104"/>
  <c r="O104" s="1"/>
  <c r="G104"/>
  <c r="P104" s="1"/>
  <c r="H104"/>
  <c r="Q104" s="1"/>
  <c r="I104"/>
  <c r="R104" s="1"/>
  <c r="F105"/>
  <c r="O105" s="1"/>
  <c r="G105"/>
  <c r="P105" s="1"/>
  <c r="H105"/>
  <c r="Q105" s="1"/>
  <c r="I105"/>
  <c r="R105" s="1"/>
  <c r="F106"/>
  <c r="O106" s="1"/>
  <c r="G106"/>
  <c r="P106" s="1"/>
  <c r="H106"/>
  <c r="Q106" s="1"/>
  <c r="I106"/>
  <c r="R106" s="1"/>
  <c r="F107"/>
  <c r="O107" s="1"/>
  <c r="G107"/>
  <c r="P107" s="1"/>
  <c r="H107"/>
  <c r="Q107" s="1"/>
  <c r="I107"/>
  <c r="R107" s="1"/>
  <c r="F108"/>
  <c r="O108" s="1"/>
  <c r="G108"/>
  <c r="P108" s="1"/>
  <c r="H108"/>
  <c r="Q108" s="1"/>
  <c r="I108"/>
  <c r="R108" s="1"/>
  <c r="F109"/>
  <c r="O109" s="1"/>
  <c r="G109"/>
  <c r="P109" s="1"/>
  <c r="H109"/>
  <c r="Q109" s="1"/>
  <c r="I109"/>
  <c r="R109" s="1"/>
  <c r="F110"/>
  <c r="O110" s="1"/>
  <c r="G110"/>
  <c r="P110" s="1"/>
  <c r="H110"/>
  <c r="Q110" s="1"/>
  <c r="I110"/>
  <c r="R110" s="1"/>
  <c r="F111"/>
  <c r="O111" s="1"/>
  <c r="G111"/>
  <c r="P111" s="1"/>
  <c r="H111"/>
  <c r="Q111" s="1"/>
  <c r="I111"/>
  <c r="R111" s="1"/>
  <c r="F112"/>
  <c r="O112" s="1"/>
  <c r="G112"/>
  <c r="P112" s="1"/>
  <c r="H112"/>
  <c r="Q112" s="1"/>
  <c r="I112"/>
  <c r="R112" s="1"/>
  <c r="F113"/>
  <c r="O113" s="1"/>
  <c r="G113"/>
  <c r="P113" s="1"/>
  <c r="H113"/>
  <c r="Q113" s="1"/>
  <c r="I113"/>
  <c r="R113" s="1"/>
  <c r="F114"/>
  <c r="O114" s="1"/>
  <c r="G114"/>
  <c r="P114" s="1"/>
  <c r="H114"/>
  <c r="Q114" s="1"/>
  <c r="I114"/>
  <c r="R114" s="1"/>
  <c r="F115"/>
  <c r="O115" s="1"/>
  <c r="G115"/>
  <c r="P115" s="1"/>
  <c r="H115"/>
  <c r="Q115" s="1"/>
  <c r="I115"/>
  <c r="R115" s="1"/>
  <c r="F116"/>
  <c r="O116" s="1"/>
  <c r="G116"/>
  <c r="P116" s="1"/>
  <c r="H116"/>
  <c r="Q116" s="1"/>
  <c r="I116"/>
  <c r="R116" s="1"/>
  <c r="F117"/>
  <c r="O117" s="1"/>
  <c r="G117"/>
  <c r="P117" s="1"/>
  <c r="H117"/>
  <c r="Q117" s="1"/>
  <c r="I117"/>
  <c r="R117" s="1"/>
  <c r="F118"/>
  <c r="O118" s="1"/>
  <c r="G118"/>
  <c r="P118" s="1"/>
  <c r="H118"/>
  <c r="Q118" s="1"/>
  <c r="I118"/>
  <c r="R118" s="1"/>
  <c r="F119"/>
  <c r="O119" s="1"/>
  <c r="G119"/>
  <c r="P119" s="1"/>
  <c r="H119"/>
  <c r="Q119" s="1"/>
  <c r="I119"/>
  <c r="R119" s="1"/>
  <c r="F120"/>
  <c r="O120" s="1"/>
  <c r="G120"/>
  <c r="P120" s="1"/>
  <c r="H120"/>
  <c r="Q120" s="1"/>
  <c r="I120"/>
  <c r="R120" s="1"/>
  <c r="F121"/>
  <c r="O121" s="1"/>
  <c r="G121"/>
  <c r="P121" s="1"/>
  <c r="H121"/>
  <c r="Q121" s="1"/>
  <c r="I121"/>
  <c r="R121" s="1"/>
  <c r="F122"/>
  <c r="O122" s="1"/>
  <c r="G122"/>
  <c r="P122" s="1"/>
  <c r="H122"/>
  <c r="Q122" s="1"/>
  <c r="I122"/>
  <c r="R122" s="1"/>
  <c r="F123"/>
  <c r="O123" s="1"/>
  <c r="G123"/>
  <c r="P123" s="1"/>
  <c r="H123"/>
  <c r="Q123" s="1"/>
  <c r="I123"/>
  <c r="R123" s="1"/>
  <c r="F124"/>
  <c r="O124" s="1"/>
  <c r="G124"/>
  <c r="P124" s="1"/>
  <c r="H124"/>
  <c r="Q124" s="1"/>
  <c r="I124"/>
  <c r="R124" s="1"/>
  <c r="F125"/>
  <c r="O125" s="1"/>
  <c r="G125"/>
  <c r="P125" s="1"/>
  <c r="H125"/>
  <c r="Q125" s="1"/>
  <c r="I125"/>
  <c r="R125" s="1"/>
  <c r="F126"/>
  <c r="O126" s="1"/>
  <c r="G126"/>
  <c r="P126" s="1"/>
  <c r="H126"/>
  <c r="Q126" s="1"/>
  <c r="I126"/>
  <c r="R126" s="1"/>
  <c r="F127"/>
  <c r="O127" s="1"/>
  <c r="G127"/>
  <c r="P127" s="1"/>
  <c r="H127"/>
  <c r="Q127" s="1"/>
  <c r="I127"/>
  <c r="R127" s="1"/>
  <c r="F128"/>
  <c r="O128" s="1"/>
  <c r="G128"/>
  <c r="P128" s="1"/>
  <c r="H128"/>
  <c r="Q128" s="1"/>
  <c r="I128"/>
  <c r="R128" s="1"/>
  <c r="F129"/>
  <c r="O129" s="1"/>
  <c r="G129"/>
  <c r="P129" s="1"/>
  <c r="H129"/>
  <c r="Q129" s="1"/>
  <c r="I129"/>
  <c r="R129" s="1"/>
  <c r="F130"/>
  <c r="O130" s="1"/>
  <c r="G130"/>
  <c r="P130" s="1"/>
  <c r="H130"/>
  <c r="Q130" s="1"/>
  <c r="I130"/>
  <c r="R130" s="1"/>
  <c r="F131"/>
  <c r="O131" s="1"/>
  <c r="G131"/>
  <c r="P131" s="1"/>
  <c r="H131"/>
  <c r="Q131" s="1"/>
  <c r="I131"/>
  <c r="R131" s="1"/>
  <c r="F132"/>
  <c r="O132" s="1"/>
  <c r="G132"/>
  <c r="P132" s="1"/>
  <c r="H132"/>
  <c r="Q132" s="1"/>
  <c r="I132"/>
  <c r="R132" s="1"/>
  <c r="F133"/>
  <c r="O133" s="1"/>
  <c r="G133"/>
  <c r="P133" s="1"/>
  <c r="H133"/>
  <c r="Q133" s="1"/>
  <c r="I133"/>
  <c r="R133" s="1"/>
  <c r="F134"/>
  <c r="O134" s="1"/>
  <c r="G134"/>
  <c r="P134" s="1"/>
  <c r="H134"/>
  <c r="Q134" s="1"/>
  <c r="I134"/>
  <c r="R134" s="1"/>
  <c r="F135"/>
  <c r="O135" s="1"/>
  <c r="G135"/>
  <c r="P135" s="1"/>
  <c r="H135"/>
  <c r="Q135" s="1"/>
  <c r="I135"/>
  <c r="R135" s="1"/>
  <c r="F136"/>
  <c r="O136" s="1"/>
  <c r="G136"/>
  <c r="P136" s="1"/>
  <c r="H136"/>
  <c r="Q136" s="1"/>
  <c r="I136"/>
  <c r="R136" s="1"/>
  <c r="F137"/>
  <c r="O137" s="1"/>
  <c r="G137"/>
  <c r="P137" s="1"/>
  <c r="H137"/>
  <c r="Q137" s="1"/>
  <c r="I137"/>
  <c r="R137" s="1"/>
  <c r="F138"/>
  <c r="O138" s="1"/>
  <c r="G138"/>
  <c r="P138" s="1"/>
  <c r="H138"/>
  <c r="Q138" s="1"/>
  <c r="I138"/>
  <c r="R138" s="1"/>
  <c r="F139"/>
  <c r="O139" s="1"/>
  <c r="G139"/>
  <c r="P139" s="1"/>
  <c r="H139"/>
  <c r="Q139" s="1"/>
  <c r="I139"/>
  <c r="R139" s="1"/>
  <c r="F140"/>
  <c r="O140" s="1"/>
  <c r="G140"/>
  <c r="P140" s="1"/>
  <c r="H140"/>
  <c r="Q140" s="1"/>
  <c r="I140"/>
  <c r="R140" s="1"/>
  <c r="F141"/>
  <c r="O141" s="1"/>
  <c r="G141"/>
  <c r="P141" s="1"/>
  <c r="H141"/>
  <c r="Q141" s="1"/>
  <c r="I141"/>
  <c r="R141" s="1"/>
  <c r="F142"/>
  <c r="O142" s="1"/>
  <c r="G142"/>
  <c r="P142" s="1"/>
  <c r="H142"/>
  <c r="Q142" s="1"/>
  <c r="I142"/>
  <c r="R142" s="1"/>
  <c r="F143"/>
  <c r="O143" s="1"/>
  <c r="G143"/>
  <c r="P143" s="1"/>
  <c r="H143"/>
  <c r="Q143" s="1"/>
  <c r="I143"/>
  <c r="R143" s="1"/>
  <c r="F144"/>
  <c r="O144" s="1"/>
  <c r="G144"/>
  <c r="P144" s="1"/>
  <c r="H144"/>
  <c r="Q144" s="1"/>
  <c r="I144"/>
  <c r="R144" s="1"/>
  <c r="F145"/>
  <c r="O145" s="1"/>
  <c r="G145"/>
  <c r="P145" s="1"/>
  <c r="H145"/>
  <c r="Q145" s="1"/>
  <c r="I145"/>
  <c r="R145" s="1"/>
  <c r="F146"/>
  <c r="O146" s="1"/>
  <c r="G146"/>
  <c r="P146" s="1"/>
  <c r="H146"/>
  <c r="Q146" s="1"/>
  <c r="I146"/>
  <c r="R146" s="1"/>
  <c r="F147"/>
  <c r="O147" s="1"/>
  <c r="G147"/>
  <c r="P147" s="1"/>
  <c r="H147"/>
  <c r="Q147" s="1"/>
  <c r="I147"/>
  <c r="R147" s="1"/>
  <c r="F148"/>
  <c r="O148" s="1"/>
  <c r="G148"/>
  <c r="P148" s="1"/>
  <c r="H148"/>
  <c r="Q148" s="1"/>
  <c r="I148"/>
  <c r="R148" s="1"/>
  <c r="F149"/>
  <c r="O149" s="1"/>
  <c r="G149"/>
  <c r="P149" s="1"/>
  <c r="H149"/>
  <c r="Q149" s="1"/>
  <c r="I149"/>
  <c r="R149" s="1"/>
  <c r="F150"/>
  <c r="O150" s="1"/>
  <c r="G150"/>
  <c r="P150" s="1"/>
  <c r="H150"/>
  <c r="Q150" s="1"/>
  <c r="I150"/>
  <c r="R150" s="1"/>
  <c r="F151"/>
  <c r="O151" s="1"/>
  <c r="G151"/>
  <c r="P151" s="1"/>
  <c r="H151"/>
  <c r="Q151" s="1"/>
  <c r="I151"/>
  <c r="R151" s="1"/>
  <c r="F152"/>
  <c r="O152" s="1"/>
  <c r="G152"/>
  <c r="P152" s="1"/>
  <c r="H152"/>
  <c r="Q152" s="1"/>
  <c r="I152"/>
  <c r="R152" s="1"/>
  <c r="F153"/>
  <c r="O153" s="1"/>
  <c r="G153"/>
  <c r="P153" s="1"/>
  <c r="H153"/>
  <c r="Q153" s="1"/>
  <c r="I153"/>
  <c r="R153" s="1"/>
  <c r="F154"/>
  <c r="O154" s="1"/>
  <c r="G154"/>
  <c r="P154" s="1"/>
  <c r="H154"/>
  <c r="Q154" s="1"/>
  <c r="I154"/>
  <c r="R154" s="1"/>
  <c r="F155"/>
  <c r="O155" s="1"/>
  <c r="G155"/>
  <c r="P155" s="1"/>
  <c r="H155"/>
  <c r="Q155" s="1"/>
  <c r="I155"/>
  <c r="R155" s="1"/>
  <c r="F156"/>
  <c r="O156" s="1"/>
  <c r="G156"/>
  <c r="P156" s="1"/>
  <c r="H156"/>
  <c r="Q156" s="1"/>
  <c r="I156"/>
  <c r="R156" s="1"/>
  <c r="F157"/>
  <c r="O157" s="1"/>
  <c r="G157"/>
  <c r="P157" s="1"/>
  <c r="H157"/>
  <c r="Q157" s="1"/>
  <c r="I157"/>
  <c r="R157" s="1"/>
  <c r="F158"/>
  <c r="O158" s="1"/>
  <c r="G158"/>
  <c r="P158" s="1"/>
  <c r="H158"/>
  <c r="Q158" s="1"/>
  <c r="I158"/>
  <c r="R158" s="1"/>
  <c r="F159"/>
  <c r="O159" s="1"/>
  <c r="G159"/>
  <c r="P159" s="1"/>
  <c r="H159"/>
  <c r="Q159" s="1"/>
  <c r="I159"/>
  <c r="R159" s="1"/>
  <c r="F160"/>
  <c r="O160" s="1"/>
  <c r="G160"/>
  <c r="P160" s="1"/>
  <c r="H160"/>
  <c r="Q160" s="1"/>
  <c r="I160"/>
  <c r="R160" s="1"/>
  <c r="F161"/>
  <c r="O161" s="1"/>
  <c r="G161"/>
  <c r="P161" s="1"/>
  <c r="H161"/>
  <c r="Q161" s="1"/>
  <c r="I161"/>
  <c r="R161" s="1"/>
  <c r="F162"/>
  <c r="O162" s="1"/>
  <c r="G162"/>
  <c r="P162" s="1"/>
  <c r="H162"/>
  <c r="Q162" s="1"/>
  <c r="I162"/>
  <c r="R162" s="1"/>
  <c r="F163"/>
  <c r="O163" s="1"/>
  <c r="G163"/>
  <c r="P163" s="1"/>
  <c r="H163"/>
  <c r="Q163" s="1"/>
  <c r="I163"/>
  <c r="R163" s="1"/>
  <c r="F164"/>
  <c r="O164" s="1"/>
  <c r="G164"/>
  <c r="P164" s="1"/>
  <c r="H164"/>
  <c r="Q164" s="1"/>
  <c r="I164"/>
  <c r="R164" s="1"/>
  <c r="F165"/>
  <c r="O165" s="1"/>
  <c r="G165"/>
  <c r="P165" s="1"/>
  <c r="H165"/>
  <c r="Q165" s="1"/>
  <c r="I165"/>
  <c r="R165" s="1"/>
  <c r="F166"/>
  <c r="O166" s="1"/>
  <c r="G166"/>
  <c r="P166" s="1"/>
  <c r="H166"/>
  <c r="Q166" s="1"/>
  <c r="I166"/>
  <c r="R166" s="1"/>
  <c r="F167"/>
  <c r="O167" s="1"/>
  <c r="G167"/>
  <c r="P167" s="1"/>
  <c r="H167"/>
  <c r="Q167" s="1"/>
  <c r="I167"/>
  <c r="R167" s="1"/>
  <c r="F168"/>
  <c r="O168" s="1"/>
  <c r="G168"/>
  <c r="P168" s="1"/>
  <c r="H168"/>
  <c r="Q168" s="1"/>
  <c r="I168"/>
  <c r="R168" s="1"/>
  <c r="F169"/>
  <c r="O169" s="1"/>
  <c r="G169"/>
  <c r="P169" s="1"/>
  <c r="H169"/>
  <c r="Q169" s="1"/>
  <c r="I169"/>
  <c r="R169" s="1"/>
  <c r="F170"/>
  <c r="O170" s="1"/>
  <c r="G170"/>
  <c r="P170" s="1"/>
  <c r="H170"/>
  <c r="Q170" s="1"/>
  <c r="I170"/>
  <c r="R170" s="1"/>
  <c r="F171"/>
  <c r="O171" s="1"/>
  <c r="G171"/>
  <c r="P171" s="1"/>
  <c r="H171"/>
  <c r="Q171" s="1"/>
  <c r="I171"/>
  <c r="R171" s="1"/>
  <c r="F172"/>
  <c r="O172" s="1"/>
  <c r="G172"/>
  <c r="P172" s="1"/>
  <c r="H172"/>
  <c r="Q172" s="1"/>
  <c r="I172"/>
  <c r="R172" s="1"/>
  <c r="F173"/>
  <c r="O173" s="1"/>
  <c r="G173"/>
  <c r="P173" s="1"/>
  <c r="H173"/>
  <c r="Q173" s="1"/>
  <c r="I173"/>
  <c r="R173" s="1"/>
  <c r="F174"/>
  <c r="O174" s="1"/>
  <c r="G174"/>
  <c r="P174" s="1"/>
  <c r="H174"/>
  <c r="Q174" s="1"/>
  <c r="I174"/>
  <c r="R174" s="1"/>
  <c r="F175"/>
  <c r="O175" s="1"/>
  <c r="G175"/>
  <c r="P175" s="1"/>
  <c r="H175"/>
  <c r="Q175" s="1"/>
  <c r="I175"/>
  <c r="R175" s="1"/>
  <c r="F176"/>
  <c r="O176" s="1"/>
  <c r="G176"/>
  <c r="P176" s="1"/>
  <c r="H176"/>
  <c r="Q176" s="1"/>
  <c r="I176"/>
  <c r="R176" s="1"/>
  <c r="F177"/>
  <c r="O177" s="1"/>
  <c r="G177"/>
  <c r="P177" s="1"/>
  <c r="H177"/>
  <c r="Q177" s="1"/>
  <c r="I177"/>
  <c r="R177" s="1"/>
  <c r="F178"/>
  <c r="O178" s="1"/>
  <c r="G178"/>
  <c r="P178" s="1"/>
  <c r="H178"/>
  <c r="Q178" s="1"/>
  <c r="I178"/>
  <c r="R178" s="1"/>
  <c r="F179"/>
  <c r="O179" s="1"/>
  <c r="G179"/>
  <c r="P179" s="1"/>
  <c r="H179"/>
  <c r="Q179" s="1"/>
  <c r="I179"/>
  <c r="R179" s="1"/>
  <c r="I3"/>
  <c r="R3" s="1"/>
  <c r="H3"/>
  <c r="Q3" s="1"/>
  <c r="G3"/>
  <c r="P3" s="1"/>
  <c r="F3"/>
  <c r="O3" s="1"/>
  <c r="E4"/>
  <c r="E5"/>
  <c r="E6"/>
  <c r="F3" i="4" s="1"/>
  <c r="E7" i="1"/>
  <c r="E8"/>
  <c r="E9"/>
  <c r="E10"/>
  <c r="E11"/>
  <c r="E12"/>
  <c r="E13"/>
  <c r="E14"/>
  <c r="E15"/>
  <c r="E16"/>
  <c r="E17"/>
  <c r="E18"/>
  <c r="F4" i="4" s="1"/>
  <c r="E19" i="1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3"/>
  <c r="K17" i="3"/>
  <c r="K4"/>
  <c r="K5"/>
  <c r="K6"/>
  <c r="K7"/>
  <c r="K8"/>
  <c r="K9"/>
  <c r="K10"/>
  <c r="K11"/>
  <c r="K12"/>
  <c r="K13"/>
  <c r="K14"/>
  <c r="K15"/>
  <c r="K16"/>
  <c r="K3"/>
  <c r="J4" i="4" l="1"/>
  <c r="J3"/>
  <c r="P3"/>
  <c r="L3" s="1"/>
  <c r="Q4"/>
  <c r="M4" s="1"/>
  <c r="O4"/>
  <c r="K4" s="1"/>
  <c r="D14" s="1"/>
  <c r="O3"/>
  <c r="K3" s="1"/>
  <c r="Q3"/>
  <c r="M3" s="1"/>
  <c r="P4"/>
  <c r="L4" s="1"/>
  <c r="N18"/>
  <c r="D12" l="1"/>
  <c r="E12" s="1"/>
  <c r="E13" s="1"/>
  <c r="F12"/>
  <c r="F14"/>
  <c r="G14" s="1"/>
  <c r="G15" s="1"/>
  <c r="F15"/>
  <c r="E14" l="1"/>
  <c r="E15" s="1"/>
  <c r="D15"/>
  <c r="D13"/>
  <c r="G12"/>
  <c r="G13" s="1"/>
  <c r="F13"/>
</calcChain>
</file>

<file path=xl/sharedStrings.xml><?xml version="1.0" encoding="utf-8"?>
<sst xmlns="http://schemas.openxmlformats.org/spreadsheetml/2006/main" count="727" uniqueCount="500">
  <si>
    <t>ID</t>
  </si>
  <si>
    <t>武勇</t>
  </si>
  <si>
    <t>智谋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</si>
  <si>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</si>
  <si>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</si>
  <si>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</si>
  <si>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策略攻击</t>
    <phoneticPr fontId="1" type="noConversion"/>
  </si>
  <si>
    <t>生命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</si>
  <si>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</si>
  <si>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</si>
  <si>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</si>
  <si>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</si>
  <si>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</si>
  <si>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</si>
  <si>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</si>
  <si>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</si>
  <si>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</si>
  <si>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</si>
  <si>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</si>
  <si>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</si>
  <si>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</si>
  <si>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</si>
  <si>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</si>
  <si>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</si>
  <si>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</si>
  <si>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</si>
  <si>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</si>
  <si>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</si>
  <si>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</si>
  <si>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</si>
  <si>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</si>
  <si>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</si>
  <si>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</si>
  <si>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</si>
  <si>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</si>
  <si>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</si>
  <si>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</si>
  <si>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</si>
  <si>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</si>
  <si>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</si>
  <si>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</si>
  <si>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</si>
  <si>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</si>
  <si>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</si>
  <si>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</si>
  <si>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</si>
  <si>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</si>
  <si>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</si>
  <si>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</si>
  <si>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</si>
  <si>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</si>
  <si>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</si>
  <si>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</si>
  <si>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</si>
  <si>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</si>
  <si>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</si>
  <si>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</si>
  <si>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</si>
  <si>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</si>
  <si>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</si>
  <si>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</si>
  <si>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</si>
  <si>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</si>
  <si>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</si>
  <si>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</si>
  <si>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</si>
  <si>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</si>
  <si>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</si>
  <si>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</si>
  <si>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</si>
  <si>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</si>
  <si>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</si>
  <si>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</si>
  <si>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</si>
  <si>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</si>
  <si>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</si>
  <si>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</si>
  <si>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</si>
  <si>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</si>
  <si>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</si>
  <si>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</si>
  <si>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</si>
  <si>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</si>
  <si>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</si>
  <si>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</si>
  <si>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</si>
  <si>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</si>
  <si>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</si>
  <si>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</si>
  <si>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</si>
  <si>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</si>
  <si>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</si>
  <si>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</si>
  <si>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</si>
  <si>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</si>
  <si>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</si>
  <si>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</si>
  <si>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</si>
  <si>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</si>
  <si>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</si>
  <si>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</si>
  <si>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</si>
  <si>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</si>
  <si>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</si>
  <si>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</si>
  <si>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</si>
  <si>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</si>
  <si>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</si>
  <si>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</si>
  <si>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</si>
  <si>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  <phoneticPr fontId="1" type="noConversion"/>
  </si>
  <si>
    <t>亲卫队</t>
  </si>
  <si>
    <t>战弓骑</t>
  </si>
  <si>
    <t>弓弩手</t>
  </si>
  <si>
    <t>兵种ID</t>
    <phoneticPr fontId="1" type="noConversion"/>
  </si>
  <si>
    <t>武将ID</t>
    <phoneticPr fontId="1" type="noConversion"/>
  </si>
  <si>
    <t>武将</t>
    <phoneticPr fontId="1" type="noConversion"/>
  </si>
  <si>
    <t>无</t>
    <phoneticPr fontId="1" type="noConversion"/>
  </si>
  <si>
    <t>攻击范围</t>
    <phoneticPr fontId="1" type="noConversion"/>
  </si>
  <si>
    <t>近卫军</t>
    <phoneticPr fontId="1" type="noConversion"/>
  </si>
  <si>
    <t>备注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</si>
  <si>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</si>
  <si>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</si>
  <si>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</si>
  <si>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</si>
  <si>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</si>
  <si>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</si>
  <si>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</si>
  <si>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</si>
  <si>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</si>
  <si>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</si>
  <si>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暴击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</si>
  <si>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</si>
  <si>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</si>
  <si>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</si>
  <si>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</si>
  <si>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</si>
  <si>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</si>
  <si>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</si>
  <si>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</si>
  <si>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</si>
  <si>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</si>
  <si>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</si>
  <si>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</si>
  <si>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</si>
  <si>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</si>
  <si>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</si>
  <si>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</si>
  <si>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</si>
  <si>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</si>
  <si>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纵向攻击，增加闪避，保留士气</t>
  </si>
  <si>
    <t>九宫格攻击，概率眩晕并降敌士气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</si>
  <si>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</si>
  <si>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</si>
  <si>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</si>
  <si>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</si>
  <si>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</si>
  <si>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</si>
  <si>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</si>
  <si>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</si>
  <si>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</si>
  <si>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</si>
  <si>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</si>
  <si>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</si>
  <si>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</si>
  <si>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</si>
  <si>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</si>
  <si>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</si>
  <si>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</si>
  <si>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</si>
  <si>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</si>
  <si>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</si>
  <si>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</si>
  <si>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</si>
  <si>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</si>
  <si>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</si>
  <si>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</si>
  <si>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</si>
  <si>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</si>
  <si>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</si>
  <si>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</si>
  <si>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</si>
  <si>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</si>
  <si>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九宫格攻击，降敌士气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</si>
  <si>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</si>
  <si>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</si>
  <si>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</si>
  <si>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任何攻击伤害都为1，持续1回合，防护期间不获得士气</t>
    <phoneticPr fontId="1" type="noConversion"/>
  </si>
  <si>
    <t>单体防护，获得超高防御</t>
  </si>
  <si>
    <t>A攻击B</t>
    <phoneticPr fontId="1" type="noConversion"/>
  </si>
  <si>
    <t>公式</t>
    <phoneticPr fontId="1" type="noConversion"/>
  </si>
  <si>
    <t>战法伤害</t>
    <phoneticPr fontId="1" type="noConversion"/>
  </si>
  <si>
    <t>策略伤害</t>
    <phoneticPr fontId="1" type="noConversion"/>
  </si>
  <si>
    <t>最小值</t>
    <phoneticPr fontId="1" type="noConversion"/>
  </si>
  <si>
    <t>二级属性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</si>
  <si>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</si>
  <si>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</si>
  <si>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</si>
  <si>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</si>
  <si>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</si>
  <si>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武勇 * 等级 * 1.0</t>
    <phoneticPr fontId="1" type="noConversion"/>
  </si>
  <si>
    <t>demo期间，公式中红色部分取值为0</t>
    <phoneticPr fontId="1" type="noConversion"/>
  </si>
  <si>
    <t>绝技攻击</t>
    <phoneticPr fontId="1" type="noConversion"/>
  </si>
  <si>
    <t>绝技防御</t>
    <phoneticPr fontId="1" type="noConversion"/>
  </si>
  <si>
    <t>生命天赋</t>
    <phoneticPr fontId="1" type="noConversion"/>
  </si>
  <si>
    <t>（兵种生命天赋 + 统率 + 武勇) * 等级</t>
    <phoneticPr fontId="1" type="noConversion"/>
  </si>
  <si>
    <t>统率 * 等级 * 1.0</t>
    <phoneticPr fontId="1" type="noConversion"/>
  </si>
  <si>
    <t>统率 * 等级 * 0.7</t>
    <phoneticPr fontId="1" type="noConversion"/>
  </si>
  <si>
    <t>武勇 * 等级 * 0.7</t>
    <phoneticPr fontId="1" type="noConversion"/>
  </si>
  <si>
    <t>智谋 * 等级 * 1.0</t>
    <phoneticPr fontId="1" type="noConversion"/>
  </si>
  <si>
    <t>智谋 * 等级 * 0.7</t>
    <phoneticPr fontId="1" type="noConversion"/>
  </si>
  <si>
    <t>A.战法攻击 - B.战法防御 + A.等级 * 50</t>
    <phoneticPr fontId="1" type="noConversion"/>
  </si>
  <si>
    <t>A.策略攻击 - B.策略防御 + A.等级 * 50</t>
    <phoneticPr fontId="1" type="noConversion"/>
  </si>
  <si>
    <t>(A.战法攻击 + A.绝技攻击 - B.绝技防御 + A.等级 * 50) * 战法伤害系数</t>
    <phoneticPr fontId="1" type="noConversion"/>
  </si>
  <si>
    <t>(A.策略攻击 + A.绝技攻击 - B.绝技防御 + A.等级 * 50) * 策略伤害系数</t>
    <phoneticPr fontId="1" type="noConversion"/>
  </si>
  <si>
    <t>天赋总和</t>
    <phoneticPr fontId="1" type="noConversion"/>
  </si>
  <si>
    <t>恢复的血量＝施放者绝技攻击×等级×40％
增加的攻击＝受益者攻击×20％
三攻同时增加，持续2回合</t>
    <phoneticPr fontId="1" type="noConversion"/>
  </si>
  <si>
    <t>恢复的血量＝施放者绝技攻击×等级×40％
增加的防御＝受益者防御×20％
三防同时增加，持续2回合</t>
    <phoneticPr fontId="1" type="noConversion"/>
  </si>
  <si>
    <t>增加的闪避＝25％，持续1回合
保留士气值＝75</t>
    <phoneticPr fontId="1" type="noConversion"/>
  </si>
  <si>
    <t>增加的暴击＝50％，持续1回合
降士气值＝50</t>
    <phoneticPr fontId="1" type="noConversion"/>
  </si>
  <si>
    <t>眩晕概率＝40％
降敌士气为0</t>
    <phoneticPr fontId="1" type="noConversion"/>
  </si>
  <si>
    <t>单体治疗并增加士气</t>
    <phoneticPr fontId="1" type="noConversion"/>
  </si>
  <si>
    <t>恢复的血量＝受益者最大血量×30%
增加的士气＝100</t>
    <phoneticPr fontId="1" type="noConversion"/>
  </si>
  <si>
    <t>眩晕概率＝40％</t>
    <phoneticPr fontId="1" type="noConversion"/>
  </si>
  <si>
    <t>单体攻击，增加命中</t>
    <phoneticPr fontId="1" type="noConversion"/>
  </si>
  <si>
    <t>眩晕概率＝60％</t>
    <phoneticPr fontId="1" type="noConversion"/>
  </si>
  <si>
    <t>降敌士气值＝25</t>
    <phoneticPr fontId="1" type="noConversion"/>
  </si>
  <si>
    <t>恢复的血量＝施放者绝技攻击×等级×60％</t>
    <phoneticPr fontId="1" type="noConversion"/>
  </si>
  <si>
    <t>降敌士气为0</t>
    <phoneticPr fontId="1" type="noConversion"/>
  </si>
  <si>
    <t>物理攻击</t>
    <phoneticPr fontId="1" type="noConversion"/>
  </si>
  <si>
    <t>统御</t>
    <phoneticPr fontId="1" type="noConversion"/>
  </si>
  <si>
    <t>群雄</t>
    <phoneticPr fontId="1" type="noConversion"/>
  </si>
  <si>
    <t>霹雳车</t>
    <phoneticPr fontId="1" type="noConversion"/>
  </si>
  <si>
    <t>曹操</t>
    <phoneticPr fontId="1" type="noConversion"/>
  </si>
  <si>
    <t>夏侯惇</t>
    <phoneticPr fontId="1" type="noConversion"/>
  </si>
  <si>
    <t>张辽</t>
    <phoneticPr fontId="1" type="noConversion"/>
  </si>
  <si>
    <t>关羽</t>
    <phoneticPr fontId="1" type="noConversion"/>
  </si>
  <si>
    <t>敏捷</t>
    <phoneticPr fontId="1" type="noConversion"/>
  </si>
  <si>
    <t>斗志</t>
    <phoneticPr fontId="1" type="noConversion"/>
  </si>
  <si>
    <t>攻击</t>
    <phoneticPr fontId="1" type="noConversion"/>
  </si>
  <si>
    <t>防御</t>
    <phoneticPr fontId="1" type="noConversion"/>
  </si>
  <si>
    <t>精神</t>
    <phoneticPr fontId="1" type="noConversion"/>
  </si>
  <si>
    <t>虎豹骑</t>
    <phoneticPr fontId="1" type="noConversion"/>
  </si>
  <si>
    <t>舞娘</t>
    <phoneticPr fontId="1" type="noConversion"/>
  </si>
  <si>
    <t>军师</t>
    <phoneticPr fontId="1" type="noConversion"/>
  </si>
  <si>
    <t>都督</t>
    <phoneticPr fontId="1" type="noConversion"/>
  </si>
  <si>
    <t>妖术师</t>
    <phoneticPr fontId="1" type="noConversion"/>
  </si>
  <si>
    <t>仙术师</t>
    <phoneticPr fontId="1" type="noConversion"/>
  </si>
  <si>
    <r>
      <rPr>
        <sz val="11"/>
        <color rgb="FF92D050"/>
        <rFont val="宋体"/>
        <family val="3"/>
        <charset val="134"/>
      </rPr>
      <t>X X 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 X X</t>
    </r>
    <phoneticPr fontId="1" type="noConversion"/>
  </si>
  <si>
    <t>距离4-6格</t>
    <phoneticPr fontId="1" type="noConversion"/>
  </si>
  <si>
    <t>距离2-3格</t>
    <phoneticPr fontId="1" type="noConversion"/>
  </si>
  <si>
    <t>距离2-4格</t>
    <phoneticPr fontId="1" type="noConversion"/>
  </si>
  <si>
    <t>机动</t>
    <phoneticPr fontId="1" type="noConversion"/>
  </si>
  <si>
    <t>生命天赋</t>
    <phoneticPr fontId="1" type="noConversion"/>
  </si>
  <si>
    <t>攻击天赋</t>
    <phoneticPr fontId="1" type="noConversion"/>
  </si>
  <si>
    <t>防御天赋</t>
    <phoneticPr fontId="1" type="noConversion"/>
  </si>
  <si>
    <t>精神天赋</t>
    <phoneticPr fontId="1" type="noConversion"/>
  </si>
  <si>
    <t>攻击力</t>
    <phoneticPr fontId="1" type="noConversion"/>
  </si>
  <si>
    <t>防御力</t>
    <phoneticPr fontId="1" type="noConversion"/>
  </si>
  <si>
    <t>精神力</t>
    <phoneticPr fontId="1" type="noConversion"/>
  </si>
  <si>
    <t>曹彰</t>
    <phoneticPr fontId="1" type="noConversion"/>
  </si>
  <si>
    <t>曹仁</t>
    <phoneticPr fontId="1" type="noConversion"/>
  </si>
  <si>
    <t>夏侯渊</t>
    <phoneticPr fontId="1" type="noConversion"/>
  </si>
  <si>
    <t>张颌</t>
    <phoneticPr fontId="1" type="noConversion"/>
  </si>
  <si>
    <t>曹丕</t>
    <phoneticPr fontId="1" type="noConversion"/>
  </si>
  <si>
    <t>庞德</t>
    <phoneticPr fontId="1" type="noConversion"/>
  </si>
  <si>
    <t>乐进</t>
    <phoneticPr fontId="1" type="noConversion"/>
  </si>
  <si>
    <t>李典</t>
    <phoneticPr fontId="1" type="noConversion"/>
  </si>
  <si>
    <t>曹洪</t>
    <phoneticPr fontId="1" type="noConversion"/>
  </si>
  <si>
    <t>徐晃</t>
    <phoneticPr fontId="1" type="noConversion"/>
  </si>
  <si>
    <t>于禁</t>
    <phoneticPr fontId="1" type="noConversion"/>
  </si>
  <si>
    <t>许褚</t>
    <phoneticPr fontId="1" type="noConversion"/>
  </si>
  <si>
    <t>典韦</t>
    <phoneticPr fontId="1" type="noConversion"/>
  </si>
  <si>
    <t>貂蝉</t>
    <phoneticPr fontId="1" type="noConversion"/>
  </si>
  <si>
    <t>刘晔</t>
    <phoneticPr fontId="1" type="noConversion"/>
  </si>
  <si>
    <t>司马懿</t>
    <phoneticPr fontId="1" type="noConversion"/>
  </si>
  <si>
    <t>荀彧</t>
    <phoneticPr fontId="1" type="noConversion"/>
  </si>
  <si>
    <t>程昱</t>
    <phoneticPr fontId="1" type="noConversion"/>
  </si>
  <si>
    <t>郭嘉</t>
    <phoneticPr fontId="1" type="noConversion"/>
  </si>
  <si>
    <t>贾诩</t>
    <phoneticPr fontId="1" type="noConversion"/>
  </si>
  <si>
    <t>荀攸</t>
    <phoneticPr fontId="1" type="noConversion"/>
  </si>
  <si>
    <t>满宠</t>
    <phoneticPr fontId="1" type="noConversion"/>
  </si>
  <si>
    <t>夏侯恩</t>
    <phoneticPr fontId="1" type="noConversion"/>
  </si>
  <si>
    <t>文聘</t>
    <phoneticPr fontId="1" type="noConversion"/>
  </si>
  <si>
    <t>夏侯杰</t>
    <phoneticPr fontId="1" type="noConversion"/>
  </si>
  <si>
    <t>郭淮</t>
    <phoneticPr fontId="1" type="noConversion"/>
  </si>
  <si>
    <t>曹安民</t>
    <phoneticPr fontId="1" type="noConversion"/>
  </si>
  <si>
    <t>曹昂</t>
    <phoneticPr fontId="1" type="noConversion"/>
  </si>
  <si>
    <t>刘备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</si>
  <si>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</si>
  <si>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</si>
  <si>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</si>
  <si>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黄忠</t>
    <phoneticPr fontId="1" type="noConversion"/>
  </si>
  <si>
    <t>魏延</t>
    <phoneticPr fontId="1" type="noConversion"/>
  </si>
  <si>
    <t>法正</t>
    <phoneticPr fontId="1" type="noConversion"/>
  </si>
  <si>
    <t>伊籍</t>
    <phoneticPr fontId="1" type="noConversion"/>
  </si>
  <si>
    <t>孙乾</t>
    <phoneticPr fontId="1" type="noConversion"/>
  </si>
  <si>
    <t>糜竺</t>
    <phoneticPr fontId="1" type="noConversion"/>
  </si>
  <si>
    <t>糜芳</t>
    <phoneticPr fontId="1" type="noConversion"/>
  </si>
  <si>
    <t>简雍</t>
    <phoneticPr fontId="1" type="noConversion"/>
  </si>
  <si>
    <t>廖化</t>
    <phoneticPr fontId="1" type="noConversion"/>
  </si>
  <si>
    <t>刘封</t>
    <phoneticPr fontId="1" type="noConversion"/>
  </si>
  <si>
    <t>关平</t>
    <phoneticPr fontId="1" type="noConversion"/>
  </si>
  <si>
    <t>周仓</t>
    <phoneticPr fontId="1" type="noConversion"/>
  </si>
  <si>
    <t>严颜</t>
    <phoneticPr fontId="1" type="noConversion"/>
  </si>
  <si>
    <t>马良</t>
    <phoneticPr fontId="1" type="noConversion"/>
  </si>
  <si>
    <t>马谡</t>
    <phoneticPr fontId="1" type="noConversion"/>
  </si>
  <si>
    <t>王甫</t>
    <phoneticPr fontId="1" type="noConversion"/>
  </si>
  <si>
    <t>沙摩柯</t>
    <phoneticPr fontId="1" type="noConversion"/>
  </si>
  <si>
    <t>关兴</t>
    <phoneticPr fontId="1" type="noConversion"/>
  </si>
  <si>
    <t>张苞</t>
    <phoneticPr fontId="1" type="noConversion"/>
  </si>
  <si>
    <t>蒋琬</t>
    <phoneticPr fontId="1" type="noConversion"/>
  </si>
  <si>
    <t>费祎</t>
    <phoneticPr fontId="1" type="noConversion"/>
  </si>
  <si>
    <t>马超</t>
    <phoneticPr fontId="1" type="noConversion"/>
  </si>
  <si>
    <t>马岱</t>
    <phoneticPr fontId="1" type="noConversion"/>
  </si>
  <si>
    <t>王平</t>
    <phoneticPr fontId="1" type="noConversion"/>
  </si>
  <si>
    <t>李严</t>
    <phoneticPr fontId="1" type="noConversion"/>
  </si>
  <si>
    <t>吴懿</t>
    <phoneticPr fontId="1" type="noConversion"/>
  </si>
  <si>
    <t>吴兰</t>
    <phoneticPr fontId="1" type="noConversion"/>
  </si>
  <si>
    <t>雷铜</t>
    <phoneticPr fontId="1" type="noConversion"/>
  </si>
  <si>
    <t>刘琦</t>
    <phoneticPr fontId="1" type="noConversion"/>
  </si>
  <si>
    <t>孟达</t>
    <phoneticPr fontId="1" type="noConversion"/>
  </si>
  <si>
    <t>关索</t>
    <phoneticPr fontId="1" type="noConversion"/>
  </si>
  <si>
    <t>刘禅</t>
    <phoneticPr fontId="1" type="noConversion"/>
  </si>
  <si>
    <t>张嶷</t>
    <phoneticPr fontId="1" type="noConversion"/>
  </si>
  <si>
    <t>姜维</t>
    <phoneticPr fontId="1" type="noConversion"/>
  </si>
  <si>
    <t>张翼</t>
    <phoneticPr fontId="1" type="noConversion"/>
  </si>
  <si>
    <t>孟获</t>
    <phoneticPr fontId="1" type="noConversion"/>
  </si>
  <si>
    <t>祝融</t>
    <phoneticPr fontId="1" type="noConversion"/>
  </si>
  <si>
    <t>孟优</t>
    <phoneticPr fontId="1" type="noConversion"/>
  </si>
  <si>
    <t>刘辟</t>
    <phoneticPr fontId="1" type="noConversion"/>
  </si>
  <si>
    <t>龚都</t>
    <phoneticPr fontId="1" type="noConversion"/>
  </si>
  <si>
    <t>孙权</t>
    <phoneticPr fontId="1" type="noConversion"/>
  </si>
  <si>
    <t>周瑜</t>
    <phoneticPr fontId="1" type="noConversion"/>
  </si>
  <si>
    <t>鲁肃</t>
    <phoneticPr fontId="1" type="noConversion"/>
  </si>
  <si>
    <t>诸葛瑾</t>
    <phoneticPr fontId="1" type="noConversion"/>
  </si>
  <si>
    <t>吕蒙</t>
    <phoneticPr fontId="1" type="noConversion"/>
  </si>
  <si>
    <t>鲁迅</t>
    <phoneticPr fontId="1" type="noConversion"/>
  </si>
  <si>
    <t>潘璋</t>
    <phoneticPr fontId="1" type="noConversion"/>
  </si>
  <si>
    <t>徐盛</t>
    <phoneticPr fontId="1" type="noConversion"/>
  </si>
  <si>
    <t>甘宁</t>
    <phoneticPr fontId="1" type="noConversion"/>
  </si>
  <si>
    <t>凌统</t>
    <phoneticPr fontId="1" type="noConversion"/>
  </si>
  <si>
    <t>周泰</t>
    <phoneticPr fontId="1" type="noConversion"/>
  </si>
  <si>
    <t>蒋钦</t>
    <phoneticPr fontId="1" type="noConversion"/>
  </si>
  <si>
    <t>张昭</t>
    <phoneticPr fontId="1" type="noConversion"/>
  </si>
  <si>
    <t>陈武</t>
    <phoneticPr fontId="1" type="noConversion"/>
  </si>
  <si>
    <t>庞统</t>
    <phoneticPr fontId="1" type="noConversion"/>
  </si>
  <si>
    <t>黄盖</t>
    <phoneticPr fontId="1" type="noConversion"/>
  </si>
  <si>
    <t>全琮</t>
    <phoneticPr fontId="1" type="noConversion"/>
  </si>
  <si>
    <t>董袭</t>
    <phoneticPr fontId="1" type="noConversion"/>
  </si>
  <si>
    <t>韩当</t>
    <phoneticPr fontId="1" type="noConversion"/>
  </si>
  <si>
    <t>太史慈</t>
    <phoneticPr fontId="1" type="noConversion"/>
  </si>
  <si>
    <t>丁奉</t>
    <phoneticPr fontId="1" type="noConversion"/>
  </si>
  <si>
    <t>张纮</t>
    <phoneticPr fontId="1" type="noConversion"/>
  </si>
  <si>
    <t>程普</t>
    <phoneticPr fontId="1" type="noConversion"/>
  </si>
  <si>
    <t>孙坚</t>
    <phoneticPr fontId="1" type="noConversion"/>
  </si>
  <si>
    <t>孙策</t>
    <phoneticPr fontId="1" type="noConversion"/>
  </si>
  <si>
    <t>袁绍</t>
    <phoneticPr fontId="1" type="noConversion"/>
  </si>
  <si>
    <t>逢纪</t>
    <phoneticPr fontId="1" type="noConversion"/>
  </si>
  <si>
    <t>郭图</t>
    <phoneticPr fontId="1" type="noConversion"/>
  </si>
  <si>
    <t>许攸</t>
    <phoneticPr fontId="1" type="noConversion"/>
  </si>
  <si>
    <t>沮授</t>
    <phoneticPr fontId="1" type="noConversion"/>
  </si>
  <si>
    <t>审配</t>
    <phoneticPr fontId="1" type="noConversion"/>
  </si>
  <si>
    <t>高览</t>
    <phoneticPr fontId="1" type="noConversion"/>
  </si>
  <si>
    <t>颜良</t>
    <phoneticPr fontId="1" type="noConversion"/>
  </si>
  <si>
    <t>文丑</t>
    <phoneticPr fontId="1" type="noConversion"/>
  </si>
  <si>
    <t>田丰</t>
    <phoneticPr fontId="1" type="noConversion"/>
  </si>
  <si>
    <t>淳于琼</t>
    <phoneticPr fontId="1" type="noConversion"/>
  </si>
  <si>
    <t>辛评</t>
    <phoneticPr fontId="1" type="noConversion"/>
  </si>
  <si>
    <t>袁谭</t>
    <phoneticPr fontId="1" type="noConversion"/>
  </si>
  <si>
    <t>袁熙</t>
    <phoneticPr fontId="1" type="noConversion"/>
  </si>
  <si>
    <t>袁尚</t>
    <phoneticPr fontId="1" type="noConversion"/>
  </si>
  <si>
    <t>高干</t>
    <phoneticPr fontId="1" type="noConversion"/>
  </si>
  <si>
    <t>辛毗</t>
    <phoneticPr fontId="1" type="noConversion"/>
  </si>
  <si>
    <t>沮鹄</t>
    <phoneticPr fontId="1" type="noConversion"/>
  </si>
  <si>
    <t>吕布</t>
    <phoneticPr fontId="1" type="noConversion"/>
  </si>
  <si>
    <t>魏续</t>
    <phoneticPr fontId="1" type="noConversion"/>
  </si>
  <si>
    <t>宋宪</t>
    <phoneticPr fontId="1" type="noConversion"/>
  </si>
  <si>
    <t>高顺</t>
    <phoneticPr fontId="1" type="noConversion"/>
  </si>
  <si>
    <t>侯成</t>
    <phoneticPr fontId="1" type="noConversion"/>
  </si>
  <si>
    <t>曹性</t>
    <phoneticPr fontId="1" type="noConversion"/>
  </si>
  <si>
    <t>臧霸</t>
    <phoneticPr fontId="1" type="noConversion"/>
  </si>
  <si>
    <t>陈宫</t>
    <phoneticPr fontId="1" type="noConversion"/>
  </si>
  <si>
    <t>董卓</t>
    <phoneticPr fontId="1" type="noConversion"/>
  </si>
  <si>
    <t>张济</t>
    <phoneticPr fontId="1" type="noConversion"/>
  </si>
  <si>
    <t>郭汜</t>
    <phoneticPr fontId="1" type="noConversion"/>
  </si>
  <si>
    <t>徐荣</t>
    <phoneticPr fontId="1" type="noConversion"/>
  </si>
  <si>
    <t>李傕</t>
    <phoneticPr fontId="1" type="noConversion"/>
  </si>
  <si>
    <t>李儒</t>
    <phoneticPr fontId="1" type="noConversion"/>
  </si>
  <si>
    <t>樊稠</t>
    <phoneticPr fontId="1" type="noConversion"/>
  </si>
  <si>
    <t>华雄</t>
    <phoneticPr fontId="1" type="noConversion"/>
  </si>
  <si>
    <t>李肃</t>
    <phoneticPr fontId="1" type="noConversion"/>
  </si>
  <si>
    <t>袁术</t>
    <phoneticPr fontId="1" type="noConversion"/>
  </si>
  <si>
    <t>甄宓</t>
    <phoneticPr fontId="1" type="noConversion"/>
  </si>
  <si>
    <t>马腾</t>
    <phoneticPr fontId="1" type="noConversion"/>
  </si>
  <si>
    <t>韩遂</t>
    <phoneticPr fontId="1" type="noConversion"/>
  </si>
  <si>
    <t>张鲁</t>
    <phoneticPr fontId="1" type="noConversion"/>
  </si>
  <si>
    <t>张卫</t>
    <phoneticPr fontId="1" type="noConversion"/>
  </si>
  <si>
    <t>阎圃</t>
    <phoneticPr fontId="1" type="noConversion"/>
  </si>
  <si>
    <t>张绣</t>
    <phoneticPr fontId="1" type="noConversion"/>
  </si>
  <si>
    <t>胡车儿</t>
    <phoneticPr fontId="1" type="noConversion"/>
  </si>
  <si>
    <t>陶谦</t>
    <phoneticPr fontId="1" type="noConversion"/>
  </si>
  <si>
    <t>张宝</t>
    <phoneticPr fontId="1" type="noConversion"/>
  </si>
  <si>
    <t>张梁</t>
    <phoneticPr fontId="1" type="noConversion"/>
  </si>
  <si>
    <t>梦梅</t>
    <phoneticPr fontId="1" type="noConversion"/>
  </si>
  <si>
    <t>杨修</t>
    <phoneticPr fontId="1" type="noConversion"/>
  </si>
  <si>
    <t>献帝</t>
    <phoneticPr fontId="1" type="noConversion"/>
  </si>
  <si>
    <t>徐庶</t>
    <phoneticPr fontId="1" type="noConversion"/>
  </si>
  <si>
    <t>徐母</t>
    <phoneticPr fontId="1" type="noConversion"/>
  </si>
  <si>
    <t>王允</t>
    <phoneticPr fontId="1" type="noConversion"/>
  </si>
  <si>
    <t>甘夫人</t>
    <phoneticPr fontId="1" type="noConversion"/>
  </si>
  <si>
    <t>糜夫人</t>
    <phoneticPr fontId="1" type="noConversion"/>
  </si>
  <si>
    <t>邹氏</t>
    <phoneticPr fontId="1" type="noConversion"/>
  </si>
  <si>
    <t>徐子将</t>
    <phoneticPr fontId="1" type="noConversion"/>
  </si>
  <si>
    <t>曹嵩</t>
    <phoneticPr fontId="1" type="noConversion"/>
  </si>
  <si>
    <t>曹植</t>
    <phoneticPr fontId="1" type="noConversion"/>
  </si>
  <si>
    <t>刘璋</t>
    <phoneticPr fontId="1" type="noConversion"/>
  </si>
  <si>
    <t>公孙瓒</t>
    <phoneticPr fontId="1" type="noConversion"/>
  </si>
  <si>
    <t>平民</t>
    <phoneticPr fontId="1" type="noConversion"/>
  </si>
  <si>
    <t>近卫军</t>
    <phoneticPr fontId="1" type="noConversion"/>
  </si>
  <si>
    <t>亲卫队</t>
    <phoneticPr fontId="1" type="noConversion"/>
  </si>
  <si>
    <t>战弓骑</t>
    <phoneticPr fontId="1" type="noConversion"/>
  </si>
  <si>
    <t>弓弩手</t>
    <phoneticPr fontId="1" type="noConversion"/>
  </si>
  <si>
    <t>豪杰</t>
    <phoneticPr fontId="1" type="noConversion"/>
  </si>
  <si>
    <t>军师</t>
    <phoneticPr fontId="1" type="noConversion"/>
  </si>
  <si>
    <t>平民</t>
    <phoneticPr fontId="1" type="noConversion"/>
  </si>
  <si>
    <t>武勇</t>
    <phoneticPr fontId="1" type="noConversion"/>
  </si>
  <si>
    <t>统御</t>
    <phoneticPr fontId="1" type="noConversion"/>
  </si>
  <si>
    <t>攻击力</t>
    <phoneticPr fontId="1" type="noConversion"/>
  </si>
  <si>
    <t>防御力</t>
    <phoneticPr fontId="1" type="noConversion"/>
  </si>
  <si>
    <t>精神天赋</t>
    <phoneticPr fontId="1" type="noConversion"/>
  </si>
  <si>
    <t>武将等级</t>
    <phoneticPr fontId="1" type="noConversion"/>
  </si>
  <si>
    <t>影响属性</t>
    <phoneticPr fontId="1" type="noConversion"/>
  </si>
  <si>
    <t>特殊效果</t>
    <phoneticPr fontId="1" type="noConversion"/>
  </si>
  <si>
    <t>铁剑</t>
    <phoneticPr fontId="1" type="noConversion"/>
  </si>
  <si>
    <t>短剑</t>
    <phoneticPr fontId="1" type="noConversion"/>
  </si>
  <si>
    <t>长枪</t>
    <phoneticPr fontId="1" type="noConversion"/>
  </si>
  <si>
    <t>适应兵种</t>
    <phoneticPr fontId="1" type="noConversion"/>
  </si>
  <si>
    <t>短弓</t>
    <phoneticPr fontId="1" type="noConversion"/>
  </si>
  <si>
    <t>木棍</t>
    <phoneticPr fontId="1" type="noConversion"/>
  </si>
  <si>
    <t>竹扇</t>
    <phoneticPr fontId="1" type="noConversion"/>
  </si>
  <si>
    <t>群雄、近卫军、豪杰</t>
    <phoneticPr fontId="1" type="noConversion"/>
  </si>
  <si>
    <t>武圣</t>
    <phoneticPr fontId="1" type="noConversion"/>
  </si>
  <si>
    <t>亲卫队、虎豹骑</t>
    <phoneticPr fontId="1" type="noConversion"/>
  </si>
  <si>
    <t>战弓骑、弓弩手</t>
    <phoneticPr fontId="1" type="noConversion"/>
  </si>
  <si>
    <t>武圣、舞娘</t>
    <phoneticPr fontId="1" type="noConversion"/>
  </si>
  <si>
    <t>军师、都督</t>
    <phoneticPr fontId="1" type="noConversion"/>
  </si>
  <si>
    <t>妖术师、仙术师</t>
    <phoneticPr fontId="1" type="noConversion"/>
  </si>
  <si>
    <t>皮铠</t>
    <phoneticPr fontId="1" type="noConversion"/>
  </si>
  <si>
    <t>布衣</t>
    <phoneticPr fontId="1" type="noConversion"/>
  </si>
  <si>
    <t>群雄、近卫军、亲卫队、虎豹骑、战弓骑、弓弩手、霹雳车</t>
    <phoneticPr fontId="1" type="noConversion"/>
  </si>
  <si>
    <t>豪杰、武圣、舞娘、军师、都督、妖术师、仙术师</t>
    <phoneticPr fontId="1" type="noConversion"/>
  </si>
  <si>
    <t>石制宝剑</t>
    <phoneticPr fontId="1" type="noConversion"/>
  </si>
  <si>
    <t>每级成长</t>
    <phoneticPr fontId="1" type="noConversion"/>
  </si>
  <si>
    <t>属性增加</t>
    <phoneticPr fontId="1" type="noConversion"/>
  </si>
  <si>
    <t>大剑</t>
    <phoneticPr fontId="1" type="noConversion"/>
  </si>
  <si>
    <t>攻击力</t>
    <phoneticPr fontId="1" type="noConversion"/>
  </si>
  <si>
    <t>群雄、近卫军、豪杰</t>
    <phoneticPr fontId="1" type="noConversion"/>
  </si>
  <si>
    <t>铁枪</t>
    <phoneticPr fontId="1" type="noConversion"/>
  </si>
  <si>
    <t>亲卫队、虎豹骑</t>
    <phoneticPr fontId="1" type="noConversion"/>
  </si>
  <si>
    <t>长弓</t>
    <phoneticPr fontId="1" type="noConversion"/>
  </si>
  <si>
    <t>战弓骑、弓弩手</t>
    <phoneticPr fontId="1" type="noConversion"/>
  </si>
  <si>
    <t>铜棍</t>
    <phoneticPr fontId="1" type="noConversion"/>
  </si>
  <si>
    <t>武圣、舞娘</t>
    <phoneticPr fontId="1" type="noConversion"/>
  </si>
  <si>
    <t>铁扇</t>
    <phoneticPr fontId="1" type="noConversion"/>
  </si>
  <si>
    <t>军师、都督</t>
    <phoneticPr fontId="1" type="noConversion"/>
  </si>
  <si>
    <t>铜制宝剑</t>
    <phoneticPr fontId="1" type="noConversion"/>
  </si>
  <si>
    <t>妖术师、仙术师</t>
    <phoneticPr fontId="1" type="noConversion"/>
  </si>
  <si>
    <t>钢枪</t>
    <phoneticPr fontId="1" type="noConversion"/>
  </si>
  <si>
    <t>铁弓</t>
    <phoneticPr fontId="1" type="noConversion"/>
  </si>
  <si>
    <t>铁棍</t>
    <phoneticPr fontId="1" type="noConversion"/>
  </si>
  <si>
    <t>军扇</t>
    <phoneticPr fontId="1" type="noConversion"/>
  </si>
  <si>
    <t>铁制宝剑</t>
    <phoneticPr fontId="1" type="noConversion"/>
  </si>
  <si>
    <t>霹雳车</t>
    <phoneticPr fontId="1" type="noConversion"/>
  </si>
  <si>
    <t>闪电剑</t>
    <phoneticPr fontId="1" type="noConversion"/>
  </si>
  <si>
    <t>混元弓</t>
    <phoneticPr fontId="1" type="noConversion"/>
  </si>
  <si>
    <t>狼牙棍</t>
    <phoneticPr fontId="1" type="noConversion"/>
  </si>
  <si>
    <t>黑龙枪</t>
    <phoneticPr fontId="1" type="noConversion"/>
  </si>
  <si>
    <t>芭蕉扇</t>
    <phoneticPr fontId="1" type="noConversion"/>
  </si>
  <si>
    <t>圣者宝剑</t>
    <phoneticPr fontId="1" type="noConversion"/>
  </si>
  <si>
    <t>石制火炮</t>
    <phoneticPr fontId="1" type="noConversion"/>
  </si>
  <si>
    <t>铜制火炮</t>
    <phoneticPr fontId="1" type="noConversion"/>
  </si>
  <si>
    <t>铁制火炮</t>
    <phoneticPr fontId="1" type="noConversion"/>
  </si>
  <si>
    <t>爆裂火炮</t>
    <phoneticPr fontId="1" type="noConversion"/>
  </si>
  <si>
    <t>龙胆枪</t>
    <phoneticPr fontId="1" type="noConversion"/>
  </si>
  <si>
    <t>青龙偃月刀</t>
    <phoneticPr fontId="1" type="noConversion"/>
  </si>
  <si>
    <t>丈八蛇矛</t>
    <phoneticPr fontId="1" type="noConversion"/>
  </si>
  <si>
    <t>方天画戟</t>
    <phoneticPr fontId="1" type="noConversion"/>
  </si>
  <si>
    <t>攻击不会被反击</t>
    <phoneticPr fontId="1" type="noConversion"/>
  </si>
  <si>
    <t>击退敌军可额外攻击一次</t>
    <phoneticPr fontId="1" type="noConversion"/>
  </si>
  <si>
    <t>攻击遭受反击后可再次反击</t>
    <phoneticPr fontId="1" type="noConversion"/>
  </si>
  <si>
    <t>攻击同一线路的两支部队</t>
    <phoneticPr fontId="1" type="noConversion"/>
  </si>
  <si>
    <t>武器ID</t>
    <phoneticPr fontId="1" type="noConversion"/>
  </si>
  <si>
    <t>武器等级</t>
    <phoneticPr fontId="1" type="noConversion"/>
  </si>
  <si>
    <t>武器</t>
    <phoneticPr fontId="1" type="noConversion"/>
  </si>
  <si>
    <t>防具ID</t>
    <phoneticPr fontId="1" type="noConversion"/>
  </si>
  <si>
    <t>防具等级</t>
    <phoneticPr fontId="1" type="noConversion"/>
  </si>
  <si>
    <t>防具</t>
    <phoneticPr fontId="1" type="noConversion"/>
  </si>
  <si>
    <t>攻击加成</t>
    <phoneticPr fontId="1" type="noConversion"/>
  </si>
  <si>
    <t>防御加成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</si>
</sst>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7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0" fontId="4" fillId="3" borderId="1" xfId="1" applyFont="1" applyFill="1" applyBorder="1" applyAlignment="1" applyProtection="1">
      <alignment horizontal="center"/>
      <protection hidden="1"/>
    </xf>
    <xf numFmtId="0" fontId="4" fillId="3" borderId="1" xfId="1" applyFont="1" applyFill="1" applyBorder="1" applyAlignment="1" applyProtection="1">
      <alignment horizontal="center"/>
      <protection locked="0"/>
    </xf>
    <xf numFmtId="176" fontId="13" fillId="6" borderId="3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177" fontId="16" fillId="8" borderId="1" xfId="1" applyNumberFormat="1" applyFont="1" applyFill="1" applyBorder="1" applyAlignment="1" applyProtection="1">
      <alignment horizontal="center" wrapText="1"/>
      <protection locked="0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left" vertical="center" wrapText="1"/>
    </xf>
    <xf numFmtId="0" fontId="12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left" vertical="center" wrapText="1"/>
    </xf>
    <xf numFmtId="0" fontId="8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left" wrapText="1"/>
    </xf>
    <xf numFmtId="0" fontId="12" fillId="4" borderId="2" xfId="1" applyFont="1" applyFill="1" applyBorder="1" applyAlignment="1">
      <alignment horizontal="left" wrapText="1"/>
    </xf>
    <xf numFmtId="0" fontId="11" fillId="4" borderId="2" xfId="1" applyFont="1" applyFill="1" applyBorder="1" applyAlignment="1">
      <alignment horizontal="left" wrapText="1"/>
    </xf>
    <xf numFmtId="0" fontId="8" fillId="4" borderId="2" xfId="1" applyFont="1" applyFill="1" applyBorder="1" applyAlignment="1">
      <alignment horizontal="left" wrapText="1"/>
    </xf>
    <xf numFmtId="0" fontId="5" fillId="7" borderId="1" xfId="1" applyFont="1" applyFill="1" applyBorder="1" applyAlignment="1">
      <alignment horizontal="center" wrapText="1"/>
    </xf>
    <xf numFmtId="0" fontId="2" fillId="9" borderId="1" xfId="1" applyFont="1" applyFill="1" applyBorder="1" applyAlignment="1" applyProtection="1">
      <alignment horizontal="center" wrapText="1"/>
      <protection hidden="1"/>
    </xf>
    <xf numFmtId="0" fontId="2" fillId="9" borderId="1" xfId="1" applyFont="1" applyFill="1" applyBorder="1" applyAlignment="1">
      <alignment horizont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183"/>
  <sheetViews>
    <sheetView workbookViewId="0">
      <pane xSplit="5" ySplit="2" topLeftCell="F115" activePane="bottomRight" state="frozen"/>
      <selection pane="topRight" activeCell="G1" sqref="G1"/>
      <selection pane="bottomLeft" activeCell="A3" sqref="A3"/>
      <selection pane="bottomRight" activeCell="D142" sqref="D142"/>
    </sheetView>
  </sheetViews>
  <sheetFormatPr defaultRowHeight="13.5"/>
  <cols>
    <col min="1" max="1" width="2.5" customWidth="1"/>
    <col min="2" max="2" width="12" style="16" bestFit="1" customWidth="1"/>
    <col min="3" max="3" width="12" style="16" customWidth="1"/>
    <col min="4" max="6" width="9.75" customWidth="1"/>
    <col min="7" max="8" width="13.75" bestFit="1" customWidth="1"/>
    <col min="9" max="9" width="13.75" style="16" bestFit="1" customWidth="1"/>
    <col min="10" max="12" width="9.75" style="16" bestFit="1" customWidth="1"/>
    <col min="13" max="15" width="9.75" bestFit="1" customWidth="1"/>
    <col min="16" max="18" width="13.75" bestFit="1" customWidth="1"/>
  </cols>
  <sheetData>
    <row r="2" spans="2:18">
      <c r="B2" s="26" t="s">
        <v>115</v>
      </c>
      <c r="C2" s="26" t="s">
        <v>114</v>
      </c>
      <c r="D2" s="26" t="s">
        <v>116</v>
      </c>
      <c r="E2" s="26" t="s">
        <v>109</v>
      </c>
      <c r="F2" s="26" t="s">
        <v>253</v>
      </c>
      <c r="G2" s="26" t="s">
        <v>254</v>
      </c>
      <c r="H2" s="26" t="s">
        <v>255</v>
      </c>
      <c r="I2" s="26" t="s">
        <v>256</v>
      </c>
      <c r="J2" s="26" t="s">
        <v>1</v>
      </c>
      <c r="K2" s="26" t="s">
        <v>230</v>
      </c>
      <c r="L2" s="26" t="s">
        <v>2</v>
      </c>
      <c r="M2" s="26" t="s">
        <v>3</v>
      </c>
      <c r="N2" s="26" t="s">
        <v>4</v>
      </c>
      <c r="O2" s="26" t="s">
        <v>7</v>
      </c>
      <c r="P2" s="26" t="s">
        <v>257</v>
      </c>
      <c r="Q2" s="26" t="s">
        <v>258</v>
      </c>
      <c r="R2" s="26" t="s">
        <v>259</v>
      </c>
    </row>
    <row r="3" spans="2:18">
      <c r="B3" s="15">
        <v>1</v>
      </c>
      <c r="C3" s="23">
        <v>1</v>
      </c>
      <c r="D3" s="3" t="s">
        <v>233</v>
      </c>
      <c r="E3" s="3" t="str">
        <f>VLOOKUP(C3,兵种!B:C,2,0)</f>
        <v>群雄</v>
      </c>
      <c r="F3" s="17">
        <f>VLOOKUP(C3,兵种!B:D,3,0)</f>
        <v>300</v>
      </c>
      <c r="G3" s="17">
        <f>VLOOKUP(C3,兵种!B:F,5,0)</f>
        <v>10</v>
      </c>
      <c r="H3" s="17">
        <f>VLOOKUP(C3,兵种!B:G,6,0)</f>
        <v>6</v>
      </c>
      <c r="I3" s="17">
        <f>VLOOKUP(C3,兵种!B:H,7,0)</f>
        <v>6</v>
      </c>
      <c r="J3" s="23">
        <v>9</v>
      </c>
      <c r="K3" s="23">
        <v>12</v>
      </c>
      <c r="L3" s="23">
        <v>10</v>
      </c>
      <c r="M3" s="15">
        <f>SUM(J3:L3)</f>
        <v>31</v>
      </c>
      <c r="N3" s="39">
        <v>1</v>
      </c>
      <c r="O3" s="1">
        <f>INT((F3+J3*2+K3*3)*(1+N3/10))</f>
        <v>389</v>
      </c>
      <c r="P3" s="1">
        <f>INT(G3*J3*(1+N3/10))</f>
        <v>99</v>
      </c>
      <c r="Q3" s="1">
        <f>INT(H3*K3*(1+N3/10))</f>
        <v>79</v>
      </c>
      <c r="R3" s="1">
        <f>INT(I3*L3*(1+N3/10))</f>
        <v>66</v>
      </c>
    </row>
    <row r="4" spans="2:18">
      <c r="B4" s="15">
        <v>2</v>
      </c>
      <c r="C4" s="23">
        <v>5</v>
      </c>
      <c r="D4" s="3" t="s">
        <v>234</v>
      </c>
      <c r="E4" s="3" t="str">
        <f>VLOOKUP(C4,兵种!B:C,2,0)</f>
        <v>亲卫队</v>
      </c>
      <c r="F4" s="17">
        <f>VLOOKUP(C4,兵种!B:D,3,0)</f>
        <v>350</v>
      </c>
      <c r="G4" s="17">
        <f>VLOOKUP(C4,兵种!B:F,5,0)</f>
        <v>11</v>
      </c>
      <c r="H4" s="17">
        <f>VLOOKUP(C4,兵种!B:G,6,0)</f>
        <v>6</v>
      </c>
      <c r="I4" s="17">
        <f>VLOOKUP(C4,兵种!B:H,7,0)</f>
        <v>5</v>
      </c>
      <c r="J4" s="23">
        <v>10</v>
      </c>
      <c r="K4" s="23">
        <v>9</v>
      </c>
      <c r="L4" s="23">
        <v>6</v>
      </c>
      <c r="M4" s="15">
        <f t="shared" ref="M4:M67" si="0">SUM(J4:L4)</f>
        <v>25</v>
      </c>
      <c r="N4" s="39">
        <v>1</v>
      </c>
      <c r="O4" s="1">
        <f t="shared" ref="O4:O67" si="1">INT((F4+J4*2+K4*3)*(1+N4/10))</f>
        <v>436</v>
      </c>
      <c r="P4" s="1">
        <f t="shared" ref="P4:P67" si="2">INT(G4*J4*(1+N4/10))</f>
        <v>121</v>
      </c>
      <c r="Q4" s="1">
        <f t="shared" ref="Q4:Q67" si="3">INT(H4*K4*(1+N4/10))</f>
        <v>59</v>
      </c>
      <c r="R4" s="1">
        <f t="shared" ref="R4:R67" si="4">INT(I4*L4*(1+N4/10))</f>
        <v>33</v>
      </c>
    </row>
    <row r="5" spans="2:18">
      <c r="B5" s="15">
        <v>3</v>
      </c>
      <c r="C5" s="23">
        <v>5</v>
      </c>
      <c r="D5" s="3" t="s">
        <v>235</v>
      </c>
      <c r="E5" s="3" t="str">
        <f>VLOOKUP(C5,兵种!B:C,2,0)</f>
        <v>亲卫队</v>
      </c>
      <c r="F5" s="17">
        <f>VLOOKUP(C5,兵种!B:D,3,0)</f>
        <v>350</v>
      </c>
      <c r="G5" s="17">
        <f>VLOOKUP(C5,兵种!B:F,5,0)</f>
        <v>11</v>
      </c>
      <c r="H5" s="17">
        <f>VLOOKUP(C5,兵种!B:G,6,0)</f>
        <v>6</v>
      </c>
      <c r="I5" s="17">
        <f>VLOOKUP(C5,兵种!B:H,7,0)</f>
        <v>5</v>
      </c>
      <c r="J5" s="23">
        <v>10</v>
      </c>
      <c r="K5" s="23">
        <v>8</v>
      </c>
      <c r="L5" s="23">
        <v>8</v>
      </c>
      <c r="M5" s="15">
        <f t="shared" si="0"/>
        <v>26</v>
      </c>
      <c r="N5" s="39">
        <v>1</v>
      </c>
      <c r="O5" s="1">
        <f t="shared" si="1"/>
        <v>433</v>
      </c>
      <c r="P5" s="1">
        <f t="shared" si="2"/>
        <v>121</v>
      </c>
      <c r="Q5" s="1">
        <f t="shared" si="3"/>
        <v>52</v>
      </c>
      <c r="R5" s="1">
        <f t="shared" si="4"/>
        <v>44</v>
      </c>
    </row>
    <row r="6" spans="2:18">
      <c r="B6" s="15">
        <v>4</v>
      </c>
      <c r="C6" s="23">
        <v>6</v>
      </c>
      <c r="D6" s="3" t="s">
        <v>236</v>
      </c>
      <c r="E6" s="3" t="str">
        <f>VLOOKUP(C6,兵种!B:C,2,0)</f>
        <v>虎豹骑</v>
      </c>
      <c r="F6" s="17">
        <f>VLOOKUP(C6,兵种!B:D,3,0)</f>
        <v>350</v>
      </c>
      <c r="G6" s="17">
        <f>VLOOKUP(C6,兵种!B:F,5,0)</f>
        <v>11</v>
      </c>
      <c r="H6" s="17">
        <f>VLOOKUP(C6,兵种!B:G,6,0)</f>
        <v>7</v>
      </c>
      <c r="I6" s="17">
        <f>VLOOKUP(C6,兵种!B:H,7,0)</f>
        <v>4</v>
      </c>
      <c r="J6" s="23">
        <v>11</v>
      </c>
      <c r="K6" s="23">
        <v>10</v>
      </c>
      <c r="L6" s="23">
        <v>7</v>
      </c>
      <c r="M6" s="15">
        <f t="shared" si="0"/>
        <v>28</v>
      </c>
      <c r="N6" s="39">
        <v>1</v>
      </c>
      <c r="O6" s="1">
        <f t="shared" si="1"/>
        <v>442</v>
      </c>
      <c r="P6" s="1">
        <f t="shared" si="2"/>
        <v>133</v>
      </c>
      <c r="Q6" s="1">
        <f t="shared" si="3"/>
        <v>77</v>
      </c>
      <c r="R6" s="1">
        <f t="shared" si="4"/>
        <v>30</v>
      </c>
    </row>
    <row r="7" spans="2:18">
      <c r="B7" s="15">
        <v>5</v>
      </c>
      <c r="C7" s="23">
        <v>6</v>
      </c>
      <c r="D7" s="3" t="s">
        <v>260</v>
      </c>
      <c r="E7" s="3" t="str">
        <f>VLOOKUP(C7,兵种!B:C,2,0)</f>
        <v>虎豹骑</v>
      </c>
      <c r="F7" s="17">
        <f>VLOOKUP(C7,兵种!B:D,3,0)</f>
        <v>350</v>
      </c>
      <c r="G7" s="17">
        <f>VLOOKUP(C7,兵种!B:F,5,0)</f>
        <v>11</v>
      </c>
      <c r="H7" s="17">
        <f>VLOOKUP(C7,兵种!B:G,6,0)</f>
        <v>7</v>
      </c>
      <c r="I7" s="17">
        <f>VLOOKUP(C7,兵种!B:H,7,0)</f>
        <v>4</v>
      </c>
      <c r="J7" s="23">
        <v>10</v>
      </c>
      <c r="K7" s="23">
        <v>7</v>
      </c>
      <c r="L7" s="23">
        <v>4</v>
      </c>
      <c r="M7" s="15">
        <f t="shared" si="0"/>
        <v>21</v>
      </c>
      <c r="N7" s="39">
        <v>1</v>
      </c>
      <c r="O7" s="1">
        <f t="shared" si="1"/>
        <v>430</v>
      </c>
      <c r="P7" s="1">
        <f t="shared" si="2"/>
        <v>121</v>
      </c>
      <c r="Q7" s="1">
        <f t="shared" si="3"/>
        <v>53</v>
      </c>
      <c r="R7" s="1">
        <f t="shared" si="4"/>
        <v>17</v>
      </c>
    </row>
    <row r="8" spans="2:18">
      <c r="B8" s="15">
        <v>6</v>
      </c>
      <c r="C8" s="23">
        <v>5</v>
      </c>
      <c r="D8" s="3" t="s">
        <v>261</v>
      </c>
      <c r="E8" s="3" t="str">
        <f>VLOOKUP(C8,兵种!B:C,2,0)</f>
        <v>亲卫队</v>
      </c>
      <c r="F8" s="17">
        <f>VLOOKUP(C8,兵种!B:D,3,0)</f>
        <v>350</v>
      </c>
      <c r="G8" s="17">
        <f>VLOOKUP(C8,兵种!B:F,5,0)</f>
        <v>11</v>
      </c>
      <c r="H8" s="17">
        <f>VLOOKUP(C8,兵种!B:G,6,0)</f>
        <v>6</v>
      </c>
      <c r="I8" s="17">
        <f>VLOOKUP(C8,兵种!B:H,7,0)</f>
        <v>5</v>
      </c>
      <c r="J8" s="23">
        <v>9</v>
      </c>
      <c r="K8" s="23">
        <v>8</v>
      </c>
      <c r="L8" s="23">
        <v>5</v>
      </c>
      <c r="M8" s="15">
        <f t="shared" si="0"/>
        <v>22</v>
      </c>
      <c r="N8" s="39">
        <v>1</v>
      </c>
      <c r="O8" s="1">
        <f t="shared" si="1"/>
        <v>431</v>
      </c>
      <c r="P8" s="1">
        <f t="shared" si="2"/>
        <v>108</v>
      </c>
      <c r="Q8" s="1">
        <f t="shared" si="3"/>
        <v>52</v>
      </c>
      <c r="R8" s="1">
        <f t="shared" si="4"/>
        <v>27</v>
      </c>
    </row>
    <row r="9" spans="2:18">
      <c r="B9" s="15">
        <v>7</v>
      </c>
      <c r="C9" s="23">
        <v>7</v>
      </c>
      <c r="D9" s="3" t="s">
        <v>262</v>
      </c>
      <c r="E9" s="3" t="str">
        <f>VLOOKUP(C9,兵种!B:C,2,0)</f>
        <v>战弓骑</v>
      </c>
      <c r="F9" s="17">
        <f>VLOOKUP(C9,兵种!B:D,3,0)</f>
        <v>300</v>
      </c>
      <c r="G9" s="17">
        <f>VLOOKUP(C9,兵种!B:F,5,0)</f>
        <v>11</v>
      </c>
      <c r="H9" s="17">
        <f>VLOOKUP(C9,兵种!B:G,6,0)</f>
        <v>5</v>
      </c>
      <c r="I9" s="17">
        <f>VLOOKUP(C9,兵种!B:H,7,0)</f>
        <v>5</v>
      </c>
      <c r="J9" s="23">
        <v>9</v>
      </c>
      <c r="K9" s="23">
        <v>10</v>
      </c>
      <c r="L9" s="23">
        <v>5</v>
      </c>
      <c r="M9" s="15">
        <f t="shared" si="0"/>
        <v>24</v>
      </c>
      <c r="N9" s="39">
        <v>1</v>
      </c>
      <c r="O9" s="1">
        <f t="shared" si="1"/>
        <v>382</v>
      </c>
      <c r="P9" s="1">
        <f t="shared" si="2"/>
        <v>108</v>
      </c>
      <c r="Q9" s="1">
        <f t="shared" si="3"/>
        <v>55</v>
      </c>
      <c r="R9" s="1">
        <f t="shared" si="4"/>
        <v>27</v>
      </c>
    </row>
    <row r="10" spans="2:18">
      <c r="B10" s="15">
        <v>8</v>
      </c>
      <c r="C10" s="23">
        <v>7</v>
      </c>
      <c r="D10" s="3" t="s">
        <v>263</v>
      </c>
      <c r="E10" s="3" t="str">
        <f>VLOOKUP(C10,兵种!B:C,2,0)</f>
        <v>战弓骑</v>
      </c>
      <c r="F10" s="17">
        <f>VLOOKUP(C10,兵种!B:D,3,0)</f>
        <v>300</v>
      </c>
      <c r="G10" s="17">
        <f>VLOOKUP(C10,兵种!B:F,5,0)</f>
        <v>11</v>
      </c>
      <c r="H10" s="17">
        <f>VLOOKUP(C10,兵种!B:G,6,0)</f>
        <v>5</v>
      </c>
      <c r="I10" s="17">
        <f>VLOOKUP(C10,兵种!B:H,7,0)</f>
        <v>5</v>
      </c>
      <c r="J10" s="23">
        <v>9</v>
      </c>
      <c r="K10" s="23">
        <v>9</v>
      </c>
      <c r="L10" s="23">
        <v>6</v>
      </c>
      <c r="M10" s="15">
        <f t="shared" si="0"/>
        <v>24</v>
      </c>
      <c r="N10" s="39">
        <v>1</v>
      </c>
      <c r="O10" s="1">
        <f t="shared" si="1"/>
        <v>379</v>
      </c>
      <c r="P10" s="1">
        <f t="shared" si="2"/>
        <v>108</v>
      </c>
      <c r="Q10" s="1">
        <f t="shared" si="3"/>
        <v>49</v>
      </c>
      <c r="R10" s="1">
        <f t="shared" si="4"/>
        <v>33</v>
      </c>
    </row>
    <row r="11" spans="2:18">
      <c r="B11" s="15">
        <v>9</v>
      </c>
      <c r="C11" s="23">
        <v>7</v>
      </c>
      <c r="D11" s="3" t="s">
        <v>264</v>
      </c>
      <c r="E11" s="3" t="str">
        <f>VLOOKUP(C11,兵种!B:C,2,0)</f>
        <v>战弓骑</v>
      </c>
      <c r="F11" s="17">
        <f>VLOOKUP(C11,兵种!B:D,3,0)</f>
        <v>300</v>
      </c>
      <c r="G11" s="17">
        <f>VLOOKUP(C11,兵种!B:F,5,0)</f>
        <v>11</v>
      </c>
      <c r="H11" s="17">
        <f>VLOOKUP(C11,兵种!B:G,6,0)</f>
        <v>5</v>
      </c>
      <c r="I11" s="17">
        <f>VLOOKUP(C11,兵种!B:H,7,0)</f>
        <v>5</v>
      </c>
      <c r="J11" s="23">
        <v>7</v>
      </c>
      <c r="K11" s="23">
        <v>10</v>
      </c>
      <c r="L11" s="23">
        <v>8</v>
      </c>
      <c r="M11" s="15">
        <f t="shared" si="0"/>
        <v>25</v>
      </c>
      <c r="N11" s="39">
        <v>1</v>
      </c>
      <c r="O11" s="1">
        <f t="shared" si="1"/>
        <v>378</v>
      </c>
      <c r="P11" s="1">
        <f t="shared" si="2"/>
        <v>84</v>
      </c>
      <c r="Q11" s="1">
        <f t="shared" si="3"/>
        <v>55</v>
      </c>
      <c r="R11" s="1">
        <f t="shared" si="4"/>
        <v>44</v>
      </c>
    </row>
    <row r="12" spans="2:18">
      <c r="B12" s="15">
        <v>10</v>
      </c>
      <c r="C12" s="23">
        <v>3</v>
      </c>
      <c r="D12" s="3" t="s">
        <v>265</v>
      </c>
      <c r="E12" s="3" t="str">
        <f>VLOOKUP(C12,兵种!B:C,2,0)</f>
        <v>近卫军</v>
      </c>
      <c r="F12" s="17">
        <f>VLOOKUP(C12,兵种!B:D,3,0)</f>
        <v>400</v>
      </c>
      <c r="G12" s="17">
        <f>VLOOKUP(C12,兵种!B:F,5,0)</f>
        <v>9</v>
      </c>
      <c r="H12" s="17">
        <f>VLOOKUP(C12,兵种!B:G,6,0)</f>
        <v>7</v>
      </c>
      <c r="I12" s="17">
        <f>VLOOKUP(C12,兵种!B:H,7,0)</f>
        <v>6</v>
      </c>
      <c r="J12" s="23">
        <v>9</v>
      </c>
      <c r="K12" s="23">
        <v>11</v>
      </c>
      <c r="L12" s="23">
        <v>6</v>
      </c>
      <c r="M12" s="15">
        <f t="shared" si="0"/>
        <v>26</v>
      </c>
      <c r="N12" s="39">
        <v>1</v>
      </c>
      <c r="O12" s="1">
        <f t="shared" si="1"/>
        <v>496</v>
      </c>
      <c r="P12" s="1">
        <f t="shared" si="2"/>
        <v>89</v>
      </c>
      <c r="Q12" s="1">
        <f t="shared" si="3"/>
        <v>84</v>
      </c>
      <c r="R12" s="1">
        <f t="shared" si="4"/>
        <v>39</v>
      </c>
    </row>
    <row r="13" spans="2:18">
      <c r="B13" s="15">
        <v>11</v>
      </c>
      <c r="C13" s="23">
        <v>3</v>
      </c>
      <c r="D13" s="3" t="s">
        <v>266</v>
      </c>
      <c r="E13" s="3" t="str">
        <f>VLOOKUP(C13,兵种!B:C,2,0)</f>
        <v>近卫军</v>
      </c>
      <c r="F13" s="17">
        <f>VLOOKUP(C13,兵种!B:D,3,0)</f>
        <v>400</v>
      </c>
      <c r="G13" s="17">
        <f>VLOOKUP(C13,兵种!B:F,5,0)</f>
        <v>9</v>
      </c>
      <c r="H13" s="17">
        <f>VLOOKUP(C13,兵种!B:G,6,0)</f>
        <v>7</v>
      </c>
      <c r="I13" s="17">
        <f>VLOOKUP(C13,兵种!B:H,7,0)</f>
        <v>6</v>
      </c>
      <c r="J13" s="23">
        <v>8</v>
      </c>
      <c r="K13" s="23">
        <v>9</v>
      </c>
      <c r="L13" s="23">
        <v>6</v>
      </c>
      <c r="M13" s="15">
        <f t="shared" si="0"/>
        <v>23</v>
      </c>
      <c r="N13" s="39">
        <v>1</v>
      </c>
      <c r="O13" s="1">
        <f t="shared" si="1"/>
        <v>487</v>
      </c>
      <c r="P13" s="1">
        <f t="shared" si="2"/>
        <v>79</v>
      </c>
      <c r="Q13" s="1">
        <f t="shared" si="3"/>
        <v>69</v>
      </c>
      <c r="R13" s="1">
        <f t="shared" si="4"/>
        <v>39</v>
      </c>
    </row>
    <row r="14" spans="2:18">
      <c r="B14" s="15">
        <v>12</v>
      </c>
      <c r="C14" s="23">
        <v>3</v>
      </c>
      <c r="D14" s="3" t="s">
        <v>267</v>
      </c>
      <c r="E14" s="3" t="str">
        <f>VLOOKUP(C14,兵种!B:C,2,0)</f>
        <v>近卫军</v>
      </c>
      <c r="F14" s="17">
        <f>VLOOKUP(C14,兵种!B:D,3,0)</f>
        <v>400</v>
      </c>
      <c r="G14" s="17">
        <f>VLOOKUP(C14,兵种!B:F,5,0)</f>
        <v>9</v>
      </c>
      <c r="H14" s="17">
        <f>VLOOKUP(C14,兵种!B:G,6,0)</f>
        <v>7</v>
      </c>
      <c r="I14" s="17">
        <f>VLOOKUP(C14,兵种!B:H,7,0)</f>
        <v>6</v>
      </c>
      <c r="J14" s="23">
        <v>8</v>
      </c>
      <c r="K14" s="23">
        <v>8</v>
      </c>
      <c r="L14" s="23">
        <v>7</v>
      </c>
      <c r="M14" s="15">
        <f t="shared" si="0"/>
        <v>23</v>
      </c>
      <c r="N14" s="39">
        <v>1</v>
      </c>
      <c r="O14" s="1">
        <f t="shared" si="1"/>
        <v>484</v>
      </c>
      <c r="P14" s="1">
        <f t="shared" si="2"/>
        <v>79</v>
      </c>
      <c r="Q14" s="1">
        <f t="shared" si="3"/>
        <v>61</v>
      </c>
      <c r="R14" s="1">
        <f t="shared" si="4"/>
        <v>46</v>
      </c>
    </row>
    <row r="15" spans="2:18">
      <c r="B15" s="15">
        <v>13</v>
      </c>
      <c r="C15" s="23">
        <v>3</v>
      </c>
      <c r="D15" s="3" t="s">
        <v>268</v>
      </c>
      <c r="E15" s="3" t="str">
        <f>VLOOKUP(C15,兵种!B:C,2,0)</f>
        <v>近卫军</v>
      </c>
      <c r="F15" s="17">
        <f>VLOOKUP(C15,兵种!B:D,3,0)</f>
        <v>400</v>
      </c>
      <c r="G15" s="17">
        <f>VLOOKUP(C15,兵种!B:F,5,0)</f>
        <v>9</v>
      </c>
      <c r="H15" s="17">
        <f>VLOOKUP(C15,兵种!B:G,6,0)</f>
        <v>7</v>
      </c>
      <c r="I15" s="17">
        <f>VLOOKUP(C15,兵种!B:H,7,0)</f>
        <v>6</v>
      </c>
      <c r="J15" s="23">
        <v>7</v>
      </c>
      <c r="K15" s="23">
        <v>10</v>
      </c>
      <c r="L15" s="23">
        <v>4</v>
      </c>
      <c r="M15" s="15">
        <f t="shared" si="0"/>
        <v>21</v>
      </c>
      <c r="N15" s="39">
        <v>1</v>
      </c>
      <c r="O15" s="1">
        <f t="shared" si="1"/>
        <v>488</v>
      </c>
      <c r="P15" s="1">
        <f t="shared" si="2"/>
        <v>69</v>
      </c>
      <c r="Q15" s="1">
        <f t="shared" si="3"/>
        <v>77</v>
      </c>
      <c r="R15" s="1">
        <f t="shared" si="4"/>
        <v>26</v>
      </c>
    </row>
    <row r="16" spans="2:18">
      <c r="B16" s="15">
        <v>14</v>
      </c>
      <c r="C16" s="23">
        <v>8</v>
      </c>
      <c r="D16" s="3" t="s">
        <v>269</v>
      </c>
      <c r="E16" s="3" t="str">
        <f>VLOOKUP(C16,兵种!B:C,2,0)</f>
        <v>弓弩手</v>
      </c>
      <c r="F16" s="17">
        <f>VLOOKUP(C16,兵种!B:D,3,0)</f>
        <v>250</v>
      </c>
      <c r="G16" s="17">
        <f>VLOOKUP(C16,兵种!B:F,5,0)</f>
        <v>10</v>
      </c>
      <c r="H16" s="17">
        <f>VLOOKUP(C16,兵种!B:G,6,0)</f>
        <v>6</v>
      </c>
      <c r="I16" s="17">
        <f>VLOOKUP(C16,兵种!B:H,7,0)</f>
        <v>5</v>
      </c>
      <c r="J16" s="23">
        <v>9</v>
      </c>
      <c r="K16" s="23">
        <v>8</v>
      </c>
      <c r="L16" s="23">
        <v>7</v>
      </c>
      <c r="M16" s="15">
        <f t="shared" si="0"/>
        <v>24</v>
      </c>
      <c r="N16" s="39">
        <v>1</v>
      </c>
      <c r="O16" s="1">
        <f t="shared" si="1"/>
        <v>321</v>
      </c>
      <c r="P16" s="1">
        <f t="shared" si="2"/>
        <v>99</v>
      </c>
      <c r="Q16" s="1">
        <f t="shared" si="3"/>
        <v>52</v>
      </c>
      <c r="R16" s="1">
        <f t="shared" si="4"/>
        <v>38</v>
      </c>
    </row>
    <row r="17" spans="2:18">
      <c r="B17" s="15">
        <v>15</v>
      </c>
      <c r="C17" s="23">
        <v>8</v>
      </c>
      <c r="D17" s="3" t="s">
        <v>270</v>
      </c>
      <c r="E17" s="3" t="str">
        <f>VLOOKUP(C17,兵种!B:C,2,0)</f>
        <v>弓弩手</v>
      </c>
      <c r="F17" s="17">
        <f>VLOOKUP(C17,兵种!B:D,3,0)</f>
        <v>250</v>
      </c>
      <c r="G17" s="17">
        <f>VLOOKUP(C17,兵种!B:F,5,0)</f>
        <v>10</v>
      </c>
      <c r="H17" s="17">
        <f>VLOOKUP(C17,兵种!B:G,6,0)</f>
        <v>6</v>
      </c>
      <c r="I17" s="17">
        <f>VLOOKUP(C17,兵种!B:H,7,0)</f>
        <v>5</v>
      </c>
      <c r="J17" s="23">
        <v>7</v>
      </c>
      <c r="K17" s="23">
        <v>8</v>
      </c>
      <c r="L17" s="23">
        <v>6</v>
      </c>
      <c r="M17" s="15">
        <f t="shared" si="0"/>
        <v>21</v>
      </c>
      <c r="N17" s="39">
        <v>1</v>
      </c>
      <c r="O17" s="1">
        <f t="shared" si="1"/>
        <v>316</v>
      </c>
      <c r="P17" s="1">
        <f t="shared" si="2"/>
        <v>77</v>
      </c>
      <c r="Q17" s="1">
        <f t="shared" si="3"/>
        <v>52</v>
      </c>
      <c r="R17" s="1">
        <f t="shared" si="4"/>
        <v>33</v>
      </c>
    </row>
    <row r="18" spans="2:18">
      <c r="B18" s="15">
        <v>16</v>
      </c>
      <c r="C18" s="23">
        <v>4</v>
      </c>
      <c r="D18" s="3" t="s">
        <v>271</v>
      </c>
      <c r="E18" s="3" t="str">
        <f>VLOOKUP(C18,兵种!B:C,2,0)</f>
        <v>豪杰</v>
      </c>
      <c r="F18" s="17">
        <f>VLOOKUP(C18,兵种!B:D,3,0)</f>
        <v>350</v>
      </c>
      <c r="G18" s="17">
        <f>VLOOKUP(C18,兵种!B:F,5,0)</f>
        <v>11</v>
      </c>
      <c r="H18" s="17">
        <f>VLOOKUP(C18,兵种!B:G,6,0)</f>
        <v>5</v>
      </c>
      <c r="I18" s="17">
        <f>VLOOKUP(C18,兵种!B:H,7,0)</f>
        <v>4</v>
      </c>
      <c r="J18" s="23">
        <v>11</v>
      </c>
      <c r="K18" s="23">
        <v>7</v>
      </c>
      <c r="L18" s="23">
        <v>3</v>
      </c>
      <c r="M18" s="15">
        <f t="shared" si="0"/>
        <v>21</v>
      </c>
      <c r="N18" s="39">
        <v>1</v>
      </c>
      <c r="O18" s="1">
        <f t="shared" si="1"/>
        <v>432</v>
      </c>
      <c r="P18" s="1">
        <f t="shared" si="2"/>
        <v>133</v>
      </c>
      <c r="Q18" s="1">
        <f t="shared" si="3"/>
        <v>38</v>
      </c>
      <c r="R18" s="1">
        <f t="shared" si="4"/>
        <v>13</v>
      </c>
    </row>
    <row r="19" spans="2:18">
      <c r="B19" s="15">
        <v>17</v>
      </c>
      <c r="C19" s="23">
        <v>9</v>
      </c>
      <c r="D19" s="3" t="s">
        <v>272</v>
      </c>
      <c r="E19" s="3" t="str">
        <f>VLOOKUP(C19,兵种!B:C,2,0)</f>
        <v>武圣</v>
      </c>
      <c r="F19" s="17">
        <f>VLOOKUP(C19,兵种!B:D,3,0)</f>
        <v>250</v>
      </c>
      <c r="G19" s="17">
        <f>VLOOKUP(C19,兵种!B:F,5,0)</f>
        <v>10</v>
      </c>
      <c r="H19" s="17">
        <f>VLOOKUP(C19,兵种!B:G,6,0)</f>
        <v>6</v>
      </c>
      <c r="I19" s="17">
        <f>VLOOKUP(C19,兵种!B:H,7,0)</f>
        <v>4</v>
      </c>
      <c r="J19" s="23">
        <v>11</v>
      </c>
      <c r="K19" s="23">
        <v>6</v>
      </c>
      <c r="L19" s="23">
        <v>4</v>
      </c>
      <c r="M19" s="15">
        <f t="shared" si="0"/>
        <v>21</v>
      </c>
      <c r="N19" s="39">
        <v>1</v>
      </c>
      <c r="O19" s="1">
        <f t="shared" si="1"/>
        <v>319</v>
      </c>
      <c r="P19" s="1">
        <f t="shared" si="2"/>
        <v>121</v>
      </c>
      <c r="Q19" s="1">
        <f t="shared" si="3"/>
        <v>39</v>
      </c>
      <c r="R19" s="1">
        <f t="shared" si="4"/>
        <v>17</v>
      </c>
    </row>
    <row r="20" spans="2:18">
      <c r="B20" s="15">
        <v>18</v>
      </c>
      <c r="C20" s="23">
        <v>10</v>
      </c>
      <c r="D20" s="3" t="s">
        <v>273</v>
      </c>
      <c r="E20" s="3" t="str">
        <f>VLOOKUP(C20,兵种!B:C,2,0)</f>
        <v>舞娘</v>
      </c>
      <c r="F20" s="17">
        <f>VLOOKUP(C20,兵种!B:D,3,0)</f>
        <v>200</v>
      </c>
      <c r="G20" s="17">
        <f>VLOOKUP(C20,兵种!B:F,5,0)</f>
        <v>9</v>
      </c>
      <c r="H20" s="17">
        <f>VLOOKUP(C20,兵种!B:G,6,0)</f>
        <v>4</v>
      </c>
      <c r="I20" s="17">
        <f>VLOOKUP(C20,兵种!B:H,7,0)</f>
        <v>6</v>
      </c>
      <c r="J20" s="23">
        <v>6</v>
      </c>
      <c r="K20" s="23">
        <v>4</v>
      </c>
      <c r="L20" s="23">
        <v>10</v>
      </c>
      <c r="M20" s="15">
        <f t="shared" si="0"/>
        <v>20</v>
      </c>
      <c r="N20" s="39">
        <v>1</v>
      </c>
      <c r="O20" s="1">
        <f t="shared" si="1"/>
        <v>246</v>
      </c>
      <c r="P20" s="1">
        <f t="shared" si="2"/>
        <v>59</v>
      </c>
      <c r="Q20" s="1">
        <f t="shared" si="3"/>
        <v>17</v>
      </c>
      <c r="R20" s="1">
        <f t="shared" si="4"/>
        <v>66</v>
      </c>
    </row>
    <row r="21" spans="2:18">
      <c r="B21" s="15">
        <v>19</v>
      </c>
      <c r="C21" s="23">
        <v>2</v>
      </c>
      <c r="D21" s="3" t="s">
        <v>274</v>
      </c>
      <c r="E21" s="3" t="str">
        <f>VLOOKUP(C21,兵种!B:C,2,0)</f>
        <v>霹雳车</v>
      </c>
      <c r="F21" s="17">
        <f>VLOOKUP(C21,兵种!B:D,3,0)</f>
        <v>150</v>
      </c>
      <c r="G21" s="17">
        <f>VLOOKUP(C21,兵种!B:F,5,0)</f>
        <v>10</v>
      </c>
      <c r="H21" s="17">
        <f>VLOOKUP(C21,兵种!B:G,6,0)</f>
        <v>5</v>
      </c>
      <c r="I21" s="17">
        <f>VLOOKUP(C21,兵种!B:H,7,0)</f>
        <v>5</v>
      </c>
      <c r="J21" s="23">
        <v>6</v>
      </c>
      <c r="K21" s="23">
        <v>8</v>
      </c>
      <c r="L21" s="23">
        <v>9</v>
      </c>
      <c r="M21" s="15">
        <f t="shared" si="0"/>
        <v>23</v>
      </c>
      <c r="N21" s="39">
        <v>1</v>
      </c>
      <c r="O21" s="1">
        <f t="shared" si="1"/>
        <v>204</v>
      </c>
      <c r="P21" s="1">
        <f t="shared" si="2"/>
        <v>66</v>
      </c>
      <c r="Q21" s="1">
        <f t="shared" si="3"/>
        <v>44</v>
      </c>
      <c r="R21" s="1">
        <f t="shared" si="4"/>
        <v>49</v>
      </c>
    </row>
    <row r="22" spans="2:18">
      <c r="B22" s="15">
        <v>20</v>
      </c>
      <c r="C22" s="23">
        <v>12</v>
      </c>
      <c r="D22" s="3" t="s">
        <v>275</v>
      </c>
      <c r="E22" s="3" t="str">
        <f>VLOOKUP(C22,兵种!B:C,2,0)</f>
        <v>都督</v>
      </c>
      <c r="F22" s="17">
        <f>VLOOKUP(C22,兵种!B:D,3,0)</f>
        <v>300</v>
      </c>
      <c r="G22" s="17">
        <f>VLOOKUP(C22,兵种!B:F,5,0)</f>
        <v>9</v>
      </c>
      <c r="H22" s="17">
        <f>VLOOKUP(C22,兵种!B:G,6,0)</f>
        <v>6</v>
      </c>
      <c r="I22" s="17">
        <f>VLOOKUP(C22,兵种!B:H,7,0)</f>
        <v>7</v>
      </c>
      <c r="J22" s="23">
        <v>7</v>
      </c>
      <c r="K22" s="23">
        <v>12</v>
      </c>
      <c r="L22" s="23">
        <v>11</v>
      </c>
      <c r="M22" s="15">
        <f t="shared" si="0"/>
        <v>30</v>
      </c>
      <c r="N22" s="39">
        <v>1</v>
      </c>
      <c r="O22" s="1">
        <f t="shared" si="1"/>
        <v>385</v>
      </c>
      <c r="P22" s="1">
        <f t="shared" si="2"/>
        <v>69</v>
      </c>
      <c r="Q22" s="1">
        <f t="shared" si="3"/>
        <v>79</v>
      </c>
      <c r="R22" s="1">
        <f t="shared" si="4"/>
        <v>84</v>
      </c>
    </row>
    <row r="23" spans="2:18">
      <c r="B23" s="15">
        <v>21</v>
      </c>
      <c r="C23" s="23">
        <v>11</v>
      </c>
      <c r="D23" s="3" t="s">
        <v>276</v>
      </c>
      <c r="E23" s="3" t="str">
        <f>VLOOKUP(C23,兵种!B:C,2,0)</f>
        <v>军师</v>
      </c>
      <c r="F23" s="17">
        <f>VLOOKUP(C23,兵种!B:D,3,0)</f>
        <v>250</v>
      </c>
      <c r="G23" s="17">
        <f>VLOOKUP(C23,兵种!B:F,5,0)</f>
        <v>9</v>
      </c>
      <c r="H23" s="17">
        <f>VLOOKUP(C23,兵种!B:G,6,0)</f>
        <v>5</v>
      </c>
      <c r="I23" s="17">
        <f>VLOOKUP(C23,兵种!B:H,7,0)</f>
        <v>7</v>
      </c>
      <c r="J23" s="23">
        <v>3</v>
      </c>
      <c r="K23" s="23">
        <v>6</v>
      </c>
      <c r="L23" s="23">
        <v>11</v>
      </c>
      <c r="M23" s="15">
        <f t="shared" si="0"/>
        <v>20</v>
      </c>
      <c r="N23" s="39">
        <v>1</v>
      </c>
      <c r="O23" s="1">
        <f t="shared" si="1"/>
        <v>301</v>
      </c>
      <c r="P23" s="1">
        <f t="shared" si="2"/>
        <v>29</v>
      </c>
      <c r="Q23" s="1">
        <f t="shared" si="3"/>
        <v>33</v>
      </c>
      <c r="R23" s="1">
        <f t="shared" si="4"/>
        <v>84</v>
      </c>
    </row>
    <row r="24" spans="2:18">
      <c r="B24" s="15">
        <v>22</v>
      </c>
      <c r="C24" s="23">
        <v>11</v>
      </c>
      <c r="D24" s="3" t="s">
        <v>277</v>
      </c>
      <c r="E24" s="3" t="str">
        <f>VLOOKUP(C24,兵种!B:C,2,0)</f>
        <v>军师</v>
      </c>
      <c r="F24" s="17">
        <f>VLOOKUP(C24,兵种!B:D,3,0)</f>
        <v>250</v>
      </c>
      <c r="G24" s="17">
        <f>VLOOKUP(C24,兵种!B:F,5,0)</f>
        <v>9</v>
      </c>
      <c r="H24" s="17">
        <f>VLOOKUP(C24,兵种!B:G,6,0)</f>
        <v>5</v>
      </c>
      <c r="I24" s="17">
        <f>VLOOKUP(C24,兵种!B:H,7,0)</f>
        <v>7</v>
      </c>
      <c r="J24" s="23">
        <v>5</v>
      </c>
      <c r="K24" s="23">
        <v>7</v>
      </c>
      <c r="L24" s="23">
        <v>10</v>
      </c>
      <c r="M24" s="15">
        <f t="shared" si="0"/>
        <v>22</v>
      </c>
      <c r="N24" s="39">
        <v>1</v>
      </c>
      <c r="O24" s="1">
        <f t="shared" si="1"/>
        <v>309</v>
      </c>
      <c r="P24" s="1">
        <f t="shared" si="2"/>
        <v>49</v>
      </c>
      <c r="Q24" s="1">
        <f t="shared" si="3"/>
        <v>38</v>
      </c>
      <c r="R24" s="1">
        <f t="shared" si="4"/>
        <v>77</v>
      </c>
    </row>
    <row r="25" spans="2:18">
      <c r="B25" s="15">
        <v>23</v>
      </c>
      <c r="C25" s="23">
        <v>13</v>
      </c>
      <c r="D25" s="3" t="s">
        <v>278</v>
      </c>
      <c r="E25" s="3" t="str">
        <f>VLOOKUP(C25,兵种!B:C,2,0)</f>
        <v>妖术师</v>
      </c>
      <c r="F25" s="17">
        <f>VLOOKUP(C25,兵种!B:D,3,0)</f>
        <v>200</v>
      </c>
      <c r="G25" s="17">
        <f>VLOOKUP(C25,兵种!B:F,5,0)</f>
        <v>8</v>
      </c>
      <c r="H25" s="17">
        <f>VLOOKUP(C25,兵种!B:G,6,0)</f>
        <v>4</v>
      </c>
      <c r="I25" s="17">
        <f>VLOOKUP(C25,兵种!B:H,7,0)</f>
        <v>7</v>
      </c>
      <c r="J25" s="23">
        <v>2</v>
      </c>
      <c r="K25" s="23">
        <v>5</v>
      </c>
      <c r="L25" s="23">
        <v>12</v>
      </c>
      <c r="M25" s="15">
        <f t="shared" si="0"/>
        <v>19</v>
      </c>
      <c r="N25" s="39">
        <v>1</v>
      </c>
      <c r="O25" s="1">
        <f t="shared" si="1"/>
        <v>240</v>
      </c>
      <c r="P25" s="1">
        <f t="shared" si="2"/>
        <v>17</v>
      </c>
      <c r="Q25" s="1">
        <f t="shared" si="3"/>
        <v>22</v>
      </c>
      <c r="R25" s="1">
        <f t="shared" si="4"/>
        <v>92</v>
      </c>
    </row>
    <row r="26" spans="2:18">
      <c r="B26" s="15">
        <v>24</v>
      </c>
      <c r="C26" s="23">
        <v>13</v>
      </c>
      <c r="D26" s="3" t="s">
        <v>279</v>
      </c>
      <c r="E26" s="3" t="str">
        <f>VLOOKUP(C26,兵种!B:C,2,0)</f>
        <v>妖术师</v>
      </c>
      <c r="F26" s="17">
        <f>VLOOKUP(C26,兵种!B:D,3,0)</f>
        <v>200</v>
      </c>
      <c r="G26" s="17">
        <f>VLOOKUP(C26,兵种!B:F,5,0)</f>
        <v>8</v>
      </c>
      <c r="H26" s="17">
        <f>VLOOKUP(C26,兵种!B:G,6,0)</f>
        <v>4</v>
      </c>
      <c r="I26" s="17">
        <f>VLOOKUP(C26,兵种!B:H,7,0)</f>
        <v>7</v>
      </c>
      <c r="J26" s="23">
        <v>5</v>
      </c>
      <c r="K26" s="23">
        <v>8</v>
      </c>
      <c r="L26" s="23">
        <v>11</v>
      </c>
      <c r="M26" s="15">
        <f t="shared" si="0"/>
        <v>24</v>
      </c>
      <c r="N26" s="39">
        <v>1</v>
      </c>
      <c r="O26" s="1">
        <f t="shared" si="1"/>
        <v>257</v>
      </c>
      <c r="P26" s="1">
        <f t="shared" si="2"/>
        <v>44</v>
      </c>
      <c r="Q26" s="1">
        <f t="shared" si="3"/>
        <v>35</v>
      </c>
      <c r="R26" s="1">
        <f t="shared" si="4"/>
        <v>84</v>
      </c>
    </row>
    <row r="27" spans="2:18">
      <c r="B27" s="15">
        <v>25</v>
      </c>
      <c r="C27" s="23">
        <v>14</v>
      </c>
      <c r="D27" s="3" t="s">
        <v>280</v>
      </c>
      <c r="E27" s="3" t="str">
        <f>VLOOKUP(C27,兵种!B:C,2,0)</f>
        <v>仙术师</v>
      </c>
      <c r="F27" s="17">
        <f>VLOOKUP(C27,兵种!B:D,3,0)</f>
        <v>200</v>
      </c>
      <c r="G27" s="17">
        <f>VLOOKUP(C27,兵种!B:F,5,0)</f>
        <v>8</v>
      </c>
      <c r="H27" s="17">
        <f>VLOOKUP(C27,兵种!B:G,6,0)</f>
        <v>4</v>
      </c>
      <c r="I27" s="17">
        <f>VLOOKUP(C27,兵种!B:H,7,0)</f>
        <v>7</v>
      </c>
      <c r="J27" s="23">
        <v>4</v>
      </c>
      <c r="K27" s="23">
        <v>7</v>
      </c>
      <c r="L27" s="23">
        <v>10</v>
      </c>
      <c r="M27" s="15">
        <f t="shared" si="0"/>
        <v>21</v>
      </c>
      <c r="N27" s="39">
        <v>1</v>
      </c>
      <c r="O27" s="1">
        <f t="shared" si="1"/>
        <v>251</v>
      </c>
      <c r="P27" s="1">
        <f t="shared" si="2"/>
        <v>35</v>
      </c>
      <c r="Q27" s="1">
        <f t="shared" si="3"/>
        <v>30</v>
      </c>
      <c r="R27" s="1">
        <f t="shared" si="4"/>
        <v>77</v>
      </c>
    </row>
    <row r="28" spans="2:18">
      <c r="B28" s="15">
        <v>26</v>
      </c>
      <c r="C28" s="23">
        <v>14</v>
      </c>
      <c r="D28" s="3" t="s">
        <v>281</v>
      </c>
      <c r="E28" s="3" t="str">
        <f>VLOOKUP(C28,兵种!B:C,2,0)</f>
        <v>仙术师</v>
      </c>
      <c r="F28" s="17">
        <f>VLOOKUP(C28,兵种!B:D,3,0)</f>
        <v>200</v>
      </c>
      <c r="G28" s="17">
        <f>VLOOKUP(C28,兵种!B:F,5,0)</f>
        <v>8</v>
      </c>
      <c r="H28" s="17">
        <f>VLOOKUP(C28,兵种!B:G,6,0)</f>
        <v>4</v>
      </c>
      <c r="I28" s="17">
        <f>VLOOKUP(C28,兵种!B:H,7,0)</f>
        <v>7</v>
      </c>
      <c r="J28" s="23">
        <v>6</v>
      </c>
      <c r="K28" s="23">
        <v>8</v>
      </c>
      <c r="L28" s="23">
        <v>9</v>
      </c>
      <c r="M28" s="15">
        <f t="shared" si="0"/>
        <v>23</v>
      </c>
      <c r="N28" s="39">
        <v>1</v>
      </c>
      <c r="O28" s="1">
        <f t="shared" si="1"/>
        <v>259</v>
      </c>
      <c r="P28" s="1">
        <f t="shared" si="2"/>
        <v>52</v>
      </c>
      <c r="Q28" s="1">
        <f t="shared" si="3"/>
        <v>35</v>
      </c>
      <c r="R28" s="1">
        <f t="shared" si="4"/>
        <v>69</v>
      </c>
    </row>
    <row r="29" spans="2:18">
      <c r="B29" s="15">
        <v>27</v>
      </c>
      <c r="C29" s="23">
        <v>5</v>
      </c>
      <c r="D29" s="3" t="s">
        <v>282</v>
      </c>
      <c r="E29" s="3" t="str">
        <f>VLOOKUP(C29,兵种!B:C,2,0)</f>
        <v>亲卫队</v>
      </c>
      <c r="F29" s="17">
        <f>VLOOKUP(C29,兵种!B:D,3,0)</f>
        <v>350</v>
      </c>
      <c r="G29" s="17">
        <f>VLOOKUP(C29,兵种!B:F,5,0)</f>
        <v>11</v>
      </c>
      <c r="H29" s="17">
        <f>VLOOKUP(C29,兵种!B:G,6,0)</f>
        <v>6</v>
      </c>
      <c r="I29" s="17">
        <f>VLOOKUP(C29,兵种!B:H,7,0)</f>
        <v>5</v>
      </c>
      <c r="J29" s="23">
        <v>7</v>
      </c>
      <c r="K29" s="23">
        <v>5</v>
      </c>
      <c r="L29" s="23">
        <v>2</v>
      </c>
      <c r="M29" s="15">
        <f t="shared" si="0"/>
        <v>14</v>
      </c>
      <c r="N29" s="39">
        <v>1</v>
      </c>
      <c r="O29" s="1">
        <f t="shared" si="1"/>
        <v>416</v>
      </c>
      <c r="P29" s="1">
        <f t="shared" si="2"/>
        <v>84</v>
      </c>
      <c r="Q29" s="1">
        <f t="shared" si="3"/>
        <v>33</v>
      </c>
      <c r="R29" s="1">
        <f t="shared" si="4"/>
        <v>11</v>
      </c>
    </row>
    <row r="30" spans="2:18">
      <c r="B30" s="15">
        <v>28</v>
      </c>
      <c r="C30" s="23">
        <v>7</v>
      </c>
      <c r="D30" s="3" t="s">
        <v>283</v>
      </c>
      <c r="E30" s="3" t="str">
        <f>VLOOKUP(C30,兵种!B:C,2,0)</f>
        <v>战弓骑</v>
      </c>
      <c r="F30" s="17">
        <f>VLOOKUP(C30,兵种!B:D,3,0)</f>
        <v>300</v>
      </c>
      <c r="G30" s="17">
        <f>VLOOKUP(C30,兵种!B:F,5,0)</f>
        <v>11</v>
      </c>
      <c r="H30" s="17">
        <f>VLOOKUP(C30,兵种!B:G,6,0)</f>
        <v>5</v>
      </c>
      <c r="I30" s="17">
        <f>VLOOKUP(C30,兵种!B:H,7,0)</f>
        <v>5</v>
      </c>
      <c r="J30" s="23">
        <v>8</v>
      </c>
      <c r="K30" s="23">
        <v>7</v>
      </c>
      <c r="L30" s="23">
        <v>4</v>
      </c>
      <c r="M30" s="15">
        <f t="shared" si="0"/>
        <v>19</v>
      </c>
      <c r="N30" s="39">
        <v>1</v>
      </c>
      <c r="O30" s="1">
        <f t="shared" si="1"/>
        <v>370</v>
      </c>
      <c r="P30" s="1">
        <f t="shared" si="2"/>
        <v>96</v>
      </c>
      <c r="Q30" s="1">
        <f t="shared" si="3"/>
        <v>38</v>
      </c>
      <c r="R30" s="1">
        <f t="shared" si="4"/>
        <v>22</v>
      </c>
    </row>
    <row r="31" spans="2:18">
      <c r="B31" s="15">
        <v>29</v>
      </c>
      <c r="C31" s="23">
        <v>5</v>
      </c>
      <c r="D31" s="3" t="s">
        <v>284</v>
      </c>
      <c r="E31" s="3" t="str">
        <f>VLOOKUP(C31,兵种!B:C,2,0)</f>
        <v>亲卫队</v>
      </c>
      <c r="F31" s="17">
        <f>VLOOKUP(C31,兵种!B:D,3,0)</f>
        <v>350</v>
      </c>
      <c r="G31" s="17">
        <f>VLOOKUP(C31,兵种!B:F,5,0)</f>
        <v>11</v>
      </c>
      <c r="H31" s="17">
        <f>VLOOKUP(C31,兵种!B:G,6,0)</f>
        <v>6</v>
      </c>
      <c r="I31" s="17">
        <f>VLOOKUP(C31,兵种!B:H,7,0)</f>
        <v>5</v>
      </c>
      <c r="J31" s="23">
        <v>8</v>
      </c>
      <c r="K31" s="23">
        <v>4</v>
      </c>
      <c r="L31" s="23">
        <v>3</v>
      </c>
      <c r="M31" s="15">
        <f t="shared" si="0"/>
        <v>15</v>
      </c>
      <c r="N31" s="39">
        <v>1</v>
      </c>
      <c r="O31" s="1">
        <f t="shared" si="1"/>
        <v>415</v>
      </c>
      <c r="P31" s="1">
        <f t="shared" si="2"/>
        <v>96</v>
      </c>
      <c r="Q31" s="1">
        <f t="shared" si="3"/>
        <v>26</v>
      </c>
      <c r="R31" s="1">
        <f t="shared" si="4"/>
        <v>16</v>
      </c>
    </row>
    <row r="32" spans="2:18">
      <c r="B32" s="15">
        <v>30</v>
      </c>
      <c r="C32" s="23">
        <v>7</v>
      </c>
      <c r="D32" s="3" t="s">
        <v>285</v>
      </c>
      <c r="E32" s="3" t="str">
        <f>VLOOKUP(C32,兵种!B:C,2,0)</f>
        <v>战弓骑</v>
      </c>
      <c r="F32" s="17">
        <f>VLOOKUP(C32,兵种!B:D,3,0)</f>
        <v>300</v>
      </c>
      <c r="G32" s="17">
        <f>VLOOKUP(C32,兵种!B:F,5,0)</f>
        <v>11</v>
      </c>
      <c r="H32" s="17">
        <f>VLOOKUP(C32,兵种!B:G,6,0)</f>
        <v>5</v>
      </c>
      <c r="I32" s="17">
        <f>VLOOKUP(C32,兵种!B:H,7,0)</f>
        <v>5</v>
      </c>
      <c r="J32" s="23">
        <v>8</v>
      </c>
      <c r="K32" s="23">
        <v>9</v>
      </c>
      <c r="L32" s="23">
        <v>8</v>
      </c>
      <c r="M32" s="15">
        <f t="shared" si="0"/>
        <v>25</v>
      </c>
      <c r="N32" s="39">
        <v>1</v>
      </c>
      <c r="O32" s="1">
        <f t="shared" si="1"/>
        <v>377</v>
      </c>
      <c r="P32" s="1">
        <f t="shared" si="2"/>
        <v>96</v>
      </c>
      <c r="Q32" s="1">
        <f t="shared" si="3"/>
        <v>49</v>
      </c>
      <c r="R32" s="1">
        <f t="shared" si="4"/>
        <v>44</v>
      </c>
    </row>
    <row r="33" spans="2:18">
      <c r="B33" s="15">
        <v>31</v>
      </c>
      <c r="C33" s="23">
        <v>5</v>
      </c>
      <c r="D33" s="3" t="s">
        <v>286</v>
      </c>
      <c r="E33" s="3" t="str">
        <f>VLOOKUP(C33,兵种!B:C,2,0)</f>
        <v>亲卫队</v>
      </c>
      <c r="F33" s="17">
        <f>VLOOKUP(C33,兵种!B:D,3,0)</f>
        <v>350</v>
      </c>
      <c r="G33" s="17">
        <f>VLOOKUP(C33,兵种!B:F,5,0)</f>
        <v>11</v>
      </c>
      <c r="H33" s="17">
        <f>VLOOKUP(C33,兵种!B:G,6,0)</f>
        <v>6</v>
      </c>
      <c r="I33" s="17">
        <f>VLOOKUP(C33,兵种!B:H,7,0)</f>
        <v>5</v>
      </c>
      <c r="J33" s="23">
        <v>6</v>
      </c>
      <c r="K33" s="23">
        <v>5</v>
      </c>
      <c r="L33" s="23">
        <v>5</v>
      </c>
      <c r="M33" s="15">
        <f t="shared" si="0"/>
        <v>16</v>
      </c>
      <c r="N33" s="39">
        <v>1</v>
      </c>
      <c r="O33" s="1">
        <f t="shared" si="1"/>
        <v>414</v>
      </c>
      <c r="P33" s="1">
        <f t="shared" si="2"/>
        <v>72</v>
      </c>
      <c r="Q33" s="1">
        <f t="shared" si="3"/>
        <v>33</v>
      </c>
      <c r="R33" s="1">
        <f t="shared" si="4"/>
        <v>27</v>
      </c>
    </row>
    <row r="34" spans="2:18">
      <c r="B34" s="15">
        <v>32</v>
      </c>
      <c r="C34" s="23">
        <v>8</v>
      </c>
      <c r="D34" s="3" t="s">
        <v>287</v>
      </c>
      <c r="E34" s="3" t="str">
        <f>VLOOKUP(C34,兵种!B:C,2,0)</f>
        <v>弓弩手</v>
      </c>
      <c r="F34" s="17">
        <f>VLOOKUP(C34,兵种!B:D,3,0)</f>
        <v>250</v>
      </c>
      <c r="G34" s="17">
        <f>VLOOKUP(C34,兵种!B:F,5,0)</f>
        <v>10</v>
      </c>
      <c r="H34" s="17">
        <f>VLOOKUP(C34,兵种!B:G,6,0)</f>
        <v>6</v>
      </c>
      <c r="I34" s="17">
        <f>VLOOKUP(C34,兵种!B:H,7,0)</f>
        <v>5</v>
      </c>
      <c r="J34" s="23">
        <v>8</v>
      </c>
      <c r="K34" s="23">
        <v>8</v>
      </c>
      <c r="L34" s="23">
        <v>6</v>
      </c>
      <c r="M34" s="15">
        <f t="shared" si="0"/>
        <v>22</v>
      </c>
      <c r="N34" s="39">
        <v>1</v>
      </c>
      <c r="O34" s="1">
        <f t="shared" si="1"/>
        <v>319</v>
      </c>
      <c r="P34" s="1">
        <f t="shared" si="2"/>
        <v>88</v>
      </c>
      <c r="Q34" s="1">
        <f t="shared" si="3"/>
        <v>52</v>
      </c>
      <c r="R34" s="1">
        <f t="shared" si="4"/>
        <v>33</v>
      </c>
    </row>
    <row r="35" spans="2:18">
      <c r="B35" s="15">
        <v>33</v>
      </c>
      <c r="C35" s="23">
        <v>1</v>
      </c>
      <c r="D35" s="3" t="s">
        <v>288</v>
      </c>
      <c r="E35" s="3" t="str">
        <f>VLOOKUP(C35,兵种!B:C,2,0)</f>
        <v>群雄</v>
      </c>
      <c r="F35" s="17">
        <f>VLOOKUP(C35,兵种!B:D,3,0)</f>
        <v>300</v>
      </c>
      <c r="G35" s="17">
        <f>VLOOKUP(C35,兵种!B:F,5,0)</f>
        <v>10</v>
      </c>
      <c r="H35" s="17">
        <f>VLOOKUP(C35,兵种!B:G,6,0)</f>
        <v>6</v>
      </c>
      <c r="I35" s="17">
        <f>VLOOKUP(C35,兵种!B:H,7,0)</f>
        <v>6</v>
      </c>
      <c r="J35" s="23">
        <v>9</v>
      </c>
      <c r="K35" s="23">
        <v>9</v>
      </c>
      <c r="L35" s="23">
        <v>9</v>
      </c>
      <c r="M35" s="15">
        <f t="shared" si="0"/>
        <v>27</v>
      </c>
      <c r="N35" s="39">
        <v>1</v>
      </c>
      <c r="O35" s="1">
        <f t="shared" si="1"/>
        <v>379</v>
      </c>
      <c r="P35" s="1">
        <f t="shared" si="2"/>
        <v>99</v>
      </c>
      <c r="Q35" s="1">
        <f t="shared" si="3"/>
        <v>59</v>
      </c>
      <c r="R35" s="1">
        <f t="shared" si="4"/>
        <v>59</v>
      </c>
    </row>
    <row r="36" spans="2:18">
      <c r="B36" s="15">
        <v>34</v>
      </c>
      <c r="C36" s="23">
        <v>5</v>
      </c>
      <c r="D36" s="3" t="s">
        <v>289</v>
      </c>
      <c r="E36" s="3" t="str">
        <f>VLOOKUP(C36,兵种!B:C,2,0)</f>
        <v>亲卫队</v>
      </c>
      <c r="F36" s="17">
        <f>VLOOKUP(C36,兵种!B:D,3,0)</f>
        <v>350</v>
      </c>
      <c r="G36" s="17">
        <f>VLOOKUP(C36,兵种!B:F,5,0)</f>
        <v>11</v>
      </c>
      <c r="H36" s="17">
        <f>VLOOKUP(C36,兵种!B:G,6,0)</f>
        <v>6</v>
      </c>
      <c r="I36" s="17">
        <f>VLOOKUP(C36,兵种!B:H,7,0)</f>
        <v>5</v>
      </c>
      <c r="J36" s="23">
        <v>12</v>
      </c>
      <c r="K36" s="23">
        <v>9</v>
      </c>
      <c r="L36" s="23">
        <v>5</v>
      </c>
      <c r="M36" s="15">
        <f t="shared" si="0"/>
        <v>26</v>
      </c>
      <c r="N36" s="39">
        <v>1</v>
      </c>
      <c r="O36" s="1">
        <f t="shared" si="1"/>
        <v>441</v>
      </c>
      <c r="P36" s="1">
        <f t="shared" si="2"/>
        <v>145</v>
      </c>
      <c r="Q36" s="1">
        <f t="shared" si="3"/>
        <v>59</v>
      </c>
      <c r="R36" s="1">
        <f t="shared" si="4"/>
        <v>27</v>
      </c>
    </row>
    <row r="37" spans="2:18">
      <c r="B37" s="15">
        <v>35</v>
      </c>
      <c r="C37" s="23">
        <v>5</v>
      </c>
      <c r="D37" s="3" t="s">
        <v>290</v>
      </c>
      <c r="E37" s="3" t="str">
        <f>VLOOKUP(C37,兵种!B:C,2,0)</f>
        <v>亲卫队</v>
      </c>
      <c r="F37" s="17">
        <f>VLOOKUP(C37,兵种!B:D,3,0)</f>
        <v>350</v>
      </c>
      <c r="G37" s="17">
        <f>VLOOKUP(C37,兵种!B:F,5,0)</f>
        <v>11</v>
      </c>
      <c r="H37" s="17">
        <f>VLOOKUP(C37,兵种!B:G,6,0)</f>
        <v>6</v>
      </c>
      <c r="I37" s="17">
        <f>VLOOKUP(C37,兵种!B:H,7,0)</f>
        <v>5</v>
      </c>
      <c r="J37" s="23">
        <v>11</v>
      </c>
      <c r="K37" s="23">
        <v>9</v>
      </c>
      <c r="L37" s="23">
        <v>8</v>
      </c>
      <c r="M37" s="15">
        <f t="shared" si="0"/>
        <v>28</v>
      </c>
      <c r="N37" s="39">
        <v>1</v>
      </c>
      <c r="O37" s="1">
        <f t="shared" si="1"/>
        <v>438</v>
      </c>
      <c r="P37" s="1">
        <f t="shared" si="2"/>
        <v>133</v>
      </c>
      <c r="Q37" s="1">
        <f t="shared" si="3"/>
        <v>59</v>
      </c>
      <c r="R37" s="1">
        <f t="shared" si="4"/>
        <v>44</v>
      </c>
    </row>
    <row r="38" spans="2:18">
      <c r="B38" s="15">
        <v>36</v>
      </c>
      <c r="C38" s="23">
        <v>11</v>
      </c>
      <c r="D38" s="3" t="s">
        <v>291</v>
      </c>
      <c r="E38" s="3" t="str">
        <f>VLOOKUP(C38,兵种!B:C,2,0)</f>
        <v>军师</v>
      </c>
      <c r="F38" s="17">
        <f>VLOOKUP(C38,兵种!B:D,3,0)</f>
        <v>250</v>
      </c>
      <c r="G38" s="17">
        <f>VLOOKUP(C38,兵种!B:F,5,0)</f>
        <v>9</v>
      </c>
      <c r="H38" s="17">
        <f>VLOOKUP(C38,兵种!B:G,6,0)</f>
        <v>5</v>
      </c>
      <c r="I38" s="17">
        <f>VLOOKUP(C38,兵种!B:H,7,0)</f>
        <v>7</v>
      </c>
      <c r="J38" s="23">
        <v>3</v>
      </c>
      <c r="K38" s="23">
        <v>10</v>
      </c>
      <c r="L38" s="23">
        <v>12</v>
      </c>
      <c r="M38" s="15">
        <f t="shared" si="0"/>
        <v>25</v>
      </c>
      <c r="N38" s="39">
        <v>1</v>
      </c>
      <c r="O38" s="1">
        <f t="shared" si="1"/>
        <v>314</v>
      </c>
      <c r="P38" s="1">
        <f t="shared" si="2"/>
        <v>29</v>
      </c>
      <c r="Q38" s="1">
        <f t="shared" si="3"/>
        <v>55</v>
      </c>
      <c r="R38" s="1">
        <f t="shared" si="4"/>
        <v>92</v>
      </c>
    </row>
    <row r="39" spans="2:18">
      <c r="B39" s="15">
        <v>37</v>
      </c>
      <c r="C39" s="23">
        <v>7</v>
      </c>
      <c r="D39" s="3" t="s">
        <v>292</v>
      </c>
      <c r="E39" s="3" t="str">
        <f>VLOOKUP(C39,兵种!B:C,2,0)</f>
        <v>战弓骑</v>
      </c>
      <c r="F39" s="17">
        <f>VLOOKUP(C39,兵种!B:D,3,0)</f>
        <v>300</v>
      </c>
      <c r="G39" s="17">
        <f>VLOOKUP(C39,兵种!B:F,5,0)</f>
        <v>11</v>
      </c>
      <c r="H39" s="17">
        <f>VLOOKUP(C39,兵种!B:G,6,0)</f>
        <v>5</v>
      </c>
      <c r="I39" s="17">
        <f>VLOOKUP(C39,兵种!B:H,7,0)</f>
        <v>5</v>
      </c>
      <c r="J39" s="23">
        <v>10</v>
      </c>
      <c r="K39" s="23">
        <v>9</v>
      </c>
      <c r="L39" s="23">
        <v>6</v>
      </c>
      <c r="M39" s="15">
        <f t="shared" si="0"/>
        <v>25</v>
      </c>
      <c r="N39" s="39">
        <v>1</v>
      </c>
      <c r="O39" s="1">
        <f t="shared" si="1"/>
        <v>381</v>
      </c>
      <c r="P39" s="1">
        <f t="shared" si="2"/>
        <v>121</v>
      </c>
      <c r="Q39" s="1">
        <f t="shared" si="3"/>
        <v>49</v>
      </c>
      <c r="R39" s="1">
        <f t="shared" si="4"/>
        <v>33</v>
      </c>
    </row>
    <row r="40" spans="2:18">
      <c r="B40" s="15">
        <v>38</v>
      </c>
      <c r="C40" s="23">
        <v>5</v>
      </c>
      <c r="D40" s="3" t="s">
        <v>293</v>
      </c>
      <c r="E40" s="3" t="str">
        <f>VLOOKUP(C40,兵种!B:C,2,0)</f>
        <v>亲卫队</v>
      </c>
      <c r="F40" s="17">
        <f>VLOOKUP(C40,兵种!B:D,3,0)</f>
        <v>350</v>
      </c>
      <c r="G40" s="17">
        <f>VLOOKUP(C40,兵种!B:F,5,0)</f>
        <v>11</v>
      </c>
      <c r="H40" s="17">
        <f>VLOOKUP(C40,兵种!B:G,6,0)</f>
        <v>6</v>
      </c>
      <c r="I40" s="17">
        <f>VLOOKUP(C40,兵种!B:H,7,0)</f>
        <v>5</v>
      </c>
      <c r="J40" s="23">
        <v>9</v>
      </c>
      <c r="K40" s="23">
        <v>8</v>
      </c>
      <c r="L40" s="23">
        <v>6</v>
      </c>
      <c r="M40" s="15">
        <f t="shared" si="0"/>
        <v>23</v>
      </c>
      <c r="N40" s="39">
        <v>1</v>
      </c>
      <c r="O40" s="1">
        <f t="shared" si="1"/>
        <v>431</v>
      </c>
      <c r="P40" s="1">
        <f t="shared" si="2"/>
        <v>108</v>
      </c>
      <c r="Q40" s="1">
        <f t="shared" si="3"/>
        <v>52</v>
      </c>
      <c r="R40" s="1">
        <f t="shared" si="4"/>
        <v>33</v>
      </c>
    </row>
    <row r="41" spans="2:18">
      <c r="B41" s="15">
        <v>39</v>
      </c>
      <c r="C41" s="23"/>
      <c r="D41" s="3" t="s">
        <v>294</v>
      </c>
      <c r="E41" s="3" t="str">
        <f>VLOOKUP(C41,兵种!B:C,2,0)</f>
        <v>平民</v>
      </c>
      <c r="F41" s="17">
        <f>VLOOKUP(C41,兵种!B:D,3,0)</f>
        <v>150</v>
      </c>
      <c r="G41" s="17">
        <f>VLOOKUP(C41,兵种!B:F,5,0)</f>
        <v>8</v>
      </c>
      <c r="H41" s="17">
        <f>VLOOKUP(C41,兵种!B:G,6,0)</f>
        <v>4</v>
      </c>
      <c r="I41" s="17">
        <f>VLOOKUP(C41,兵种!B:H,7,0)</f>
        <v>4</v>
      </c>
      <c r="J41" s="23"/>
      <c r="K41" s="23"/>
      <c r="L41" s="23"/>
      <c r="M41" s="15">
        <f t="shared" si="0"/>
        <v>0</v>
      </c>
      <c r="N41" s="39">
        <v>1</v>
      </c>
      <c r="O41" s="1">
        <f t="shared" si="1"/>
        <v>165</v>
      </c>
      <c r="P41" s="1">
        <f t="shared" si="2"/>
        <v>0</v>
      </c>
      <c r="Q41" s="1">
        <f t="shared" si="3"/>
        <v>0</v>
      </c>
      <c r="R41" s="1">
        <f t="shared" si="4"/>
        <v>0</v>
      </c>
    </row>
    <row r="42" spans="2:18">
      <c r="B42" s="15">
        <v>40</v>
      </c>
      <c r="C42" s="23"/>
      <c r="D42" s="3" t="s">
        <v>295</v>
      </c>
      <c r="E42" s="3" t="str">
        <f>VLOOKUP(C42,兵种!B:C,2,0)</f>
        <v>平民</v>
      </c>
      <c r="F42" s="17">
        <f>VLOOKUP(C42,兵种!B:D,3,0)</f>
        <v>150</v>
      </c>
      <c r="G42" s="17">
        <f>VLOOKUP(C42,兵种!B:F,5,0)</f>
        <v>8</v>
      </c>
      <c r="H42" s="17">
        <f>VLOOKUP(C42,兵种!B:G,6,0)</f>
        <v>4</v>
      </c>
      <c r="I42" s="17">
        <f>VLOOKUP(C42,兵种!B:H,7,0)</f>
        <v>4</v>
      </c>
      <c r="J42" s="23"/>
      <c r="K42" s="23"/>
      <c r="L42" s="23"/>
      <c r="M42" s="15">
        <f t="shared" si="0"/>
        <v>0</v>
      </c>
      <c r="N42" s="39">
        <v>1</v>
      </c>
      <c r="O42" s="1">
        <f t="shared" si="1"/>
        <v>165</v>
      </c>
      <c r="P42" s="1">
        <f t="shared" si="2"/>
        <v>0</v>
      </c>
      <c r="Q42" s="1">
        <f t="shared" si="3"/>
        <v>0</v>
      </c>
      <c r="R42" s="1">
        <f t="shared" si="4"/>
        <v>0</v>
      </c>
    </row>
    <row r="43" spans="2:18">
      <c r="B43" s="15">
        <v>41</v>
      </c>
      <c r="C43" s="23"/>
      <c r="D43" s="3" t="s">
        <v>296</v>
      </c>
      <c r="E43" s="3" t="str">
        <f>VLOOKUP(C43,兵种!B:C,2,0)</f>
        <v>平民</v>
      </c>
      <c r="F43" s="17">
        <f>VLOOKUP(C43,兵种!B:D,3,0)</f>
        <v>150</v>
      </c>
      <c r="G43" s="17">
        <f>VLOOKUP(C43,兵种!B:F,5,0)</f>
        <v>8</v>
      </c>
      <c r="H43" s="17">
        <f>VLOOKUP(C43,兵种!B:G,6,0)</f>
        <v>4</v>
      </c>
      <c r="I43" s="17">
        <f>VLOOKUP(C43,兵种!B:H,7,0)</f>
        <v>4</v>
      </c>
      <c r="J43" s="23"/>
      <c r="K43" s="23"/>
      <c r="L43" s="23"/>
      <c r="M43" s="15">
        <f t="shared" si="0"/>
        <v>0</v>
      </c>
      <c r="N43" s="39">
        <v>1</v>
      </c>
      <c r="O43" s="1">
        <f t="shared" si="1"/>
        <v>165</v>
      </c>
      <c r="P43" s="1">
        <f t="shared" si="2"/>
        <v>0</v>
      </c>
      <c r="Q43" s="1">
        <f t="shared" si="3"/>
        <v>0</v>
      </c>
      <c r="R43" s="1">
        <f t="shared" si="4"/>
        <v>0</v>
      </c>
    </row>
    <row r="44" spans="2:18">
      <c r="B44" s="15">
        <v>42</v>
      </c>
      <c r="C44" s="23"/>
      <c r="D44" s="3" t="s">
        <v>297</v>
      </c>
      <c r="E44" s="3" t="str">
        <f>VLOOKUP(C44,兵种!B:C,2,0)</f>
        <v>平民</v>
      </c>
      <c r="F44" s="17">
        <f>VLOOKUP(C44,兵种!B:D,3,0)</f>
        <v>150</v>
      </c>
      <c r="G44" s="17">
        <f>VLOOKUP(C44,兵种!B:F,5,0)</f>
        <v>8</v>
      </c>
      <c r="H44" s="17">
        <f>VLOOKUP(C44,兵种!B:G,6,0)</f>
        <v>4</v>
      </c>
      <c r="I44" s="17">
        <f>VLOOKUP(C44,兵种!B:H,7,0)</f>
        <v>4</v>
      </c>
      <c r="J44" s="23"/>
      <c r="K44" s="23"/>
      <c r="L44" s="23"/>
      <c r="M44" s="15">
        <f t="shared" si="0"/>
        <v>0</v>
      </c>
      <c r="N44" s="39">
        <v>1</v>
      </c>
      <c r="O44" s="1">
        <f t="shared" si="1"/>
        <v>165</v>
      </c>
      <c r="P44" s="1">
        <f t="shared" si="2"/>
        <v>0</v>
      </c>
      <c r="Q44" s="1">
        <f t="shared" si="3"/>
        <v>0</v>
      </c>
      <c r="R44" s="1">
        <f t="shared" si="4"/>
        <v>0</v>
      </c>
    </row>
    <row r="45" spans="2:18">
      <c r="B45" s="15">
        <v>43</v>
      </c>
      <c r="C45" s="23"/>
      <c r="D45" s="3" t="s">
        <v>298</v>
      </c>
      <c r="E45" s="3" t="str">
        <f>VLOOKUP(C45,兵种!B:C,2,0)</f>
        <v>平民</v>
      </c>
      <c r="F45" s="17">
        <f>VLOOKUP(C45,兵种!B:D,3,0)</f>
        <v>150</v>
      </c>
      <c r="G45" s="17">
        <f>VLOOKUP(C45,兵种!B:F,5,0)</f>
        <v>8</v>
      </c>
      <c r="H45" s="17">
        <f>VLOOKUP(C45,兵种!B:G,6,0)</f>
        <v>4</v>
      </c>
      <c r="I45" s="17">
        <f>VLOOKUP(C45,兵种!B:H,7,0)</f>
        <v>4</v>
      </c>
      <c r="J45" s="23"/>
      <c r="K45" s="23"/>
      <c r="L45" s="23"/>
      <c r="M45" s="15">
        <f t="shared" si="0"/>
        <v>0</v>
      </c>
      <c r="N45" s="39">
        <v>1</v>
      </c>
      <c r="O45" s="1">
        <f t="shared" si="1"/>
        <v>165</v>
      </c>
      <c r="P45" s="1">
        <f t="shared" si="2"/>
        <v>0</v>
      </c>
      <c r="Q45" s="1">
        <f t="shared" si="3"/>
        <v>0</v>
      </c>
      <c r="R45" s="1">
        <f t="shared" si="4"/>
        <v>0</v>
      </c>
    </row>
    <row r="46" spans="2:18">
      <c r="B46" s="15">
        <v>44</v>
      </c>
      <c r="C46" s="23"/>
      <c r="D46" s="3" t="s">
        <v>299</v>
      </c>
      <c r="E46" s="3" t="str">
        <f>VLOOKUP(C46,兵种!B:C,2,0)</f>
        <v>平民</v>
      </c>
      <c r="F46" s="17">
        <f>VLOOKUP(C46,兵种!B:D,3,0)</f>
        <v>150</v>
      </c>
      <c r="G46" s="17">
        <f>VLOOKUP(C46,兵种!B:F,5,0)</f>
        <v>8</v>
      </c>
      <c r="H46" s="17">
        <f>VLOOKUP(C46,兵种!B:G,6,0)</f>
        <v>4</v>
      </c>
      <c r="I46" s="17">
        <f>VLOOKUP(C46,兵种!B:H,7,0)</f>
        <v>4</v>
      </c>
      <c r="J46" s="23"/>
      <c r="K46" s="23"/>
      <c r="L46" s="23"/>
      <c r="M46" s="15">
        <f t="shared" si="0"/>
        <v>0</v>
      </c>
      <c r="N46" s="39">
        <v>1</v>
      </c>
      <c r="O46" s="1">
        <f t="shared" si="1"/>
        <v>165</v>
      </c>
      <c r="P46" s="1">
        <f t="shared" si="2"/>
        <v>0</v>
      </c>
      <c r="Q46" s="1">
        <f t="shared" si="3"/>
        <v>0</v>
      </c>
      <c r="R46" s="1">
        <f t="shared" si="4"/>
        <v>0</v>
      </c>
    </row>
    <row r="47" spans="2:18">
      <c r="B47" s="15">
        <v>45</v>
      </c>
      <c r="C47" s="23"/>
      <c r="D47" s="3" t="s">
        <v>300</v>
      </c>
      <c r="E47" s="3" t="str">
        <f>VLOOKUP(C47,兵种!B:C,2,0)</f>
        <v>平民</v>
      </c>
      <c r="F47" s="17">
        <f>VLOOKUP(C47,兵种!B:D,3,0)</f>
        <v>150</v>
      </c>
      <c r="G47" s="17">
        <f>VLOOKUP(C47,兵种!B:F,5,0)</f>
        <v>8</v>
      </c>
      <c r="H47" s="17">
        <f>VLOOKUP(C47,兵种!B:G,6,0)</f>
        <v>4</v>
      </c>
      <c r="I47" s="17">
        <f>VLOOKUP(C47,兵种!B:H,7,0)</f>
        <v>4</v>
      </c>
      <c r="J47" s="23"/>
      <c r="K47" s="23"/>
      <c r="L47" s="23"/>
      <c r="M47" s="15">
        <f t="shared" si="0"/>
        <v>0</v>
      </c>
      <c r="N47" s="39">
        <v>1</v>
      </c>
      <c r="O47" s="1">
        <f t="shared" si="1"/>
        <v>165</v>
      </c>
      <c r="P47" s="1">
        <f t="shared" si="2"/>
        <v>0</v>
      </c>
      <c r="Q47" s="1">
        <f t="shared" si="3"/>
        <v>0</v>
      </c>
      <c r="R47" s="1">
        <f t="shared" si="4"/>
        <v>0</v>
      </c>
    </row>
    <row r="48" spans="2:18">
      <c r="B48" s="15">
        <v>46</v>
      </c>
      <c r="C48" s="23"/>
      <c r="D48" s="3" t="s">
        <v>301</v>
      </c>
      <c r="E48" s="3" t="str">
        <f>VLOOKUP(C48,兵种!B:C,2,0)</f>
        <v>平民</v>
      </c>
      <c r="F48" s="17">
        <f>VLOOKUP(C48,兵种!B:D,3,0)</f>
        <v>150</v>
      </c>
      <c r="G48" s="17">
        <f>VLOOKUP(C48,兵种!B:F,5,0)</f>
        <v>8</v>
      </c>
      <c r="H48" s="17">
        <f>VLOOKUP(C48,兵种!B:G,6,0)</f>
        <v>4</v>
      </c>
      <c r="I48" s="17">
        <f>VLOOKUP(C48,兵种!B:H,7,0)</f>
        <v>4</v>
      </c>
      <c r="J48" s="23"/>
      <c r="K48" s="23"/>
      <c r="L48" s="23"/>
      <c r="M48" s="15">
        <f t="shared" si="0"/>
        <v>0</v>
      </c>
      <c r="N48" s="39">
        <v>1</v>
      </c>
      <c r="O48" s="1">
        <f t="shared" si="1"/>
        <v>165</v>
      </c>
      <c r="P48" s="1">
        <f t="shared" si="2"/>
        <v>0</v>
      </c>
      <c r="Q48" s="1">
        <f t="shared" si="3"/>
        <v>0</v>
      </c>
      <c r="R48" s="1">
        <f t="shared" si="4"/>
        <v>0</v>
      </c>
    </row>
    <row r="49" spans="2:18">
      <c r="B49" s="15">
        <v>47</v>
      </c>
      <c r="C49" s="23"/>
      <c r="D49" s="3" t="s">
        <v>302</v>
      </c>
      <c r="E49" s="3" t="str">
        <f>VLOOKUP(C49,兵种!B:C,2,0)</f>
        <v>平民</v>
      </c>
      <c r="F49" s="17">
        <f>VLOOKUP(C49,兵种!B:D,3,0)</f>
        <v>150</v>
      </c>
      <c r="G49" s="17">
        <f>VLOOKUP(C49,兵种!B:F,5,0)</f>
        <v>8</v>
      </c>
      <c r="H49" s="17">
        <f>VLOOKUP(C49,兵种!B:G,6,0)</f>
        <v>4</v>
      </c>
      <c r="I49" s="17">
        <f>VLOOKUP(C49,兵种!B:H,7,0)</f>
        <v>4</v>
      </c>
      <c r="J49" s="23"/>
      <c r="K49" s="23"/>
      <c r="L49" s="23"/>
      <c r="M49" s="15">
        <f t="shared" si="0"/>
        <v>0</v>
      </c>
      <c r="N49" s="39">
        <v>1</v>
      </c>
      <c r="O49" s="1">
        <f t="shared" si="1"/>
        <v>165</v>
      </c>
      <c r="P49" s="1">
        <f t="shared" si="2"/>
        <v>0</v>
      </c>
      <c r="Q49" s="1">
        <f t="shared" si="3"/>
        <v>0</v>
      </c>
      <c r="R49" s="1">
        <f t="shared" si="4"/>
        <v>0</v>
      </c>
    </row>
    <row r="50" spans="2:18">
      <c r="B50" s="15">
        <v>48</v>
      </c>
      <c r="C50" s="23"/>
      <c r="D50" s="3" t="s">
        <v>303</v>
      </c>
      <c r="E50" s="3" t="str">
        <f>VLOOKUP(C50,兵种!B:C,2,0)</f>
        <v>平民</v>
      </c>
      <c r="F50" s="17">
        <f>VLOOKUP(C50,兵种!B:D,3,0)</f>
        <v>150</v>
      </c>
      <c r="G50" s="17">
        <f>VLOOKUP(C50,兵种!B:F,5,0)</f>
        <v>8</v>
      </c>
      <c r="H50" s="17">
        <f>VLOOKUP(C50,兵种!B:G,6,0)</f>
        <v>4</v>
      </c>
      <c r="I50" s="17">
        <f>VLOOKUP(C50,兵种!B:H,7,0)</f>
        <v>4</v>
      </c>
      <c r="J50" s="23"/>
      <c r="K50" s="23"/>
      <c r="L50" s="23"/>
      <c r="M50" s="15">
        <f t="shared" si="0"/>
        <v>0</v>
      </c>
      <c r="N50" s="39">
        <v>1</v>
      </c>
      <c r="O50" s="1">
        <f t="shared" si="1"/>
        <v>165</v>
      </c>
      <c r="P50" s="1">
        <f t="shared" si="2"/>
        <v>0</v>
      </c>
      <c r="Q50" s="1">
        <f t="shared" si="3"/>
        <v>0</v>
      </c>
      <c r="R50" s="1">
        <f t="shared" si="4"/>
        <v>0</v>
      </c>
    </row>
    <row r="51" spans="2:18">
      <c r="B51" s="15">
        <v>49</v>
      </c>
      <c r="C51" s="23"/>
      <c r="D51" s="3" t="s">
        <v>304</v>
      </c>
      <c r="E51" s="3" t="str">
        <f>VLOOKUP(C51,兵种!B:C,2,0)</f>
        <v>平民</v>
      </c>
      <c r="F51" s="17">
        <f>VLOOKUP(C51,兵种!B:D,3,0)</f>
        <v>150</v>
      </c>
      <c r="G51" s="17">
        <f>VLOOKUP(C51,兵种!B:F,5,0)</f>
        <v>8</v>
      </c>
      <c r="H51" s="17">
        <f>VLOOKUP(C51,兵种!B:G,6,0)</f>
        <v>4</v>
      </c>
      <c r="I51" s="17">
        <f>VLOOKUP(C51,兵种!B:H,7,0)</f>
        <v>4</v>
      </c>
      <c r="J51" s="23"/>
      <c r="K51" s="23"/>
      <c r="L51" s="23"/>
      <c r="M51" s="15">
        <f t="shared" si="0"/>
        <v>0</v>
      </c>
      <c r="N51" s="39">
        <v>1</v>
      </c>
      <c r="O51" s="1">
        <f t="shared" si="1"/>
        <v>165</v>
      </c>
      <c r="P51" s="1">
        <f t="shared" si="2"/>
        <v>0</v>
      </c>
      <c r="Q51" s="1">
        <f t="shared" si="3"/>
        <v>0</v>
      </c>
      <c r="R51" s="1">
        <f t="shared" si="4"/>
        <v>0</v>
      </c>
    </row>
    <row r="52" spans="2:18">
      <c r="B52" s="15">
        <v>50</v>
      </c>
      <c r="C52" s="23"/>
      <c r="D52" s="3" t="s">
        <v>305</v>
      </c>
      <c r="E52" s="3" t="str">
        <f>VLOOKUP(C52,兵种!B:C,2,0)</f>
        <v>平民</v>
      </c>
      <c r="F52" s="17">
        <f>VLOOKUP(C52,兵种!B:D,3,0)</f>
        <v>150</v>
      </c>
      <c r="G52" s="17">
        <f>VLOOKUP(C52,兵种!B:F,5,0)</f>
        <v>8</v>
      </c>
      <c r="H52" s="17">
        <f>VLOOKUP(C52,兵种!B:G,6,0)</f>
        <v>4</v>
      </c>
      <c r="I52" s="17">
        <f>VLOOKUP(C52,兵种!B:H,7,0)</f>
        <v>4</v>
      </c>
      <c r="J52" s="23"/>
      <c r="K52" s="23"/>
      <c r="L52" s="23"/>
      <c r="M52" s="15">
        <f t="shared" si="0"/>
        <v>0</v>
      </c>
      <c r="N52" s="39">
        <v>1</v>
      </c>
      <c r="O52" s="1">
        <f t="shared" si="1"/>
        <v>165</v>
      </c>
      <c r="P52" s="1">
        <f t="shared" si="2"/>
        <v>0</v>
      </c>
      <c r="Q52" s="1">
        <f t="shared" si="3"/>
        <v>0</v>
      </c>
      <c r="R52" s="1">
        <f t="shared" si="4"/>
        <v>0</v>
      </c>
    </row>
    <row r="53" spans="2:18">
      <c r="B53" s="15">
        <v>51</v>
      </c>
      <c r="C53" s="23"/>
      <c r="D53" s="3" t="s">
        <v>306</v>
      </c>
      <c r="E53" s="3" t="str">
        <f>VLOOKUP(C53,兵种!B:C,2,0)</f>
        <v>平民</v>
      </c>
      <c r="F53" s="17">
        <f>VLOOKUP(C53,兵种!B:D,3,0)</f>
        <v>150</v>
      </c>
      <c r="G53" s="17">
        <f>VLOOKUP(C53,兵种!B:F,5,0)</f>
        <v>8</v>
      </c>
      <c r="H53" s="17">
        <f>VLOOKUP(C53,兵种!B:G,6,0)</f>
        <v>4</v>
      </c>
      <c r="I53" s="17">
        <f>VLOOKUP(C53,兵种!B:H,7,0)</f>
        <v>4</v>
      </c>
      <c r="J53" s="23"/>
      <c r="K53" s="23"/>
      <c r="L53" s="23"/>
      <c r="M53" s="15">
        <f t="shared" si="0"/>
        <v>0</v>
      </c>
      <c r="N53" s="39">
        <v>1</v>
      </c>
      <c r="O53" s="1">
        <f t="shared" si="1"/>
        <v>165</v>
      </c>
      <c r="P53" s="1">
        <f t="shared" si="2"/>
        <v>0</v>
      </c>
      <c r="Q53" s="1">
        <f t="shared" si="3"/>
        <v>0</v>
      </c>
      <c r="R53" s="1">
        <f t="shared" si="4"/>
        <v>0</v>
      </c>
    </row>
    <row r="54" spans="2:18">
      <c r="B54" s="15">
        <v>52</v>
      </c>
      <c r="C54" s="23"/>
      <c r="D54" s="3" t="s">
        <v>307</v>
      </c>
      <c r="E54" s="3" t="str">
        <f>VLOOKUP(C54,兵种!B:C,2,0)</f>
        <v>平民</v>
      </c>
      <c r="F54" s="17">
        <f>VLOOKUP(C54,兵种!B:D,3,0)</f>
        <v>150</v>
      </c>
      <c r="G54" s="17">
        <f>VLOOKUP(C54,兵种!B:F,5,0)</f>
        <v>8</v>
      </c>
      <c r="H54" s="17">
        <f>VLOOKUP(C54,兵种!B:G,6,0)</f>
        <v>4</v>
      </c>
      <c r="I54" s="17">
        <f>VLOOKUP(C54,兵种!B:H,7,0)</f>
        <v>4</v>
      </c>
      <c r="J54" s="23"/>
      <c r="K54" s="23"/>
      <c r="L54" s="23"/>
      <c r="M54" s="15">
        <f t="shared" si="0"/>
        <v>0</v>
      </c>
      <c r="N54" s="39">
        <v>1</v>
      </c>
      <c r="O54" s="1">
        <f t="shared" si="1"/>
        <v>165</v>
      </c>
      <c r="P54" s="1">
        <f t="shared" si="2"/>
        <v>0</v>
      </c>
      <c r="Q54" s="1">
        <f t="shared" si="3"/>
        <v>0</v>
      </c>
      <c r="R54" s="1">
        <f t="shared" si="4"/>
        <v>0</v>
      </c>
    </row>
    <row r="55" spans="2:18">
      <c r="B55" s="15">
        <v>53</v>
      </c>
      <c r="C55" s="23"/>
      <c r="D55" s="3" t="s">
        <v>308</v>
      </c>
      <c r="E55" s="3" t="str">
        <f>VLOOKUP(C55,兵种!B:C,2,0)</f>
        <v>平民</v>
      </c>
      <c r="F55" s="17">
        <f>VLOOKUP(C55,兵种!B:D,3,0)</f>
        <v>150</v>
      </c>
      <c r="G55" s="17">
        <f>VLOOKUP(C55,兵种!B:F,5,0)</f>
        <v>8</v>
      </c>
      <c r="H55" s="17">
        <f>VLOOKUP(C55,兵种!B:G,6,0)</f>
        <v>4</v>
      </c>
      <c r="I55" s="17">
        <f>VLOOKUP(C55,兵种!B:H,7,0)</f>
        <v>4</v>
      </c>
      <c r="J55" s="23"/>
      <c r="K55" s="23"/>
      <c r="L55" s="23"/>
      <c r="M55" s="15">
        <f t="shared" si="0"/>
        <v>0</v>
      </c>
      <c r="N55" s="39">
        <v>1</v>
      </c>
      <c r="O55" s="1">
        <f t="shared" si="1"/>
        <v>165</v>
      </c>
      <c r="P55" s="1">
        <f t="shared" si="2"/>
        <v>0</v>
      </c>
      <c r="Q55" s="1">
        <f t="shared" si="3"/>
        <v>0</v>
      </c>
      <c r="R55" s="1">
        <f t="shared" si="4"/>
        <v>0</v>
      </c>
    </row>
    <row r="56" spans="2:18">
      <c r="B56" s="15">
        <v>54</v>
      </c>
      <c r="C56" s="23"/>
      <c r="D56" s="3" t="s">
        <v>309</v>
      </c>
      <c r="E56" s="3" t="str">
        <f>VLOOKUP(C56,兵种!B:C,2,0)</f>
        <v>平民</v>
      </c>
      <c r="F56" s="17">
        <f>VLOOKUP(C56,兵种!B:D,3,0)</f>
        <v>150</v>
      </c>
      <c r="G56" s="17">
        <f>VLOOKUP(C56,兵种!B:F,5,0)</f>
        <v>8</v>
      </c>
      <c r="H56" s="17">
        <f>VLOOKUP(C56,兵种!B:G,6,0)</f>
        <v>4</v>
      </c>
      <c r="I56" s="17">
        <f>VLOOKUP(C56,兵种!B:H,7,0)</f>
        <v>4</v>
      </c>
      <c r="J56" s="23"/>
      <c r="K56" s="23"/>
      <c r="L56" s="23"/>
      <c r="M56" s="15">
        <f t="shared" si="0"/>
        <v>0</v>
      </c>
      <c r="N56" s="39">
        <v>1</v>
      </c>
      <c r="O56" s="1">
        <f t="shared" si="1"/>
        <v>165</v>
      </c>
      <c r="P56" s="1">
        <f t="shared" si="2"/>
        <v>0</v>
      </c>
      <c r="Q56" s="1">
        <f t="shared" si="3"/>
        <v>0</v>
      </c>
      <c r="R56" s="1">
        <f t="shared" si="4"/>
        <v>0</v>
      </c>
    </row>
    <row r="57" spans="2:18">
      <c r="B57" s="15">
        <v>55</v>
      </c>
      <c r="C57" s="23"/>
      <c r="D57" s="3" t="s">
        <v>310</v>
      </c>
      <c r="E57" s="3" t="str">
        <f>VLOOKUP(C57,兵种!B:C,2,0)</f>
        <v>平民</v>
      </c>
      <c r="F57" s="17">
        <f>VLOOKUP(C57,兵种!B:D,3,0)</f>
        <v>150</v>
      </c>
      <c r="G57" s="17">
        <f>VLOOKUP(C57,兵种!B:F,5,0)</f>
        <v>8</v>
      </c>
      <c r="H57" s="17">
        <f>VLOOKUP(C57,兵种!B:G,6,0)</f>
        <v>4</v>
      </c>
      <c r="I57" s="17">
        <f>VLOOKUP(C57,兵种!B:H,7,0)</f>
        <v>4</v>
      </c>
      <c r="J57" s="23"/>
      <c r="K57" s="23"/>
      <c r="L57" s="23"/>
      <c r="M57" s="15">
        <f t="shared" si="0"/>
        <v>0</v>
      </c>
      <c r="N57" s="39">
        <v>1</v>
      </c>
      <c r="O57" s="1">
        <f t="shared" si="1"/>
        <v>165</v>
      </c>
      <c r="P57" s="1">
        <f t="shared" si="2"/>
        <v>0</v>
      </c>
      <c r="Q57" s="1">
        <f t="shared" si="3"/>
        <v>0</v>
      </c>
      <c r="R57" s="1">
        <f t="shared" si="4"/>
        <v>0</v>
      </c>
    </row>
    <row r="58" spans="2:18">
      <c r="B58" s="15">
        <v>56</v>
      </c>
      <c r="C58" s="23"/>
      <c r="D58" s="3" t="s">
        <v>311</v>
      </c>
      <c r="E58" s="3" t="str">
        <f>VLOOKUP(C58,兵种!B:C,2,0)</f>
        <v>平民</v>
      </c>
      <c r="F58" s="17">
        <f>VLOOKUP(C58,兵种!B:D,3,0)</f>
        <v>150</v>
      </c>
      <c r="G58" s="17">
        <f>VLOOKUP(C58,兵种!B:F,5,0)</f>
        <v>8</v>
      </c>
      <c r="H58" s="17">
        <f>VLOOKUP(C58,兵种!B:G,6,0)</f>
        <v>4</v>
      </c>
      <c r="I58" s="17">
        <f>VLOOKUP(C58,兵种!B:H,7,0)</f>
        <v>4</v>
      </c>
      <c r="J58" s="23"/>
      <c r="K58" s="23"/>
      <c r="L58" s="23"/>
      <c r="M58" s="15">
        <f t="shared" si="0"/>
        <v>0</v>
      </c>
      <c r="N58" s="39">
        <v>1</v>
      </c>
      <c r="O58" s="1">
        <f t="shared" si="1"/>
        <v>165</v>
      </c>
      <c r="P58" s="1">
        <f t="shared" si="2"/>
        <v>0</v>
      </c>
      <c r="Q58" s="1">
        <f t="shared" si="3"/>
        <v>0</v>
      </c>
      <c r="R58" s="1">
        <f t="shared" si="4"/>
        <v>0</v>
      </c>
    </row>
    <row r="59" spans="2:18">
      <c r="B59" s="15">
        <v>57</v>
      </c>
      <c r="C59" s="23"/>
      <c r="D59" s="3" t="s">
        <v>312</v>
      </c>
      <c r="E59" s="3" t="str">
        <f>VLOOKUP(C59,兵种!B:C,2,0)</f>
        <v>平民</v>
      </c>
      <c r="F59" s="17">
        <f>VLOOKUP(C59,兵种!B:D,3,0)</f>
        <v>150</v>
      </c>
      <c r="G59" s="17">
        <f>VLOOKUP(C59,兵种!B:F,5,0)</f>
        <v>8</v>
      </c>
      <c r="H59" s="17">
        <f>VLOOKUP(C59,兵种!B:G,6,0)</f>
        <v>4</v>
      </c>
      <c r="I59" s="17">
        <f>VLOOKUP(C59,兵种!B:H,7,0)</f>
        <v>4</v>
      </c>
      <c r="J59" s="23"/>
      <c r="K59" s="23"/>
      <c r="L59" s="23"/>
      <c r="M59" s="15">
        <f t="shared" si="0"/>
        <v>0</v>
      </c>
      <c r="N59" s="39">
        <v>1</v>
      </c>
      <c r="O59" s="1">
        <f t="shared" si="1"/>
        <v>165</v>
      </c>
      <c r="P59" s="1">
        <f t="shared" si="2"/>
        <v>0</v>
      </c>
      <c r="Q59" s="1">
        <f t="shared" si="3"/>
        <v>0</v>
      </c>
      <c r="R59" s="1">
        <f t="shared" si="4"/>
        <v>0</v>
      </c>
    </row>
    <row r="60" spans="2:18">
      <c r="B60" s="15">
        <v>58</v>
      </c>
      <c r="C60" s="23"/>
      <c r="D60" s="3" t="s">
        <v>313</v>
      </c>
      <c r="E60" s="3" t="str">
        <f>VLOOKUP(C60,兵种!B:C,2,0)</f>
        <v>平民</v>
      </c>
      <c r="F60" s="17">
        <f>VLOOKUP(C60,兵种!B:D,3,0)</f>
        <v>150</v>
      </c>
      <c r="G60" s="17">
        <f>VLOOKUP(C60,兵种!B:F,5,0)</f>
        <v>8</v>
      </c>
      <c r="H60" s="17">
        <f>VLOOKUP(C60,兵种!B:G,6,0)</f>
        <v>4</v>
      </c>
      <c r="I60" s="17">
        <f>VLOOKUP(C60,兵种!B:H,7,0)</f>
        <v>4</v>
      </c>
      <c r="J60" s="23"/>
      <c r="K60" s="23"/>
      <c r="L60" s="23"/>
      <c r="M60" s="15">
        <f t="shared" si="0"/>
        <v>0</v>
      </c>
      <c r="N60" s="39">
        <v>1</v>
      </c>
      <c r="O60" s="1">
        <f t="shared" si="1"/>
        <v>165</v>
      </c>
      <c r="P60" s="1">
        <f t="shared" si="2"/>
        <v>0</v>
      </c>
      <c r="Q60" s="1">
        <f t="shared" si="3"/>
        <v>0</v>
      </c>
      <c r="R60" s="1">
        <f t="shared" si="4"/>
        <v>0</v>
      </c>
    </row>
    <row r="61" spans="2:18">
      <c r="B61" s="15">
        <v>59</v>
      </c>
      <c r="C61" s="23"/>
      <c r="D61" s="3" t="s">
        <v>314</v>
      </c>
      <c r="E61" s="3" t="str">
        <f>VLOOKUP(C61,兵种!B:C,2,0)</f>
        <v>平民</v>
      </c>
      <c r="F61" s="17">
        <f>VLOOKUP(C61,兵种!B:D,3,0)</f>
        <v>150</v>
      </c>
      <c r="G61" s="17">
        <f>VLOOKUP(C61,兵种!B:F,5,0)</f>
        <v>8</v>
      </c>
      <c r="H61" s="17">
        <f>VLOOKUP(C61,兵种!B:G,6,0)</f>
        <v>4</v>
      </c>
      <c r="I61" s="17">
        <f>VLOOKUP(C61,兵种!B:H,7,0)</f>
        <v>4</v>
      </c>
      <c r="J61" s="23"/>
      <c r="K61" s="23"/>
      <c r="L61" s="23"/>
      <c r="M61" s="15">
        <f t="shared" si="0"/>
        <v>0</v>
      </c>
      <c r="N61" s="39">
        <v>1</v>
      </c>
      <c r="O61" s="1">
        <f t="shared" si="1"/>
        <v>165</v>
      </c>
      <c r="P61" s="1">
        <f t="shared" si="2"/>
        <v>0</v>
      </c>
      <c r="Q61" s="1">
        <f t="shared" si="3"/>
        <v>0</v>
      </c>
      <c r="R61" s="1">
        <f t="shared" si="4"/>
        <v>0</v>
      </c>
    </row>
    <row r="62" spans="2:18">
      <c r="B62" s="15">
        <v>60</v>
      </c>
      <c r="C62" s="23"/>
      <c r="D62" s="3" t="s">
        <v>315</v>
      </c>
      <c r="E62" s="3" t="str">
        <f>VLOOKUP(C62,兵种!B:C,2,0)</f>
        <v>平民</v>
      </c>
      <c r="F62" s="17">
        <f>VLOOKUP(C62,兵种!B:D,3,0)</f>
        <v>150</v>
      </c>
      <c r="G62" s="17">
        <f>VLOOKUP(C62,兵种!B:F,5,0)</f>
        <v>8</v>
      </c>
      <c r="H62" s="17">
        <f>VLOOKUP(C62,兵种!B:G,6,0)</f>
        <v>4</v>
      </c>
      <c r="I62" s="17">
        <f>VLOOKUP(C62,兵种!B:H,7,0)</f>
        <v>4</v>
      </c>
      <c r="J62" s="23"/>
      <c r="K62" s="23"/>
      <c r="L62" s="23"/>
      <c r="M62" s="15">
        <f t="shared" si="0"/>
        <v>0</v>
      </c>
      <c r="N62" s="39">
        <v>1</v>
      </c>
      <c r="O62" s="1">
        <f t="shared" si="1"/>
        <v>165</v>
      </c>
      <c r="P62" s="1">
        <f t="shared" si="2"/>
        <v>0</v>
      </c>
      <c r="Q62" s="1">
        <f t="shared" si="3"/>
        <v>0</v>
      </c>
      <c r="R62" s="1">
        <f t="shared" si="4"/>
        <v>0</v>
      </c>
    </row>
    <row r="63" spans="2:18">
      <c r="B63" s="15">
        <v>61</v>
      </c>
      <c r="C63" s="23"/>
      <c r="D63" s="3" t="s">
        <v>316</v>
      </c>
      <c r="E63" s="3" t="str">
        <f>VLOOKUP(C63,兵种!B:C,2,0)</f>
        <v>平民</v>
      </c>
      <c r="F63" s="17">
        <f>VLOOKUP(C63,兵种!B:D,3,0)</f>
        <v>150</v>
      </c>
      <c r="G63" s="17">
        <f>VLOOKUP(C63,兵种!B:F,5,0)</f>
        <v>8</v>
      </c>
      <c r="H63" s="17">
        <f>VLOOKUP(C63,兵种!B:G,6,0)</f>
        <v>4</v>
      </c>
      <c r="I63" s="17">
        <f>VLOOKUP(C63,兵种!B:H,7,0)</f>
        <v>4</v>
      </c>
      <c r="J63" s="23"/>
      <c r="K63" s="23"/>
      <c r="L63" s="23"/>
      <c r="M63" s="15">
        <f t="shared" si="0"/>
        <v>0</v>
      </c>
      <c r="N63" s="39">
        <v>1</v>
      </c>
      <c r="O63" s="1">
        <f t="shared" si="1"/>
        <v>165</v>
      </c>
      <c r="P63" s="1">
        <f t="shared" si="2"/>
        <v>0</v>
      </c>
      <c r="Q63" s="1">
        <f t="shared" si="3"/>
        <v>0</v>
      </c>
      <c r="R63" s="1">
        <f t="shared" si="4"/>
        <v>0</v>
      </c>
    </row>
    <row r="64" spans="2:18">
      <c r="B64" s="15">
        <v>62</v>
      </c>
      <c r="C64" s="23"/>
      <c r="D64" s="3" t="s">
        <v>317</v>
      </c>
      <c r="E64" s="3" t="str">
        <f>VLOOKUP(C64,兵种!B:C,2,0)</f>
        <v>平民</v>
      </c>
      <c r="F64" s="17">
        <f>VLOOKUP(C64,兵种!B:D,3,0)</f>
        <v>150</v>
      </c>
      <c r="G64" s="17">
        <f>VLOOKUP(C64,兵种!B:F,5,0)</f>
        <v>8</v>
      </c>
      <c r="H64" s="17">
        <f>VLOOKUP(C64,兵种!B:G,6,0)</f>
        <v>4</v>
      </c>
      <c r="I64" s="17">
        <f>VLOOKUP(C64,兵种!B:H,7,0)</f>
        <v>4</v>
      </c>
      <c r="J64" s="23"/>
      <c r="K64" s="23"/>
      <c r="L64" s="23"/>
      <c r="M64" s="15">
        <f t="shared" si="0"/>
        <v>0</v>
      </c>
      <c r="N64" s="39">
        <v>1</v>
      </c>
      <c r="O64" s="1">
        <f t="shared" si="1"/>
        <v>165</v>
      </c>
      <c r="P64" s="1">
        <f t="shared" si="2"/>
        <v>0</v>
      </c>
      <c r="Q64" s="1">
        <f t="shared" si="3"/>
        <v>0</v>
      </c>
      <c r="R64" s="1">
        <f t="shared" si="4"/>
        <v>0</v>
      </c>
    </row>
    <row r="65" spans="2:18">
      <c r="B65" s="15">
        <v>63</v>
      </c>
      <c r="C65" s="23"/>
      <c r="D65" s="3" t="s">
        <v>318</v>
      </c>
      <c r="E65" s="3" t="str">
        <f>VLOOKUP(C65,兵种!B:C,2,0)</f>
        <v>平民</v>
      </c>
      <c r="F65" s="17">
        <f>VLOOKUP(C65,兵种!B:D,3,0)</f>
        <v>150</v>
      </c>
      <c r="G65" s="17">
        <f>VLOOKUP(C65,兵种!B:F,5,0)</f>
        <v>8</v>
      </c>
      <c r="H65" s="17">
        <f>VLOOKUP(C65,兵种!B:G,6,0)</f>
        <v>4</v>
      </c>
      <c r="I65" s="17">
        <f>VLOOKUP(C65,兵种!B:H,7,0)</f>
        <v>4</v>
      </c>
      <c r="J65" s="23"/>
      <c r="K65" s="23"/>
      <c r="L65" s="23"/>
      <c r="M65" s="15">
        <f t="shared" si="0"/>
        <v>0</v>
      </c>
      <c r="N65" s="39">
        <v>1</v>
      </c>
      <c r="O65" s="1">
        <f t="shared" si="1"/>
        <v>165</v>
      </c>
      <c r="P65" s="1">
        <f t="shared" si="2"/>
        <v>0</v>
      </c>
      <c r="Q65" s="1">
        <f t="shared" si="3"/>
        <v>0</v>
      </c>
      <c r="R65" s="1">
        <f t="shared" si="4"/>
        <v>0</v>
      </c>
    </row>
    <row r="66" spans="2:18">
      <c r="B66" s="15">
        <v>64</v>
      </c>
      <c r="C66" s="23"/>
      <c r="D66" s="3" t="s">
        <v>319</v>
      </c>
      <c r="E66" s="3" t="str">
        <f>VLOOKUP(C66,兵种!B:C,2,0)</f>
        <v>平民</v>
      </c>
      <c r="F66" s="17">
        <f>VLOOKUP(C66,兵种!B:D,3,0)</f>
        <v>150</v>
      </c>
      <c r="G66" s="17">
        <f>VLOOKUP(C66,兵种!B:F,5,0)</f>
        <v>8</v>
      </c>
      <c r="H66" s="17">
        <f>VLOOKUP(C66,兵种!B:G,6,0)</f>
        <v>4</v>
      </c>
      <c r="I66" s="17">
        <f>VLOOKUP(C66,兵种!B:H,7,0)</f>
        <v>4</v>
      </c>
      <c r="J66" s="23"/>
      <c r="K66" s="23"/>
      <c r="L66" s="23"/>
      <c r="M66" s="15">
        <f t="shared" si="0"/>
        <v>0</v>
      </c>
      <c r="N66" s="39">
        <v>1</v>
      </c>
      <c r="O66" s="1">
        <f t="shared" si="1"/>
        <v>165</v>
      </c>
      <c r="P66" s="1">
        <f t="shared" si="2"/>
        <v>0</v>
      </c>
      <c r="Q66" s="1">
        <f t="shared" si="3"/>
        <v>0</v>
      </c>
      <c r="R66" s="1">
        <f t="shared" si="4"/>
        <v>0</v>
      </c>
    </row>
    <row r="67" spans="2:18">
      <c r="B67" s="15">
        <v>65</v>
      </c>
      <c r="C67" s="23"/>
      <c r="D67" s="3" t="s">
        <v>320</v>
      </c>
      <c r="E67" s="3" t="str">
        <f>VLOOKUP(C67,兵种!B:C,2,0)</f>
        <v>平民</v>
      </c>
      <c r="F67" s="17">
        <f>VLOOKUP(C67,兵种!B:D,3,0)</f>
        <v>150</v>
      </c>
      <c r="G67" s="17">
        <f>VLOOKUP(C67,兵种!B:F,5,0)</f>
        <v>8</v>
      </c>
      <c r="H67" s="17">
        <f>VLOOKUP(C67,兵种!B:G,6,0)</f>
        <v>4</v>
      </c>
      <c r="I67" s="17">
        <f>VLOOKUP(C67,兵种!B:H,7,0)</f>
        <v>4</v>
      </c>
      <c r="J67" s="23"/>
      <c r="K67" s="23"/>
      <c r="L67" s="23"/>
      <c r="M67" s="15">
        <f t="shared" si="0"/>
        <v>0</v>
      </c>
      <c r="N67" s="39">
        <v>1</v>
      </c>
      <c r="O67" s="1">
        <f t="shared" si="1"/>
        <v>165</v>
      </c>
      <c r="P67" s="1">
        <f t="shared" si="2"/>
        <v>0</v>
      </c>
      <c r="Q67" s="1">
        <f t="shared" si="3"/>
        <v>0</v>
      </c>
      <c r="R67" s="1">
        <f t="shared" si="4"/>
        <v>0</v>
      </c>
    </row>
    <row r="68" spans="2:18">
      <c r="B68" s="15">
        <v>66</v>
      </c>
      <c r="C68" s="23"/>
      <c r="D68" s="3" t="s">
        <v>321</v>
      </c>
      <c r="E68" s="3" t="str">
        <f>VLOOKUP(C68,兵种!B:C,2,0)</f>
        <v>平民</v>
      </c>
      <c r="F68" s="17">
        <f>VLOOKUP(C68,兵种!B:D,3,0)</f>
        <v>150</v>
      </c>
      <c r="G68" s="17">
        <f>VLOOKUP(C68,兵种!B:F,5,0)</f>
        <v>8</v>
      </c>
      <c r="H68" s="17">
        <f>VLOOKUP(C68,兵种!B:G,6,0)</f>
        <v>4</v>
      </c>
      <c r="I68" s="17">
        <f>VLOOKUP(C68,兵种!B:H,7,0)</f>
        <v>4</v>
      </c>
      <c r="J68" s="23"/>
      <c r="K68" s="23"/>
      <c r="L68" s="23"/>
      <c r="M68" s="15">
        <f t="shared" ref="M68:M131" si="5">SUM(J68:L68)</f>
        <v>0</v>
      </c>
      <c r="N68" s="39">
        <v>1</v>
      </c>
      <c r="O68" s="1">
        <f t="shared" ref="O68:O131" si="6">INT((F68+J68*2+K68*3)*(1+N68/10))</f>
        <v>165</v>
      </c>
      <c r="P68" s="1">
        <f t="shared" ref="P68:P131" si="7">INT(G68*J68*(1+N68/10))</f>
        <v>0</v>
      </c>
      <c r="Q68" s="1">
        <f t="shared" ref="Q68:Q131" si="8">INT(H68*K68*(1+N68/10))</f>
        <v>0</v>
      </c>
      <c r="R68" s="1">
        <f t="shared" ref="R68:R131" si="9">INT(I68*L68*(1+N68/10))</f>
        <v>0</v>
      </c>
    </row>
    <row r="69" spans="2:18">
      <c r="B69" s="15">
        <v>67</v>
      </c>
      <c r="C69" s="23"/>
      <c r="D69" s="3" t="s">
        <v>322</v>
      </c>
      <c r="E69" s="3" t="str">
        <f>VLOOKUP(C69,兵种!B:C,2,0)</f>
        <v>平民</v>
      </c>
      <c r="F69" s="17">
        <f>VLOOKUP(C69,兵种!B:D,3,0)</f>
        <v>150</v>
      </c>
      <c r="G69" s="17">
        <f>VLOOKUP(C69,兵种!B:F,5,0)</f>
        <v>8</v>
      </c>
      <c r="H69" s="17">
        <f>VLOOKUP(C69,兵种!B:G,6,0)</f>
        <v>4</v>
      </c>
      <c r="I69" s="17">
        <f>VLOOKUP(C69,兵种!B:H,7,0)</f>
        <v>4</v>
      </c>
      <c r="J69" s="23"/>
      <c r="K69" s="23"/>
      <c r="L69" s="23"/>
      <c r="M69" s="15">
        <f t="shared" si="5"/>
        <v>0</v>
      </c>
      <c r="N69" s="39">
        <v>1</v>
      </c>
      <c r="O69" s="1">
        <f t="shared" si="6"/>
        <v>165</v>
      </c>
      <c r="P69" s="1">
        <f t="shared" si="7"/>
        <v>0</v>
      </c>
      <c r="Q69" s="1">
        <f t="shared" si="8"/>
        <v>0</v>
      </c>
      <c r="R69" s="1">
        <f t="shared" si="9"/>
        <v>0</v>
      </c>
    </row>
    <row r="70" spans="2:18">
      <c r="B70" s="15">
        <v>68</v>
      </c>
      <c r="C70" s="23"/>
      <c r="D70" s="3" t="s">
        <v>323</v>
      </c>
      <c r="E70" s="3" t="str">
        <f>VLOOKUP(C70,兵种!B:C,2,0)</f>
        <v>平民</v>
      </c>
      <c r="F70" s="17">
        <f>VLOOKUP(C70,兵种!B:D,3,0)</f>
        <v>150</v>
      </c>
      <c r="G70" s="17">
        <f>VLOOKUP(C70,兵种!B:F,5,0)</f>
        <v>8</v>
      </c>
      <c r="H70" s="17">
        <f>VLOOKUP(C70,兵种!B:G,6,0)</f>
        <v>4</v>
      </c>
      <c r="I70" s="17">
        <f>VLOOKUP(C70,兵种!B:H,7,0)</f>
        <v>4</v>
      </c>
      <c r="J70" s="23"/>
      <c r="K70" s="23"/>
      <c r="L70" s="23"/>
      <c r="M70" s="15">
        <f t="shared" si="5"/>
        <v>0</v>
      </c>
      <c r="N70" s="39">
        <v>1</v>
      </c>
      <c r="O70" s="1">
        <f t="shared" si="6"/>
        <v>165</v>
      </c>
      <c r="P70" s="1">
        <f t="shared" si="7"/>
        <v>0</v>
      </c>
      <c r="Q70" s="1">
        <f t="shared" si="8"/>
        <v>0</v>
      </c>
      <c r="R70" s="1">
        <f t="shared" si="9"/>
        <v>0</v>
      </c>
    </row>
    <row r="71" spans="2:18">
      <c r="B71" s="15">
        <v>69</v>
      </c>
      <c r="C71" s="23"/>
      <c r="D71" s="3" t="s">
        <v>324</v>
      </c>
      <c r="E71" s="3" t="str">
        <f>VLOOKUP(C71,兵种!B:C,2,0)</f>
        <v>平民</v>
      </c>
      <c r="F71" s="17">
        <f>VLOOKUP(C71,兵种!B:D,3,0)</f>
        <v>150</v>
      </c>
      <c r="G71" s="17">
        <f>VLOOKUP(C71,兵种!B:F,5,0)</f>
        <v>8</v>
      </c>
      <c r="H71" s="17">
        <f>VLOOKUP(C71,兵种!B:G,6,0)</f>
        <v>4</v>
      </c>
      <c r="I71" s="17">
        <f>VLOOKUP(C71,兵种!B:H,7,0)</f>
        <v>4</v>
      </c>
      <c r="J71" s="23"/>
      <c r="K71" s="23"/>
      <c r="L71" s="23"/>
      <c r="M71" s="15">
        <f t="shared" si="5"/>
        <v>0</v>
      </c>
      <c r="N71" s="39">
        <v>1</v>
      </c>
      <c r="O71" s="1">
        <f t="shared" si="6"/>
        <v>165</v>
      </c>
      <c r="P71" s="1">
        <f t="shared" si="7"/>
        <v>0</v>
      </c>
      <c r="Q71" s="1">
        <f t="shared" si="8"/>
        <v>0</v>
      </c>
      <c r="R71" s="1">
        <f t="shared" si="9"/>
        <v>0</v>
      </c>
    </row>
    <row r="72" spans="2:18">
      <c r="B72" s="15">
        <v>70</v>
      </c>
      <c r="C72" s="23"/>
      <c r="D72" s="3" t="s">
        <v>325</v>
      </c>
      <c r="E72" s="3" t="str">
        <f>VLOOKUP(C72,兵种!B:C,2,0)</f>
        <v>平民</v>
      </c>
      <c r="F72" s="17">
        <f>VLOOKUP(C72,兵种!B:D,3,0)</f>
        <v>150</v>
      </c>
      <c r="G72" s="17">
        <f>VLOOKUP(C72,兵种!B:F,5,0)</f>
        <v>8</v>
      </c>
      <c r="H72" s="17">
        <f>VLOOKUP(C72,兵种!B:G,6,0)</f>
        <v>4</v>
      </c>
      <c r="I72" s="17">
        <f>VLOOKUP(C72,兵种!B:H,7,0)</f>
        <v>4</v>
      </c>
      <c r="J72" s="23"/>
      <c r="K72" s="23"/>
      <c r="L72" s="23"/>
      <c r="M72" s="15">
        <f t="shared" si="5"/>
        <v>0</v>
      </c>
      <c r="N72" s="39">
        <v>1</v>
      </c>
      <c r="O72" s="1">
        <f t="shared" si="6"/>
        <v>165</v>
      </c>
      <c r="P72" s="1">
        <f t="shared" si="7"/>
        <v>0</v>
      </c>
      <c r="Q72" s="1">
        <f t="shared" si="8"/>
        <v>0</v>
      </c>
      <c r="R72" s="1">
        <f t="shared" si="9"/>
        <v>0</v>
      </c>
    </row>
    <row r="73" spans="2:18">
      <c r="B73" s="15">
        <v>71</v>
      </c>
      <c r="C73" s="23"/>
      <c r="D73" s="3" t="s">
        <v>326</v>
      </c>
      <c r="E73" s="3" t="str">
        <f>VLOOKUP(C73,兵种!B:C,2,0)</f>
        <v>平民</v>
      </c>
      <c r="F73" s="17">
        <f>VLOOKUP(C73,兵种!B:D,3,0)</f>
        <v>150</v>
      </c>
      <c r="G73" s="17">
        <f>VLOOKUP(C73,兵种!B:F,5,0)</f>
        <v>8</v>
      </c>
      <c r="H73" s="17">
        <f>VLOOKUP(C73,兵种!B:G,6,0)</f>
        <v>4</v>
      </c>
      <c r="I73" s="17">
        <f>VLOOKUP(C73,兵种!B:H,7,0)</f>
        <v>4</v>
      </c>
      <c r="J73" s="23"/>
      <c r="K73" s="23"/>
      <c r="L73" s="23"/>
      <c r="M73" s="15">
        <f t="shared" si="5"/>
        <v>0</v>
      </c>
      <c r="N73" s="39">
        <v>1</v>
      </c>
      <c r="O73" s="1">
        <f t="shared" si="6"/>
        <v>165</v>
      </c>
      <c r="P73" s="1">
        <f t="shared" si="7"/>
        <v>0</v>
      </c>
      <c r="Q73" s="1">
        <f t="shared" si="8"/>
        <v>0</v>
      </c>
      <c r="R73" s="1">
        <f t="shared" si="9"/>
        <v>0</v>
      </c>
    </row>
    <row r="74" spans="2:18">
      <c r="B74" s="15">
        <v>72</v>
      </c>
      <c r="C74" s="23"/>
      <c r="D74" s="3" t="s">
        <v>327</v>
      </c>
      <c r="E74" s="3" t="str">
        <f>VLOOKUP(C74,兵种!B:C,2,0)</f>
        <v>平民</v>
      </c>
      <c r="F74" s="17">
        <f>VLOOKUP(C74,兵种!B:D,3,0)</f>
        <v>150</v>
      </c>
      <c r="G74" s="17">
        <f>VLOOKUP(C74,兵种!B:F,5,0)</f>
        <v>8</v>
      </c>
      <c r="H74" s="17">
        <f>VLOOKUP(C74,兵种!B:G,6,0)</f>
        <v>4</v>
      </c>
      <c r="I74" s="17">
        <f>VLOOKUP(C74,兵种!B:H,7,0)</f>
        <v>4</v>
      </c>
      <c r="J74" s="23"/>
      <c r="K74" s="23"/>
      <c r="L74" s="23"/>
      <c r="M74" s="15">
        <f t="shared" si="5"/>
        <v>0</v>
      </c>
      <c r="N74" s="39">
        <v>1</v>
      </c>
      <c r="O74" s="1">
        <f t="shared" si="6"/>
        <v>165</v>
      </c>
      <c r="P74" s="1">
        <f t="shared" si="7"/>
        <v>0</v>
      </c>
      <c r="Q74" s="1">
        <f t="shared" si="8"/>
        <v>0</v>
      </c>
      <c r="R74" s="1">
        <f t="shared" si="9"/>
        <v>0</v>
      </c>
    </row>
    <row r="75" spans="2:18">
      <c r="B75" s="15">
        <v>73</v>
      </c>
      <c r="C75" s="23"/>
      <c r="D75" s="3" t="s">
        <v>328</v>
      </c>
      <c r="E75" s="3" t="str">
        <f>VLOOKUP(C75,兵种!B:C,2,0)</f>
        <v>平民</v>
      </c>
      <c r="F75" s="17">
        <f>VLOOKUP(C75,兵种!B:D,3,0)</f>
        <v>150</v>
      </c>
      <c r="G75" s="17">
        <f>VLOOKUP(C75,兵种!B:F,5,0)</f>
        <v>8</v>
      </c>
      <c r="H75" s="17">
        <f>VLOOKUP(C75,兵种!B:G,6,0)</f>
        <v>4</v>
      </c>
      <c r="I75" s="17">
        <f>VLOOKUP(C75,兵种!B:H,7,0)</f>
        <v>4</v>
      </c>
      <c r="J75" s="23"/>
      <c r="K75" s="23"/>
      <c r="L75" s="23"/>
      <c r="M75" s="15">
        <f t="shared" si="5"/>
        <v>0</v>
      </c>
      <c r="N75" s="39">
        <v>1</v>
      </c>
      <c r="O75" s="1">
        <f t="shared" si="6"/>
        <v>165</v>
      </c>
      <c r="P75" s="1">
        <f t="shared" si="7"/>
        <v>0</v>
      </c>
      <c r="Q75" s="1">
        <f t="shared" si="8"/>
        <v>0</v>
      </c>
      <c r="R75" s="1">
        <f t="shared" si="9"/>
        <v>0</v>
      </c>
    </row>
    <row r="76" spans="2:18">
      <c r="B76" s="15">
        <v>74</v>
      </c>
      <c r="C76" s="23"/>
      <c r="D76" s="3" t="s">
        <v>329</v>
      </c>
      <c r="E76" s="3" t="str">
        <f>VLOOKUP(C76,兵种!B:C,2,0)</f>
        <v>平民</v>
      </c>
      <c r="F76" s="17">
        <f>VLOOKUP(C76,兵种!B:D,3,0)</f>
        <v>150</v>
      </c>
      <c r="G76" s="17">
        <f>VLOOKUP(C76,兵种!B:F,5,0)</f>
        <v>8</v>
      </c>
      <c r="H76" s="17">
        <f>VLOOKUP(C76,兵种!B:G,6,0)</f>
        <v>4</v>
      </c>
      <c r="I76" s="17">
        <f>VLOOKUP(C76,兵种!B:H,7,0)</f>
        <v>4</v>
      </c>
      <c r="J76" s="23"/>
      <c r="K76" s="23"/>
      <c r="L76" s="23"/>
      <c r="M76" s="15">
        <f t="shared" si="5"/>
        <v>0</v>
      </c>
      <c r="N76" s="39">
        <v>1</v>
      </c>
      <c r="O76" s="1">
        <f t="shared" si="6"/>
        <v>165</v>
      </c>
      <c r="P76" s="1">
        <f t="shared" si="7"/>
        <v>0</v>
      </c>
      <c r="Q76" s="1">
        <f t="shared" si="8"/>
        <v>0</v>
      </c>
      <c r="R76" s="1">
        <f t="shared" si="9"/>
        <v>0</v>
      </c>
    </row>
    <row r="77" spans="2:18">
      <c r="B77" s="15">
        <v>75</v>
      </c>
      <c r="C77" s="23"/>
      <c r="D77" s="3" t="s">
        <v>330</v>
      </c>
      <c r="E77" s="3" t="str">
        <f>VLOOKUP(C77,兵种!B:C,2,0)</f>
        <v>平民</v>
      </c>
      <c r="F77" s="17">
        <f>VLOOKUP(C77,兵种!B:D,3,0)</f>
        <v>150</v>
      </c>
      <c r="G77" s="17">
        <f>VLOOKUP(C77,兵种!B:F,5,0)</f>
        <v>8</v>
      </c>
      <c r="H77" s="17">
        <f>VLOOKUP(C77,兵种!B:G,6,0)</f>
        <v>4</v>
      </c>
      <c r="I77" s="17">
        <f>VLOOKUP(C77,兵种!B:H,7,0)</f>
        <v>4</v>
      </c>
      <c r="J77" s="23"/>
      <c r="K77" s="23"/>
      <c r="L77" s="23"/>
      <c r="M77" s="15">
        <f t="shared" si="5"/>
        <v>0</v>
      </c>
      <c r="N77" s="39">
        <v>1</v>
      </c>
      <c r="O77" s="1">
        <f t="shared" si="6"/>
        <v>165</v>
      </c>
      <c r="P77" s="1">
        <f t="shared" si="7"/>
        <v>0</v>
      </c>
      <c r="Q77" s="1">
        <f t="shared" si="8"/>
        <v>0</v>
      </c>
      <c r="R77" s="1">
        <f t="shared" si="9"/>
        <v>0</v>
      </c>
    </row>
    <row r="78" spans="2:18">
      <c r="B78" s="15">
        <v>76</v>
      </c>
      <c r="C78" s="23"/>
      <c r="D78" s="3" t="s">
        <v>331</v>
      </c>
      <c r="E78" s="3" t="str">
        <f>VLOOKUP(C78,兵种!B:C,2,0)</f>
        <v>平民</v>
      </c>
      <c r="F78" s="17">
        <f>VLOOKUP(C78,兵种!B:D,3,0)</f>
        <v>150</v>
      </c>
      <c r="G78" s="17">
        <f>VLOOKUP(C78,兵种!B:F,5,0)</f>
        <v>8</v>
      </c>
      <c r="H78" s="17">
        <f>VLOOKUP(C78,兵种!B:G,6,0)</f>
        <v>4</v>
      </c>
      <c r="I78" s="17">
        <f>VLOOKUP(C78,兵种!B:H,7,0)</f>
        <v>4</v>
      </c>
      <c r="J78" s="23"/>
      <c r="K78" s="23"/>
      <c r="L78" s="23"/>
      <c r="M78" s="15">
        <f t="shared" si="5"/>
        <v>0</v>
      </c>
      <c r="N78" s="39">
        <v>1</v>
      </c>
      <c r="O78" s="1">
        <f t="shared" si="6"/>
        <v>165</v>
      </c>
      <c r="P78" s="1">
        <f t="shared" si="7"/>
        <v>0</v>
      </c>
      <c r="Q78" s="1">
        <f t="shared" si="8"/>
        <v>0</v>
      </c>
      <c r="R78" s="1">
        <f t="shared" si="9"/>
        <v>0</v>
      </c>
    </row>
    <row r="79" spans="2:18">
      <c r="B79" s="15">
        <v>77</v>
      </c>
      <c r="C79" s="23"/>
      <c r="D79" s="3" t="s">
        <v>332</v>
      </c>
      <c r="E79" s="3" t="str">
        <f>VLOOKUP(C79,兵种!B:C,2,0)</f>
        <v>平民</v>
      </c>
      <c r="F79" s="17">
        <f>VLOOKUP(C79,兵种!B:D,3,0)</f>
        <v>150</v>
      </c>
      <c r="G79" s="17">
        <f>VLOOKUP(C79,兵种!B:F,5,0)</f>
        <v>8</v>
      </c>
      <c r="H79" s="17">
        <f>VLOOKUP(C79,兵种!B:G,6,0)</f>
        <v>4</v>
      </c>
      <c r="I79" s="17">
        <f>VLOOKUP(C79,兵种!B:H,7,0)</f>
        <v>4</v>
      </c>
      <c r="J79" s="23"/>
      <c r="K79" s="23"/>
      <c r="L79" s="23"/>
      <c r="M79" s="15">
        <f t="shared" si="5"/>
        <v>0</v>
      </c>
      <c r="N79" s="39">
        <v>1</v>
      </c>
      <c r="O79" s="1">
        <f t="shared" si="6"/>
        <v>165</v>
      </c>
      <c r="P79" s="1">
        <f t="shared" si="7"/>
        <v>0</v>
      </c>
      <c r="Q79" s="1">
        <f t="shared" si="8"/>
        <v>0</v>
      </c>
      <c r="R79" s="1">
        <f t="shared" si="9"/>
        <v>0</v>
      </c>
    </row>
    <row r="80" spans="2:18">
      <c r="B80" s="15">
        <v>78</v>
      </c>
      <c r="C80" s="23"/>
      <c r="D80" s="3" t="s">
        <v>333</v>
      </c>
      <c r="E80" s="3" t="str">
        <f>VLOOKUP(C80,兵种!B:C,2,0)</f>
        <v>平民</v>
      </c>
      <c r="F80" s="17">
        <f>VLOOKUP(C80,兵种!B:D,3,0)</f>
        <v>150</v>
      </c>
      <c r="G80" s="17">
        <f>VLOOKUP(C80,兵种!B:F,5,0)</f>
        <v>8</v>
      </c>
      <c r="H80" s="17">
        <f>VLOOKUP(C80,兵种!B:G,6,0)</f>
        <v>4</v>
      </c>
      <c r="I80" s="17">
        <f>VLOOKUP(C80,兵种!B:H,7,0)</f>
        <v>4</v>
      </c>
      <c r="J80" s="23"/>
      <c r="K80" s="23"/>
      <c r="L80" s="23"/>
      <c r="M80" s="15">
        <f t="shared" si="5"/>
        <v>0</v>
      </c>
      <c r="N80" s="39">
        <v>1</v>
      </c>
      <c r="O80" s="1">
        <f t="shared" si="6"/>
        <v>165</v>
      </c>
      <c r="P80" s="1">
        <f t="shared" si="7"/>
        <v>0</v>
      </c>
      <c r="Q80" s="1">
        <f t="shared" si="8"/>
        <v>0</v>
      </c>
      <c r="R80" s="1">
        <f t="shared" si="9"/>
        <v>0</v>
      </c>
    </row>
    <row r="81" spans="2:18">
      <c r="B81" s="15">
        <v>79</v>
      </c>
      <c r="C81" s="23"/>
      <c r="D81" s="3" t="s">
        <v>334</v>
      </c>
      <c r="E81" s="3" t="str">
        <f>VLOOKUP(C81,兵种!B:C,2,0)</f>
        <v>平民</v>
      </c>
      <c r="F81" s="17">
        <f>VLOOKUP(C81,兵种!B:D,3,0)</f>
        <v>150</v>
      </c>
      <c r="G81" s="17">
        <f>VLOOKUP(C81,兵种!B:F,5,0)</f>
        <v>8</v>
      </c>
      <c r="H81" s="17">
        <f>VLOOKUP(C81,兵种!B:G,6,0)</f>
        <v>4</v>
      </c>
      <c r="I81" s="17">
        <f>VLOOKUP(C81,兵种!B:H,7,0)</f>
        <v>4</v>
      </c>
      <c r="J81" s="23"/>
      <c r="K81" s="23"/>
      <c r="L81" s="23"/>
      <c r="M81" s="15">
        <f t="shared" si="5"/>
        <v>0</v>
      </c>
      <c r="N81" s="39">
        <v>1</v>
      </c>
      <c r="O81" s="1">
        <f t="shared" si="6"/>
        <v>165</v>
      </c>
      <c r="P81" s="1">
        <f t="shared" si="7"/>
        <v>0</v>
      </c>
      <c r="Q81" s="1">
        <f t="shared" si="8"/>
        <v>0</v>
      </c>
      <c r="R81" s="1">
        <f t="shared" si="9"/>
        <v>0</v>
      </c>
    </row>
    <row r="82" spans="2:18">
      <c r="B82" s="15">
        <v>80</v>
      </c>
      <c r="C82" s="23"/>
      <c r="D82" s="3" t="s">
        <v>335</v>
      </c>
      <c r="E82" s="3" t="str">
        <f>VLOOKUP(C82,兵种!B:C,2,0)</f>
        <v>平民</v>
      </c>
      <c r="F82" s="17">
        <f>VLOOKUP(C82,兵种!B:D,3,0)</f>
        <v>150</v>
      </c>
      <c r="G82" s="17">
        <f>VLOOKUP(C82,兵种!B:F,5,0)</f>
        <v>8</v>
      </c>
      <c r="H82" s="17">
        <f>VLOOKUP(C82,兵种!B:G,6,0)</f>
        <v>4</v>
      </c>
      <c r="I82" s="17">
        <f>VLOOKUP(C82,兵种!B:H,7,0)</f>
        <v>4</v>
      </c>
      <c r="J82" s="23"/>
      <c r="K82" s="23"/>
      <c r="L82" s="23"/>
      <c r="M82" s="15">
        <f t="shared" si="5"/>
        <v>0</v>
      </c>
      <c r="N82" s="39">
        <v>1</v>
      </c>
      <c r="O82" s="1">
        <f t="shared" si="6"/>
        <v>165</v>
      </c>
      <c r="P82" s="1">
        <f t="shared" si="7"/>
        <v>0</v>
      </c>
      <c r="Q82" s="1">
        <f t="shared" si="8"/>
        <v>0</v>
      </c>
      <c r="R82" s="1">
        <f t="shared" si="9"/>
        <v>0</v>
      </c>
    </row>
    <row r="83" spans="2:18">
      <c r="B83" s="15">
        <v>81</v>
      </c>
      <c r="C83" s="23"/>
      <c r="D83" s="3" t="s">
        <v>336</v>
      </c>
      <c r="E83" s="3" t="str">
        <f>VLOOKUP(C83,兵种!B:C,2,0)</f>
        <v>平民</v>
      </c>
      <c r="F83" s="17">
        <f>VLOOKUP(C83,兵种!B:D,3,0)</f>
        <v>150</v>
      </c>
      <c r="G83" s="17">
        <f>VLOOKUP(C83,兵种!B:F,5,0)</f>
        <v>8</v>
      </c>
      <c r="H83" s="17">
        <f>VLOOKUP(C83,兵种!B:G,6,0)</f>
        <v>4</v>
      </c>
      <c r="I83" s="17">
        <f>VLOOKUP(C83,兵种!B:H,7,0)</f>
        <v>4</v>
      </c>
      <c r="J83" s="23"/>
      <c r="K83" s="23"/>
      <c r="L83" s="23"/>
      <c r="M83" s="15">
        <f t="shared" si="5"/>
        <v>0</v>
      </c>
      <c r="N83" s="39">
        <v>1</v>
      </c>
      <c r="O83" s="1">
        <f t="shared" si="6"/>
        <v>165</v>
      </c>
      <c r="P83" s="1">
        <f t="shared" si="7"/>
        <v>0</v>
      </c>
      <c r="Q83" s="1">
        <f t="shared" si="8"/>
        <v>0</v>
      </c>
      <c r="R83" s="1">
        <f t="shared" si="9"/>
        <v>0</v>
      </c>
    </row>
    <row r="84" spans="2:18">
      <c r="B84" s="15">
        <v>82</v>
      </c>
      <c r="C84" s="23"/>
      <c r="D84" s="3" t="s">
        <v>337</v>
      </c>
      <c r="E84" s="3" t="str">
        <f>VLOOKUP(C84,兵种!B:C,2,0)</f>
        <v>平民</v>
      </c>
      <c r="F84" s="17">
        <f>VLOOKUP(C84,兵种!B:D,3,0)</f>
        <v>150</v>
      </c>
      <c r="G84" s="17">
        <f>VLOOKUP(C84,兵种!B:F,5,0)</f>
        <v>8</v>
      </c>
      <c r="H84" s="17">
        <f>VLOOKUP(C84,兵种!B:G,6,0)</f>
        <v>4</v>
      </c>
      <c r="I84" s="17">
        <f>VLOOKUP(C84,兵种!B:H,7,0)</f>
        <v>4</v>
      </c>
      <c r="J84" s="23"/>
      <c r="K84" s="23"/>
      <c r="L84" s="23"/>
      <c r="M84" s="15">
        <f t="shared" si="5"/>
        <v>0</v>
      </c>
      <c r="N84" s="39">
        <v>1</v>
      </c>
      <c r="O84" s="1">
        <f t="shared" si="6"/>
        <v>165</v>
      </c>
      <c r="P84" s="1">
        <f t="shared" si="7"/>
        <v>0</v>
      </c>
      <c r="Q84" s="1">
        <f t="shared" si="8"/>
        <v>0</v>
      </c>
      <c r="R84" s="1">
        <f t="shared" si="9"/>
        <v>0</v>
      </c>
    </row>
    <row r="85" spans="2:18">
      <c r="B85" s="15">
        <v>83</v>
      </c>
      <c r="C85" s="23"/>
      <c r="D85" s="3" t="s">
        <v>338</v>
      </c>
      <c r="E85" s="3" t="str">
        <f>VLOOKUP(C85,兵种!B:C,2,0)</f>
        <v>平民</v>
      </c>
      <c r="F85" s="17">
        <f>VLOOKUP(C85,兵种!B:D,3,0)</f>
        <v>150</v>
      </c>
      <c r="G85" s="17">
        <f>VLOOKUP(C85,兵种!B:F,5,0)</f>
        <v>8</v>
      </c>
      <c r="H85" s="17">
        <f>VLOOKUP(C85,兵种!B:G,6,0)</f>
        <v>4</v>
      </c>
      <c r="I85" s="17">
        <f>VLOOKUP(C85,兵种!B:H,7,0)</f>
        <v>4</v>
      </c>
      <c r="J85" s="23"/>
      <c r="K85" s="23"/>
      <c r="L85" s="23"/>
      <c r="M85" s="15">
        <f t="shared" si="5"/>
        <v>0</v>
      </c>
      <c r="N85" s="39">
        <v>1</v>
      </c>
      <c r="O85" s="1">
        <f t="shared" si="6"/>
        <v>165</v>
      </c>
      <c r="P85" s="1">
        <f t="shared" si="7"/>
        <v>0</v>
      </c>
      <c r="Q85" s="1">
        <f t="shared" si="8"/>
        <v>0</v>
      </c>
      <c r="R85" s="1">
        <f t="shared" si="9"/>
        <v>0</v>
      </c>
    </row>
    <row r="86" spans="2:18">
      <c r="B86" s="15">
        <v>84</v>
      </c>
      <c r="C86" s="23"/>
      <c r="D86" s="3" t="s">
        <v>339</v>
      </c>
      <c r="E86" s="3" t="str">
        <f>VLOOKUP(C86,兵种!B:C,2,0)</f>
        <v>平民</v>
      </c>
      <c r="F86" s="17">
        <f>VLOOKUP(C86,兵种!B:D,3,0)</f>
        <v>150</v>
      </c>
      <c r="G86" s="17">
        <f>VLOOKUP(C86,兵种!B:F,5,0)</f>
        <v>8</v>
      </c>
      <c r="H86" s="17">
        <f>VLOOKUP(C86,兵种!B:G,6,0)</f>
        <v>4</v>
      </c>
      <c r="I86" s="17">
        <f>VLOOKUP(C86,兵种!B:H,7,0)</f>
        <v>4</v>
      </c>
      <c r="J86" s="23"/>
      <c r="K86" s="23"/>
      <c r="L86" s="23"/>
      <c r="M86" s="15">
        <f t="shared" si="5"/>
        <v>0</v>
      </c>
      <c r="N86" s="39">
        <v>1</v>
      </c>
      <c r="O86" s="1">
        <f t="shared" si="6"/>
        <v>165</v>
      </c>
      <c r="P86" s="1">
        <f t="shared" si="7"/>
        <v>0</v>
      </c>
      <c r="Q86" s="1">
        <f t="shared" si="8"/>
        <v>0</v>
      </c>
      <c r="R86" s="1">
        <f t="shared" si="9"/>
        <v>0</v>
      </c>
    </row>
    <row r="87" spans="2:18">
      <c r="B87" s="15">
        <v>85</v>
      </c>
      <c r="C87" s="23"/>
      <c r="D87" s="3" t="s">
        <v>340</v>
      </c>
      <c r="E87" s="3" t="str">
        <f>VLOOKUP(C87,兵种!B:C,2,0)</f>
        <v>平民</v>
      </c>
      <c r="F87" s="17">
        <f>VLOOKUP(C87,兵种!B:D,3,0)</f>
        <v>150</v>
      </c>
      <c r="G87" s="17">
        <f>VLOOKUP(C87,兵种!B:F,5,0)</f>
        <v>8</v>
      </c>
      <c r="H87" s="17">
        <f>VLOOKUP(C87,兵种!B:G,6,0)</f>
        <v>4</v>
      </c>
      <c r="I87" s="17">
        <f>VLOOKUP(C87,兵种!B:H,7,0)</f>
        <v>4</v>
      </c>
      <c r="J87" s="23"/>
      <c r="K87" s="23"/>
      <c r="L87" s="23"/>
      <c r="M87" s="15">
        <f t="shared" si="5"/>
        <v>0</v>
      </c>
      <c r="N87" s="39">
        <v>1</v>
      </c>
      <c r="O87" s="1">
        <f t="shared" si="6"/>
        <v>165</v>
      </c>
      <c r="P87" s="1">
        <f t="shared" si="7"/>
        <v>0</v>
      </c>
      <c r="Q87" s="1">
        <f t="shared" si="8"/>
        <v>0</v>
      </c>
      <c r="R87" s="1">
        <f t="shared" si="9"/>
        <v>0</v>
      </c>
    </row>
    <row r="88" spans="2:18">
      <c r="B88" s="15">
        <v>86</v>
      </c>
      <c r="C88" s="23"/>
      <c r="D88" s="3" t="s">
        <v>341</v>
      </c>
      <c r="E88" s="3" t="str">
        <f>VLOOKUP(C88,兵种!B:C,2,0)</f>
        <v>平民</v>
      </c>
      <c r="F88" s="17">
        <f>VLOOKUP(C88,兵种!B:D,3,0)</f>
        <v>150</v>
      </c>
      <c r="G88" s="17">
        <f>VLOOKUP(C88,兵种!B:F,5,0)</f>
        <v>8</v>
      </c>
      <c r="H88" s="17">
        <f>VLOOKUP(C88,兵种!B:G,6,0)</f>
        <v>4</v>
      </c>
      <c r="I88" s="17">
        <f>VLOOKUP(C88,兵种!B:H,7,0)</f>
        <v>4</v>
      </c>
      <c r="J88" s="23"/>
      <c r="K88" s="23"/>
      <c r="L88" s="23"/>
      <c r="M88" s="15">
        <f t="shared" si="5"/>
        <v>0</v>
      </c>
      <c r="N88" s="39">
        <v>1</v>
      </c>
      <c r="O88" s="1">
        <f t="shared" si="6"/>
        <v>165</v>
      </c>
      <c r="P88" s="1">
        <f t="shared" si="7"/>
        <v>0</v>
      </c>
      <c r="Q88" s="1">
        <f t="shared" si="8"/>
        <v>0</v>
      </c>
      <c r="R88" s="1">
        <f t="shared" si="9"/>
        <v>0</v>
      </c>
    </row>
    <row r="89" spans="2:18">
      <c r="B89" s="15">
        <v>87</v>
      </c>
      <c r="C89" s="23"/>
      <c r="D89" s="3" t="s">
        <v>342</v>
      </c>
      <c r="E89" s="3" t="str">
        <f>VLOOKUP(C89,兵种!B:C,2,0)</f>
        <v>平民</v>
      </c>
      <c r="F89" s="17">
        <f>VLOOKUP(C89,兵种!B:D,3,0)</f>
        <v>150</v>
      </c>
      <c r="G89" s="17">
        <f>VLOOKUP(C89,兵种!B:F,5,0)</f>
        <v>8</v>
      </c>
      <c r="H89" s="17">
        <f>VLOOKUP(C89,兵种!B:G,6,0)</f>
        <v>4</v>
      </c>
      <c r="I89" s="17">
        <f>VLOOKUP(C89,兵种!B:H,7,0)</f>
        <v>4</v>
      </c>
      <c r="J89" s="23"/>
      <c r="K89" s="23"/>
      <c r="L89" s="23"/>
      <c r="M89" s="15">
        <f t="shared" si="5"/>
        <v>0</v>
      </c>
      <c r="N89" s="39">
        <v>1</v>
      </c>
      <c r="O89" s="1">
        <f t="shared" si="6"/>
        <v>165</v>
      </c>
      <c r="P89" s="1">
        <f t="shared" si="7"/>
        <v>0</v>
      </c>
      <c r="Q89" s="1">
        <f t="shared" si="8"/>
        <v>0</v>
      </c>
      <c r="R89" s="1">
        <f t="shared" si="9"/>
        <v>0</v>
      </c>
    </row>
    <row r="90" spans="2:18">
      <c r="B90" s="15">
        <v>88</v>
      </c>
      <c r="C90" s="23"/>
      <c r="D90" s="3" t="s">
        <v>343</v>
      </c>
      <c r="E90" s="3" t="str">
        <f>VLOOKUP(C90,兵种!B:C,2,0)</f>
        <v>平民</v>
      </c>
      <c r="F90" s="17">
        <f>VLOOKUP(C90,兵种!B:D,3,0)</f>
        <v>150</v>
      </c>
      <c r="G90" s="17">
        <f>VLOOKUP(C90,兵种!B:F,5,0)</f>
        <v>8</v>
      </c>
      <c r="H90" s="17">
        <f>VLOOKUP(C90,兵种!B:G,6,0)</f>
        <v>4</v>
      </c>
      <c r="I90" s="17">
        <f>VLOOKUP(C90,兵种!B:H,7,0)</f>
        <v>4</v>
      </c>
      <c r="J90" s="23"/>
      <c r="K90" s="23"/>
      <c r="L90" s="23"/>
      <c r="M90" s="15">
        <f t="shared" si="5"/>
        <v>0</v>
      </c>
      <c r="N90" s="39">
        <v>1</v>
      </c>
      <c r="O90" s="1">
        <f t="shared" si="6"/>
        <v>165</v>
      </c>
      <c r="P90" s="1">
        <f t="shared" si="7"/>
        <v>0</v>
      </c>
      <c r="Q90" s="1">
        <f t="shared" si="8"/>
        <v>0</v>
      </c>
      <c r="R90" s="1">
        <f t="shared" si="9"/>
        <v>0</v>
      </c>
    </row>
    <row r="91" spans="2:18">
      <c r="B91" s="15">
        <v>89</v>
      </c>
      <c r="C91" s="23"/>
      <c r="D91" s="3" t="s">
        <v>344</v>
      </c>
      <c r="E91" s="3" t="str">
        <f>VLOOKUP(C91,兵种!B:C,2,0)</f>
        <v>平民</v>
      </c>
      <c r="F91" s="17">
        <f>VLOOKUP(C91,兵种!B:D,3,0)</f>
        <v>150</v>
      </c>
      <c r="G91" s="17">
        <f>VLOOKUP(C91,兵种!B:F,5,0)</f>
        <v>8</v>
      </c>
      <c r="H91" s="17">
        <f>VLOOKUP(C91,兵种!B:G,6,0)</f>
        <v>4</v>
      </c>
      <c r="I91" s="17">
        <f>VLOOKUP(C91,兵种!B:H,7,0)</f>
        <v>4</v>
      </c>
      <c r="J91" s="23"/>
      <c r="K91" s="23"/>
      <c r="L91" s="23"/>
      <c r="M91" s="15">
        <f t="shared" si="5"/>
        <v>0</v>
      </c>
      <c r="N91" s="39">
        <v>1</v>
      </c>
      <c r="O91" s="1">
        <f t="shared" si="6"/>
        <v>165</v>
      </c>
      <c r="P91" s="1">
        <f t="shared" si="7"/>
        <v>0</v>
      </c>
      <c r="Q91" s="1">
        <f t="shared" si="8"/>
        <v>0</v>
      </c>
      <c r="R91" s="1">
        <f t="shared" si="9"/>
        <v>0</v>
      </c>
    </row>
    <row r="92" spans="2:18">
      <c r="B92" s="15">
        <v>90</v>
      </c>
      <c r="C92" s="23"/>
      <c r="D92" s="3" t="s">
        <v>345</v>
      </c>
      <c r="E92" s="3" t="str">
        <f>VLOOKUP(C92,兵种!B:C,2,0)</f>
        <v>平民</v>
      </c>
      <c r="F92" s="17">
        <f>VLOOKUP(C92,兵种!B:D,3,0)</f>
        <v>150</v>
      </c>
      <c r="G92" s="17">
        <f>VLOOKUP(C92,兵种!B:F,5,0)</f>
        <v>8</v>
      </c>
      <c r="H92" s="17">
        <f>VLOOKUP(C92,兵种!B:G,6,0)</f>
        <v>4</v>
      </c>
      <c r="I92" s="17">
        <f>VLOOKUP(C92,兵种!B:H,7,0)</f>
        <v>4</v>
      </c>
      <c r="J92" s="23"/>
      <c r="K92" s="23"/>
      <c r="L92" s="23"/>
      <c r="M92" s="15">
        <f t="shared" si="5"/>
        <v>0</v>
      </c>
      <c r="N92" s="39">
        <v>1</v>
      </c>
      <c r="O92" s="1">
        <f t="shared" si="6"/>
        <v>165</v>
      </c>
      <c r="P92" s="1">
        <f t="shared" si="7"/>
        <v>0</v>
      </c>
      <c r="Q92" s="1">
        <f t="shared" si="8"/>
        <v>0</v>
      </c>
      <c r="R92" s="1">
        <f t="shared" si="9"/>
        <v>0</v>
      </c>
    </row>
    <row r="93" spans="2:18">
      <c r="B93" s="15">
        <v>91</v>
      </c>
      <c r="C93" s="23"/>
      <c r="D93" s="3" t="s">
        <v>346</v>
      </c>
      <c r="E93" s="3" t="str">
        <f>VLOOKUP(C93,兵种!B:C,2,0)</f>
        <v>平民</v>
      </c>
      <c r="F93" s="17">
        <f>VLOOKUP(C93,兵种!B:D,3,0)</f>
        <v>150</v>
      </c>
      <c r="G93" s="17">
        <f>VLOOKUP(C93,兵种!B:F,5,0)</f>
        <v>8</v>
      </c>
      <c r="H93" s="17">
        <f>VLOOKUP(C93,兵种!B:G,6,0)</f>
        <v>4</v>
      </c>
      <c r="I93" s="17">
        <f>VLOOKUP(C93,兵种!B:H,7,0)</f>
        <v>4</v>
      </c>
      <c r="J93" s="23"/>
      <c r="K93" s="23"/>
      <c r="L93" s="23"/>
      <c r="M93" s="15">
        <f t="shared" si="5"/>
        <v>0</v>
      </c>
      <c r="N93" s="39">
        <v>1</v>
      </c>
      <c r="O93" s="1">
        <f t="shared" si="6"/>
        <v>165</v>
      </c>
      <c r="P93" s="1">
        <f t="shared" si="7"/>
        <v>0</v>
      </c>
      <c r="Q93" s="1">
        <f t="shared" si="8"/>
        <v>0</v>
      </c>
      <c r="R93" s="1">
        <f t="shared" si="9"/>
        <v>0</v>
      </c>
    </row>
    <row r="94" spans="2:18">
      <c r="B94" s="15">
        <v>92</v>
      </c>
      <c r="C94" s="23"/>
      <c r="D94" s="3" t="s">
        <v>347</v>
      </c>
      <c r="E94" s="3" t="str">
        <f>VLOOKUP(C94,兵种!B:C,2,0)</f>
        <v>平民</v>
      </c>
      <c r="F94" s="17">
        <f>VLOOKUP(C94,兵种!B:D,3,0)</f>
        <v>150</v>
      </c>
      <c r="G94" s="17">
        <f>VLOOKUP(C94,兵种!B:F,5,0)</f>
        <v>8</v>
      </c>
      <c r="H94" s="17">
        <f>VLOOKUP(C94,兵种!B:G,6,0)</f>
        <v>4</v>
      </c>
      <c r="I94" s="17">
        <f>VLOOKUP(C94,兵种!B:H,7,0)</f>
        <v>4</v>
      </c>
      <c r="J94" s="23"/>
      <c r="K94" s="23"/>
      <c r="L94" s="23"/>
      <c r="M94" s="15">
        <f t="shared" si="5"/>
        <v>0</v>
      </c>
      <c r="N94" s="39">
        <v>1</v>
      </c>
      <c r="O94" s="1">
        <f t="shared" si="6"/>
        <v>165</v>
      </c>
      <c r="P94" s="1">
        <f t="shared" si="7"/>
        <v>0</v>
      </c>
      <c r="Q94" s="1">
        <f t="shared" si="8"/>
        <v>0</v>
      </c>
      <c r="R94" s="1">
        <f t="shared" si="9"/>
        <v>0</v>
      </c>
    </row>
    <row r="95" spans="2:18">
      <c r="B95" s="15">
        <v>93</v>
      </c>
      <c r="C95" s="23"/>
      <c r="D95" s="3" t="s">
        <v>348</v>
      </c>
      <c r="E95" s="3" t="str">
        <f>VLOOKUP(C95,兵种!B:C,2,0)</f>
        <v>平民</v>
      </c>
      <c r="F95" s="17">
        <f>VLOOKUP(C95,兵种!B:D,3,0)</f>
        <v>150</v>
      </c>
      <c r="G95" s="17">
        <f>VLOOKUP(C95,兵种!B:F,5,0)</f>
        <v>8</v>
      </c>
      <c r="H95" s="17">
        <f>VLOOKUP(C95,兵种!B:G,6,0)</f>
        <v>4</v>
      </c>
      <c r="I95" s="17">
        <f>VLOOKUP(C95,兵种!B:H,7,0)</f>
        <v>4</v>
      </c>
      <c r="J95" s="23"/>
      <c r="K95" s="23"/>
      <c r="L95" s="23"/>
      <c r="M95" s="15">
        <f t="shared" si="5"/>
        <v>0</v>
      </c>
      <c r="N95" s="39">
        <v>1</v>
      </c>
      <c r="O95" s="1">
        <f t="shared" si="6"/>
        <v>165</v>
      </c>
      <c r="P95" s="1">
        <f t="shared" si="7"/>
        <v>0</v>
      </c>
      <c r="Q95" s="1">
        <f t="shared" si="8"/>
        <v>0</v>
      </c>
      <c r="R95" s="1">
        <f t="shared" si="9"/>
        <v>0</v>
      </c>
    </row>
    <row r="96" spans="2:18">
      <c r="B96" s="15">
        <v>94</v>
      </c>
      <c r="C96" s="23"/>
      <c r="D96" s="3" t="s">
        <v>349</v>
      </c>
      <c r="E96" s="3" t="str">
        <f>VLOOKUP(C96,兵种!B:C,2,0)</f>
        <v>平民</v>
      </c>
      <c r="F96" s="17">
        <f>VLOOKUP(C96,兵种!B:D,3,0)</f>
        <v>150</v>
      </c>
      <c r="G96" s="17">
        <f>VLOOKUP(C96,兵种!B:F,5,0)</f>
        <v>8</v>
      </c>
      <c r="H96" s="17">
        <f>VLOOKUP(C96,兵种!B:G,6,0)</f>
        <v>4</v>
      </c>
      <c r="I96" s="17">
        <f>VLOOKUP(C96,兵种!B:H,7,0)</f>
        <v>4</v>
      </c>
      <c r="J96" s="23"/>
      <c r="K96" s="23"/>
      <c r="L96" s="23"/>
      <c r="M96" s="15">
        <f t="shared" si="5"/>
        <v>0</v>
      </c>
      <c r="N96" s="39">
        <v>1</v>
      </c>
      <c r="O96" s="1">
        <f t="shared" si="6"/>
        <v>165</v>
      </c>
      <c r="P96" s="1">
        <f t="shared" si="7"/>
        <v>0</v>
      </c>
      <c r="Q96" s="1">
        <f t="shared" si="8"/>
        <v>0</v>
      </c>
      <c r="R96" s="1">
        <f t="shared" si="9"/>
        <v>0</v>
      </c>
    </row>
    <row r="97" spans="2:18">
      <c r="B97" s="15">
        <v>95</v>
      </c>
      <c r="C97" s="23"/>
      <c r="D97" s="3" t="s">
        <v>350</v>
      </c>
      <c r="E97" s="3" t="str">
        <f>VLOOKUP(C97,兵种!B:C,2,0)</f>
        <v>平民</v>
      </c>
      <c r="F97" s="17">
        <f>VLOOKUP(C97,兵种!B:D,3,0)</f>
        <v>150</v>
      </c>
      <c r="G97" s="17">
        <f>VLOOKUP(C97,兵种!B:F,5,0)</f>
        <v>8</v>
      </c>
      <c r="H97" s="17">
        <f>VLOOKUP(C97,兵种!B:G,6,0)</f>
        <v>4</v>
      </c>
      <c r="I97" s="17">
        <f>VLOOKUP(C97,兵种!B:H,7,0)</f>
        <v>4</v>
      </c>
      <c r="J97" s="23"/>
      <c r="K97" s="23"/>
      <c r="L97" s="23"/>
      <c r="M97" s="15">
        <f t="shared" si="5"/>
        <v>0</v>
      </c>
      <c r="N97" s="39">
        <v>1</v>
      </c>
      <c r="O97" s="1">
        <f t="shared" si="6"/>
        <v>165</v>
      </c>
      <c r="P97" s="1">
        <f t="shared" si="7"/>
        <v>0</v>
      </c>
      <c r="Q97" s="1">
        <f t="shared" si="8"/>
        <v>0</v>
      </c>
      <c r="R97" s="1">
        <f t="shared" si="9"/>
        <v>0</v>
      </c>
    </row>
    <row r="98" spans="2:18">
      <c r="B98" s="15">
        <v>96</v>
      </c>
      <c r="C98" s="23"/>
      <c r="D98" s="3" t="s">
        <v>351</v>
      </c>
      <c r="E98" s="3" t="str">
        <f>VLOOKUP(C98,兵种!B:C,2,0)</f>
        <v>平民</v>
      </c>
      <c r="F98" s="17">
        <f>VLOOKUP(C98,兵种!B:D,3,0)</f>
        <v>150</v>
      </c>
      <c r="G98" s="17">
        <f>VLOOKUP(C98,兵种!B:F,5,0)</f>
        <v>8</v>
      </c>
      <c r="H98" s="17">
        <f>VLOOKUP(C98,兵种!B:G,6,0)</f>
        <v>4</v>
      </c>
      <c r="I98" s="17">
        <f>VLOOKUP(C98,兵种!B:H,7,0)</f>
        <v>4</v>
      </c>
      <c r="J98" s="23"/>
      <c r="K98" s="23"/>
      <c r="L98" s="23"/>
      <c r="M98" s="15">
        <f t="shared" si="5"/>
        <v>0</v>
      </c>
      <c r="N98" s="39">
        <v>1</v>
      </c>
      <c r="O98" s="1">
        <f t="shared" si="6"/>
        <v>165</v>
      </c>
      <c r="P98" s="1">
        <f t="shared" si="7"/>
        <v>0</v>
      </c>
      <c r="Q98" s="1">
        <f t="shared" si="8"/>
        <v>0</v>
      </c>
      <c r="R98" s="1">
        <f t="shared" si="9"/>
        <v>0</v>
      </c>
    </row>
    <row r="99" spans="2:18">
      <c r="B99" s="15">
        <v>97</v>
      </c>
      <c r="C99" s="23"/>
      <c r="D99" s="3" t="s">
        <v>352</v>
      </c>
      <c r="E99" s="3" t="str">
        <f>VLOOKUP(C99,兵种!B:C,2,0)</f>
        <v>平民</v>
      </c>
      <c r="F99" s="17">
        <f>VLOOKUP(C99,兵种!B:D,3,0)</f>
        <v>150</v>
      </c>
      <c r="G99" s="17">
        <f>VLOOKUP(C99,兵种!B:F,5,0)</f>
        <v>8</v>
      </c>
      <c r="H99" s="17">
        <f>VLOOKUP(C99,兵种!B:G,6,0)</f>
        <v>4</v>
      </c>
      <c r="I99" s="17">
        <f>VLOOKUP(C99,兵种!B:H,7,0)</f>
        <v>4</v>
      </c>
      <c r="J99" s="23"/>
      <c r="K99" s="23"/>
      <c r="L99" s="23"/>
      <c r="M99" s="15">
        <f t="shared" si="5"/>
        <v>0</v>
      </c>
      <c r="N99" s="39">
        <v>1</v>
      </c>
      <c r="O99" s="1">
        <f t="shared" si="6"/>
        <v>165</v>
      </c>
      <c r="P99" s="1">
        <f t="shared" si="7"/>
        <v>0</v>
      </c>
      <c r="Q99" s="1">
        <f t="shared" si="8"/>
        <v>0</v>
      </c>
      <c r="R99" s="1">
        <f t="shared" si="9"/>
        <v>0</v>
      </c>
    </row>
    <row r="100" spans="2:18">
      <c r="B100" s="15">
        <v>98</v>
      </c>
      <c r="C100" s="23"/>
      <c r="D100" s="3" t="s">
        <v>353</v>
      </c>
      <c r="E100" s="3" t="str">
        <f>VLOOKUP(C100,兵种!B:C,2,0)</f>
        <v>平民</v>
      </c>
      <c r="F100" s="17">
        <f>VLOOKUP(C100,兵种!B:D,3,0)</f>
        <v>150</v>
      </c>
      <c r="G100" s="17">
        <f>VLOOKUP(C100,兵种!B:F,5,0)</f>
        <v>8</v>
      </c>
      <c r="H100" s="17">
        <f>VLOOKUP(C100,兵种!B:G,6,0)</f>
        <v>4</v>
      </c>
      <c r="I100" s="17">
        <f>VLOOKUP(C100,兵种!B:H,7,0)</f>
        <v>4</v>
      </c>
      <c r="J100" s="23"/>
      <c r="K100" s="23"/>
      <c r="L100" s="23"/>
      <c r="M100" s="15">
        <f t="shared" si="5"/>
        <v>0</v>
      </c>
      <c r="N100" s="39">
        <v>1</v>
      </c>
      <c r="O100" s="1">
        <f t="shared" si="6"/>
        <v>165</v>
      </c>
      <c r="P100" s="1">
        <f t="shared" si="7"/>
        <v>0</v>
      </c>
      <c r="Q100" s="1">
        <f t="shared" si="8"/>
        <v>0</v>
      </c>
      <c r="R100" s="1">
        <f t="shared" si="9"/>
        <v>0</v>
      </c>
    </row>
    <row r="101" spans="2:18">
      <c r="B101" s="15">
        <v>99</v>
      </c>
      <c r="C101" s="23"/>
      <c r="D101" s="3" t="s">
        <v>354</v>
      </c>
      <c r="E101" s="3" t="str">
        <f>VLOOKUP(C101,兵种!B:C,2,0)</f>
        <v>平民</v>
      </c>
      <c r="F101" s="17">
        <f>VLOOKUP(C101,兵种!B:D,3,0)</f>
        <v>150</v>
      </c>
      <c r="G101" s="17">
        <f>VLOOKUP(C101,兵种!B:F,5,0)</f>
        <v>8</v>
      </c>
      <c r="H101" s="17">
        <f>VLOOKUP(C101,兵种!B:G,6,0)</f>
        <v>4</v>
      </c>
      <c r="I101" s="17">
        <f>VLOOKUP(C101,兵种!B:H,7,0)</f>
        <v>4</v>
      </c>
      <c r="J101" s="23"/>
      <c r="K101" s="23"/>
      <c r="L101" s="23"/>
      <c r="M101" s="15">
        <f t="shared" si="5"/>
        <v>0</v>
      </c>
      <c r="N101" s="39">
        <v>1</v>
      </c>
      <c r="O101" s="1">
        <f t="shared" si="6"/>
        <v>165</v>
      </c>
      <c r="P101" s="1">
        <f t="shared" si="7"/>
        <v>0</v>
      </c>
      <c r="Q101" s="1">
        <f t="shared" si="8"/>
        <v>0</v>
      </c>
      <c r="R101" s="1">
        <f t="shared" si="9"/>
        <v>0</v>
      </c>
    </row>
    <row r="102" spans="2:18">
      <c r="B102" s="15">
        <v>100</v>
      </c>
      <c r="C102" s="23"/>
      <c r="D102" s="3" t="s">
        <v>355</v>
      </c>
      <c r="E102" s="3" t="str">
        <f>VLOOKUP(C102,兵种!B:C,2,0)</f>
        <v>平民</v>
      </c>
      <c r="F102" s="17">
        <f>VLOOKUP(C102,兵种!B:D,3,0)</f>
        <v>150</v>
      </c>
      <c r="G102" s="17">
        <f>VLOOKUP(C102,兵种!B:F,5,0)</f>
        <v>8</v>
      </c>
      <c r="H102" s="17">
        <f>VLOOKUP(C102,兵种!B:G,6,0)</f>
        <v>4</v>
      </c>
      <c r="I102" s="17">
        <f>VLOOKUP(C102,兵种!B:H,7,0)</f>
        <v>4</v>
      </c>
      <c r="J102" s="23"/>
      <c r="K102" s="23"/>
      <c r="L102" s="23"/>
      <c r="M102" s="15">
        <f t="shared" si="5"/>
        <v>0</v>
      </c>
      <c r="N102" s="39">
        <v>1</v>
      </c>
      <c r="O102" s="1">
        <f t="shared" si="6"/>
        <v>165</v>
      </c>
      <c r="P102" s="1">
        <f t="shared" si="7"/>
        <v>0</v>
      </c>
      <c r="Q102" s="1">
        <f t="shared" si="8"/>
        <v>0</v>
      </c>
      <c r="R102" s="1">
        <f t="shared" si="9"/>
        <v>0</v>
      </c>
    </row>
    <row r="103" spans="2:18">
      <c r="B103" s="15">
        <v>101</v>
      </c>
      <c r="C103" s="23"/>
      <c r="D103" s="3" t="s">
        <v>356</v>
      </c>
      <c r="E103" s="3" t="str">
        <f>VLOOKUP(C103,兵种!B:C,2,0)</f>
        <v>平民</v>
      </c>
      <c r="F103" s="17">
        <f>VLOOKUP(C103,兵种!B:D,3,0)</f>
        <v>150</v>
      </c>
      <c r="G103" s="17">
        <f>VLOOKUP(C103,兵种!B:F,5,0)</f>
        <v>8</v>
      </c>
      <c r="H103" s="17">
        <f>VLOOKUP(C103,兵种!B:G,6,0)</f>
        <v>4</v>
      </c>
      <c r="I103" s="17">
        <f>VLOOKUP(C103,兵种!B:H,7,0)</f>
        <v>4</v>
      </c>
      <c r="J103" s="23"/>
      <c r="K103" s="23"/>
      <c r="L103" s="23"/>
      <c r="M103" s="15">
        <f t="shared" si="5"/>
        <v>0</v>
      </c>
      <c r="N103" s="39">
        <v>1</v>
      </c>
      <c r="O103" s="1">
        <f t="shared" si="6"/>
        <v>165</v>
      </c>
      <c r="P103" s="1">
        <f t="shared" si="7"/>
        <v>0</v>
      </c>
      <c r="Q103" s="1">
        <f t="shared" si="8"/>
        <v>0</v>
      </c>
      <c r="R103" s="1">
        <f t="shared" si="9"/>
        <v>0</v>
      </c>
    </row>
    <row r="104" spans="2:18">
      <c r="B104" s="15">
        <v>102</v>
      </c>
      <c r="C104" s="23"/>
      <c r="D104" s="3" t="s">
        <v>357</v>
      </c>
      <c r="E104" s="3" t="str">
        <f>VLOOKUP(C104,兵种!B:C,2,0)</f>
        <v>平民</v>
      </c>
      <c r="F104" s="17">
        <f>VLOOKUP(C104,兵种!B:D,3,0)</f>
        <v>150</v>
      </c>
      <c r="G104" s="17">
        <f>VLOOKUP(C104,兵种!B:F,5,0)</f>
        <v>8</v>
      </c>
      <c r="H104" s="17">
        <f>VLOOKUP(C104,兵种!B:G,6,0)</f>
        <v>4</v>
      </c>
      <c r="I104" s="17">
        <f>VLOOKUP(C104,兵种!B:H,7,0)</f>
        <v>4</v>
      </c>
      <c r="J104" s="23"/>
      <c r="K104" s="23"/>
      <c r="L104" s="23"/>
      <c r="M104" s="15">
        <f t="shared" si="5"/>
        <v>0</v>
      </c>
      <c r="N104" s="39">
        <v>1</v>
      </c>
      <c r="O104" s="1">
        <f t="shared" si="6"/>
        <v>165</v>
      </c>
      <c r="P104" s="1">
        <f t="shared" si="7"/>
        <v>0</v>
      </c>
      <c r="Q104" s="1">
        <f t="shared" si="8"/>
        <v>0</v>
      </c>
      <c r="R104" s="1">
        <f t="shared" si="9"/>
        <v>0</v>
      </c>
    </row>
    <row r="105" spans="2:18">
      <c r="B105" s="15">
        <v>103</v>
      </c>
      <c r="C105" s="23"/>
      <c r="D105" s="3" t="s">
        <v>358</v>
      </c>
      <c r="E105" s="3" t="str">
        <f>VLOOKUP(C105,兵种!B:C,2,0)</f>
        <v>平民</v>
      </c>
      <c r="F105" s="17">
        <f>VLOOKUP(C105,兵种!B:D,3,0)</f>
        <v>150</v>
      </c>
      <c r="G105" s="17">
        <f>VLOOKUP(C105,兵种!B:F,5,0)</f>
        <v>8</v>
      </c>
      <c r="H105" s="17">
        <f>VLOOKUP(C105,兵种!B:G,6,0)</f>
        <v>4</v>
      </c>
      <c r="I105" s="17">
        <f>VLOOKUP(C105,兵种!B:H,7,0)</f>
        <v>4</v>
      </c>
      <c r="J105" s="23"/>
      <c r="K105" s="23"/>
      <c r="L105" s="23"/>
      <c r="M105" s="15">
        <f t="shared" si="5"/>
        <v>0</v>
      </c>
      <c r="N105" s="39">
        <v>1</v>
      </c>
      <c r="O105" s="1">
        <f t="shared" si="6"/>
        <v>165</v>
      </c>
      <c r="P105" s="1">
        <f t="shared" si="7"/>
        <v>0</v>
      </c>
      <c r="Q105" s="1">
        <f t="shared" si="8"/>
        <v>0</v>
      </c>
      <c r="R105" s="1">
        <f t="shared" si="9"/>
        <v>0</v>
      </c>
    </row>
    <row r="106" spans="2:18">
      <c r="B106" s="15">
        <v>104</v>
      </c>
      <c r="C106" s="23"/>
      <c r="D106" s="3" t="s">
        <v>359</v>
      </c>
      <c r="E106" s="3" t="str">
        <f>VLOOKUP(C106,兵种!B:C,2,0)</f>
        <v>平民</v>
      </c>
      <c r="F106" s="17">
        <f>VLOOKUP(C106,兵种!B:D,3,0)</f>
        <v>150</v>
      </c>
      <c r="G106" s="17">
        <f>VLOOKUP(C106,兵种!B:F,5,0)</f>
        <v>8</v>
      </c>
      <c r="H106" s="17">
        <f>VLOOKUP(C106,兵种!B:G,6,0)</f>
        <v>4</v>
      </c>
      <c r="I106" s="17">
        <f>VLOOKUP(C106,兵种!B:H,7,0)</f>
        <v>4</v>
      </c>
      <c r="J106" s="23"/>
      <c r="K106" s="23"/>
      <c r="L106" s="23"/>
      <c r="M106" s="15">
        <f t="shared" si="5"/>
        <v>0</v>
      </c>
      <c r="N106" s="39">
        <v>1</v>
      </c>
      <c r="O106" s="1">
        <f t="shared" si="6"/>
        <v>165</v>
      </c>
      <c r="P106" s="1">
        <f t="shared" si="7"/>
        <v>0</v>
      </c>
      <c r="Q106" s="1">
        <f t="shared" si="8"/>
        <v>0</v>
      </c>
      <c r="R106" s="1">
        <f t="shared" si="9"/>
        <v>0</v>
      </c>
    </row>
    <row r="107" spans="2:18">
      <c r="B107" s="15">
        <v>105</v>
      </c>
      <c r="C107" s="23"/>
      <c r="D107" s="3" t="s">
        <v>360</v>
      </c>
      <c r="E107" s="3" t="str">
        <f>VLOOKUP(C107,兵种!B:C,2,0)</f>
        <v>平民</v>
      </c>
      <c r="F107" s="17">
        <f>VLOOKUP(C107,兵种!B:D,3,0)</f>
        <v>150</v>
      </c>
      <c r="G107" s="17">
        <f>VLOOKUP(C107,兵种!B:F,5,0)</f>
        <v>8</v>
      </c>
      <c r="H107" s="17">
        <f>VLOOKUP(C107,兵种!B:G,6,0)</f>
        <v>4</v>
      </c>
      <c r="I107" s="17">
        <f>VLOOKUP(C107,兵种!B:H,7,0)</f>
        <v>4</v>
      </c>
      <c r="J107" s="23"/>
      <c r="K107" s="23"/>
      <c r="L107" s="23"/>
      <c r="M107" s="15">
        <f t="shared" si="5"/>
        <v>0</v>
      </c>
      <c r="N107" s="39">
        <v>1</v>
      </c>
      <c r="O107" s="1">
        <f t="shared" si="6"/>
        <v>165</v>
      </c>
      <c r="P107" s="1">
        <f t="shared" si="7"/>
        <v>0</v>
      </c>
      <c r="Q107" s="1">
        <f t="shared" si="8"/>
        <v>0</v>
      </c>
      <c r="R107" s="1">
        <f t="shared" si="9"/>
        <v>0</v>
      </c>
    </row>
    <row r="108" spans="2:18">
      <c r="B108" s="15">
        <v>106</v>
      </c>
      <c r="C108" s="23"/>
      <c r="D108" s="3" t="s">
        <v>361</v>
      </c>
      <c r="E108" s="3" t="str">
        <f>VLOOKUP(C108,兵种!B:C,2,0)</f>
        <v>平民</v>
      </c>
      <c r="F108" s="17">
        <f>VLOOKUP(C108,兵种!B:D,3,0)</f>
        <v>150</v>
      </c>
      <c r="G108" s="17">
        <f>VLOOKUP(C108,兵种!B:F,5,0)</f>
        <v>8</v>
      </c>
      <c r="H108" s="17">
        <f>VLOOKUP(C108,兵种!B:G,6,0)</f>
        <v>4</v>
      </c>
      <c r="I108" s="17">
        <f>VLOOKUP(C108,兵种!B:H,7,0)</f>
        <v>4</v>
      </c>
      <c r="J108" s="23"/>
      <c r="K108" s="23"/>
      <c r="L108" s="23"/>
      <c r="M108" s="15">
        <f t="shared" si="5"/>
        <v>0</v>
      </c>
      <c r="N108" s="39">
        <v>1</v>
      </c>
      <c r="O108" s="1">
        <f t="shared" si="6"/>
        <v>165</v>
      </c>
      <c r="P108" s="1">
        <f t="shared" si="7"/>
        <v>0</v>
      </c>
      <c r="Q108" s="1">
        <f t="shared" si="8"/>
        <v>0</v>
      </c>
      <c r="R108" s="1">
        <f t="shared" si="9"/>
        <v>0</v>
      </c>
    </row>
    <row r="109" spans="2:18">
      <c r="B109" s="15">
        <v>107</v>
      </c>
      <c r="C109" s="23"/>
      <c r="D109" s="3" t="s">
        <v>362</v>
      </c>
      <c r="E109" s="3" t="str">
        <f>VLOOKUP(C109,兵种!B:C,2,0)</f>
        <v>平民</v>
      </c>
      <c r="F109" s="17">
        <f>VLOOKUP(C109,兵种!B:D,3,0)</f>
        <v>150</v>
      </c>
      <c r="G109" s="17">
        <f>VLOOKUP(C109,兵种!B:F,5,0)</f>
        <v>8</v>
      </c>
      <c r="H109" s="17">
        <f>VLOOKUP(C109,兵种!B:G,6,0)</f>
        <v>4</v>
      </c>
      <c r="I109" s="17">
        <f>VLOOKUP(C109,兵种!B:H,7,0)</f>
        <v>4</v>
      </c>
      <c r="J109" s="23"/>
      <c r="K109" s="23"/>
      <c r="L109" s="23"/>
      <c r="M109" s="15">
        <f t="shared" si="5"/>
        <v>0</v>
      </c>
      <c r="N109" s="39">
        <v>1</v>
      </c>
      <c r="O109" s="1">
        <f t="shared" si="6"/>
        <v>165</v>
      </c>
      <c r="P109" s="1">
        <f t="shared" si="7"/>
        <v>0</v>
      </c>
      <c r="Q109" s="1">
        <f t="shared" si="8"/>
        <v>0</v>
      </c>
      <c r="R109" s="1">
        <f t="shared" si="9"/>
        <v>0</v>
      </c>
    </row>
    <row r="110" spans="2:18">
      <c r="B110" s="15">
        <v>108</v>
      </c>
      <c r="C110" s="23"/>
      <c r="D110" s="3" t="s">
        <v>363</v>
      </c>
      <c r="E110" s="3" t="str">
        <f>VLOOKUP(C110,兵种!B:C,2,0)</f>
        <v>平民</v>
      </c>
      <c r="F110" s="17">
        <f>VLOOKUP(C110,兵种!B:D,3,0)</f>
        <v>150</v>
      </c>
      <c r="G110" s="17">
        <f>VLOOKUP(C110,兵种!B:F,5,0)</f>
        <v>8</v>
      </c>
      <c r="H110" s="17">
        <f>VLOOKUP(C110,兵种!B:G,6,0)</f>
        <v>4</v>
      </c>
      <c r="I110" s="17">
        <f>VLOOKUP(C110,兵种!B:H,7,0)</f>
        <v>4</v>
      </c>
      <c r="J110" s="23"/>
      <c r="K110" s="23"/>
      <c r="L110" s="23"/>
      <c r="M110" s="15">
        <f t="shared" si="5"/>
        <v>0</v>
      </c>
      <c r="N110" s="39">
        <v>1</v>
      </c>
      <c r="O110" s="1">
        <f t="shared" si="6"/>
        <v>165</v>
      </c>
      <c r="P110" s="1">
        <f t="shared" si="7"/>
        <v>0</v>
      </c>
      <c r="Q110" s="1">
        <f t="shared" si="8"/>
        <v>0</v>
      </c>
      <c r="R110" s="1">
        <f t="shared" si="9"/>
        <v>0</v>
      </c>
    </row>
    <row r="111" spans="2:18">
      <c r="B111" s="15">
        <v>109</v>
      </c>
      <c r="C111" s="23"/>
      <c r="D111" s="3" t="s">
        <v>364</v>
      </c>
      <c r="E111" s="3" t="str">
        <f>VLOOKUP(C111,兵种!B:C,2,0)</f>
        <v>平民</v>
      </c>
      <c r="F111" s="17">
        <f>VLOOKUP(C111,兵种!B:D,3,0)</f>
        <v>150</v>
      </c>
      <c r="G111" s="17">
        <f>VLOOKUP(C111,兵种!B:F,5,0)</f>
        <v>8</v>
      </c>
      <c r="H111" s="17">
        <f>VLOOKUP(C111,兵种!B:G,6,0)</f>
        <v>4</v>
      </c>
      <c r="I111" s="17">
        <f>VLOOKUP(C111,兵种!B:H,7,0)</f>
        <v>4</v>
      </c>
      <c r="J111" s="23"/>
      <c r="K111" s="23"/>
      <c r="L111" s="23"/>
      <c r="M111" s="15">
        <f t="shared" si="5"/>
        <v>0</v>
      </c>
      <c r="N111" s="39">
        <v>1</v>
      </c>
      <c r="O111" s="1">
        <f t="shared" si="6"/>
        <v>165</v>
      </c>
      <c r="P111" s="1">
        <f t="shared" si="7"/>
        <v>0</v>
      </c>
      <c r="Q111" s="1">
        <f t="shared" si="8"/>
        <v>0</v>
      </c>
      <c r="R111" s="1">
        <f t="shared" si="9"/>
        <v>0</v>
      </c>
    </row>
    <row r="112" spans="2:18">
      <c r="B112" s="15">
        <v>110</v>
      </c>
      <c r="C112" s="23"/>
      <c r="D112" s="3" t="s">
        <v>365</v>
      </c>
      <c r="E112" s="3" t="str">
        <f>VLOOKUP(C112,兵种!B:C,2,0)</f>
        <v>平民</v>
      </c>
      <c r="F112" s="17">
        <f>VLOOKUP(C112,兵种!B:D,3,0)</f>
        <v>150</v>
      </c>
      <c r="G112" s="17">
        <f>VLOOKUP(C112,兵种!B:F,5,0)</f>
        <v>8</v>
      </c>
      <c r="H112" s="17">
        <f>VLOOKUP(C112,兵种!B:G,6,0)</f>
        <v>4</v>
      </c>
      <c r="I112" s="17">
        <f>VLOOKUP(C112,兵种!B:H,7,0)</f>
        <v>4</v>
      </c>
      <c r="J112" s="23"/>
      <c r="K112" s="23"/>
      <c r="L112" s="23"/>
      <c r="M112" s="15">
        <f t="shared" si="5"/>
        <v>0</v>
      </c>
      <c r="N112" s="39">
        <v>1</v>
      </c>
      <c r="O112" s="1">
        <f t="shared" si="6"/>
        <v>165</v>
      </c>
      <c r="P112" s="1">
        <f t="shared" si="7"/>
        <v>0</v>
      </c>
      <c r="Q112" s="1">
        <f t="shared" si="8"/>
        <v>0</v>
      </c>
      <c r="R112" s="1">
        <f t="shared" si="9"/>
        <v>0</v>
      </c>
    </row>
    <row r="113" spans="2:18">
      <c r="B113" s="15">
        <v>111</v>
      </c>
      <c r="C113" s="23"/>
      <c r="D113" s="3" t="s">
        <v>366</v>
      </c>
      <c r="E113" s="3" t="str">
        <f>VLOOKUP(C113,兵种!B:C,2,0)</f>
        <v>平民</v>
      </c>
      <c r="F113" s="17">
        <f>VLOOKUP(C113,兵种!B:D,3,0)</f>
        <v>150</v>
      </c>
      <c r="G113" s="17">
        <f>VLOOKUP(C113,兵种!B:F,5,0)</f>
        <v>8</v>
      </c>
      <c r="H113" s="17">
        <f>VLOOKUP(C113,兵种!B:G,6,0)</f>
        <v>4</v>
      </c>
      <c r="I113" s="17">
        <f>VLOOKUP(C113,兵种!B:H,7,0)</f>
        <v>4</v>
      </c>
      <c r="J113" s="23"/>
      <c r="K113" s="23"/>
      <c r="L113" s="23"/>
      <c r="M113" s="15">
        <f t="shared" si="5"/>
        <v>0</v>
      </c>
      <c r="N113" s="39">
        <v>1</v>
      </c>
      <c r="O113" s="1">
        <f t="shared" si="6"/>
        <v>165</v>
      </c>
      <c r="P113" s="1">
        <f t="shared" si="7"/>
        <v>0</v>
      </c>
      <c r="Q113" s="1">
        <f t="shared" si="8"/>
        <v>0</v>
      </c>
      <c r="R113" s="1">
        <f t="shared" si="9"/>
        <v>0</v>
      </c>
    </row>
    <row r="114" spans="2:18">
      <c r="B114" s="15">
        <v>112</v>
      </c>
      <c r="C114" s="23"/>
      <c r="D114" s="3" t="s">
        <v>367</v>
      </c>
      <c r="E114" s="3" t="str">
        <f>VLOOKUP(C114,兵种!B:C,2,0)</f>
        <v>平民</v>
      </c>
      <c r="F114" s="17">
        <f>VLOOKUP(C114,兵种!B:D,3,0)</f>
        <v>150</v>
      </c>
      <c r="G114" s="17">
        <f>VLOOKUP(C114,兵种!B:F,5,0)</f>
        <v>8</v>
      </c>
      <c r="H114" s="17">
        <f>VLOOKUP(C114,兵种!B:G,6,0)</f>
        <v>4</v>
      </c>
      <c r="I114" s="17">
        <f>VLOOKUP(C114,兵种!B:H,7,0)</f>
        <v>4</v>
      </c>
      <c r="J114" s="23"/>
      <c r="K114" s="23"/>
      <c r="L114" s="23"/>
      <c r="M114" s="15">
        <f t="shared" si="5"/>
        <v>0</v>
      </c>
      <c r="N114" s="39">
        <v>1</v>
      </c>
      <c r="O114" s="1">
        <f t="shared" si="6"/>
        <v>165</v>
      </c>
      <c r="P114" s="1">
        <f t="shared" si="7"/>
        <v>0</v>
      </c>
      <c r="Q114" s="1">
        <f t="shared" si="8"/>
        <v>0</v>
      </c>
      <c r="R114" s="1">
        <f t="shared" si="9"/>
        <v>0</v>
      </c>
    </row>
    <row r="115" spans="2:18">
      <c r="B115" s="15">
        <v>113</v>
      </c>
      <c r="C115" s="23"/>
      <c r="D115" s="3" t="s">
        <v>368</v>
      </c>
      <c r="E115" s="3" t="str">
        <f>VLOOKUP(C115,兵种!B:C,2,0)</f>
        <v>平民</v>
      </c>
      <c r="F115" s="17">
        <f>VLOOKUP(C115,兵种!B:D,3,0)</f>
        <v>150</v>
      </c>
      <c r="G115" s="17">
        <f>VLOOKUP(C115,兵种!B:F,5,0)</f>
        <v>8</v>
      </c>
      <c r="H115" s="17">
        <f>VLOOKUP(C115,兵种!B:G,6,0)</f>
        <v>4</v>
      </c>
      <c r="I115" s="17">
        <f>VLOOKUP(C115,兵种!B:H,7,0)</f>
        <v>4</v>
      </c>
      <c r="J115" s="23"/>
      <c r="K115" s="23"/>
      <c r="L115" s="23"/>
      <c r="M115" s="15">
        <f t="shared" si="5"/>
        <v>0</v>
      </c>
      <c r="N115" s="39">
        <v>1</v>
      </c>
      <c r="O115" s="1">
        <f t="shared" si="6"/>
        <v>165</v>
      </c>
      <c r="P115" s="1">
        <f t="shared" si="7"/>
        <v>0</v>
      </c>
      <c r="Q115" s="1">
        <f t="shared" si="8"/>
        <v>0</v>
      </c>
      <c r="R115" s="1">
        <f t="shared" si="9"/>
        <v>0</v>
      </c>
    </row>
    <row r="116" spans="2:18">
      <c r="B116" s="15">
        <v>114</v>
      </c>
      <c r="C116" s="23"/>
      <c r="D116" s="3" t="s">
        <v>369</v>
      </c>
      <c r="E116" s="3" t="str">
        <f>VLOOKUP(C116,兵种!B:C,2,0)</f>
        <v>平民</v>
      </c>
      <c r="F116" s="17">
        <f>VLOOKUP(C116,兵种!B:D,3,0)</f>
        <v>150</v>
      </c>
      <c r="G116" s="17">
        <f>VLOOKUP(C116,兵种!B:F,5,0)</f>
        <v>8</v>
      </c>
      <c r="H116" s="17">
        <f>VLOOKUP(C116,兵种!B:G,6,0)</f>
        <v>4</v>
      </c>
      <c r="I116" s="17">
        <f>VLOOKUP(C116,兵种!B:H,7,0)</f>
        <v>4</v>
      </c>
      <c r="J116" s="23"/>
      <c r="K116" s="23"/>
      <c r="L116" s="23"/>
      <c r="M116" s="15">
        <f t="shared" si="5"/>
        <v>0</v>
      </c>
      <c r="N116" s="39">
        <v>1</v>
      </c>
      <c r="O116" s="1">
        <f t="shared" si="6"/>
        <v>165</v>
      </c>
      <c r="P116" s="1">
        <f t="shared" si="7"/>
        <v>0</v>
      </c>
      <c r="Q116" s="1">
        <f t="shared" si="8"/>
        <v>0</v>
      </c>
      <c r="R116" s="1">
        <f t="shared" si="9"/>
        <v>0</v>
      </c>
    </row>
    <row r="117" spans="2:18">
      <c r="B117" s="15">
        <v>115</v>
      </c>
      <c r="C117" s="23"/>
      <c r="D117" s="3" t="s">
        <v>370</v>
      </c>
      <c r="E117" s="3" t="str">
        <f>VLOOKUP(C117,兵种!B:C,2,0)</f>
        <v>平民</v>
      </c>
      <c r="F117" s="17">
        <f>VLOOKUP(C117,兵种!B:D,3,0)</f>
        <v>150</v>
      </c>
      <c r="G117" s="17">
        <f>VLOOKUP(C117,兵种!B:F,5,0)</f>
        <v>8</v>
      </c>
      <c r="H117" s="17">
        <f>VLOOKUP(C117,兵种!B:G,6,0)</f>
        <v>4</v>
      </c>
      <c r="I117" s="17">
        <f>VLOOKUP(C117,兵种!B:H,7,0)</f>
        <v>4</v>
      </c>
      <c r="J117" s="23"/>
      <c r="K117" s="23"/>
      <c r="L117" s="23"/>
      <c r="M117" s="15">
        <f t="shared" si="5"/>
        <v>0</v>
      </c>
      <c r="N117" s="39">
        <v>1</v>
      </c>
      <c r="O117" s="1">
        <f t="shared" si="6"/>
        <v>165</v>
      </c>
      <c r="P117" s="1">
        <f t="shared" si="7"/>
        <v>0</v>
      </c>
      <c r="Q117" s="1">
        <f t="shared" si="8"/>
        <v>0</v>
      </c>
      <c r="R117" s="1">
        <f t="shared" si="9"/>
        <v>0</v>
      </c>
    </row>
    <row r="118" spans="2:18">
      <c r="B118" s="15">
        <v>116</v>
      </c>
      <c r="C118" s="23"/>
      <c r="D118" s="3" t="s">
        <v>371</v>
      </c>
      <c r="E118" s="3" t="str">
        <f>VLOOKUP(C118,兵种!B:C,2,0)</f>
        <v>平民</v>
      </c>
      <c r="F118" s="17">
        <f>VLOOKUP(C118,兵种!B:D,3,0)</f>
        <v>150</v>
      </c>
      <c r="G118" s="17">
        <f>VLOOKUP(C118,兵种!B:F,5,0)</f>
        <v>8</v>
      </c>
      <c r="H118" s="17">
        <f>VLOOKUP(C118,兵种!B:G,6,0)</f>
        <v>4</v>
      </c>
      <c r="I118" s="17">
        <f>VLOOKUP(C118,兵种!B:H,7,0)</f>
        <v>4</v>
      </c>
      <c r="J118" s="23"/>
      <c r="K118" s="23"/>
      <c r="L118" s="23"/>
      <c r="M118" s="15">
        <f t="shared" si="5"/>
        <v>0</v>
      </c>
      <c r="N118" s="39">
        <v>1</v>
      </c>
      <c r="O118" s="1">
        <f t="shared" si="6"/>
        <v>165</v>
      </c>
      <c r="P118" s="1">
        <f t="shared" si="7"/>
        <v>0</v>
      </c>
      <c r="Q118" s="1">
        <f t="shared" si="8"/>
        <v>0</v>
      </c>
      <c r="R118" s="1">
        <f t="shared" si="9"/>
        <v>0</v>
      </c>
    </row>
    <row r="119" spans="2:18">
      <c r="B119" s="15">
        <v>117</v>
      </c>
      <c r="C119" s="23"/>
      <c r="D119" s="3" t="s">
        <v>372</v>
      </c>
      <c r="E119" s="3" t="str">
        <f>VLOOKUP(C119,兵种!B:C,2,0)</f>
        <v>平民</v>
      </c>
      <c r="F119" s="17">
        <f>VLOOKUP(C119,兵种!B:D,3,0)</f>
        <v>150</v>
      </c>
      <c r="G119" s="17">
        <f>VLOOKUP(C119,兵种!B:F,5,0)</f>
        <v>8</v>
      </c>
      <c r="H119" s="17">
        <f>VLOOKUP(C119,兵种!B:G,6,0)</f>
        <v>4</v>
      </c>
      <c r="I119" s="17">
        <f>VLOOKUP(C119,兵种!B:H,7,0)</f>
        <v>4</v>
      </c>
      <c r="J119" s="23"/>
      <c r="K119" s="23"/>
      <c r="L119" s="23"/>
      <c r="M119" s="15">
        <f t="shared" si="5"/>
        <v>0</v>
      </c>
      <c r="N119" s="39">
        <v>1</v>
      </c>
      <c r="O119" s="1">
        <f t="shared" si="6"/>
        <v>165</v>
      </c>
      <c r="P119" s="1">
        <f t="shared" si="7"/>
        <v>0</v>
      </c>
      <c r="Q119" s="1">
        <f t="shared" si="8"/>
        <v>0</v>
      </c>
      <c r="R119" s="1">
        <f t="shared" si="9"/>
        <v>0</v>
      </c>
    </row>
    <row r="120" spans="2:18">
      <c r="B120" s="15">
        <v>118</v>
      </c>
      <c r="C120" s="23"/>
      <c r="D120" s="3" t="s">
        <v>373</v>
      </c>
      <c r="E120" s="3" t="str">
        <f>VLOOKUP(C120,兵种!B:C,2,0)</f>
        <v>平民</v>
      </c>
      <c r="F120" s="17">
        <f>VLOOKUP(C120,兵种!B:D,3,0)</f>
        <v>150</v>
      </c>
      <c r="G120" s="17">
        <f>VLOOKUP(C120,兵种!B:F,5,0)</f>
        <v>8</v>
      </c>
      <c r="H120" s="17">
        <f>VLOOKUP(C120,兵种!B:G,6,0)</f>
        <v>4</v>
      </c>
      <c r="I120" s="17">
        <f>VLOOKUP(C120,兵种!B:H,7,0)</f>
        <v>4</v>
      </c>
      <c r="J120" s="23"/>
      <c r="K120" s="23"/>
      <c r="L120" s="23"/>
      <c r="M120" s="15">
        <f t="shared" si="5"/>
        <v>0</v>
      </c>
      <c r="N120" s="39">
        <v>1</v>
      </c>
      <c r="O120" s="1">
        <f t="shared" si="6"/>
        <v>165</v>
      </c>
      <c r="P120" s="1">
        <f t="shared" si="7"/>
        <v>0</v>
      </c>
      <c r="Q120" s="1">
        <f t="shared" si="8"/>
        <v>0</v>
      </c>
      <c r="R120" s="1">
        <f t="shared" si="9"/>
        <v>0</v>
      </c>
    </row>
    <row r="121" spans="2:18">
      <c r="B121" s="15">
        <v>119</v>
      </c>
      <c r="C121" s="23"/>
      <c r="D121" s="3" t="s">
        <v>374</v>
      </c>
      <c r="E121" s="3" t="str">
        <f>VLOOKUP(C121,兵种!B:C,2,0)</f>
        <v>平民</v>
      </c>
      <c r="F121" s="17">
        <f>VLOOKUP(C121,兵种!B:D,3,0)</f>
        <v>150</v>
      </c>
      <c r="G121" s="17">
        <f>VLOOKUP(C121,兵种!B:F,5,0)</f>
        <v>8</v>
      </c>
      <c r="H121" s="17">
        <f>VLOOKUP(C121,兵种!B:G,6,0)</f>
        <v>4</v>
      </c>
      <c r="I121" s="17">
        <f>VLOOKUP(C121,兵种!B:H,7,0)</f>
        <v>4</v>
      </c>
      <c r="J121" s="23"/>
      <c r="K121" s="23"/>
      <c r="L121" s="23"/>
      <c r="M121" s="15">
        <f t="shared" si="5"/>
        <v>0</v>
      </c>
      <c r="N121" s="39">
        <v>1</v>
      </c>
      <c r="O121" s="1">
        <f t="shared" si="6"/>
        <v>165</v>
      </c>
      <c r="P121" s="1">
        <f t="shared" si="7"/>
        <v>0</v>
      </c>
      <c r="Q121" s="1">
        <f t="shared" si="8"/>
        <v>0</v>
      </c>
      <c r="R121" s="1">
        <f t="shared" si="9"/>
        <v>0</v>
      </c>
    </row>
    <row r="122" spans="2:18">
      <c r="B122" s="15">
        <v>120</v>
      </c>
      <c r="C122" s="23">
        <v>6</v>
      </c>
      <c r="D122" s="3" t="s">
        <v>375</v>
      </c>
      <c r="E122" s="3" t="str">
        <f>VLOOKUP(C122,兵种!B:C,2,0)</f>
        <v>虎豹骑</v>
      </c>
      <c r="F122" s="17">
        <f>VLOOKUP(C122,兵种!B:D,3,0)</f>
        <v>350</v>
      </c>
      <c r="G122" s="17">
        <f>VLOOKUP(C122,兵种!B:F,5,0)</f>
        <v>11</v>
      </c>
      <c r="H122" s="17">
        <f>VLOOKUP(C122,兵种!B:G,6,0)</f>
        <v>7</v>
      </c>
      <c r="I122" s="17">
        <f>VLOOKUP(C122,兵种!B:H,7,0)</f>
        <v>4</v>
      </c>
      <c r="J122" s="23">
        <v>12</v>
      </c>
      <c r="K122" s="23">
        <v>10</v>
      </c>
      <c r="L122" s="23">
        <v>2</v>
      </c>
      <c r="M122" s="15">
        <f t="shared" si="5"/>
        <v>24</v>
      </c>
      <c r="N122" s="39">
        <v>1</v>
      </c>
      <c r="O122" s="1">
        <f t="shared" si="6"/>
        <v>444</v>
      </c>
      <c r="P122" s="1">
        <f t="shared" si="7"/>
        <v>145</v>
      </c>
      <c r="Q122" s="1">
        <f t="shared" si="8"/>
        <v>77</v>
      </c>
      <c r="R122" s="1">
        <f t="shared" si="9"/>
        <v>8</v>
      </c>
    </row>
    <row r="123" spans="2:18">
      <c r="B123" s="15">
        <v>121</v>
      </c>
      <c r="C123" s="23"/>
      <c r="D123" s="3" t="s">
        <v>376</v>
      </c>
      <c r="E123" s="3" t="str">
        <f>VLOOKUP(C123,兵种!B:C,2,0)</f>
        <v>平民</v>
      </c>
      <c r="F123" s="17">
        <f>VLOOKUP(C123,兵种!B:D,3,0)</f>
        <v>150</v>
      </c>
      <c r="G123" s="17">
        <f>VLOOKUP(C123,兵种!B:F,5,0)</f>
        <v>8</v>
      </c>
      <c r="H123" s="17">
        <f>VLOOKUP(C123,兵种!B:G,6,0)</f>
        <v>4</v>
      </c>
      <c r="I123" s="17">
        <f>VLOOKUP(C123,兵种!B:H,7,0)</f>
        <v>4</v>
      </c>
      <c r="J123" s="23"/>
      <c r="K123" s="23"/>
      <c r="L123" s="23"/>
      <c r="M123" s="15">
        <f t="shared" si="5"/>
        <v>0</v>
      </c>
      <c r="N123" s="39">
        <v>1</v>
      </c>
      <c r="O123" s="1">
        <f t="shared" si="6"/>
        <v>165</v>
      </c>
      <c r="P123" s="1">
        <f t="shared" si="7"/>
        <v>0</v>
      </c>
      <c r="Q123" s="1">
        <f t="shared" si="8"/>
        <v>0</v>
      </c>
      <c r="R123" s="1">
        <f t="shared" si="9"/>
        <v>0</v>
      </c>
    </row>
    <row r="124" spans="2:18">
      <c r="B124" s="15">
        <v>122</v>
      </c>
      <c r="C124" s="23"/>
      <c r="D124" s="3" t="s">
        <v>377</v>
      </c>
      <c r="E124" s="3" t="str">
        <f>VLOOKUP(C124,兵种!B:C,2,0)</f>
        <v>平民</v>
      </c>
      <c r="F124" s="17">
        <f>VLOOKUP(C124,兵种!B:D,3,0)</f>
        <v>150</v>
      </c>
      <c r="G124" s="17">
        <f>VLOOKUP(C124,兵种!B:F,5,0)</f>
        <v>8</v>
      </c>
      <c r="H124" s="17">
        <f>VLOOKUP(C124,兵种!B:G,6,0)</f>
        <v>4</v>
      </c>
      <c r="I124" s="17">
        <f>VLOOKUP(C124,兵种!B:H,7,0)</f>
        <v>4</v>
      </c>
      <c r="J124" s="23"/>
      <c r="K124" s="23"/>
      <c r="L124" s="23"/>
      <c r="M124" s="15">
        <f t="shared" si="5"/>
        <v>0</v>
      </c>
      <c r="N124" s="39">
        <v>1</v>
      </c>
      <c r="O124" s="1">
        <f t="shared" si="6"/>
        <v>165</v>
      </c>
      <c r="P124" s="1">
        <f t="shared" si="7"/>
        <v>0</v>
      </c>
      <c r="Q124" s="1">
        <f t="shared" si="8"/>
        <v>0</v>
      </c>
      <c r="R124" s="1">
        <f t="shared" si="9"/>
        <v>0</v>
      </c>
    </row>
    <row r="125" spans="2:18">
      <c r="B125" s="15">
        <v>123</v>
      </c>
      <c r="C125" s="23"/>
      <c r="D125" s="3" t="s">
        <v>378</v>
      </c>
      <c r="E125" s="3" t="str">
        <f>VLOOKUP(C125,兵种!B:C,2,0)</f>
        <v>平民</v>
      </c>
      <c r="F125" s="17">
        <f>VLOOKUP(C125,兵种!B:D,3,0)</f>
        <v>150</v>
      </c>
      <c r="G125" s="17">
        <f>VLOOKUP(C125,兵种!B:F,5,0)</f>
        <v>8</v>
      </c>
      <c r="H125" s="17">
        <f>VLOOKUP(C125,兵种!B:G,6,0)</f>
        <v>4</v>
      </c>
      <c r="I125" s="17">
        <f>VLOOKUP(C125,兵种!B:H,7,0)</f>
        <v>4</v>
      </c>
      <c r="J125" s="23"/>
      <c r="K125" s="23"/>
      <c r="L125" s="23"/>
      <c r="M125" s="15">
        <f t="shared" si="5"/>
        <v>0</v>
      </c>
      <c r="N125" s="39">
        <v>1</v>
      </c>
      <c r="O125" s="1">
        <f t="shared" si="6"/>
        <v>165</v>
      </c>
      <c r="P125" s="1">
        <f t="shared" si="7"/>
        <v>0</v>
      </c>
      <c r="Q125" s="1">
        <f t="shared" si="8"/>
        <v>0</v>
      </c>
      <c r="R125" s="1">
        <f t="shared" si="9"/>
        <v>0</v>
      </c>
    </row>
    <row r="126" spans="2:18">
      <c r="B126" s="15">
        <v>124</v>
      </c>
      <c r="C126" s="23"/>
      <c r="D126" s="3" t="s">
        <v>379</v>
      </c>
      <c r="E126" s="3" t="str">
        <f>VLOOKUP(C126,兵种!B:C,2,0)</f>
        <v>平民</v>
      </c>
      <c r="F126" s="17">
        <f>VLOOKUP(C126,兵种!B:D,3,0)</f>
        <v>150</v>
      </c>
      <c r="G126" s="17">
        <f>VLOOKUP(C126,兵种!B:F,5,0)</f>
        <v>8</v>
      </c>
      <c r="H126" s="17">
        <f>VLOOKUP(C126,兵种!B:G,6,0)</f>
        <v>4</v>
      </c>
      <c r="I126" s="17">
        <f>VLOOKUP(C126,兵种!B:H,7,0)</f>
        <v>4</v>
      </c>
      <c r="J126" s="23"/>
      <c r="K126" s="23"/>
      <c r="L126" s="23"/>
      <c r="M126" s="15">
        <f t="shared" si="5"/>
        <v>0</v>
      </c>
      <c r="N126" s="39">
        <v>1</v>
      </c>
      <c r="O126" s="1">
        <f t="shared" si="6"/>
        <v>165</v>
      </c>
      <c r="P126" s="1">
        <f t="shared" si="7"/>
        <v>0</v>
      </c>
      <c r="Q126" s="1">
        <f t="shared" si="8"/>
        <v>0</v>
      </c>
      <c r="R126" s="1">
        <f t="shared" si="9"/>
        <v>0</v>
      </c>
    </row>
    <row r="127" spans="2:18">
      <c r="B127" s="15">
        <v>125</v>
      </c>
      <c r="C127" s="23"/>
      <c r="D127" s="3" t="s">
        <v>380</v>
      </c>
      <c r="E127" s="3" t="str">
        <f>VLOOKUP(C127,兵种!B:C,2,0)</f>
        <v>平民</v>
      </c>
      <c r="F127" s="17">
        <f>VLOOKUP(C127,兵种!B:D,3,0)</f>
        <v>150</v>
      </c>
      <c r="G127" s="17">
        <f>VLOOKUP(C127,兵种!B:F,5,0)</f>
        <v>8</v>
      </c>
      <c r="H127" s="17">
        <f>VLOOKUP(C127,兵种!B:G,6,0)</f>
        <v>4</v>
      </c>
      <c r="I127" s="17">
        <f>VLOOKUP(C127,兵种!B:H,7,0)</f>
        <v>4</v>
      </c>
      <c r="J127" s="23"/>
      <c r="K127" s="23"/>
      <c r="L127" s="23"/>
      <c r="M127" s="15">
        <f t="shared" si="5"/>
        <v>0</v>
      </c>
      <c r="N127" s="39">
        <v>1</v>
      </c>
      <c r="O127" s="1">
        <f t="shared" si="6"/>
        <v>165</v>
      </c>
      <c r="P127" s="1">
        <f t="shared" si="7"/>
        <v>0</v>
      </c>
      <c r="Q127" s="1">
        <f t="shared" si="8"/>
        <v>0</v>
      </c>
      <c r="R127" s="1">
        <f t="shared" si="9"/>
        <v>0</v>
      </c>
    </row>
    <row r="128" spans="2:18">
      <c r="B128" s="15">
        <v>126</v>
      </c>
      <c r="C128" s="23"/>
      <c r="D128" s="3" t="s">
        <v>381</v>
      </c>
      <c r="E128" s="3" t="str">
        <f>VLOOKUP(C128,兵种!B:C,2,0)</f>
        <v>平民</v>
      </c>
      <c r="F128" s="17">
        <f>VLOOKUP(C128,兵种!B:D,3,0)</f>
        <v>150</v>
      </c>
      <c r="G128" s="17">
        <f>VLOOKUP(C128,兵种!B:F,5,0)</f>
        <v>8</v>
      </c>
      <c r="H128" s="17">
        <f>VLOOKUP(C128,兵种!B:G,6,0)</f>
        <v>4</v>
      </c>
      <c r="I128" s="17">
        <f>VLOOKUP(C128,兵种!B:H,7,0)</f>
        <v>4</v>
      </c>
      <c r="J128" s="23"/>
      <c r="K128" s="23"/>
      <c r="L128" s="23"/>
      <c r="M128" s="15">
        <f t="shared" si="5"/>
        <v>0</v>
      </c>
      <c r="N128" s="39">
        <v>1</v>
      </c>
      <c r="O128" s="1">
        <f t="shared" si="6"/>
        <v>165</v>
      </c>
      <c r="P128" s="1">
        <f t="shared" si="7"/>
        <v>0</v>
      </c>
      <c r="Q128" s="1">
        <f t="shared" si="8"/>
        <v>0</v>
      </c>
      <c r="R128" s="1">
        <f t="shared" si="9"/>
        <v>0</v>
      </c>
    </row>
    <row r="129" spans="2:18">
      <c r="B129" s="15">
        <v>127</v>
      </c>
      <c r="C129" s="23"/>
      <c r="D129" s="3" t="s">
        <v>382</v>
      </c>
      <c r="E129" s="3" t="str">
        <f>VLOOKUP(C129,兵种!B:C,2,0)</f>
        <v>平民</v>
      </c>
      <c r="F129" s="17">
        <f>VLOOKUP(C129,兵种!B:D,3,0)</f>
        <v>150</v>
      </c>
      <c r="G129" s="17">
        <f>VLOOKUP(C129,兵种!B:F,5,0)</f>
        <v>8</v>
      </c>
      <c r="H129" s="17">
        <f>VLOOKUP(C129,兵种!B:G,6,0)</f>
        <v>4</v>
      </c>
      <c r="I129" s="17">
        <f>VLOOKUP(C129,兵种!B:H,7,0)</f>
        <v>4</v>
      </c>
      <c r="J129" s="23"/>
      <c r="K129" s="23"/>
      <c r="L129" s="23"/>
      <c r="M129" s="15">
        <f t="shared" si="5"/>
        <v>0</v>
      </c>
      <c r="N129" s="39">
        <v>1</v>
      </c>
      <c r="O129" s="1">
        <f t="shared" si="6"/>
        <v>165</v>
      </c>
      <c r="P129" s="1">
        <f t="shared" si="7"/>
        <v>0</v>
      </c>
      <c r="Q129" s="1">
        <f t="shared" si="8"/>
        <v>0</v>
      </c>
      <c r="R129" s="1">
        <f t="shared" si="9"/>
        <v>0</v>
      </c>
    </row>
    <row r="130" spans="2:18">
      <c r="B130" s="15">
        <v>128</v>
      </c>
      <c r="C130" s="23"/>
      <c r="D130" s="3" t="s">
        <v>383</v>
      </c>
      <c r="E130" s="3" t="str">
        <f>VLOOKUP(C130,兵种!B:C,2,0)</f>
        <v>平民</v>
      </c>
      <c r="F130" s="17">
        <f>VLOOKUP(C130,兵种!B:D,3,0)</f>
        <v>150</v>
      </c>
      <c r="G130" s="17">
        <f>VLOOKUP(C130,兵种!B:F,5,0)</f>
        <v>8</v>
      </c>
      <c r="H130" s="17">
        <f>VLOOKUP(C130,兵种!B:G,6,0)</f>
        <v>4</v>
      </c>
      <c r="I130" s="17">
        <f>VLOOKUP(C130,兵种!B:H,7,0)</f>
        <v>4</v>
      </c>
      <c r="J130" s="23"/>
      <c r="K130" s="23"/>
      <c r="L130" s="23"/>
      <c r="M130" s="15">
        <f t="shared" si="5"/>
        <v>0</v>
      </c>
      <c r="N130" s="39">
        <v>1</v>
      </c>
      <c r="O130" s="1">
        <f t="shared" si="6"/>
        <v>165</v>
      </c>
      <c r="P130" s="1">
        <f t="shared" si="7"/>
        <v>0</v>
      </c>
      <c r="Q130" s="1">
        <f t="shared" si="8"/>
        <v>0</v>
      </c>
      <c r="R130" s="1">
        <f t="shared" si="9"/>
        <v>0</v>
      </c>
    </row>
    <row r="131" spans="2:18">
      <c r="B131" s="15">
        <v>129</v>
      </c>
      <c r="C131" s="23"/>
      <c r="D131" s="3" t="s">
        <v>384</v>
      </c>
      <c r="E131" s="3" t="str">
        <f>VLOOKUP(C131,兵种!B:C,2,0)</f>
        <v>平民</v>
      </c>
      <c r="F131" s="17">
        <f>VLOOKUP(C131,兵种!B:D,3,0)</f>
        <v>150</v>
      </c>
      <c r="G131" s="17">
        <f>VLOOKUP(C131,兵种!B:F,5,0)</f>
        <v>8</v>
      </c>
      <c r="H131" s="17">
        <f>VLOOKUP(C131,兵种!B:G,6,0)</f>
        <v>4</v>
      </c>
      <c r="I131" s="17">
        <f>VLOOKUP(C131,兵种!B:H,7,0)</f>
        <v>4</v>
      </c>
      <c r="J131" s="23"/>
      <c r="K131" s="23"/>
      <c r="L131" s="23"/>
      <c r="M131" s="15">
        <f t="shared" si="5"/>
        <v>0</v>
      </c>
      <c r="N131" s="39">
        <v>1</v>
      </c>
      <c r="O131" s="1">
        <f t="shared" si="6"/>
        <v>165</v>
      </c>
      <c r="P131" s="1">
        <f t="shared" si="7"/>
        <v>0</v>
      </c>
      <c r="Q131" s="1">
        <f t="shared" si="8"/>
        <v>0</v>
      </c>
      <c r="R131" s="1">
        <f t="shared" si="9"/>
        <v>0</v>
      </c>
    </row>
    <row r="132" spans="2:18">
      <c r="B132" s="15">
        <v>130</v>
      </c>
      <c r="C132" s="23"/>
      <c r="D132" s="3" t="s">
        <v>385</v>
      </c>
      <c r="E132" s="3" t="str">
        <f>VLOOKUP(C132,兵种!B:C,2,0)</f>
        <v>平民</v>
      </c>
      <c r="F132" s="17">
        <f>VLOOKUP(C132,兵种!B:D,3,0)</f>
        <v>150</v>
      </c>
      <c r="G132" s="17">
        <f>VLOOKUP(C132,兵种!B:F,5,0)</f>
        <v>8</v>
      </c>
      <c r="H132" s="17">
        <f>VLOOKUP(C132,兵种!B:G,6,0)</f>
        <v>4</v>
      </c>
      <c r="I132" s="17">
        <f>VLOOKUP(C132,兵种!B:H,7,0)</f>
        <v>4</v>
      </c>
      <c r="J132" s="23"/>
      <c r="K132" s="23"/>
      <c r="L132" s="23"/>
      <c r="M132" s="15">
        <f t="shared" ref="M132:M179" si="10">SUM(J132:L132)</f>
        <v>0</v>
      </c>
      <c r="N132" s="39">
        <v>1</v>
      </c>
      <c r="O132" s="1">
        <f t="shared" ref="O132:O179" si="11">INT((F132+J132*2+K132*3)*(1+N132/10))</f>
        <v>165</v>
      </c>
      <c r="P132" s="1">
        <f t="shared" ref="P132:P179" si="12">INT(G132*J132*(1+N132/10))</f>
        <v>0</v>
      </c>
      <c r="Q132" s="1">
        <f t="shared" ref="Q132:Q179" si="13">INT(H132*K132*(1+N132/10))</f>
        <v>0</v>
      </c>
      <c r="R132" s="1">
        <f t="shared" ref="R132:R179" si="14">INT(I132*L132*(1+N132/10))</f>
        <v>0</v>
      </c>
    </row>
    <row r="133" spans="2:18">
      <c r="B133" s="15">
        <v>131</v>
      </c>
      <c r="C133" s="23"/>
      <c r="D133" s="3" t="s">
        <v>386</v>
      </c>
      <c r="E133" s="3" t="str">
        <f>VLOOKUP(C133,兵种!B:C,2,0)</f>
        <v>平民</v>
      </c>
      <c r="F133" s="17">
        <f>VLOOKUP(C133,兵种!B:D,3,0)</f>
        <v>150</v>
      </c>
      <c r="G133" s="17">
        <f>VLOOKUP(C133,兵种!B:F,5,0)</f>
        <v>8</v>
      </c>
      <c r="H133" s="17">
        <f>VLOOKUP(C133,兵种!B:G,6,0)</f>
        <v>4</v>
      </c>
      <c r="I133" s="17">
        <f>VLOOKUP(C133,兵种!B:H,7,0)</f>
        <v>4</v>
      </c>
      <c r="J133" s="23"/>
      <c r="K133" s="23"/>
      <c r="L133" s="23"/>
      <c r="M133" s="15">
        <f t="shared" si="10"/>
        <v>0</v>
      </c>
      <c r="N133" s="39">
        <v>1</v>
      </c>
      <c r="O133" s="1">
        <f t="shared" si="11"/>
        <v>165</v>
      </c>
      <c r="P133" s="1">
        <f t="shared" si="12"/>
        <v>0</v>
      </c>
      <c r="Q133" s="1">
        <f t="shared" si="13"/>
        <v>0</v>
      </c>
      <c r="R133" s="1">
        <f t="shared" si="14"/>
        <v>0</v>
      </c>
    </row>
    <row r="134" spans="2:18">
      <c r="B134" s="15">
        <v>132</v>
      </c>
      <c r="C134" s="23"/>
      <c r="D134" s="3" t="s">
        <v>387</v>
      </c>
      <c r="E134" s="3" t="str">
        <f>VLOOKUP(C134,兵种!B:C,2,0)</f>
        <v>平民</v>
      </c>
      <c r="F134" s="17">
        <f>VLOOKUP(C134,兵种!B:D,3,0)</f>
        <v>150</v>
      </c>
      <c r="G134" s="17">
        <f>VLOOKUP(C134,兵种!B:F,5,0)</f>
        <v>8</v>
      </c>
      <c r="H134" s="17">
        <f>VLOOKUP(C134,兵种!B:G,6,0)</f>
        <v>4</v>
      </c>
      <c r="I134" s="17">
        <f>VLOOKUP(C134,兵种!B:H,7,0)</f>
        <v>4</v>
      </c>
      <c r="J134" s="23"/>
      <c r="K134" s="23"/>
      <c r="L134" s="23"/>
      <c r="M134" s="15">
        <f t="shared" si="10"/>
        <v>0</v>
      </c>
      <c r="N134" s="39">
        <v>1</v>
      </c>
      <c r="O134" s="1">
        <f t="shared" si="11"/>
        <v>165</v>
      </c>
      <c r="P134" s="1">
        <f t="shared" si="12"/>
        <v>0</v>
      </c>
      <c r="Q134" s="1">
        <f t="shared" si="13"/>
        <v>0</v>
      </c>
      <c r="R134" s="1">
        <f t="shared" si="14"/>
        <v>0</v>
      </c>
    </row>
    <row r="135" spans="2:18">
      <c r="B135" s="15">
        <v>133</v>
      </c>
      <c r="C135" s="23"/>
      <c r="D135" s="3" t="s">
        <v>388</v>
      </c>
      <c r="E135" s="3" t="str">
        <f>VLOOKUP(C135,兵种!B:C,2,0)</f>
        <v>平民</v>
      </c>
      <c r="F135" s="17">
        <f>VLOOKUP(C135,兵种!B:D,3,0)</f>
        <v>150</v>
      </c>
      <c r="G135" s="17">
        <f>VLOOKUP(C135,兵种!B:F,5,0)</f>
        <v>8</v>
      </c>
      <c r="H135" s="17">
        <f>VLOOKUP(C135,兵种!B:G,6,0)</f>
        <v>4</v>
      </c>
      <c r="I135" s="17">
        <f>VLOOKUP(C135,兵种!B:H,7,0)</f>
        <v>4</v>
      </c>
      <c r="J135" s="23"/>
      <c r="K135" s="23"/>
      <c r="L135" s="23"/>
      <c r="M135" s="15">
        <f t="shared" si="10"/>
        <v>0</v>
      </c>
      <c r="N135" s="39">
        <v>1</v>
      </c>
      <c r="O135" s="1">
        <f t="shared" si="11"/>
        <v>165</v>
      </c>
      <c r="P135" s="1">
        <f t="shared" si="12"/>
        <v>0</v>
      </c>
      <c r="Q135" s="1">
        <f t="shared" si="13"/>
        <v>0</v>
      </c>
      <c r="R135" s="1">
        <f t="shared" si="14"/>
        <v>0</v>
      </c>
    </row>
    <row r="136" spans="2:18">
      <c r="B136" s="15">
        <v>134</v>
      </c>
      <c r="C136" s="23"/>
      <c r="D136" s="3" t="s">
        <v>389</v>
      </c>
      <c r="E136" s="3" t="str">
        <f>VLOOKUP(C136,兵种!B:C,2,0)</f>
        <v>平民</v>
      </c>
      <c r="F136" s="17">
        <f>VLOOKUP(C136,兵种!B:D,3,0)</f>
        <v>150</v>
      </c>
      <c r="G136" s="17">
        <f>VLOOKUP(C136,兵种!B:F,5,0)</f>
        <v>8</v>
      </c>
      <c r="H136" s="17">
        <f>VLOOKUP(C136,兵种!B:G,6,0)</f>
        <v>4</v>
      </c>
      <c r="I136" s="17">
        <f>VLOOKUP(C136,兵种!B:H,7,0)</f>
        <v>4</v>
      </c>
      <c r="J136" s="23"/>
      <c r="K136" s="23"/>
      <c r="L136" s="23"/>
      <c r="M136" s="15">
        <f t="shared" si="10"/>
        <v>0</v>
      </c>
      <c r="N136" s="39">
        <v>1</v>
      </c>
      <c r="O136" s="1">
        <f t="shared" si="11"/>
        <v>165</v>
      </c>
      <c r="P136" s="1">
        <f t="shared" si="12"/>
        <v>0</v>
      </c>
      <c r="Q136" s="1">
        <f t="shared" si="13"/>
        <v>0</v>
      </c>
      <c r="R136" s="1">
        <f t="shared" si="14"/>
        <v>0</v>
      </c>
    </row>
    <row r="137" spans="2:18">
      <c r="B137" s="15">
        <v>135</v>
      </c>
      <c r="C137" s="23"/>
      <c r="D137" s="3" t="s">
        <v>390</v>
      </c>
      <c r="E137" s="3" t="str">
        <f>VLOOKUP(C137,兵种!B:C,2,0)</f>
        <v>平民</v>
      </c>
      <c r="F137" s="17">
        <f>VLOOKUP(C137,兵种!B:D,3,0)</f>
        <v>150</v>
      </c>
      <c r="G137" s="17">
        <f>VLOOKUP(C137,兵种!B:F,5,0)</f>
        <v>8</v>
      </c>
      <c r="H137" s="17">
        <f>VLOOKUP(C137,兵种!B:G,6,0)</f>
        <v>4</v>
      </c>
      <c r="I137" s="17">
        <f>VLOOKUP(C137,兵种!B:H,7,0)</f>
        <v>4</v>
      </c>
      <c r="J137" s="23"/>
      <c r="K137" s="23"/>
      <c r="L137" s="23"/>
      <c r="M137" s="15">
        <f t="shared" si="10"/>
        <v>0</v>
      </c>
      <c r="N137" s="39">
        <v>1</v>
      </c>
      <c r="O137" s="1">
        <f t="shared" si="11"/>
        <v>165</v>
      </c>
      <c r="P137" s="1">
        <f t="shared" si="12"/>
        <v>0</v>
      </c>
      <c r="Q137" s="1">
        <f t="shared" si="13"/>
        <v>0</v>
      </c>
      <c r="R137" s="1">
        <f t="shared" si="14"/>
        <v>0</v>
      </c>
    </row>
    <row r="138" spans="2:18">
      <c r="B138" s="15">
        <v>136</v>
      </c>
      <c r="C138" s="23"/>
      <c r="D138" s="3" t="s">
        <v>391</v>
      </c>
      <c r="E138" s="3" t="str">
        <f>VLOOKUP(C138,兵种!B:C,2,0)</f>
        <v>平民</v>
      </c>
      <c r="F138" s="17">
        <f>VLOOKUP(C138,兵种!B:D,3,0)</f>
        <v>150</v>
      </c>
      <c r="G138" s="17">
        <f>VLOOKUP(C138,兵种!B:F,5,0)</f>
        <v>8</v>
      </c>
      <c r="H138" s="17">
        <f>VLOOKUP(C138,兵种!B:G,6,0)</f>
        <v>4</v>
      </c>
      <c r="I138" s="17">
        <f>VLOOKUP(C138,兵种!B:H,7,0)</f>
        <v>4</v>
      </c>
      <c r="J138" s="23"/>
      <c r="K138" s="23"/>
      <c r="L138" s="23"/>
      <c r="M138" s="15">
        <f t="shared" si="10"/>
        <v>0</v>
      </c>
      <c r="N138" s="39">
        <v>1</v>
      </c>
      <c r="O138" s="1">
        <f t="shared" si="11"/>
        <v>165</v>
      </c>
      <c r="P138" s="1">
        <f t="shared" si="12"/>
        <v>0</v>
      </c>
      <c r="Q138" s="1">
        <f t="shared" si="13"/>
        <v>0</v>
      </c>
      <c r="R138" s="1">
        <f t="shared" si="14"/>
        <v>0</v>
      </c>
    </row>
    <row r="139" spans="2:18">
      <c r="B139" s="15">
        <v>137</v>
      </c>
      <c r="C139" s="23"/>
      <c r="D139" s="3" t="s">
        <v>392</v>
      </c>
      <c r="E139" s="3" t="str">
        <f>VLOOKUP(C139,兵种!B:C,2,0)</f>
        <v>平民</v>
      </c>
      <c r="F139" s="17">
        <f>VLOOKUP(C139,兵种!B:D,3,0)</f>
        <v>150</v>
      </c>
      <c r="G139" s="17">
        <f>VLOOKUP(C139,兵种!B:F,5,0)</f>
        <v>8</v>
      </c>
      <c r="H139" s="17">
        <f>VLOOKUP(C139,兵种!B:G,6,0)</f>
        <v>4</v>
      </c>
      <c r="I139" s="17">
        <f>VLOOKUP(C139,兵种!B:H,7,0)</f>
        <v>4</v>
      </c>
      <c r="J139" s="23"/>
      <c r="K139" s="23"/>
      <c r="L139" s="23"/>
      <c r="M139" s="15">
        <f t="shared" si="10"/>
        <v>0</v>
      </c>
      <c r="N139" s="39">
        <v>1</v>
      </c>
      <c r="O139" s="1">
        <f t="shared" si="11"/>
        <v>165</v>
      </c>
      <c r="P139" s="1">
        <f t="shared" si="12"/>
        <v>0</v>
      </c>
      <c r="Q139" s="1">
        <f t="shared" si="13"/>
        <v>0</v>
      </c>
      <c r="R139" s="1">
        <f t="shared" si="14"/>
        <v>0</v>
      </c>
    </row>
    <row r="140" spans="2:18">
      <c r="B140" s="15">
        <v>138</v>
      </c>
      <c r="C140" s="23"/>
      <c r="D140" s="3" t="s">
        <v>393</v>
      </c>
      <c r="E140" s="3" t="str">
        <f>VLOOKUP(C140,兵种!B:C,2,0)</f>
        <v>平民</v>
      </c>
      <c r="F140" s="17">
        <f>VLOOKUP(C140,兵种!B:D,3,0)</f>
        <v>150</v>
      </c>
      <c r="G140" s="17">
        <f>VLOOKUP(C140,兵种!B:F,5,0)</f>
        <v>8</v>
      </c>
      <c r="H140" s="17">
        <f>VLOOKUP(C140,兵种!B:G,6,0)</f>
        <v>4</v>
      </c>
      <c r="I140" s="17">
        <f>VLOOKUP(C140,兵种!B:H,7,0)</f>
        <v>4</v>
      </c>
      <c r="J140" s="23"/>
      <c r="K140" s="23"/>
      <c r="L140" s="23"/>
      <c r="M140" s="15">
        <f t="shared" si="10"/>
        <v>0</v>
      </c>
      <c r="N140" s="39">
        <v>1</v>
      </c>
      <c r="O140" s="1">
        <f t="shared" si="11"/>
        <v>165</v>
      </c>
      <c r="P140" s="1">
        <f t="shared" si="12"/>
        <v>0</v>
      </c>
      <c r="Q140" s="1">
        <f t="shared" si="13"/>
        <v>0</v>
      </c>
      <c r="R140" s="1">
        <f t="shared" si="14"/>
        <v>0</v>
      </c>
    </row>
    <row r="141" spans="2:18">
      <c r="B141" s="15">
        <v>139</v>
      </c>
      <c r="C141" s="23"/>
      <c r="D141" s="3" t="s">
        <v>394</v>
      </c>
      <c r="E141" s="3" t="str">
        <f>VLOOKUP(C141,兵种!B:C,2,0)</f>
        <v>平民</v>
      </c>
      <c r="F141" s="17">
        <f>VLOOKUP(C141,兵种!B:D,3,0)</f>
        <v>150</v>
      </c>
      <c r="G141" s="17">
        <f>VLOOKUP(C141,兵种!B:F,5,0)</f>
        <v>8</v>
      </c>
      <c r="H141" s="17">
        <f>VLOOKUP(C141,兵种!B:G,6,0)</f>
        <v>4</v>
      </c>
      <c r="I141" s="17">
        <f>VLOOKUP(C141,兵种!B:H,7,0)</f>
        <v>4</v>
      </c>
      <c r="J141" s="23"/>
      <c r="K141" s="23"/>
      <c r="L141" s="23"/>
      <c r="M141" s="15">
        <f t="shared" si="10"/>
        <v>0</v>
      </c>
      <c r="N141" s="39">
        <v>1</v>
      </c>
      <c r="O141" s="1">
        <f t="shared" si="11"/>
        <v>165</v>
      </c>
      <c r="P141" s="1">
        <f t="shared" si="12"/>
        <v>0</v>
      </c>
      <c r="Q141" s="1">
        <f t="shared" si="13"/>
        <v>0</v>
      </c>
      <c r="R141" s="1">
        <f t="shared" si="14"/>
        <v>0</v>
      </c>
    </row>
    <row r="142" spans="2:18">
      <c r="B142" s="15">
        <v>140</v>
      </c>
      <c r="C142" s="23"/>
      <c r="D142" s="3" t="s">
        <v>395</v>
      </c>
      <c r="E142" s="3" t="str">
        <f>VLOOKUP(C142,兵种!B:C,2,0)</f>
        <v>平民</v>
      </c>
      <c r="F142" s="17">
        <f>VLOOKUP(C142,兵种!B:D,3,0)</f>
        <v>150</v>
      </c>
      <c r="G142" s="17">
        <f>VLOOKUP(C142,兵种!B:F,5,0)</f>
        <v>8</v>
      </c>
      <c r="H142" s="17">
        <f>VLOOKUP(C142,兵种!B:G,6,0)</f>
        <v>4</v>
      </c>
      <c r="I142" s="17">
        <f>VLOOKUP(C142,兵种!B:H,7,0)</f>
        <v>4</v>
      </c>
      <c r="J142" s="23"/>
      <c r="K142" s="23"/>
      <c r="L142" s="23"/>
      <c r="M142" s="15">
        <f t="shared" si="10"/>
        <v>0</v>
      </c>
      <c r="N142" s="39">
        <v>1</v>
      </c>
      <c r="O142" s="1">
        <f t="shared" si="11"/>
        <v>165</v>
      </c>
      <c r="P142" s="1">
        <f t="shared" si="12"/>
        <v>0</v>
      </c>
      <c r="Q142" s="1">
        <f t="shared" si="13"/>
        <v>0</v>
      </c>
      <c r="R142" s="1">
        <f t="shared" si="14"/>
        <v>0</v>
      </c>
    </row>
    <row r="143" spans="2:18">
      <c r="B143" s="15">
        <v>141</v>
      </c>
      <c r="C143" s="23"/>
      <c r="D143" s="3" t="s">
        <v>396</v>
      </c>
      <c r="E143" s="3" t="str">
        <f>VLOOKUP(C143,兵种!B:C,2,0)</f>
        <v>平民</v>
      </c>
      <c r="F143" s="17">
        <f>VLOOKUP(C143,兵种!B:D,3,0)</f>
        <v>150</v>
      </c>
      <c r="G143" s="17">
        <f>VLOOKUP(C143,兵种!B:F,5,0)</f>
        <v>8</v>
      </c>
      <c r="H143" s="17">
        <f>VLOOKUP(C143,兵种!B:G,6,0)</f>
        <v>4</v>
      </c>
      <c r="I143" s="17">
        <f>VLOOKUP(C143,兵种!B:H,7,0)</f>
        <v>4</v>
      </c>
      <c r="J143" s="23"/>
      <c r="K143" s="23"/>
      <c r="L143" s="23"/>
      <c r="M143" s="15">
        <f t="shared" si="10"/>
        <v>0</v>
      </c>
      <c r="N143" s="39">
        <v>1</v>
      </c>
      <c r="O143" s="1">
        <f t="shared" si="11"/>
        <v>165</v>
      </c>
      <c r="P143" s="1">
        <f t="shared" si="12"/>
        <v>0</v>
      </c>
      <c r="Q143" s="1">
        <f t="shared" si="13"/>
        <v>0</v>
      </c>
      <c r="R143" s="1">
        <f t="shared" si="14"/>
        <v>0</v>
      </c>
    </row>
    <row r="144" spans="2:18">
      <c r="B144" s="15">
        <v>142</v>
      </c>
      <c r="C144" s="23"/>
      <c r="D144" s="3" t="s">
        <v>397</v>
      </c>
      <c r="E144" s="3" t="str">
        <f>VLOOKUP(C144,兵种!B:C,2,0)</f>
        <v>平民</v>
      </c>
      <c r="F144" s="17">
        <f>VLOOKUP(C144,兵种!B:D,3,0)</f>
        <v>150</v>
      </c>
      <c r="G144" s="17">
        <f>VLOOKUP(C144,兵种!B:F,5,0)</f>
        <v>8</v>
      </c>
      <c r="H144" s="17">
        <f>VLOOKUP(C144,兵种!B:G,6,0)</f>
        <v>4</v>
      </c>
      <c r="I144" s="17">
        <f>VLOOKUP(C144,兵种!B:H,7,0)</f>
        <v>4</v>
      </c>
      <c r="J144" s="23"/>
      <c r="K144" s="23"/>
      <c r="L144" s="23"/>
      <c r="M144" s="15">
        <f t="shared" si="10"/>
        <v>0</v>
      </c>
      <c r="N144" s="39">
        <v>1</v>
      </c>
      <c r="O144" s="1">
        <f t="shared" si="11"/>
        <v>165</v>
      </c>
      <c r="P144" s="1">
        <f t="shared" si="12"/>
        <v>0</v>
      </c>
      <c r="Q144" s="1">
        <f t="shared" si="13"/>
        <v>0</v>
      </c>
      <c r="R144" s="1">
        <f t="shared" si="14"/>
        <v>0</v>
      </c>
    </row>
    <row r="145" spans="2:18">
      <c r="B145" s="15">
        <v>143</v>
      </c>
      <c r="C145" s="23"/>
      <c r="D145" s="3" t="s">
        <v>398</v>
      </c>
      <c r="E145" s="3" t="str">
        <f>VLOOKUP(C145,兵种!B:C,2,0)</f>
        <v>平民</v>
      </c>
      <c r="F145" s="17">
        <f>VLOOKUP(C145,兵种!B:D,3,0)</f>
        <v>150</v>
      </c>
      <c r="G145" s="17">
        <f>VLOOKUP(C145,兵种!B:F,5,0)</f>
        <v>8</v>
      </c>
      <c r="H145" s="17">
        <f>VLOOKUP(C145,兵种!B:G,6,0)</f>
        <v>4</v>
      </c>
      <c r="I145" s="17">
        <f>VLOOKUP(C145,兵种!B:H,7,0)</f>
        <v>4</v>
      </c>
      <c r="J145" s="23"/>
      <c r="K145" s="23"/>
      <c r="L145" s="23"/>
      <c r="M145" s="15">
        <f t="shared" si="10"/>
        <v>0</v>
      </c>
      <c r="N145" s="39">
        <v>1</v>
      </c>
      <c r="O145" s="1">
        <f t="shared" si="11"/>
        <v>165</v>
      </c>
      <c r="P145" s="1">
        <f t="shared" si="12"/>
        <v>0</v>
      </c>
      <c r="Q145" s="1">
        <f t="shared" si="13"/>
        <v>0</v>
      </c>
      <c r="R145" s="1">
        <f t="shared" si="14"/>
        <v>0</v>
      </c>
    </row>
    <row r="146" spans="2:18">
      <c r="B146" s="15">
        <v>144</v>
      </c>
      <c r="C146" s="23"/>
      <c r="D146" s="3" t="s">
        <v>399</v>
      </c>
      <c r="E146" s="3" t="str">
        <f>VLOOKUP(C146,兵种!B:C,2,0)</f>
        <v>平民</v>
      </c>
      <c r="F146" s="17">
        <f>VLOOKUP(C146,兵种!B:D,3,0)</f>
        <v>150</v>
      </c>
      <c r="G146" s="17">
        <f>VLOOKUP(C146,兵种!B:F,5,0)</f>
        <v>8</v>
      </c>
      <c r="H146" s="17">
        <f>VLOOKUP(C146,兵种!B:G,6,0)</f>
        <v>4</v>
      </c>
      <c r="I146" s="17">
        <f>VLOOKUP(C146,兵种!B:H,7,0)</f>
        <v>4</v>
      </c>
      <c r="J146" s="23"/>
      <c r="K146" s="23"/>
      <c r="L146" s="23"/>
      <c r="M146" s="15">
        <f t="shared" si="10"/>
        <v>0</v>
      </c>
      <c r="N146" s="39">
        <v>1</v>
      </c>
      <c r="O146" s="1">
        <f t="shared" si="11"/>
        <v>165</v>
      </c>
      <c r="P146" s="1">
        <f t="shared" si="12"/>
        <v>0</v>
      </c>
      <c r="Q146" s="1">
        <f t="shared" si="13"/>
        <v>0</v>
      </c>
      <c r="R146" s="1">
        <f t="shared" si="14"/>
        <v>0</v>
      </c>
    </row>
    <row r="147" spans="2:18">
      <c r="B147" s="15">
        <v>145</v>
      </c>
      <c r="C147" s="23"/>
      <c r="D147" s="3" t="s">
        <v>400</v>
      </c>
      <c r="E147" s="3" t="str">
        <f>VLOOKUP(C147,兵种!B:C,2,0)</f>
        <v>平民</v>
      </c>
      <c r="F147" s="17">
        <f>VLOOKUP(C147,兵种!B:D,3,0)</f>
        <v>150</v>
      </c>
      <c r="G147" s="17">
        <f>VLOOKUP(C147,兵种!B:F,5,0)</f>
        <v>8</v>
      </c>
      <c r="H147" s="17">
        <f>VLOOKUP(C147,兵种!B:G,6,0)</f>
        <v>4</v>
      </c>
      <c r="I147" s="17">
        <f>VLOOKUP(C147,兵种!B:H,7,0)</f>
        <v>4</v>
      </c>
      <c r="J147" s="23"/>
      <c r="K147" s="23"/>
      <c r="L147" s="23"/>
      <c r="M147" s="15">
        <f t="shared" si="10"/>
        <v>0</v>
      </c>
      <c r="N147" s="39">
        <v>1</v>
      </c>
      <c r="O147" s="1">
        <f t="shared" si="11"/>
        <v>165</v>
      </c>
      <c r="P147" s="1">
        <f t="shared" si="12"/>
        <v>0</v>
      </c>
      <c r="Q147" s="1">
        <f t="shared" si="13"/>
        <v>0</v>
      </c>
      <c r="R147" s="1">
        <f t="shared" si="14"/>
        <v>0</v>
      </c>
    </row>
    <row r="148" spans="2:18">
      <c r="B148" s="15">
        <v>146</v>
      </c>
      <c r="C148" s="23"/>
      <c r="D148" s="3" t="s">
        <v>401</v>
      </c>
      <c r="E148" s="3" t="str">
        <f>VLOOKUP(C148,兵种!B:C,2,0)</f>
        <v>平民</v>
      </c>
      <c r="F148" s="17">
        <f>VLOOKUP(C148,兵种!B:D,3,0)</f>
        <v>150</v>
      </c>
      <c r="G148" s="17">
        <f>VLOOKUP(C148,兵种!B:F,5,0)</f>
        <v>8</v>
      </c>
      <c r="H148" s="17">
        <f>VLOOKUP(C148,兵种!B:G,6,0)</f>
        <v>4</v>
      </c>
      <c r="I148" s="17">
        <f>VLOOKUP(C148,兵种!B:H,7,0)</f>
        <v>4</v>
      </c>
      <c r="J148" s="23"/>
      <c r="K148" s="23"/>
      <c r="L148" s="23"/>
      <c r="M148" s="15">
        <f t="shared" si="10"/>
        <v>0</v>
      </c>
      <c r="N148" s="39">
        <v>1</v>
      </c>
      <c r="O148" s="1">
        <f t="shared" si="11"/>
        <v>165</v>
      </c>
      <c r="P148" s="1">
        <f t="shared" si="12"/>
        <v>0</v>
      </c>
      <c r="Q148" s="1">
        <f t="shared" si="13"/>
        <v>0</v>
      </c>
      <c r="R148" s="1">
        <f t="shared" si="14"/>
        <v>0</v>
      </c>
    </row>
    <row r="149" spans="2:18">
      <c r="B149" s="15">
        <v>147</v>
      </c>
      <c r="C149" s="23"/>
      <c r="D149" s="3" t="s">
        <v>402</v>
      </c>
      <c r="E149" s="3" t="str">
        <f>VLOOKUP(C149,兵种!B:C,2,0)</f>
        <v>平民</v>
      </c>
      <c r="F149" s="17">
        <f>VLOOKUP(C149,兵种!B:D,3,0)</f>
        <v>150</v>
      </c>
      <c r="G149" s="17">
        <f>VLOOKUP(C149,兵种!B:F,5,0)</f>
        <v>8</v>
      </c>
      <c r="H149" s="17">
        <f>VLOOKUP(C149,兵种!B:G,6,0)</f>
        <v>4</v>
      </c>
      <c r="I149" s="17">
        <f>VLOOKUP(C149,兵种!B:H,7,0)</f>
        <v>4</v>
      </c>
      <c r="J149" s="23"/>
      <c r="K149" s="23"/>
      <c r="L149" s="23"/>
      <c r="M149" s="15">
        <f t="shared" si="10"/>
        <v>0</v>
      </c>
      <c r="N149" s="39">
        <v>1</v>
      </c>
      <c r="O149" s="1">
        <f t="shared" si="11"/>
        <v>165</v>
      </c>
      <c r="P149" s="1">
        <f t="shared" si="12"/>
        <v>0</v>
      </c>
      <c r="Q149" s="1">
        <f t="shared" si="13"/>
        <v>0</v>
      </c>
      <c r="R149" s="1">
        <f t="shared" si="14"/>
        <v>0</v>
      </c>
    </row>
    <row r="150" spans="2:18">
      <c r="B150" s="15">
        <v>148</v>
      </c>
      <c r="C150" s="23"/>
      <c r="D150" s="3" t="s">
        <v>403</v>
      </c>
      <c r="E150" s="3" t="str">
        <f>VLOOKUP(C150,兵种!B:C,2,0)</f>
        <v>平民</v>
      </c>
      <c r="F150" s="17">
        <f>VLOOKUP(C150,兵种!B:D,3,0)</f>
        <v>150</v>
      </c>
      <c r="G150" s="17">
        <f>VLOOKUP(C150,兵种!B:F,5,0)</f>
        <v>8</v>
      </c>
      <c r="H150" s="17">
        <f>VLOOKUP(C150,兵种!B:G,6,0)</f>
        <v>4</v>
      </c>
      <c r="I150" s="17">
        <f>VLOOKUP(C150,兵种!B:H,7,0)</f>
        <v>4</v>
      </c>
      <c r="J150" s="23"/>
      <c r="K150" s="23"/>
      <c r="L150" s="23"/>
      <c r="M150" s="15">
        <f t="shared" si="10"/>
        <v>0</v>
      </c>
      <c r="N150" s="39">
        <v>1</v>
      </c>
      <c r="O150" s="1">
        <f t="shared" si="11"/>
        <v>165</v>
      </c>
      <c r="P150" s="1">
        <f t="shared" si="12"/>
        <v>0</v>
      </c>
      <c r="Q150" s="1">
        <f t="shared" si="13"/>
        <v>0</v>
      </c>
      <c r="R150" s="1">
        <f t="shared" si="14"/>
        <v>0</v>
      </c>
    </row>
    <row r="151" spans="2:18">
      <c r="B151" s="15">
        <v>149</v>
      </c>
      <c r="C151" s="23"/>
      <c r="D151" s="3" t="s">
        <v>404</v>
      </c>
      <c r="E151" s="3" t="str">
        <f>VLOOKUP(C151,兵种!B:C,2,0)</f>
        <v>平民</v>
      </c>
      <c r="F151" s="17">
        <f>VLOOKUP(C151,兵种!B:D,3,0)</f>
        <v>150</v>
      </c>
      <c r="G151" s="17">
        <f>VLOOKUP(C151,兵种!B:F,5,0)</f>
        <v>8</v>
      </c>
      <c r="H151" s="17">
        <f>VLOOKUP(C151,兵种!B:G,6,0)</f>
        <v>4</v>
      </c>
      <c r="I151" s="17">
        <f>VLOOKUP(C151,兵种!B:H,7,0)</f>
        <v>4</v>
      </c>
      <c r="J151" s="23"/>
      <c r="K151" s="23"/>
      <c r="L151" s="23"/>
      <c r="M151" s="15">
        <f t="shared" si="10"/>
        <v>0</v>
      </c>
      <c r="N151" s="39">
        <v>1</v>
      </c>
      <c r="O151" s="1">
        <f t="shared" si="11"/>
        <v>165</v>
      </c>
      <c r="P151" s="1">
        <f t="shared" si="12"/>
        <v>0</v>
      </c>
      <c r="Q151" s="1">
        <f t="shared" si="13"/>
        <v>0</v>
      </c>
      <c r="R151" s="1">
        <f t="shared" si="14"/>
        <v>0</v>
      </c>
    </row>
    <row r="152" spans="2:18">
      <c r="B152" s="15">
        <v>150</v>
      </c>
      <c r="C152" s="23"/>
      <c r="D152" s="3" t="s">
        <v>406</v>
      </c>
      <c r="E152" s="3" t="str">
        <f>VLOOKUP(C152,兵种!B:C,2,0)</f>
        <v>平民</v>
      </c>
      <c r="F152" s="17">
        <f>VLOOKUP(C152,兵种!B:D,3,0)</f>
        <v>150</v>
      </c>
      <c r="G152" s="17">
        <f>VLOOKUP(C152,兵种!B:F,5,0)</f>
        <v>8</v>
      </c>
      <c r="H152" s="17">
        <f>VLOOKUP(C152,兵种!B:G,6,0)</f>
        <v>4</v>
      </c>
      <c r="I152" s="17">
        <f>VLOOKUP(C152,兵种!B:H,7,0)</f>
        <v>4</v>
      </c>
      <c r="J152" s="23"/>
      <c r="K152" s="23"/>
      <c r="L152" s="23"/>
      <c r="M152" s="15">
        <f t="shared" si="10"/>
        <v>0</v>
      </c>
      <c r="N152" s="39">
        <v>1</v>
      </c>
      <c r="O152" s="1">
        <f t="shared" si="11"/>
        <v>165</v>
      </c>
      <c r="P152" s="1">
        <f t="shared" si="12"/>
        <v>0</v>
      </c>
      <c r="Q152" s="1">
        <f t="shared" si="13"/>
        <v>0</v>
      </c>
      <c r="R152" s="1">
        <f t="shared" si="14"/>
        <v>0</v>
      </c>
    </row>
    <row r="153" spans="2:18">
      <c r="B153" s="15">
        <v>151</v>
      </c>
      <c r="C153" s="23"/>
      <c r="D153" s="3" t="s">
        <v>405</v>
      </c>
      <c r="E153" s="3" t="str">
        <f>VLOOKUP(C153,兵种!B:C,2,0)</f>
        <v>平民</v>
      </c>
      <c r="F153" s="17">
        <f>VLOOKUP(C153,兵种!B:D,3,0)</f>
        <v>150</v>
      </c>
      <c r="G153" s="17">
        <f>VLOOKUP(C153,兵种!B:F,5,0)</f>
        <v>8</v>
      </c>
      <c r="H153" s="17">
        <f>VLOOKUP(C153,兵种!B:G,6,0)</f>
        <v>4</v>
      </c>
      <c r="I153" s="17">
        <f>VLOOKUP(C153,兵种!B:H,7,0)</f>
        <v>4</v>
      </c>
      <c r="J153" s="23"/>
      <c r="K153" s="23"/>
      <c r="L153" s="23"/>
      <c r="M153" s="15">
        <f t="shared" si="10"/>
        <v>0</v>
      </c>
      <c r="N153" s="39">
        <v>1</v>
      </c>
      <c r="O153" s="1">
        <f t="shared" si="11"/>
        <v>165</v>
      </c>
      <c r="P153" s="1">
        <f t="shared" si="12"/>
        <v>0</v>
      </c>
      <c r="Q153" s="1">
        <f t="shared" si="13"/>
        <v>0</v>
      </c>
      <c r="R153" s="1">
        <f t="shared" si="14"/>
        <v>0</v>
      </c>
    </row>
    <row r="154" spans="2:18">
      <c r="B154" s="15">
        <v>152</v>
      </c>
      <c r="C154" s="23"/>
      <c r="D154" s="3" t="s">
        <v>407</v>
      </c>
      <c r="E154" s="3" t="str">
        <f>VLOOKUP(C154,兵种!B:C,2,0)</f>
        <v>平民</v>
      </c>
      <c r="F154" s="17">
        <f>VLOOKUP(C154,兵种!B:D,3,0)</f>
        <v>150</v>
      </c>
      <c r="G154" s="17">
        <f>VLOOKUP(C154,兵种!B:F,5,0)</f>
        <v>8</v>
      </c>
      <c r="H154" s="17">
        <f>VLOOKUP(C154,兵种!B:G,6,0)</f>
        <v>4</v>
      </c>
      <c r="I154" s="17">
        <f>VLOOKUP(C154,兵种!B:H,7,0)</f>
        <v>4</v>
      </c>
      <c r="J154" s="23"/>
      <c r="K154" s="23"/>
      <c r="L154" s="23"/>
      <c r="M154" s="15">
        <f t="shared" si="10"/>
        <v>0</v>
      </c>
      <c r="N154" s="39">
        <v>1</v>
      </c>
      <c r="O154" s="1">
        <f t="shared" si="11"/>
        <v>165</v>
      </c>
      <c r="P154" s="1">
        <f t="shared" si="12"/>
        <v>0</v>
      </c>
      <c r="Q154" s="1">
        <f t="shared" si="13"/>
        <v>0</v>
      </c>
      <c r="R154" s="1">
        <f t="shared" si="14"/>
        <v>0</v>
      </c>
    </row>
    <row r="155" spans="2:18">
      <c r="B155" s="15">
        <v>153</v>
      </c>
      <c r="C155" s="23"/>
      <c r="D155" s="3" t="s">
        <v>408</v>
      </c>
      <c r="E155" s="3" t="str">
        <f>VLOOKUP(C155,兵种!B:C,2,0)</f>
        <v>平民</v>
      </c>
      <c r="F155" s="17">
        <f>VLOOKUP(C155,兵种!B:D,3,0)</f>
        <v>150</v>
      </c>
      <c r="G155" s="17">
        <f>VLOOKUP(C155,兵种!B:F,5,0)</f>
        <v>8</v>
      </c>
      <c r="H155" s="17">
        <f>VLOOKUP(C155,兵种!B:G,6,0)</f>
        <v>4</v>
      </c>
      <c r="I155" s="17">
        <f>VLOOKUP(C155,兵种!B:H,7,0)</f>
        <v>4</v>
      </c>
      <c r="J155" s="23"/>
      <c r="K155" s="23"/>
      <c r="L155" s="23"/>
      <c r="M155" s="15">
        <f t="shared" si="10"/>
        <v>0</v>
      </c>
      <c r="N155" s="39">
        <v>1</v>
      </c>
      <c r="O155" s="1">
        <f t="shared" si="11"/>
        <v>165</v>
      </c>
      <c r="P155" s="1">
        <f t="shared" si="12"/>
        <v>0</v>
      </c>
      <c r="Q155" s="1">
        <f t="shared" si="13"/>
        <v>0</v>
      </c>
      <c r="R155" s="1">
        <f t="shared" si="14"/>
        <v>0</v>
      </c>
    </row>
    <row r="156" spans="2:18">
      <c r="B156" s="15">
        <v>154</v>
      </c>
      <c r="C156" s="23"/>
      <c r="D156" s="3" t="s">
        <v>409</v>
      </c>
      <c r="E156" s="3" t="str">
        <f>VLOOKUP(C156,兵种!B:C,2,0)</f>
        <v>平民</v>
      </c>
      <c r="F156" s="17">
        <f>VLOOKUP(C156,兵种!B:D,3,0)</f>
        <v>150</v>
      </c>
      <c r="G156" s="17">
        <f>VLOOKUP(C156,兵种!B:F,5,0)</f>
        <v>8</v>
      </c>
      <c r="H156" s="17">
        <f>VLOOKUP(C156,兵种!B:G,6,0)</f>
        <v>4</v>
      </c>
      <c r="I156" s="17">
        <f>VLOOKUP(C156,兵种!B:H,7,0)</f>
        <v>4</v>
      </c>
      <c r="J156" s="23"/>
      <c r="K156" s="23"/>
      <c r="L156" s="23"/>
      <c r="M156" s="15">
        <f t="shared" si="10"/>
        <v>0</v>
      </c>
      <c r="N156" s="39">
        <v>1</v>
      </c>
      <c r="O156" s="1">
        <f t="shared" si="11"/>
        <v>165</v>
      </c>
      <c r="P156" s="1">
        <f t="shared" si="12"/>
        <v>0</v>
      </c>
      <c r="Q156" s="1">
        <f t="shared" si="13"/>
        <v>0</v>
      </c>
      <c r="R156" s="1">
        <f t="shared" si="14"/>
        <v>0</v>
      </c>
    </row>
    <row r="157" spans="2:18">
      <c r="B157" s="15">
        <v>155</v>
      </c>
      <c r="C157" s="23"/>
      <c r="D157" s="3" t="s">
        <v>410</v>
      </c>
      <c r="E157" s="3" t="str">
        <f>VLOOKUP(C157,兵种!B:C,2,0)</f>
        <v>平民</v>
      </c>
      <c r="F157" s="17">
        <f>VLOOKUP(C157,兵种!B:D,3,0)</f>
        <v>150</v>
      </c>
      <c r="G157" s="17">
        <f>VLOOKUP(C157,兵种!B:F,5,0)</f>
        <v>8</v>
      </c>
      <c r="H157" s="17">
        <f>VLOOKUP(C157,兵种!B:G,6,0)</f>
        <v>4</v>
      </c>
      <c r="I157" s="17">
        <f>VLOOKUP(C157,兵种!B:H,7,0)</f>
        <v>4</v>
      </c>
      <c r="J157" s="23"/>
      <c r="K157" s="23"/>
      <c r="L157" s="23"/>
      <c r="M157" s="15">
        <f t="shared" si="10"/>
        <v>0</v>
      </c>
      <c r="N157" s="39">
        <v>1</v>
      </c>
      <c r="O157" s="1">
        <f t="shared" si="11"/>
        <v>165</v>
      </c>
      <c r="P157" s="1">
        <f t="shared" si="12"/>
        <v>0</v>
      </c>
      <c r="Q157" s="1">
        <f t="shared" si="13"/>
        <v>0</v>
      </c>
      <c r="R157" s="1">
        <f t="shared" si="14"/>
        <v>0</v>
      </c>
    </row>
    <row r="158" spans="2:18">
      <c r="B158" s="15">
        <v>156</v>
      </c>
      <c r="C158" s="23"/>
      <c r="D158" s="3" t="s">
        <v>411</v>
      </c>
      <c r="E158" s="3" t="str">
        <f>VLOOKUP(C158,兵种!B:C,2,0)</f>
        <v>平民</v>
      </c>
      <c r="F158" s="17">
        <f>VLOOKUP(C158,兵种!B:D,3,0)</f>
        <v>150</v>
      </c>
      <c r="G158" s="17">
        <f>VLOOKUP(C158,兵种!B:F,5,0)</f>
        <v>8</v>
      </c>
      <c r="H158" s="17">
        <f>VLOOKUP(C158,兵种!B:G,6,0)</f>
        <v>4</v>
      </c>
      <c r="I158" s="17">
        <f>VLOOKUP(C158,兵种!B:H,7,0)</f>
        <v>4</v>
      </c>
      <c r="J158" s="23"/>
      <c r="K158" s="23"/>
      <c r="L158" s="23"/>
      <c r="M158" s="15">
        <f t="shared" si="10"/>
        <v>0</v>
      </c>
      <c r="N158" s="39">
        <v>1</v>
      </c>
      <c r="O158" s="1">
        <f t="shared" si="11"/>
        <v>165</v>
      </c>
      <c r="P158" s="1">
        <f t="shared" si="12"/>
        <v>0</v>
      </c>
      <c r="Q158" s="1">
        <f t="shared" si="13"/>
        <v>0</v>
      </c>
      <c r="R158" s="1">
        <f t="shared" si="14"/>
        <v>0</v>
      </c>
    </row>
    <row r="159" spans="2:18">
      <c r="B159" s="15">
        <v>157</v>
      </c>
      <c r="C159" s="23"/>
      <c r="D159" s="3" t="s">
        <v>412</v>
      </c>
      <c r="E159" s="3" t="str">
        <f>VLOOKUP(C159,兵种!B:C,2,0)</f>
        <v>平民</v>
      </c>
      <c r="F159" s="17">
        <f>VLOOKUP(C159,兵种!B:D,3,0)</f>
        <v>150</v>
      </c>
      <c r="G159" s="17">
        <f>VLOOKUP(C159,兵种!B:F,5,0)</f>
        <v>8</v>
      </c>
      <c r="H159" s="17">
        <f>VLOOKUP(C159,兵种!B:G,6,0)</f>
        <v>4</v>
      </c>
      <c r="I159" s="17">
        <f>VLOOKUP(C159,兵种!B:H,7,0)</f>
        <v>4</v>
      </c>
      <c r="J159" s="23"/>
      <c r="K159" s="23"/>
      <c r="L159" s="23"/>
      <c r="M159" s="15">
        <f t="shared" si="10"/>
        <v>0</v>
      </c>
      <c r="N159" s="39">
        <v>1</v>
      </c>
      <c r="O159" s="1">
        <f t="shared" si="11"/>
        <v>165</v>
      </c>
      <c r="P159" s="1">
        <f t="shared" si="12"/>
        <v>0</v>
      </c>
      <c r="Q159" s="1">
        <f t="shared" si="13"/>
        <v>0</v>
      </c>
      <c r="R159" s="1">
        <f t="shared" si="14"/>
        <v>0</v>
      </c>
    </row>
    <row r="160" spans="2:18">
      <c r="B160" s="15">
        <v>158</v>
      </c>
      <c r="C160" s="23"/>
      <c r="D160" s="3" t="s">
        <v>413</v>
      </c>
      <c r="E160" s="3" t="str">
        <f>VLOOKUP(C160,兵种!B:C,2,0)</f>
        <v>平民</v>
      </c>
      <c r="F160" s="17">
        <f>VLOOKUP(C160,兵种!B:D,3,0)</f>
        <v>150</v>
      </c>
      <c r="G160" s="17">
        <f>VLOOKUP(C160,兵种!B:F,5,0)</f>
        <v>8</v>
      </c>
      <c r="H160" s="17">
        <f>VLOOKUP(C160,兵种!B:G,6,0)</f>
        <v>4</v>
      </c>
      <c r="I160" s="17">
        <f>VLOOKUP(C160,兵种!B:H,7,0)</f>
        <v>4</v>
      </c>
      <c r="J160" s="23"/>
      <c r="K160" s="23"/>
      <c r="L160" s="23"/>
      <c r="M160" s="15">
        <f t="shared" si="10"/>
        <v>0</v>
      </c>
      <c r="N160" s="39">
        <v>1</v>
      </c>
      <c r="O160" s="1">
        <f t="shared" si="11"/>
        <v>165</v>
      </c>
      <c r="P160" s="1">
        <f t="shared" si="12"/>
        <v>0</v>
      </c>
      <c r="Q160" s="1">
        <f t="shared" si="13"/>
        <v>0</v>
      </c>
      <c r="R160" s="1">
        <f t="shared" si="14"/>
        <v>0</v>
      </c>
    </row>
    <row r="161" spans="2:18">
      <c r="B161" s="15">
        <v>159</v>
      </c>
      <c r="C161" s="23"/>
      <c r="D161" s="3" t="s">
        <v>414</v>
      </c>
      <c r="E161" s="3" t="str">
        <f>VLOOKUP(C161,兵种!B:C,2,0)</f>
        <v>平民</v>
      </c>
      <c r="F161" s="17">
        <f>VLOOKUP(C161,兵种!B:D,3,0)</f>
        <v>150</v>
      </c>
      <c r="G161" s="17">
        <f>VLOOKUP(C161,兵种!B:F,5,0)</f>
        <v>8</v>
      </c>
      <c r="H161" s="17">
        <f>VLOOKUP(C161,兵种!B:G,6,0)</f>
        <v>4</v>
      </c>
      <c r="I161" s="17">
        <f>VLOOKUP(C161,兵种!B:H,7,0)</f>
        <v>4</v>
      </c>
      <c r="J161" s="23"/>
      <c r="K161" s="23"/>
      <c r="L161" s="23"/>
      <c r="M161" s="15">
        <f t="shared" si="10"/>
        <v>0</v>
      </c>
      <c r="N161" s="39">
        <v>1</v>
      </c>
      <c r="O161" s="1">
        <f t="shared" si="11"/>
        <v>165</v>
      </c>
      <c r="P161" s="1">
        <f t="shared" si="12"/>
        <v>0</v>
      </c>
      <c r="Q161" s="1">
        <f t="shared" si="13"/>
        <v>0</v>
      </c>
      <c r="R161" s="1">
        <f t="shared" si="14"/>
        <v>0</v>
      </c>
    </row>
    <row r="162" spans="2:18">
      <c r="B162" s="15">
        <v>160</v>
      </c>
      <c r="C162" s="23"/>
      <c r="D162" s="3" t="s">
        <v>415</v>
      </c>
      <c r="E162" s="3" t="str">
        <f>VLOOKUP(C162,兵种!B:C,2,0)</f>
        <v>平民</v>
      </c>
      <c r="F162" s="17">
        <f>VLOOKUP(C162,兵种!B:D,3,0)</f>
        <v>150</v>
      </c>
      <c r="G162" s="17">
        <f>VLOOKUP(C162,兵种!B:F,5,0)</f>
        <v>8</v>
      </c>
      <c r="H162" s="17">
        <f>VLOOKUP(C162,兵种!B:G,6,0)</f>
        <v>4</v>
      </c>
      <c r="I162" s="17">
        <f>VLOOKUP(C162,兵种!B:H,7,0)</f>
        <v>4</v>
      </c>
      <c r="J162" s="23"/>
      <c r="K162" s="23"/>
      <c r="L162" s="23"/>
      <c r="M162" s="15">
        <f t="shared" si="10"/>
        <v>0</v>
      </c>
      <c r="N162" s="39">
        <v>1</v>
      </c>
      <c r="O162" s="1">
        <f t="shared" si="11"/>
        <v>165</v>
      </c>
      <c r="P162" s="1">
        <f t="shared" si="12"/>
        <v>0</v>
      </c>
      <c r="Q162" s="1">
        <f t="shared" si="13"/>
        <v>0</v>
      </c>
      <c r="R162" s="1">
        <f t="shared" si="14"/>
        <v>0</v>
      </c>
    </row>
    <row r="163" spans="2:18">
      <c r="B163" s="15">
        <v>161</v>
      </c>
      <c r="C163" s="23"/>
      <c r="D163" s="3" t="s">
        <v>416</v>
      </c>
      <c r="E163" s="3" t="str">
        <f>VLOOKUP(C163,兵种!B:C,2,0)</f>
        <v>平民</v>
      </c>
      <c r="F163" s="17">
        <f>VLOOKUP(C163,兵种!B:D,3,0)</f>
        <v>150</v>
      </c>
      <c r="G163" s="17">
        <f>VLOOKUP(C163,兵种!B:F,5,0)</f>
        <v>8</v>
      </c>
      <c r="H163" s="17">
        <f>VLOOKUP(C163,兵种!B:G,6,0)</f>
        <v>4</v>
      </c>
      <c r="I163" s="17">
        <f>VLOOKUP(C163,兵种!B:H,7,0)</f>
        <v>4</v>
      </c>
      <c r="J163" s="23"/>
      <c r="K163" s="23"/>
      <c r="L163" s="23"/>
      <c r="M163" s="15">
        <f t="shared" si="10"/>
        <v>0</v>
      </c>
      <c r="N163" s="39">
        <v>1</v>
      </c>
      <c r="O163" s="1">
        <f t="shared" si="11"/>
        <v>165</v>
      </c>
      <c r="P163" s="1">
        <f t="shared" si="12"/>
        <v>0</v>
      </c>
      <c r="Q163" s="1">
        <f t="shared" si="13"/>
        <v>0</v>
      </c>
      <c r="R163" s="1">
        <f t="shared" si="14"/>
        <v>0</v>
      </c>
    </row>
    <row r="164" spans="2:18">
      <c r="B164" s="15">
        <v>162</v>
      </c>
      <c r="C164" s="23"/>
      <c r="D164" s="3" t="s">
        <v>417</v>
      </c>
      <c r="E164" s="3" t="str">
        <f>VLOOKUP(C164,兵种!B:C,2,0)</f>
        <v>平民</v>
      </c>
      <c r="F164" s="17">
        <f>VLOOKUP(C164,兵种!B:D,3,0)</f>
        <v>150</v>
      </c>
      <c r="G164" s="17">
        <f>VLOOKUP(C164,兵种!B:F,5,0)</f>
        <v>8</v>
      </c>
      <c r="H164" s="17">
        <f>VLOOKUP(C164,兵种!B:G,6,0)</f>
        <v>4</v>
      </c>
      <c r="I164" s="17">
        <f>VLOOKUP(C164,兵种!B:H,7,0)</f>
        <v>4</v>
      </c>
      <c r="J164" s="23"/>
      <c r="K164" s="23"/>
      <c r="L164" s="23"/>
      <c r="M164" s="15">
        <f t="shared" si="10"/>
        <v>0</v>
      </c>
      <c r="N164" s="39">
        <v>1</v>
      </c>
      <c r="O164" s="1">
        <f t="shared" si="11"/>
        <v>165</v>
      </c>
      <c r="P164" s="1">
        <f t="shared" si="12"/>
        <v>0</v>
      </c>
      <c r="Q164" s="1">
        <f t="shared" si="13"/>
        <v>0</v>
      </c>
      <c r="R164" s="1">
        <f t="shared" si="14"/>
        <v>0</v>
      </c>
    </row>
    <row r="165" spans="2:18">
      <c r="B165" s="15">
        <v>200</v>
      </c>
      <c r="C165" s="23">
        <v>0</v>
      </c>
      <c r="D165" s="3" t="s">
        <v>418</v>
      </c>
      <c r="E165" s="3" t="str">
        <f>VLOOKUP(C165,兵种!B:C,2,0)</f>
        <v>平民</v>
      </c>
      <c r="F165" s="17">
        <f>VLOOKUP(C165,兵种!B:D,3,0)</f>
        <v>150</v>
      </c>
      <c r="G165" s="17">
        <f>VLOOKUP(C165,兵种!B:F,5,0)</f>
        <v>8</v>
      </c>
      <c r="H165" s="17">
        <f>VLOOKUP(C165,兵种!B:G,6,0)</f>
        <v>4</v>
      </c>
      <c r="I165" s="17">
        <f>VLOOKUP(C165,兵种!B:H,7,0)</f>
        <v>4</v>
      </c>
      <c r="J165" s="23"/>
      <c r="K165" s="23"/>
      <c r="L165" s="23"/>
      <c r="M165" s="15">
        <f t="shared" si="10"/>
        <v>0</v>
      </c>
      <c r="N165" s="39">
        <v>1</v>
      </c>
      <c r="O165" s="1">
        <f t="shared" si="11"/>
        <v>165</v>
      </c>
      <c r="P165" s="1">
        <f t="shared" si="12"/>
        <v>0</v>
      </c>
      <c r="Q165" s="1">
        <f t="shared" si="13"/>
        <v>0</v>
      </c>
      <c r="R165" s="1">
        <f t="shared" si="14"/>
        <v>0</v>
      </c>
    </row>
    <row r="166" spans="2:18">
      <c r="B166" s="15">
        <v>201</v>
      </c>
      <c r="C166" s="23">
        <v>1</v>
      </c>
      <c r="D166" s="3" t="s">
        <v>231</v>
      </c>
      <c r="E166" s="3" t="str">
        <f>VLOOKUP(C166,兵种!B:C,2,0)</f>
        <v>群雄</v>
      </c>
      <c r="F166" s="17">
        <f>VLOOKUP(C166,兵种!B:D,3,0)</f>
        <v>300</v>
      </c>
      <c r="G166" s="17">
        <f>VLOOKUP(C166,兵种!B:F,5,0)</f>
        <v>10</v>
      </c>
      <c r="H166" s="17">
        <f>VLOOKUP(C166,兵种!B:G,6,0)</f>
        <v>6</v>
      </c>
      <c r="I166" s="17">
        <f>VLOOKUP(C166,兵种!B:H,7,0)</f>
        <v>6</v>
      </c>
      <c r="J166" s="23"/>
      <c r="K166" s="23"/>
      <c r="L166" s="23"/>
      <c r="M166" s="15">
        <f t="shared" si="10"/>
        <v>0</v>
      </c>
      <c r="N166" s="39">
        <v>1</v>
      </c>
      <c r="O166" s="1">
        <f t="shared" si="11"/>
        <v>330</v>
      </c>
      <c r="P166" s="1">
        <f t="shared" si="12"/>
        <v>0</v>
      </c>
      <c r="Q166" s="1">
        <f t="shared" si="13"/>
        <v>0</v>
      </c>
      <c r="R166" s="1">
        <f t="shared" si="14"/>
        <v>0</v>
      </c>
    </row>
    <row r="167" spans="2:18">
      <c r="B167" s="15">
        <v>202</v>
      </c>
      <c r="C167" s="23">
        <v>2</v>
      </c>
      <c r="D167" s="3" t="s">
        <v>232</v>
      </c>
      <c r="E167" s="3" t="str">
        <f>VLOOKUP(C167,兵种!B:C,2,0)</f>
        <v>霹雳车</v>
      </c>
      <c r="F167" s="17">
        <f>VLOOKUP(C167,兵种!B:D,3,0)</f>
        <v>150</v>
      </c>
      <c r="G167" s="17">
        <f>VLOOKUP(C167,兵种!B:F,5,0)</f>
        <v>10</v>
      </c>
      <c r="H167" s="17">
        <f>VLOOKUP(C167,兵种!B:G,6,0)</f>
        <v>5</v>
      </c>
      <c r="I167" s="17">
        <f>VLOOKUP(C167,兵种!B:H,7,0)</f>
        <v>5</v>
      </c>
      <c r="J167" s="23"/>
      <c r="K167" s="23"/>
      <c r="L167" s="23"/>
      <c r="M167" s="15">
        <f t="shared" si="10"/>
        <v>0</v>
      </c>
      <c r="N167" s="39">
        <v>1</v>
      </c>
      <c r="O167" s="1">
        <f t="shared" si="11"/>
        <v>165</v>
      </c>
      <c r="P167" s="1">
        <f t="shared" si="12"/>
        <v>0</v>
      </c>
      <c r="Q167" s="1">
        <f t="shared" si="13"/>
        <v>0</v>
      </c>
      <c r="R167" s="1">
        <f t="shared" si="14"/>
        <v>0</v>
      </c>
    </row>
    <row r="168" spans="2:18">
      <c r="B168" s="15">
        <v>203</v>
      </c>
      <c r="C168" s="23">
        <v>3</v>
      </c>
      <c r="D168" s="3" t="s">
        <v>419</v>
      </c>
      <c r="E168" s="3" t="str">
        <f>VLOOKUP(C168,兵种!B:C,2,0)</f>
        <v>近卫军</v>
      </c>
      <c r="F168" s="17">
        <f>VLOOKUP(C168,兵种!B:D,3,0)</f>
        <v>400</v>
      </c>
      <c r="G168" s="17">
        <f>VLOOKUP(C168,兵种!B:F,5,0)</f>
        <v>9</v>
      </c>
      <c r="H168" s="17">
        <f>VLOOKUP(C168,兵种!B:G,6,0)</f>
        <v>7</v>
      </c>
      <c r="I168" s="17">
        <f>VLOOKUP(C168,兵种!B:H,7,0)</f>
        <v>6</v>
      </c>
      <c r="J168" s="23"/>
      <c r="K168" s="23"/>
      <c r="L168" s="23"/>
      <c r="M168" s="15">
        <f t="shared" si="10"/>
        <v>0</v>
      </c>
      <c r="N168" s="39">
        <v>1</v>
      </c>
      <c r="O168" s="1">
        <f t="shared" si="11"/>
        <v>440</v>
      </c>
      <c r="P168" s="1">
        <f t="shared" si="12"/>
        <v>0</v>
      </c>
      <c r="Q168" s="1">
        <f t="shared" si="13"/>
        <v>0</v>
      </c>
      <c r="R168" s="1">
        <f t="shared" si="14"/>
        <v>0</v>
      </c>
    </row>
    <row r="169" spans="2:18">
      <c r="B169" s="15">
        <v>204</v>
      </c>
      <c r="C169" s="23">
        <v>4</v>
      </c>
      <c r="D169" s="3" t="s">
        <v>423</v>
      </c>
      <c r="E169" s="3" t="str">
        <f>VLOOKUP(C169,兵种!B:C,2,0)</f>
        <v>豪杰</v>
      </c>
      <c r="F169" s="17">
        <f>VLOOKUP(C169,兵种!B:D,3,0)</f>
        <v>350</v>
      </c>
      <c r="G169" s="17">
        <f>VLOOKUP(C169,兵种!B:F,5,0)</f>
        <v>11</v>
      </c>
      <c r="H169" s="17">
        <f>VLOOKUP(C169,兵种!B:G,6,0)</f>
        <v>5</v>
      </c>
      <c r="I169" s="17">
        <f>VLOOKUP(C169,兵种!B:H,7,0)</f>
        <v>4</v>
      </c>
      <c r="J169" s="23"/>
      <c r="K169" s="23"/>
      <c r="L169" s="23"/>
      <c r="M169" s="15">
        <f t="shared" si="10"/>
        <v>0</v>
      </c>
      <c r="N169" s="39">
        <v>1</v>
      </c>
      <c r="O169" s="1">
        <f t="shared" si="11"/>
        <v>385</v>
      </c>
      <c r="P169" s="1">
        <f t="shared" si="12"/>
        <v>0</v>
      </c>
      <c r="Q169" s="1">
        <f t="shared" si="13"/>
        <v>0</v>
      </c>
      <c r="R169" s="1">
        <f t="shared" si="14"/>
        <v>0</v>
      </c>
    </row>
    <row r="170" spans="2:18">
      <c r="B170" s="15">
        <v>205</v>
      </c>
      <c r="C170" s="23">
        <v>5</v>
      </c>
      <c r="D170" s="3" t="s">
        <v>420</v>
      </c>
      <c r="E170" s="3" t="str">
        <f>VLOOKUP(C170,兵种!B:C,2,0)</f>
        <v>亲卫队</v>
      </c>
      <c r="F170" s="17">
        <f>VLOOKUP(C170,兵种!B:D,3,0)</f>
        <v>350</v>
      </c>
      <c r="G170" s="17">
        <f>VLOOKUP(C170,兵种!B:F,5,0)</f>
        <v>11</v>
      </c>
      <c r="H170" s="17">
        <f>VLOOKUP(C170,兵种!B:G,6,0)</f>
        <v>6</v>
      </c>
      <c r="I170" s="17">
        <f>VLOOKUP(C170,兵种!B:H,7,0)</f>
        <v>5</v>
      </c>
      <c r="J170" s="23"/>
      <c r="K170" s="23"/>
      <c r="L170" s="23"/>
      <c r="M170" s="15">
        <f t="shared" si="10"/>
        <v>0</v>
      </c>
      <c r="N170" s="39">
        <v>1</v>
      </c>
      <c r="O170" s="1">
        <f t="shared" si="11"/>
        <v>385</v>
      </c>
      <c r="P170" s="1">
        <f t="shared" si="12"/>
        <v>0</v>
      </c>
      <c r="Q170" s="1">
        <f t="shared" si="13"/>
        <v>0</v>
      </c>
      <c r="R170" s="1">
        <f t="shared" si="14"/>
        <v>0</v>
      </c>
    </row>
    <row r="171" spans="2:18">
      <c r="B171" s="15">
        <v>206</v>
      </c>
      <c r="C171" s="23">
        <v>6</v>
      </c>
      <c r="D171" s="3" t="s">
        <v>242</v>
      </c>
      <c r="E171" s="3" t="str">
        <f>VLOOKUP(C171,兵种!B:C,2,0)</f>
        <v>虎豹骑</v>
      </c>
      <c r="F171" s="17">
        <f>VLOOKUP(C171,兵种!B:D,3,0)</f>
        <v>350</v>
      </c>
      <c r="G171" s="17">
        <f>VLOOKUP(C171,兵种!B:F,5,0)</f>
        <v>11</v>
      </c>
      <c r="H171" s="17">
        <f>VLOOKUP(C171,兵种!B:G,6,0)</f>
        <v>7</v>
      </c>
      <c r="I171" s="17">
        <f>VLOOKUP(C171,兵种!B:H,7,0)</f>
        <v>4</v>
      </c>
      <c r="J171" s="23"/>
      <c r="K171" s="23"/>
      <c r="L171" s="23"/>
      <c r="M171" s="15">
        <f t="shared" si="10"/>
        <v>0</v>
      </c>
      <c r="N171" s="39">
        <v>1</v>
      </c>
      <c r="O171" s="1">
        <f t="shared" si="11"/>
        <v>385</v>
      </c>
      <c r="P171" s="1">
        <f t="shared" si="12"/>
        <v>0</v>
      </c>
      <c r="Q171" s="1">
        <f t="shared" si="13"/>
        <v>0</v>
      </c>
      <c r="R171" s="1">
        <f t="shared" si="14"/>
        <v>0</v>
      </c>
    </row>
    <row r="172" spans="2:18">
      <c r="B172" s="15">
        <v>207</v>
      </c>
      <c r="C172" s="23">
        <v>7</v>
      </c>
      <c r="D172" s="3" t="s">
        <v>421</v>
      </c>
      <c r="E172" s="3" t="str">
        <f>VLOOKUP(C172,兵种!B:C,2,0)</f>
        <v>战弓骑</v>
      </c>
      <c r="F172" s="17">
        <f>VLOOKUP(C172,兵种!B:D,3,0)</f>
        <v>300</v>
      </c>
      <c r="G172" s="17">
        <f>VLOOKUP(C172,兵种!B:F,5,0)</f>
        <v>11</v>
      </c>
      <c r="H172" s="17">
        <f>VLOOKUP(C172,兵种!B:G,6,0)</f>
        <v>5</v>
      </c>
      <c r="I172" s="17">
        <f>VLOOKUP(C172,兵种!B:H,7,0)</f>
        <v>5</v>
      </c>
      <c r="J172" s="23"/>
      <c r="K172" s="23"/>
      <c r="L172" s="23"/>
      <c r="M172" s="15">
        <f t="shared" si="10"/>
        <v>0</v>
      </c>
      <c r="N172" s="39">
        <v>1</v>
      </c>
      <c r="O172" s="1">
        <f t="shared" si="11"/>
        <v>330</v>
      </c>
      <c r="P172" s="1">
        <f t="shared" si="12"/>
        <v>0</v>
      </c>
      <c r="Q172" s="1">
        <f t="shared" si="13"/>
        <v>0</v>
      </c>
      <c r="R172" s="1">
        <f t="shared" si="14"/>
        <v>0</v>
      </c>
    </row>
    <row r="173" spans="2:18">
      <c r="B173" s="15">
        <v>208</v>
      </c>
      <c r="C173" s="23">
        <v>8</v>
      </c>
      <c r="D173" s="3" t="s">
        <v>422</v>
      </c>
      <c r="E173" s="3" t="str">
        <f>VLOOKUP(C173,兵种!B:C,2,0)</f>
        <v>弓弩手</v>
      </c>
      <c r="F173" s="17">
        <f>VLOOKUP(C173,兵种!B:D,3,0)</f>
        <v>250</v>
      </c>
      <c r="G173" s="17">
        <f>VLOOKUP(C173,兵种!B:F,5,0)</f>
        <v>10</v>
      </c>
      <c r="H173" s="17">
        <f>VLOOKUP(C173,兵种!B:G,6,0)</f>
        <v>6</v>
      </c>
      <c r="I173" s="17">
        <f>VLOOKUP(C173,兵种!B:H,7,0)</f>
        <v>5</v>
      </c>
      <c r="J173" s="23"/>
      <c r="K173" s="23"/>
      <c r="L173" s="23"/>
      <c r="M173" s="15">
        <f t="shared" si="10"/>
        <v>0</v>
      </c>
      <c r="N173" s="39">
        <v>1</v>
      </c>
      <c r="O173" s="1">
        <f t="shared" si="11"/>
        <v>275</v>
      </c>
      <c r="P173" s="1">
        <f t="shared" si="12"/>
        <v>0</v>
      </c>
      <c r="Q173" s="1">
        <f t="shared" si="13"/>
        <v>0</v>
      </c>
      <c r="R173" s="1">
        <f t="shared" si="14"/>
        <v>0</v>
      </c>
    </row>
    <row r="174" spans="2:18">
      <c r="B174" s="15">
        <v>209</v>
      </c>
      <c r="C174" s="23">
        <v>9</v>
      </c>
      <c r="D174" s="3" t="s">
        <v>442</v>
      </c>
      <c r="E174" s="3" t="str">
        <f>VLOOKUP(C174,兵种!B:C,2,0)</f>
        <v>武圣</v>
      </c>
      <c r="F174" s="17">
        <f>VLOOKUP(C174,兵种!B:D,3,0)</f>
        <v>250</v>
      </c>
      <c r="G174" s="17">
        <f>VLOOKUP(C174,兵种!B:F,5,0)</f>
        <v>10</v>
      </c>
      <c r="H174" s="17">
        <f>VLOOKUP(C174,兵种!B:G,6,0)</f>
        <v>6</v>
      </c>
      <c r="I174" s="17">
        <f>VLOOKUP(C174,兵种!B:H,7,0)</f>
        <v>4</v>
      </c>
      <c r="J174" s="23"/>
      <c r="K174" s="23"/>
      <c r="L174" s="23"/>
      <c r="M174" s="15">
        <f t="shared" si="10"/>
        <v>0</v>
      </c>
      <c r="N174" s="39">
        <v>1</v>
      </c>
      <c r="O174" s="1">
        <f t="shared" si="11"/>
        <v>275</v>
      </c>
      <c r="P174" s="1">
        <f t="shared" si="12"/>
        <v>0</v>
      </c>
      <c r="Q174" s="1">
        <f t="shared" si="13"/>
        <v>0</v>
      </c>
      <c r="R174" s="1">
        <f t="shared" si="14"/>
        <v>0</v>
      </c>
    </row>
    <row r="175" spans="2:18">
      <c r="B175" s="15">
        <v>210</v>
      </c>
      <c r="C175" s="23">
        <v>10</v>
      </c>
      <c r="D175" s="3" t="s">
        <v>243</v>
      </c>
      <c r="E175" s="3" t="str">
        <f>VLOOKUP(C175,兵种!B:C,2,0)</f>
        <v>舞娘</v>
      </c>
      <c r="F175" s="17">
        <f>VLOOKUP(C175,兵种!B:D,3,0)</f>
        <v>200</v>
      </c>
      <c r="G175" s="17">
        <f>VLOOKUP(C175,兵种!B:F,5,0)</f>
        <v>9</v>
      </c>
      <c r="H175" s="17">
        <f>VLOOKUP(C175,兵种!B:G,6,0)</f>
        <v>4</v>
      </c>
      <c r="I175" s="17">
        <f>VLOOKUP(C175,兵种!B:H,7,0)</f>
        <v>6</v>
      </c>
      <c r="J175" s="23"/>
      <c r="K175" s="23"/>
      <c r="L175" s="23"/>
      <c r="M175" s="15">
        <f t="shared" si="10"/>
        <v>0</v>
      </c>
      <c r="N175" s="39">
        <v>1</v>
      </c>
      <c r="O175" s="1">
        <f t="shared" si="11"/>
        <v>220</v>
      </c>
      <c r="P175" s="1">
        <f t="shared" si="12"/>
        <v>0</v>
      </c>
      <c r="Q175" s="1">
        <f t="shared" si="13"/>
        <v>0</v>
      </c>
      <c r="R175" s="1">
        <f t="shared" si="14"/>
        <v>0</v>
      </c>
    </row>
    <row r="176" spans="2:18">
      <c r="B176" s="15">
        <v>211</v>
      </c>
      <c r="C176" s="23">
        <v>11</v>
      </c>
      <c r="D176" s="3" t="s">
        <v>424</v>
      </c>
      <c r="E176" s="3" t="str">
        <f>VLOOKUP(C176,兵种!B:C,2,0)</f>
        <v>军师</v>
      </c>
      <c r="F176" s="17">
        <f>VLOOKUP(C176,兵种!B:D,3,0)</f>
        <v>250</v>
      </c>
      <c r="G176" s="17">
        <f>VLOOKUP(C176,兵种!B:F,5,0)</f>
        <v>9</v>
      </c>
      <c r="H176" s="17">
        <f>VLOOKUP(C176,兵种!B:G,6,0)</f>
        <v>5</v>
      </c>
      <c r="I176" s="17">
        <f>VLOOKUP(C176,兵种!B:H,7,0)</f>
        <v>7</v>
      </c>
      <c r="J176" s="23"/>
      <c r="K176" s="23"/>
      <c r="L176" s="23"/>
      <c r="M176" s="15">
        <f t="shared" si="10"/>
        <v>0</v>
      </c>
      <c r="N176" s="39">
        <v>1</v>
      </c>
      <c r="O176" s="1">
        <f t="shared" si="11"/>
        <v>275</v>
      </c>
      <c r="P176" s="1">
        <f t="shared" si="12"/>
        <v>0</v>
      </c>
      <c r="Q176" s="1">
        <f t="shared" si="13"/>
        <v>0</v>
      </c>
      <c r="R176" s="1">
        <f t="shared" si="14"/>
        <v>0</v>
      </c>
    </row>
    <row r="177" spans="2:18">
      <c r="B177" s="15">
        <v>212</v>
      </c>
      <c r="C177" s="23">
        <v>12</v>
      </c>
      <c r="D177" s="3" t="s">
        <v>245</v>
      </c>
      <c r="E177" s="3" t="str">
        <f>VLOOKUP(C177,兵种!B:C,2,0)</f>
        <v>都督</v>
      </c>
      <c r="F177" s="17">
        <f>VLOOKUP(C177,兵种!B:D,3,0)</f>
        <v>300</v>
      </c>
      <c r="G177" s="17">
        <f>VLOOKUP(C177,兵种!B:F,5,0)</f>
        <v>9</v>
      </c>
      <c r="H177" s="17">
        <f>VLOOKUP(C177,兵种!B:G,6,0)</f>
        <v>6</v>
      </c>
      <c r="I177" s="17">
        <f>VLOOKUP(C177,兵种!B:H,7,0)</f>
        <v>7</v>
      </c>
      <c r="J177" s="23"/>
      <c r="K177" s="23"/>
      <c r="L177" s="23"/>
      <c r="M177" s="15">
        <f t="shared" si="10"/>
        <v>0</v>
      </c>
      <c r="N177" s="39">
        <v>1</v>
      </c>
      <c r="O177" s="1">
        <f t="shared" si="11"/>
        <v>330</v>
      </c>
      <c r="P177" s="1">
        <f t="shared" si="12"/>
        <v>0</v>
      </c>
      <c r="Q177" s="1">
        <f t="shared" si="13"/>
        <v>0</v>
      </c>
      <c r="R177" s="1">
        <f t="shared" si="14"/>
        <v>0</v>
      </c>
    </row>
    <row r="178" spans="2:18">
      <c r="B178" s="15">
        <v>213</v>
      </c>
      <c r="C178" s="23">
        <v>13</v>
      </c>
      <c r="D178" s="3" t="s">
        <v>246</v>
      </c>
      <c r="E178" s="3" t="str">
        <f>VLOOKUP(C178,兵种!B:C,2,0)</f>
        <v>妖术师</v>
      </c>
      <c r="F178" s="17">
        <f>VLOOKUP(C178,兵种!B:D,3,0)</f>
        <v>200</v>
      </c>
      <c r="G178" s="17">
        <f>VLOOKUP(C178,兵种!B:F,5,0)</f>
        <v>8</v>
      </c>
      <c r="H178" s="17">
        <f>VLOOKUP(C178,兵种!B:G,6,0)</f>
        <v>4</v>
      </c>
      <c r="I178" s="17">
        <f>VLOOKUP(C178,兵种!B:H,7,0)</f>
        <v>7</v>
      </c>
      <c r="J178" s="23"/>
      <c r="K178" s="23"/>
      <c r="L178" s="23"/>
      <c r="M178" s="15">
        <f t="shared" si="10"/>
        <v>0</v>
      </c>
      <c r="N178" s="39">
        <v>1</v>
      </c>
      <c r="O178" s="1">
        <f t="shared" si="11"/>
        <v>220</v>
      </c>
      <c r="P178" s="1">
        <f t="shared" si="12"/>
        <v>0</v>
      </c>
      <c r="Q178" s="1">
        <f t="shared" si="13"/>
        <v>0</v>
      </c>
      <c r="R178" s="1">
        <f t="shared" si="14"/>
        <v>0</v>
      </c>
    </row>
    <row r="179" spans="2:18">
      <c r="B179" s="15">
        <v>214</v>
      </c>
      <c r="C179" s="23">
        <v>14</v>
      </c>
      <c r="D179" s="3" t="s">
        <v>247</v>
      </c>
      <c r="E179" s="3" t="str">
        <f>VLOOKUP(C179,兵种!B:C,2,0)</f>
        <v>仙术师</v>
      </c>
      <c r="F179" s="17">
        <f>VLOOKUP(C179,兵种!B:D,3,0)</f>
        <v>200</v>
      </c>
      <c r="G179" s="17">
        <f>VLOOKUP(C179,兵种!B:F,5,0)</f>
        <v>8</v>
      </c>
      <c r="H179" s="17">
        <f>VLOOKUP(C179,兵种!B:G,6,0)</f>
        <v>4</v>
      </c>
      <c r="I179" s="17">
        <f>VLOOKUP(C179,兵种!B:H,7,0)</f>
        <v>7</v>
      </c>
      <c r="J179" s="23"/>
      <c r="K179" s="23"/>
      <c r="L179" s="23"/>
      <c r="M179" s="15">
        <f t="shared" si="10"/>
        <v>0</v>
      </c>
      <c r="N179" s="39">
        <v>1</v>
      </c>
      <c r="O179" s="1">
        <f t="shared" si="11"/>
        <v>220</v>
      </c>
      <c r="P179" s="1">
        <f t="shared" si="12"/>
        <v>0</v>
      </c>
      <c r="Q179" s="1">
        <f t="shared" si="13"/>
        <v>0</v>
      </c>
      <c r="R179" s="1">
        <f t="shared" si="14"/>
        <v>0</v>
      </c>
    </row>
    <row r="181" spans="2:18" ht="13.5" customHeight="1">
      <c r="B181" s="28"/>
      <c r="C181" s="28"/>
      <c r="D181" s="28"/>
    </row>
    <row r="182" spans="2:18">
      <c r="B182" s="28"/>
      <c r="C182" s="28"/>
      <c r="D182" s="28"/>
    </row>
    <row r="183" spans="2:18">
      <c r="B183" s="29"/>
      <c r="C183" s="29"/>
      <c r="D183" s="29"/>
    </row>
  </sheetData>
  <sheetProtection selectLockedCells="1" sort="0" autoFilter="0" pivotTables="0"/>
  <autoFilter ref="B2:R179">
    <filterColumn colId="2"/>
    <filterColumn colId="4"/>
    <filterColumn colId="5"/>
    <filterColumn colId="6"/>
    <filterColumn colId="8"/>
    <sortState ref="B3:Z691">
      <sortCondition ref="B2:B691"/>
    </sortState>
  </autoFilter>
  <mergeCells count="3">
    <mergeCell ref="B181:D181"/>
    <mergeCell ref="B182:D182"/>
    <mergeCell ref="B183:D183"/>
  </mergeCells>
  <phoneticPr fontId="1" type="noConversion"/>
  <dataValidations count="3">
    <dataValidation showInputMessage="1" showErrorMessage="1" sqref="E3:I179"/>
    <dataValidation type="whole" showInputMessage="1" showErrorMessage="1" sqref="C3:C179">
      <formula1>0</formula1>
      <formula2>14</formula2>
    </dataValidation>
    <dataValidation type="whole" allowBlank="1" showInputMessage="1" showErrorMessage="1" sqref="N3:N179">
      <formula1>1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workbookViewId="0">
      <selection activeCell="B2" sqref="B2:H6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8.375" customWidth="1"/>
    <col min="10" max="10" width="9.75" bestFit="1" customWidth="1"/>
  </cols>
  <sheetData>
    <row r="2" spans="2:10">
      <c r="B2" s="4" t="s">
        <v>0</v>
      </c>
      <c r="C2" s="4" t="s">
        <v>11</v>
      </c>
      <c r="D2" s="4" t="s">
        <v>87</v>
      </c>
      <c r="E2" s="4" t="s">
        <v>12</v>
      </c>
      <c r="F2" s="4" t="s">
        <v>13</v>
      </c>
      <c r="G2" s="4" t="s">
        <v>88</v>
      </c>
      <c r="H2" s="4" t="s">
        <v>141</v>
      </c>
      <c r="I2" s="4" t="s">
        <v>120</v>
      </c>
      <c r="J2" s="4" t="s">
        <v>89</v>
      </c>
    </row>
    <row r="3" spans="2:10">
      <c r="B3" s="5">
        <v>0</v>
      </c>
      <c r="C3" s="14" t="s">
        <v>117</v>
      </c>
      <c r="D3" s="5"/>
      <c r="E3" s="7"/>
      <c r="F3" s="8"/>
      <c r="G3" s="5"/>
      <c r="H3" s="11"/>
      <c r="I3" s="9"/>
      <c r="J3" s="10"/>
    </row>
    <row r="4" spans="2:10" ht="40.5">
      <c r="B4" s="5">
        <v>1</v>
      </c>
      <c r="C4" s="6" t="s">
        <v>14</v>
      </c>
      <c r="D4" s="5" t="s">
        <v>18</v>
      </c>
      <c r="E4" s="7" t="s">
        <v>15</v>
      </c>
      <c r="F4" s="8" t="s">
        <v>9</v>
      </c>
      <c r="G4" s="5">
        <v>0</v>
      </c>
      <c r="H4" s="11" t="s">
        <v>142</v>
      </c>
      <c r="I4" s="11" t="s">
        <v>216</v>
      </c>
      <c r="J4" s="10" t="s">
        <v>34</v>
      </c>
    </row>
    <row r="5" spans="2:10" ht="40.5">
      <c r="B5" s="5">
        <v>2</v>
      </c>
      <c r="C5" s="6" t="s">
        <v>8</v>
      </c>
      <c r="D5" s="5" t="s">
        <v>18</v>
      </c>
      <c r="E5" s="7" t="s">
        <v>15</v>
      </c>
      <c r="F5" s="8" t="s">
        <v>9</v>
      </c>
      <c r="G5" s="5">
        <v>0</v>
      </c>
      <c r="H5" s="11" t="s">
        <v>143</v>
      </c>
      <c r="I5" s="11" t="s">
        <v>217</v>
      </c>
      <c r="J5" s="10" t="s">
        <v>90</v>
      </c>
    </row>
    <row r="6" spans="2:10" ht="40.5">
      <c r="B6" s="5">
        <v>3</v>
      </c>
      <c r="C6" s="6" t="s">
        <v>10</v>
      </c>
      <c r="D6" s="5" t="s">
        <v>18</v>
      </c>
      <c r="E6" s="7" t="s">
        <v>16</v>
      </c>
      <c r="F6" s="8" t="s">
        <v>17</v>
      </c>
      <c r="G6" s="5">
        <v>0.6</v>
      </c>
      <c r="H6" s="11" t="s">
        <v>145</v>
      </c>
      <c r="I6" s="11" t="s">
        <v>144</v>
      </c>
      <c r="J6" s="6" t="s">
        <v>91</v>
      </c>
    </row>
    <row r="7" spans="2:10" ht="40.5">
      <c r="B7" s="5">
        <v>4</v>
      </c>
      <c r="C7" s="6" t="s">
        <v>61</v>
      </c>
      <c r="D7" s="5" t="s">
        <v>18</v>
      </c>
      <c r="E7" s="7" t="s">
        <v>29</v>
      </c>
      <c r="F7" s="7" t="s">
        <v>21</v>
      </c>
      <c r="G7" s="5">
        <v>1</v>
      </c>
      <c r="H7" s="11" t="s">
        <v>147</v>
      </c>
      <c r="I7" s="11" t="s">
        <v>146</v>
      </c>
      <c r="J7" s="12" t="s">
        <v>35</v>
      </c>
    </row>
    <row r="8" spans="2:10" ht="40.5">
      <c r="B8" s="5">
        <v>5</v>
      </c>
      <c r="C8" s="6" t="s">
        <v>20</v>
      </c>
      <c r="D8" s="5" t="s">
        <v>18</v>
      </c>
      <c r="E8" s="7" t="s">
        <v>29</v>
      </c>
      <c r="F8" s="7" t="s">
        <v>21</v>
      </c>
      <c r="G8" s="5">
        <v>1</v>
      </c>
      <c r="H8" s="11" t="s">
        <v>149</v>
      </c>
      <c r="I8" s="11" t="s">
        <v>148</v>
      </c>
      <c r="J8" s="12" t="s">
        <v>36</v>
      </c>
    </row>
    <row r="9" spans="2:10" ht="40.5">
      <c r="B9" s="5">
        <v>6</v>
      </c>
      <c r="C9" s="6" t="s">
        <v>19</v>
      </c>
      <c r="D9" s="5" t="s">
        <v>18</v>
      </c>
      <c r="E9" s="7" t="s">
        <v>16</v>
      </c>
      <c r="F9" s="8" t="s">
        <v>22</v>
      </c>
      <c r="G9" s="5">
        <v>0.6</v>
      </c>
      <c r="H9" s="11" t="s">
        <v>150</v>
      </c>
      <c r="I9" s="11" t="s">
        <v>218</v>
      </c>
      <c r="J9" s="12" t="s">
        <v>37</v>
      </c>
    </row>
    <row r="10" spans="2:10" ht="40.5">
      <c r="B10" s="5">
        <v>7</v>
      </c>
      <c r="C10" s="6" t="s">
        <v>24</v>
      </c>
      <c r="D10" s="5" t="s">
        <v>18</v>
      </c>
      <c r="E10" s="7" t="s">
        <v>30</v>
      </c>
      <c r="F10" s="7" t="s">
        <v>25</v>
      </c>
      <c r="G10" s="5">
        <v>0.6</v>
      </c>
      <c r="H10" s="11" t="s">
        <v>157</v>
      </c>
      <c r="I10" s="11" t="s">
        <v>219</v>
      </c>
      <c r="J10" s="13" t="s">
        <v>92</v>
      </c>
    </row>
    <row r="11" spans="2:10" ht="40.5">
      <c r="B11" s="5">
        <v>8</v>
      </c>
      <c r="C11" s="6" t="s">
        <v>27</v>
      </c>
      <c r="D11" s="5" t="s">
        <v>23</v>
      </c>
      <c r="E11" s="14" t="s">
        <v>32</v>
      </c>
      <c r="F11" s="12" t="s">
        <v>17</v>
      </c>
      <c r="G11" s="5">
        <v>0.4</v>
      </c>
      <c r="H11" s="11" t="s">
        <v>151</v>
      </c>
      <c r="I11" s="11" t="s">
        <v>220</v>
      </c>
      <c r="J11" s="12" t="s">
        <v>38</v>
      </c>
    </row>
    <row r="12" spans="2:10" ht="40.5">
      <c r="B12" s="5">
        <v>9</v>
      </c>
      <c r="C12" s="6" t="s">
        <v>28</v>
      </c>
      <c r="D12" s="5" t="s">
        <v>23</v>
      </c>
      <c r="E12" s="7" t="s">
        <v>30</v>
      </c>
      <c r="F12" s="12" t="s">
        <v>17</v>
      </c>
      <c r="G12" s="5">
        <v>0.8</v>
      </c>
      <c r="H12" s="11" t="s">
        <v>71</v>
      </c>
      <c r="I12" s="11"/>
      <c r="J12" s="13" t="s">
        <v>39</v>
      </c>
    </row>
    <row r="13" spans="2:10" ht="67.5">
      <c r="B13" s="5">
        <v>10</v>
      </c>
      <c r="C13" s="6" t="s">
        <v>33</v>
      </c>
      <c r="D13" s="5" t="s">
        <v>23</v>
      </c>
      <c r="E13" s="7" t="s">
        <v>31</v>
      </c>
      <c r="F13" s="14" t="s">
        <v>21</v>
      </c>
      <c r="G13" s="5">
        <v>0</v>
      </c>
      <c r="H13" s="11" t="s">
        <v>221</v>
      </c>
      <c r="I13" s="11" t="s">
        <v>222</v>
      </c>
      <c r="J13" s="6" t="s">
        <v>40</v>
      </c>
    </row>
    <row r="14" spans="2:10" ht="40.5">
      <c r="B14" s="5">
        <v>11</v>
      </c>
      <c r="C14" s="13" t="s">
        <v>41</v>
      </c>
      <c r="D14" s="5" t="s">
        <v>18</v>
      </c>
      <c r="E14" s="7" t="s">
        <v>29</v>
      </c>
      <c r="F14" s="14" t="s">
        <v>21</v>
      </c>
      <c r="G14" s="5">
        <v>1</v>
      </c>
      <c r="H14" s="11" t="s">
        <v>153</v>
      </c>
      <c r="I14" s="11" t="s">
        <v>152</v>
      </c>
      <c r="J14" s="12" t="s">
        <v>42</v>
      </c>
    </row>
    <row r="15" spans="2:10" ht="40.5">
      <c r="B15" s="5">
        <v>12</v>
      </c>
      <c r="C15" s="13" t="s">
        <v>43</v>
      </c>
      <c r="D15" s="5" t="s">
        <v>18</v>
      </c>
      <c r="E15" s="7" t="s">
        <v>29</v>
      </c>
      <c r="F15" s="14" t="s">
        <v>21</v>
      </c>
      <c r="G15" s="5">
        <v>1</v>
      </c>
      <c r="H15" s="11" t="s">
        <v>155</v>
      </c>
      <c r="I15" s="11" t="s">
        <v>154</v>
      </c>
      <c r="J15" s="10" t="s">
        <v>44</v>
      </c>
    </row>
    <row r="16" spans="2:10" ht="40.5">
      <c r="B16" s="5">
        <v>13</v>
      </c>
      <c r="C16" s="13" t="s">
        <v>93</v>
      </c>
      <c r="D16" s="5" t="s">
        <v>18</v>
      </c>
      <c r="E16" s="7" t="s">
        <v>29</v>
      </c>
      <c r="F16" s="14" t="s">
        <v>21</v>
      </c>
      <c r="G16" s="5">
        <v>1</v>
      </c>
      <c r="H16" s="11" t="s">
        <v>159</v>
      </c>
      <c r="I16" s="11" t="s">
        <v>156</v>
      </c>
      <c r="J16" s="6" t="s">
        <v>94</v>
      </c>
    </row>
    <row r="17" spans="2:10" ht="40.5">
      <c r="B17" s="5">
        <v>14</v>
      </c>
      <c r="C17" s="13" t="s">
        <v>45</v>
      </c>
      <c r="D17" s="5" t="s">
        <v>18</v>
      </c>
      <c r="E17" s="7" t="s">
        <v>15</v>
      </c>
      <c r="F17" s="8" t="s">
        <v>46</v>
      </c>
      <c r="G17" s="5">
        <v>0.4</v>
      </c>
      <c r="H17" s="11" t="s">
        <v>161</v>
      </c>
      <c r="I17" s="11" t="s">
        <v>223</v>
      </c>
      <c r="J17" s="10" t="s">
        <v>47</v>
      </c>
    </row>
    <row r="18" spans="2:10" ht="40.5">
      <c r="B18" s="5">
        <v>15</v>
      </c>
      <c r="C18" s="13" t="s">
        <v>49</v>
      </c>
      <c r="D18" s="5" t="s">
        <v>18</v>
      </c>
      <c r="E18" s="7" t="s">
        <v>16</v>
      </c>
      <c r="F18" s="8" t="s">
        <v>22</v>
      </c>
      <c r="G18" s="5">
        <v>1</v>
      </c>
      <c r="H18" s="11" t="s">
        <v>163</v>
      </c>
      <c r="I18" s="11" t="s">
        <v>162</v>
      </c>
      <c r="J18" s="12" t="s">
        <v>50</v>
      </c>
    </row>
    <row r="19" spans="2:10" ht="40.5">
      <c r="B19" s="5">
        <v>16</v>
      </c>
      <c r="C19" s="13" t="s">
        <v>59</v>
      </c>
      <c r="D19" s="5" t="s">
        <v>18</v>
      </c>
      <c r="E19" s="7" t="s">
        <v>16</v>
      </c>
      <c r="F19" s="7" t="s">
        <v>25</v>
      </c>
      <c r="G19" s="5">
        <v>1</v>
      </c>
      <c r="H19" s="11" t="s">
        <v>164</v>
      </c>
      <c r="I19" s="11" t="s">
        <v>162</v>
      </c>
      <c r="J19" s="10" t="s">
        <v>62</v>
      </c>
    </row>
    <row r="20" spans="2:10" ht="40.5">
      <c r="B20" s="5">
        <v>17</v>
      </c>
      <c r="C20" s="13" t="s">
        <v>51</v>
      </c>
      <c r="D20" s="5" t="s">
        <v>18</v>
      </c>
      <c r="E20" s="7" t="s">
        <v>16</v>
      </c>
      <c r="F20" s="8" t="s">
        <v>17</v>
      </c>
      <c r="G20" s="5">
        <v>0.6</v>
      </c>
      <c r="H20" s="11" t="s">
        <v>71</v>
      </c>
      <c r="I20" s="11"/>
      <c r="J20" s="13" t="s">
        <v>56</v>
      </c>
    </row>
    <row r="21" spans="2:10" ht="40.5">
      <c r="B21" s="5">
        <v>18</v>
      </c>
      <c r="C21" s="13" t="s">
        <v>57</v>
      </c>
      <c r="D21" s="5" t="s">
        <v>18</v>
      </c>
      <c r="E21" s="7" t="s">
        <v>30</v>
      </c>
      <c r="F21" s="14" t="s">
        <v>21</v>
      </c>
      <c r="G21" s="5">
        <v>1</v>
      </c>
      <c r="H21" s="11" t="s">
        <v>166</v>
      </c>
      <c r="I21" s="11" t="s">
        <v>165</v>
      </c>
      <c r="J21" s="13" t="s">
        <v>52</v>
      </c>
    </row>
    <row r="22" spans="2:10" ht="40.5">
      <c r="B22" s="5">
        <v>19</v>
      </c>
      <c r="C22" s="13" t="s">
        <v>48</v>
      </c>
      <c r="D22" s="5" t="s">
        <v>18</v>
      </c>
      <c r="E22" s="7" t="s">
        <v>29</v>
      </c>
      <c r="F22" s="14" t="s">
        <v>21</v>
      </c>
      <c r="G22" s="5">
        <v>1</v>
      </c>
      <c r="H22" s="11" t="s">
        <v>166</v>
      </c>
      <c r="I22" s="11" t="s">
        <v>165</v>
      </c>
      <c r="J22" s="6" t="s">
        <v>96</v>
      </c>
    </row>
    <row r="23" spans="2:10" ht="40.5">
      <c r="B23" s="5">
        <v>20</v>
      </c>
      <c r="C23" s="13" t="s">
        <v>53</v>
      </c>
      <c r="D23" s="5" t="s">
        <v>18</v>
      </c>
      <c r="E23" s="7" t="s">
        <v>29</v>
      </c>
      <c r="F23" s="14" t="s">
        <v>21</v>
      </c>
      <c r="G23" s="5">
        <v>1</v>
      </c>
      <c r="H23" s="11" t="s">
        <v>167</v>
      </c>
      <c r="I23" s="11" t="s">
        <v>162</v>
      </c>
      <c r="J23" s="10" t="s">
        <v>54</v>
      </c>
    </row>
    <row r="24" spans="2:10" ht="40.5">
      <c r="B24" s="5">
        <v>21</v>
      </c>
      <c r="C24" s="13" t="s">
        <v>69</v>
      </c>
      <c r="D24" s="5" t="s">
        <v>18</v>
      </c>
      <c r="E24" s="7" t="s">
        <v>29</v>
      </c>
      <c r="F24" s="14" t="s">
        <v>21</v>
      </c>
      <c r="G24" s="5">
        <v>1</v>
      </c>
      <c r="H24" s="11" t="s">
        <v>169</v>
      </c>
      <c r="I24" s="11" t="s">
        <v>168</v>
      </c>
      <c r="J24" s="10" t="s">
        <v>60</v>
      </c>
    </row>
    <row r="25" spans="2:10" ht="67.5">
      <c r="B25" s="5">
        <v>22</v>
      </c>
      <c r="C25" s="13" t="s">
        <v>63</v>
      </c>
      <c r="D25" s="5" t="s">
        <v>18</v>
      </c>
      <c r="E25" s="7" t="s">
        <v>31</v>
      </c>
      <c r="F25" s="14" t="s">
        <v>21</v>
      </c>
      <c r="G25" s="5">
        <v>1</v>
      </c>
      <c r="H25" s="11" t="s">
        <v>224</v>
      </c>
      <c r="I25" s="11" t="s">
        <v>181</v>
      </c>
      <c r="J25" s="12" t="s">
        <v>64</v>
      </c>
    </row>
    <row r="26" spans="2:10" ht="40.5">
      <c r="B26" s="5">
        <v>23</v>
      </c>
      <c r="C26" s="13" t="s">
        <v>66</v>
      </c>
      <c r="D26" s="5" t="s">
        <v>18</v>
      </c>
      <c r="E26" s="7" t="s">
        <v>30</v>
      </c>
      <c r="F26" s="14" t="s">
        <v>21</v>
      </c>
      <c r="G26" s="5">
        <v>1</v>
      </c>
      <c r="H26" s="11" t="s">
        <v>167</v>
      </c>
      <c r="I26" s="11" t="s">
        <v>162</v>
      </c>
      <c r="J26" s="10" t="s">
        <v>65</v>
      </c>
    </row>
    <row r="27" spans="2:10" ht="40.5">
      <c r="B27" s="5">
        <v>24</v>
      </c>
      <c r="C27" s="13" t="s">
        <v>68</v>
      </c>
      <c r="D27" s="5" t="s">
        <v>18</v>
      </c>
      <c r="E27" s="7" t="s">
        <v>15</v>
      </c>
      <c r="F27" s="7" t="s">
        <v>15</v>
      </c>
      <c r="G27" s="5">
        <v>1</v>
      </c>
      <c r="H27" s="11" t="s">
        <v>171</v>
      </c>
      <c r="I27" s="11" t="s">
        <v>170</v>
      </c>
      <c r="J27" s="13" t="s">
        <v>100</v>
      </c>
    </row>
    <row r="28" spans="2:10" ht="40.5">
      <c r="B28" s="5">
        <v>25</v>
      </c>
      <c r="C28" s="13" t="s">
        <v>70</v>
      </c>
      <c r="D28" s="5" t="s">
        <v>18</v>
      </c>
      <c r="E28" s="7" t="s">
        <v>29</v>
      </c>
      <c r="F28" s="14" t="s">
        <v>21</v>
      </c>
      <c r="G28" s="5">
        <v>1</v>
      </c>
      <c r="H28" s="11" t="s">
        <v>173</v>
      </c>
      <c r="I28" s="11" t="s">
        <v>172</v>
      </c>
      <c r="J28" s="13" t="s">
        <v>74</v>
      </c>
    </row>
    <row r="29" spans="2:10" ht="40.5">
      <c r="B29" s="5">
        <v>26</v>
      </c>
      <c r="C29" s="13" t="s">
        <v>73</v>
      </c>
      <c r="D29" s="5" t="s">
        <v>18</v>
      </c>
      <c r="E29" s="7" t="s">
        <v>29</v>
      </c>
      <c r="F29" s="14" t="s">
        <v>21</v>
      </c>
      <c r="G29" s="5">
        <v>1</v>
      </c>
      <c r="H29" s="11" t="s">
        <v>174</v>
      </c>
      <c r="I29" s="11" t="s">
        <v>175</v>
      </c>
      <c r="J29" s="13" t="s">
        <v>72</v>
      </c>
    </row>
    <row r="30" spans="2:10" ht="40.5">
      <c r="B30" s="5">
        <v>27</v>
      </c>
      <c r="C30" s="13" t="s">
        <v>26</v>
      </c>
      <c r="D30" s="5" t="s">
        <v>23</v>
      </c>
      <c r="E30" s="7" t="s">
        <v>15</v>
      </c>
      <c r="F30" s="8" t="s">
        <v>9</v>
      </c>
      <c r="G30" s="5">
        <v>0</v>
      </c>
      <c r="H30" s="11" t="s">
        <v>177</v>
      </c>
      <c r="I30" s="11" t="s">
        <v>176</v>
      </c>
      <c r="J30" s="10" t="s">
        <v>76</v>
      </c>
    </row>
    <row r="31" spans="2:10" ht="40.5">
      <c r="B31" s="5">
        <v>28</v>
      </c>
      <c r="C31" s="13" t="s">
        <v>67</v>
      </c>
      <c r="D31" s="5" t="s">
        <v>23</v>
      </c>
      <c r="E31" s="7" t="s">
        <v>15</v>
      </c>
      <c r="F31" s="8" t="s">
        <v>9</v>
      </c>
      <c r="G31" s="5">
        <v>0</v>
      </c>
      <c r="H31" s="11" t="s">
        <v>179</v>
      </c>
      <c r="I31" s="11" t="s">
        <v>178</v>
      </c>
      <c r="J31" s="12" t="s">
        <v>75</v>
      </c>
    </row>
    <row r="32" spans="2:10" ht="40.5">
      <c r="B32" s="5">
        <v>29</v>
      </c>
      <c r="C32" s="13" t="s">
        <v>77</v>
      </c>
      <c r="D32" s="5" t="s">
        <v>23</v>
      </c>
      <c r="E32" s="7" t="s">
        <v>30</v>
      </c>
      <c r="F32" s="12" t="s">
        <v>22</v>
      </c>
      <c r="G32" s="5">
        <v>0.6</v>
      </c>
      <c r="H32" s="11" t="s">
        <v>180</v>
      </c>
      <c r="I32" s="11" t="s">
        <v>225</v>
      </c>
      <c r="J32" s="13" t="s">
        <v>78</v>
      </c>
    </row>
    <row r="33" spans="2:10" ht="40.5">
      <c r="B33" s="5">
        <v>30</v>
      </c>
      <c r="C33" s="13" t="s">
        <v>80</v>
      </c>
      <c r="D33" s="5" t="s">
        <v>23</v>
      </c>
      <c r="E33" s="7" t="s">
        <v>30</v>
      </c>
      <c r="F33" s="12" t="s">
        <v>79</v>
      </c>
      <c r="G33" s="5">
        <v>0.6</v>
      </c>
      <c r="H33" s="11" t="s">
        <v>182</v>
      </c>
      <c r="I33" s="11" t="s">
        <v>181</v>
      </c>
      <c r="J33" s="13" t="s">
        <v>84</v>
      </c>
    </row>
    <row r="34" spans="2:10" ht="40.5">
      <c r="B34" s="5">
        <v>31</v>
      </c>
      <c r="C34" s="13" t="s">
        <v>81</v>
      </c>
      <c r="D34" s="5" t="s">
        <v>23</v>
      </c>
      <c r="E34" s="7" t="s">
        <v>30</v>
      </c>
      <c r="F34" s="14" t="s">
        <v>21</v>
      </c>
      <c r="G34" s="5">
        <v>1</v>
      </c>
      <c r="H34" s="11" t="s">
        <v>167</v>
      </c>
      <c r="I34" s="11" t="s">
        <v>162</v>
      </c>
      <c r="J34" s="10" t="s">
        <v>85</v>
      </c>
    </row>
    <row r="35" spans="2:10" ht="40.5">
      <c r="B35" s="5">
        <v>32</v>
      </c>
      <c r="C35" s="13" t="s">
        <v>82</v>
      </c>
      <c r="D35" s="5" t="s">
        <v>23</v>
      </c>
      <c r="E35" s="7" t="s">
        <v>30</v>
      </c>
      <c r="F35" s="12" t="s">
        <v>17</v>
      </c>
      <c r="G35" s="5">
        <v>0.4</v>
      </c>
      <c r="H35" s="11" t="s">
        <v>183</v>
      </c>
      <c r="I35" s="11" t="s">
        <v>226</v>
      </c>
      <c r="J35" s="12" t="s">
        <v>95</v>
      </c>
    </row>
    <row r="36" spans="2:10" ht="40.5">
      <c r="B36" s="5">
        <v>33</v>
      </c>
      <c r="C36" s="13" t="s">
        <v>83</v>
      </c>
      <c r="D36" s="5" t="s">
        <v>23</v>
      </c>
      <c r="E36" s="7" t="s">
        <v>30</v>
      </c>
      <c r="F36" s="8" t="s">
        <v>46</v>
      </c>
      <c r="G36" s="5">
        <v>0.4</v>
      </c>
      <c r="H36" s="11" t="s">
        <v>161</v>
      </c>
      <c r="I36" s="11" t="s">
        <v>223</v>
      </c>
      <c r="J36" s="10" t="s">
        <v>86</v>
      </c>
    </row>
    <row r="37" spans="2:10" ht="40.5">
      <c r="B37" s="5">
        <v>34</v>
      </c>
      <c r="C37" s="13" t="s">
        <v>97</v>
      </c>
      <c r="D37" s="5" t="s">
        <v>23</v>
      </c>
      <c r="E37" s="7" t="s">
        <v>15</v>
      </c>
      <c r="F37" s="8" t="s">
        <v>9</v>
      </c>
      <c r="G37" s="5">
        <v>0</v>
      </c>
      <c r="H37" s="11" t="s">
        <v>184</v>
      </c>
      <c r="I37" s="11" t="s">
        <v>227</v>
      </c>
      <c r="J37" s="10" t="s">
        <v>98</v>
      </c>
    </row>
    <row r="38" spans="2:10" ht="40.5">
      <c r="B38" s="5">
        <v>35</v>
      </c>
      <c r="C38" s="13" t="s">
        <v>99</v>
      </c>
      <c r="D38" s="5" t="s">
        <v>23</v>
      </c>
      <c r="E38" s="7" t="s">
        <v>15</v>
      </c>
      <c r="F38" s="8" t="s">
        <v>9</v>
      </c>
      <c r="G38" s="5"/>
      <c r="H38" s="11" t="s">
        <v>186</v>
      </c>
      <c r="I38" s="11" t="s">
        <v>185</v>
      </c>
      <c r="J38" s="12" t="s">
        <v>101</v>
      </c>
    </row>
    <row r="39" spans="2:10" ht="40.5">
      <c r="B39" s="5">
        <v>36</v>
      </c>
      <c r="C39" s="10" t="s">
        <v>102</v>
      </c>
      <c r="D39" s="5" t="s">
        <v>18</v>
      </c>
      <c r="E39" s="7" t="s">
        <v>29</v>
      </c>
      <c r="F39" s="14" t="s">
        <v>21</v>
      </c>
      <c r="G39" s="5">
        <v>1</v>
      </c>
      <c r="H39" s="11" t="s">
        <v>58</v>
      </c>
      <c r="I39" s="11"/>
      <c r="J39" s="13" t="s">
        <v>107</v>
      </c>
    </row>
    <row r="40" spans="2:10" ht="67.5">
      <c r="B40" s="5">
        <v>37</v>
      </c>
      <c r="C40" s="10" t="s">
        <v>103</v>
      </c>
      <c r="D40" s="5" t="s">
        <v>18</v>
      </c>
      <c r="E40" s="7" t="s">
        <v>31</v>
      </c>
      <c r="F40" s="14" t="s">
        <v>21</v>
      </c>
      <c r="G40" s="5">
        <v>1</v>
      </c>
      <c r="H40" s="11" t="s">
        <v>58</v>
      </c>
      <c r="I40" s="11"/>
      <c r="J40" s="12" t="s">
        <v>108</v>
      </c>
    </row>
    <row r="41" spans="2:10" ht="40.5">
      <c r="B41" s="5">
        <v>38</v>
      </c>
      <c r="C41" s="10" t="s">
        <v>104</v>
      </c>
      <c r="D41" s="5" t="s">
        <v>18</v>
      </c>
      <c r="E41" s="7" t="s">
        <v>16</v>
      </c>
      <c r="F41" s="8" t="s">
        <v>22</v>
      </c>
      <c r="G41" s="5">
        <v>0.6</v>
      </c>
      <c r="H41" s="11" t="s">
        <v>132</v>
      </c>
      <c r="I41" s="11"/>
      <c r="J41" s="5"/>
    </row>
    <row r="42" spans="2:10" ht="40.5">
      <c r="B42" s="5">
        <v>39</v>
      </c>
      <c r="C42" s="10" t="s">
        <v>55</v>
      </c>
      <c r="D42" s="5" t="s">
        <v>18</v>
      </c>
      <c r="E42" s="7" t="s">
        <v>16</v>
      </c>
      <c r="F42" s="7" t="s">
        <v>25</v>
      </c>
      <c r="G42" s="5">
        <v>0.6</v>
      </c>
      <c r="H42" s="11" t="s">
        <v>133</v>
      </c>
      <c r="I42" s="11"/>
      <c r="J42" s="5"/>
    </row>
    <row r="43" spans="2:10" ht="40.5">
      <c r="B43" s="5">
        <v>40</v>
      </c>
      <c r="C43" s="10" t="s">
        <v>105</v>
      </c>
      <c r="D43" s="5" t="s">
        <v>18</v>
      </c>
      <c r="E43" s="7" t="s">
        <v>16</v>
      </c>
      <c r="F43" s="8" t="s">
        <v>17</v>
      </c>
      <c r="G43" s="5">
        <v>0.4</v>
      </c>
      <c r="H43" s="11" t="s">
        <v>135</v>
      </c>
      <c r="I43" s="11"/>
      <c r="J43" s="5"/>
    </row>
    <row r="44" spans="2:10" ht="40.5">
      <c r="B44" s="5">
        <v>41</v>
      </c>
      <c r="C44" s="10" t="s">
        <v>106</v>
      </c>
      <c r="D44" s="5" t="s">
        <v>18</v>
      </c>
      <c r="E44" s="7" t="s">
        <v>30</v>
      </c>
      <c r="F44" s="8" t="s">
        <v>17</v>
      </c>
      <c r="G44" s="5">
        <v>0.4</v>
      </c>
      <c r="H44" s="11" t="s">
        <v>135</v>
      </c>
      <c r="I44" s="11"/>
      <c r="J44" s="5"/>
    </row>
    <row r="45" spans="2:10" ht="40.5">
      <c r="B45" s="5">
        <v>42</v>
      </c>
      <c r="C45" s="10" t="s">
        <v>136</v>
      </c>
      <c r="D45" s="5" t="s">
        <v>134</v>
      </c>
      <c r="E45" s="7" t="s">
        <v>15</v>
      </c>
      <c r="F45" s="8" t="s">
        <v>46</v>
      </c>
      <c r="G45" s="5">
        <v>0.4</v>
      </c>
      <c r="H45" s="11" t="s">
        <v>137</v>
      </c>
      <c r="I45" s="11"/>
      <c r="J45" s="5"/>
    </row>
    <row r="46" spans="2:10" ht="40.5">
      <c r="B46" s="5">
        <v>43</v>
      </c>
      <c r="C46" s="10" t="s">
        <v>138</v>
      </c>
      <c r="D46" s="5" t="s">
        <v>134</v>
      </c>
      <c r="E46" s="7" t="s">
        <v>29</v>
      </c>
      <c r="F46" s="14" t="s">
        <v>21</v>
      </c>
      <c r="G46" s="5">
        <v>0.8</v>
      </c>
      <c r="H46" s="11" t="s">
        <v>166</v>
      </c>
      <c r="I46" s="11" t="s">
        <v>160</v>
      </c>
      <c r="J46" s="5"/>
    </row>
    <row r="47" spans="2:10" ht="40.5">
      <c r="B47" s="5">
        <v>44</v>
      </c>
      <c r="C47" s="10" t="s">
        <v>139</v>
      </c>
      <c r="D47" s="5" t="s">
        <v>134</v>
      </c>
      <c r="E47" s="7" t="s">
        <v>29</v>
      </c>
      <c r="F47" s="14" t="s">
        <v>21</v>
      </c>
      <c r="G47" s="5">
        <v>0.8</v>
      </c>
      <c r="H47" s="11" t="s">
        <v>158</v>
      </c>
      <c r="I47" s="11" t="s">
        <v>228</v>
      </c>
      <c r="J47" s="5"/>
    </row>
    <row r="48" spans="2:10" ht="40.5">
      <c r="B48" s="5">
        <v>45</v>
      </c>
      <c r="C48" s="10" t="s">
        <v>140</v>
      </c>
      <c r="D48" s="5" t="s">
        <v>134</v>
      </c>
      <c r="E48" s="7" t="s">
        <v>15</v>
      </c>
      <c r="F48" s="7" t="s">
        <v>15</v>
      </c>
      <c r="G48" s="5">
        <v>0</v>
      </c>
      <c r="H48" s="11" t="s">
        <v>188</v>
      </c>
      <c r="I48" s="11" t="s">
        <v>187</v>
      </c>
      <c r="J48" s="5"/>
    </row>
    <row r="49" spans="2:10">
      <c r="B49" s="5">
        <v>46</v>
      </c>
      <c r="C49" s="10"/>
      <c r="D49" s="5"/>
      <c r="E49" s="7"/>
      <c r="F49" s="12"/>
      <c r="G49" s="5"/>
      <c r="H49" s="11"/>
      <c r="I49" s="11"/>
      <c r="J49" s="5"/>
    </row>
    <row r="50" spans="2:10">
      <c r="B50" s="5">
        <v>47</v>
      </c>
      <c r="C50" s="10"/>
      <c r="D50" s="5"/>
      <c r="E50" s="7"/>
      <c r="F50" s="12"/>
      <c r="G50" s="5"/>
      <c r="H50" s="11"/>
      <c r="I50" s="11"/>
      <c r="J50" s="5"/>
    </row>
    <row r="51" spans="2:10">
      <c r="B51" s="5">
        <v>48</v>
      </c>
      <c r="C51" s="10"/>
      <c r="D51" s="5"/>
      <c r="E51" s="7"/>
      <c r="F51" s="12"/>
      <c r="G51" s="5"/>
      <c r="H51" s="11"/>
      <c r="I51" s="11"/>
      <c r="J51" s="5"/>
    </row>
    <row r="52" spans="2:10">
      <c r="B52" s="5">
        <v>49</v>
      </c>
      <c r="C52" s="10"/>
      <c r="D52" s="5"/>
      <c r="E52" s="7"/>
      <c r="F52" s="12"/>
      <c r="G52" s="5"/>
      <c r="H52" s="11"/>
      <c r="I52" s="11"/>
      <c r="J52" s="5"/>
    </row>
    <row r="53" spans="2:10">
      <c r="B53" s="5">
        <v>50</v>
      </c>
      <c r="C53" s="10"/>
      <c r="D53" s="5"/>
      <c r="E53" s="7"/>
      <c r="F53" s="12"/>
      <c r="G53" s="5"/>
      <c r="H53" s="11"/>
      <c r="I53" s="11"/>
      <c r="J53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17"/>
  <sheetViews>
    <sheetView topLeftCell="A4" workbookViewId="0">
      <selection activeCell="J17" sqref="J17"/>
    </sheetView>
  </sheetViews>
  <sheetFormatPr defaultRowHeight="13.5"/>
  <cols>
    <col min="12" max="12" width="20.75" customWidth="1"/>
  </cols>
  <sheetData>
    <row r="2" spans="2:12">
      <c r="B2" s="18" t="s">
        <v>0</v>
      </c>
      <c r="C2" s="18" t="s">
        <v>109</v>
      </c>
      <c r="D2" s="18" t="s">
        <v>7</v>
      </c>
      <c r="E2" s="18" t="s">
        <v>252</v>
      </c>
      <c r="F2" s="18" t="s">
        <v>239</v>
      </c>
      <c r="G2" s="18" t="s">
        <v>240</v>
      </c>
      <c r="H2" s="18" t="s">
        <v>241</v>
      </c>
      <c r="I2" s="18" t="s">
        <v>237</v>
      </c>
      <c r="J2" s="18" t="s">
        <v>238</v>
      </c>
      <c r="K2" s="18" t="s">
        <v>215</v>
      </c>
      <c r="L2" s="18" t="s">
        <v>118</v>
      </c>
    </row>
    <row r="3" spans="2:12" ht="40.5">
      <c r="B3" s="19">
        <v>0</v>
      </c>
      <c r="C3" s="19" t="s">
        <v>425</v>
      </c>
      <c r="D3" s="27">
        <v>150</v>
      </c>
      <c r="E3" s="27">
        <v>4</v>
      </c>
      <c r="F3" s="38">
        <v>8</v>
      </c>
      <c r="G3" s="38">
        <v>4</v>
      </c>
      <c r="H3" s="38">
        <v>4</v>
      </c>
      <c r="I3" s="38">
        <v>1</v>
      </c>
      <c r="J3" s="38">
        <v>1</v>
      </c>
      <c r="K3" s="38">
        <f>SUM(F3:J3)</f>
        <v>18</v>
      </c>
      <c r="L3" s="14" t="s">
        <v>9</v>
      </c>
    </row>
    <row r="4" spans="2:12" ht="40.5">
      <c r="B4" s="19">
        <v>1</v>
      </c>
      <c r="C4" s="19" t="s">
        <v>231</v>
      </c>
      <c r="D4" s="27">
        <v>300</v>
      </c>
      <c r="E4" s="27">
        <v>7</v>
      </c>
      <c r="F4" s="38">
        <v>10</v>
      </c>
      <c r="G4" s="38">
        <v>6</v>
      </c>
      <c r="H4" s="38">
        <v>6</v>
      </c>
      <c r="I4" s="38">
        <v>3</v>
      </c>
      <c r="J4" s="38">
        <v>3</v>
      </c>
      <c r="K4" s="38">
        <f>SUM(F4:J4)</f>
        <v>28</v>
      </c>
      <c r="L4" s="20" t="s">
        <v>248</v>
      </c>
    </row>
    <row r="5" spans="2:12">
      <c r="B5" s="19">
        <v>2</v>
      </c>
      <c r="C5" s="19" t="s">
        <v>232</v>
      </c>
      <c r="D5" s="27">
        <v>150</v>
      </c>
      <c r="E5" s="27">
        <v>4</v>
      </c>
      <c r="F5" s="38">
        <v>10</v>
      </c>
      <c r="G5" s="38">
        <v>5</v>
      </c>
      <c r="H5" s="38">
        <v>5</v>
      </c>
      <c r="I5" s="38">
        <v>1</v>
      </c>
      <c r="J5" s="38">
        <v>1</v>
      </c>
      <c r="K5" s="38">
        <f>SUM(F5:J5)</f>
        <v>22</v>
      </c>
      <c r="L5" s="6" t="s">
        <v>249</v>
      </c>
    </row>
    <row r="6" spans="2:12" ht="40.5">
      <c r="B6" s="19">
        <v>3</v>
      </c>
      <c r="C6" s="19" t="s">
        <v>119</v>
      </c>
      <c r="D6" s="27">
        <v>400</v>
      </c>
      <c r="E6" s="27">
        <v>5</v>
      </c>
      <c r="F6" s="38">
        <v>9</v>
      </c>
      <c r="G6" s="38">
        <v>7</v>
      </c>
      <c r="H6" s="38">
        <v>6</v>
      </c>
      <c r="I6" s="38">
        <v>2</v>
      </c>
      <c r="J6" s="38">
        <v>2</v>
      </c>
      <c r="K6" s="38">
        <f>SUM(F6:J6)</f>
        <v>26</v>
      </c>
      <c r="L6" s="20" t="s">
        <v>248</v>
      </c>
    </row>
    <row r="7" spans="2:12" ht="40.5">
      <c r="B7" s="19">
        <v>4</v>
      </c>
      <c r="C7" s="19" t="s">
        <v>423</v>
      </c>
      <c r="D7" s="27">
        <v>350</v>
      </c>
      <c r="E7" s="27">
        <v>6</v>
      </c>
      <c r="F7" s="38">
        <v>11</v>
      </c>
      <c r="G7" s="38">
        <v>5</v>
      </c>
      <c r="H7" s="38">
        <v>4</v>
      </c>
      <c r="I7" s="38">
        <v>2</v>
      </c>
      <c r="J7" s="38">
        <v>4</v>
      </c>
      <c r="K7" s="38">
        <f>SUM(F7:J7)</f>
        <v>26</v>
      </c>
      <c r="L7" s="20" t="s">
        <v>248</v>
      </c>
    </row>
    <row r="8" spans="2:12" ht="40.5">
      <c r="B8" s="19">
        <v>5</v>
      </c>
      <c r="C8" s="19" t="s">
        <v>111</v>
      </c>
      <c r="D8" s="27">
        <v>350</v>
      </c>
      <c r="E8" s="27">
        <v>7</v>
      </c>
      <c r="F8" s="38">
        <v>11</v>
      </c>
      <c r="G8" s="38">
        <v>6</v>
      </c>
      <c r="H8" s="38">
        <v>5</v>
      </c>
      <c r="I8" s="38">
        <v>2</v>
      </c>
      <c r="J8" s="38">
        <v>2</v>
      </c>
      <c r="K8" s="38">
        <f>SUM(F8:J8)</f>
        <v>26</v>
      </c>
      <c r="L8" s="20" t="s">
        <v>248</v>
      </c>
    </row>
    <row r="9" spans="2:12" ht="40.5">
      <c r="B9" s="19">
        <v>6</v>
      </c>
      <c r="C9" s="19" t="s">
        <v>242</v>
      </c>
      <c r="D9" s="27">
        <v>350</v>
      </c>
      <c r="E9" s="27">
        <v>7</v>
      </c>
      <c r="F9" s="38">
        <v>11</v>
      </c>
      <c r="G9" s="38">
        <v>7</v>
      </c>
      <c r="H9" s="38">
        <v>4</v>
      </c>
      <c r="I9" s="38">
        <v>2</v>
      </c>
      <c r="J9" s="38">
        <v>2</v>
      </c>
      <c r="K9" s="38">
        <f>SUM(F9:J9)</f>
        <v>26</v>
      </c>
      <c r="L9" s="20" t="s">
        <v>248</v>
      </c>
    </row>
    <row r="10" spans="2:12">
      <c r="B10" s="19">
        <v>7</v>
      </c>
      <c r="C10" s="19" t="s">
        <v>112</v>
      </c>
      <c r="D10" s="27">
        <v>300</v>
      </c>
      <c r="E10" s="27">
        <v>7</v>
      </c>
      <c r="F10" s="38">
        <v>11</v>
      </c>
      <c r="G10" s="38">
        <v>5</v>
      </c>
      <c r="H10" s="38">
        <v>5</v>
      </c>
      <c r="I10" s="38">
        <v>1</v>
      </c>
      <c r="J10" s="38">
        <v>4</v>
      </c>
      <c r="K10" s="38">
        <f>SUM(F10:J10)</f>
        <v>26</v>
      </c>
      <c r="L10" s="6" t="s">
        <v>250</v>
      </c>
    </row>
    <row r="11" spans="2:12">
      <c r="B11" s="19">
        <v>8</v>
      </c>
      <c r="C11" s="19" t="s">
        <v>113</v>
      </c>
      <c r="D11" s="27">
        <v>250</v>
      </c>
      <c r="E11" s="27">
        <v>5</v>
      </c>
      <c r="F11" s="38">
        <v>10</v>
      </c>
      <c r="G11" s="38">
        <v>6</v>
      </c>
      <c r="H11" s="38">
        <v>5</v>
      </c>
      <c r="I11" s="38">
        <v>2</v>
      </c>
      <c r="J11" s="38">
        <v>3</v>
      </c>
      <c r="K11" s="38">
        <f>SUM(F11:J11)</f>
        <v>26</v>
      </c>
      <c r="L11" s="6" t="s">
        <v>251</v>
      </c>
    </row>
    <row r="12" spans="2:12" ht="40.5">
      <c r="B12" s="19">
        <v>9</v>
      </c>
      <c r="C12" s="19" t="s">
        <v>442</v>
      </c>
      <c r="D12" s="27">
        <v>250</v>
      </c>
      <c r="E12" s="27">
        <v>6</v>
      </c>
      <c r="F12" s="38">
        <v>10</v>
      </c>
      <c r="G12" s="38">
        <v>6</v>
      </c>
      <c r="H12" s="38">
        <v>4</v>
      </c>
      <c r="I12" s="38">
        <v>4</v>
      </c>
      <c r="J12" s="38">
        <v>2</v>
      </c>
      <c r="K12" s="38">
        <f>SUM(F12:J12)</f>
        <v>26</v>
      </c>
      <c r="L12" s="20" t="s">
        <v>248</v>
      </c>
    </row>
    <row r="13" spans="2:12">
      <c r="B13" s="19">
        <v>10</v>
      </c>
      <c r="C13" s="19" t="s">
        <v>243</v>
      </c>
      <c r="D13" s="27">
        <v>200</v>
      </c>
      <c r="E13" s="27">
        <v>6</v>
      </c>
      <c r="F13" s="38">
        <v>9</v>
      </c>
      <c r="G13" s="38">
        <v>4</v>
      </c>
      <c r="H13" s="38">
        <v>6</v>
      </c>
      <c r="I13" s="38">
        <v>4</v>
      </c>
      <c r="J13" s="38">
        <v>3</v>
      </c>
      <c r="K13" s="38">
        <f>SUM(F13:J13)</f>
        <v>26</v>
      </c>
      <c r="L13" s="14"/>
    </row>
    <row r="14" spans="2:12">
      <c r="B14" s="19">
        <v>11</v>
      </c>
      <c r="C14" s="19" t="s">
        <v>244</v>
      </c>
      <c r="D14" s="27">
        <v>250</v>
      </c>
      <c r="E14" s="27">
        <v>6</v>
      </c>
      <c r="F14" s="38">
        <v>9</v>
      </c>
      <c r="G14" s="38">
        <v>5</v>
      </c>
      <c r="H14" s="38">
        <v>7</v>
      </c>
      <c r="I14" s="38">
        <v>1</v>
      </c>
      <c r="J14" s="38">
        <v>2</v>
      </c>
      <c r="K14" s="38">
        <f>SUM(F14:J14)</f>
        <v>24</v>
      </c>
      <c r="L14" s="14"/>
    </row>
    <row r="15" spans="2:12">
      <c r="B15" s="19">
        <v>12</v>
      </c>
      <c r="C15" s="19" t="s">
        <v>245</v>
      </c>
      <c r="D15" s="27">
        <v>300</v>
      </c>
      <c r="E15" s="27">
        <v>7</v>
      </c>
      <c r="F15" s="38">
        <v>9</v>
      </c>
      <c r="G15" s="38">
        <v>6</v>
      </c>
      <c r="H15" s="38">
        <v>7</v>
      </c>
      <c r="I15" s="38">
        <v>1</v>
      </c>
      <c r="J15" s="38">
        <v>1</v>
      </c>
      <c r="K15" s="38">
        <f>SUM(F15:J15)</f>
        <v>24</v>
      </c>
      <c r="L15" s="14"/>
    </row>
    <row r="16" spans="2:12">
      <c r="B16" s="19">
        <v>13</v>
      </c>
      <c r="C16" s="19" t="s">
        <v>246</v>
      </c>
      <c r="D16" s="27">
        <v>200</v>
      </c>
      <c r="E16" s="27">
        <v>5</v>
      </c>
      <c r="F16" s="38">
        <v>8</v>
      </c>
      <c r="G16" s="38">
        <v>4</v>
      </c>
      <c r="H16" s="38">
        <v>7</v>
      </c>
      <c r="I16" s="38">
        <v>2</v>
      </c>
      <c r="J16" s="38">
        <v>3</v>
      </c>
      <c r="K16" s="38">
        <f>SUM(F16:J16)</f>
        <v>24</v>
      </c>
      <c r="L16" s="14"/>
    </row>
    <row r="17" spans="2:12">
      <c r="B17" s="19">
        <v>14</v>
      </c>
      <c r="C17" s="19" t="s">
        <v>247</v>
      </c>
      <c r="D17" s="27">
        <v>200</v>
      </c>
      <c r="E17" s="27">
        <v>5</v>
      </c>
      <c r="F17" s="38">
        <v>8</v>
      </c>
      <c r="G17" s="38">
        <v>4</v>
      </c>
      <c r="H17" s="38">
        <v>7</v>
      </c>
      <c r="I17" s="38">
        <v>3</v>
      </c>
      <c r="J17" s="38">
        <v>2</v>
      </c>
      <c r="K17" s="38">
        <f>SUM(F17:J17)</f>
        <v>24</v>
      </c>
      <c r="L17" s="14"/>
    </row>
  </sheetData>
  <autoFilter ref="B2:L17">
    <filterColumn colId="3"/>
    <sortState ref="B3:L17">
      <sortCondition ref="B2:B17"/>
    </sortState>
  </autoFilter>
  <phoneticPr fontId="1" type="noConversion"/>
  <dataValidations count="1">
    <dataValidation showInputMessage="1" showErrorMessage="1" sqref="C6:C17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37"/>
  <sheetViews>
    <sheetView topLeftCell="A19" workbookViewId="0">
      <selection activeCell="F45" sqref="F45"/>
    </sheetView>
  </sheetViews>
  <sheetFormatPr defaultRowHeight="13.5"/>
  <cols>
    <col min="3" max="3" width="10.375" customWidth="1"/>
    <col min="5" max="5" width="9.75" bestFit="1" customWidth="1"/>
    <col min="6" max="6" width="38.375" customWidth="1"/>
    <col min="7" max="7" width="58.875" customWidth="1"/>
    <col min="9" max="9" width="9.75" bestFit="1" customWidth="1"/>
  </cols>
  <sheetData>
    <row r="2" spans="2:9">
      <c r="B2" s="4" t="s">
        <v>0</v>
      </c>
      <c r="C2" s="4" t="s">
        <v>11</v>
      </c>
      <c r="D2" s="4" t="s">
        <v>432</v>
      </c>
      <c r="E2" s="4" t="s">
        <v>453</v>
      </c>
      <c r="F2" s="4" t="s">
        <v>433</v>
      </c>
      <c r="G2" s="4" t="s">
        <v>437</v>
      </c>
      <c r="H2" s="4" t="s">
        <v>4</v>
      </c>
      <c r="I2" s="4" t="s">
        <v>454</v>
      </c>
    </row>
    <row r="3" spans="2:9">
      <c r="B3" s="5">
        <v>1</v>
      </c>
      <c r="C3" s="5" t="s">
        <v>435</v>
      </c>
      <c r="D3" s="5" t="s">
        <v>428</v>
      </c>
      <c r="E3" s="42">
        <v>8</v>
      </c>
      <c r="F3" s="50"/>
      <c r="G3" s="11" t="s">
        <v>441</v>
      </c>
      <c r="H3" s="5">
        <v>1</v>
      </c>
      <c r="I3" s="5">
        <f>E3*(10+H3)</f>
        <v>88</v>
      </c>
    </row>
    <row r="4" spans="2:9">
      <c r="B4" s="5">
        <v>2</v>
      </c>
      <c r="C4" s="5" t="s">
        <v>436</v>
      </c>
      <c r="D4" s="5" t="s">
        <v>428</v>
      </c>
      <c r="E4" s="42">
        <v>10</v>
      </c>
      <c r="F4" s="50"/>
      <c r="G4" s="11" t="s">
        <v>443</v>
      </c>
      <c r="H4" s="5">
        <v>1</v>
      </c>
      <c r="I4" s="5">
        <f t="shared" ref="I4:I37" si="0">E4*(10+H4)</f>
        <v>110</v>
      </c>
    </row>
    <row r="5" spans="2:9">
      <c r="B5" s="5">
        <v>3</v>
      </c>
      <c r="C5" s="5" t="s">
        <v>438</v>
      </c>
      <c r="D5" s="5" t="s">
        <v>428</v>
      </c>
      <c r="E5" s="42">
        <v>8</v>
      </c>
      <c r="F5" s="50"/>
      <c r="G5" s="11" t="s">
        <v>444</v>
      </c>
      <c r="H5" s="5">
        <v>1</v>
      </c>
      <c r="I5" s="5">
        <f t="shared" si="0"/>
        <v>88</v>
      </c>
    </row>
    <row r="6" spans="2:9">
      <c r="B6" s="5">
        <v>4</v>
      </c>
      <c r="C6" s="5" t="s">
        <v>439</v>
      </c>
      <c r="D6" s="5" t="s">
        <v>428</v>
      </c>
      <c r="E6" s="42">
        <v>8</v>
      </c>
      <c r="F6" s="50"/>
      <c r="G6" s="11" t="s">
        <v>445</v>
      </c>
      <c r="H6" s="5">
        <v>1</v>
      </c>
      <c r="I6" s="5">
        <f t="shared" si="0"/>
        <v>88</v>
      </c>
    </row>
    <row r="7" spans="2:9">
      <c r="B7" s="5">
        <v>5</v>
      </c>
      <c r="C7" s="5" t="s">
        <v>440</v>
      </c>
      <c r="D7" s="5" t="s">
        <v>428</v>
      </c>
      <c r="E7" s="42">
        <v>10</v>
      </c>
      <c r="F7" s="50"/>
      <c r="G7" s="11" t="s">
        <v>446</v>
      </c>
      <c r="H7" s="5">
        <v>1</v>
      </c>
      <c r="I7" s="5">
        <f t="shared" si="0"/>
        <v>110</v>
      </c>
    </row>
    <row r="8" spans="2:9">
      <c r="B8" s="5">
        <v>6</v>
      </c>
      <c r="C8" s="5" t="s">
        <v>452</v>
      </c>
      <c r="D8" s="5" t="s">
        <v>428</v>
      </c>
      <c r="E8" s="42">
        <v>8</v>
      </c>
      <c r="F8" s="50"/>
      <c r="G8" s="11" t="s">
        <v>447</v>
      </c>
      <c r="H8" s="5">
        <v>1</v>
      </c>
      <c r="I8" s="5">
        <f t="shared" si="0"/>
        <v>88</v>
      </c>
    </row>
    <row r="9" spans="2:9">
      <c r="B9" s="5">
        <v>7</v>
      </c>
      <c r="C9" s="5" t="s">
        <v>480</v>
      </c>
      <c r="D9" s="5" t="s">
        <v>428</v>
      </c>
      <c r="E9" s="42">
        <v>8</v>
      </c>
      <c r="F9" s="50"/>
      <c r="G9" s="11" t="s">
        <v>110</v>
      </c>
      <c r="H9" s="5">
        <v>1</v>
      </c>
      <c r="I9" s="5">
        <f t="shared" si="0"/>
        <v>88</v>
      </c>
    </row>
    <row r="10" spans="2:9">
      <c r="B10" s="5">
        <v>8</v>
      </c>
      <c r="C10" s="12" t="s">
        <v>455</v>
      </c>
      <c r="D10" s="12" t="s">
        <v>456</v>
      </c>
      <c r="E10" s="8">
        <v>10</v>
      </c>
      <c r="F10" s="50"/>
      <c r="G10" s="43" t="s">
        <v>457</v>
      </c>
      <c r="H10" s="12">
        <v>1</v>
      </c>
      <c r="I10" s="12">
        <f t="shared" si="0"/>
        <v>110</v>
      </c>
    </row>
    <row r="11" spans="2:9">
      <c r="B11" s="5">
        <v>9</v>
      </c>
      <c r="C11" s="12" t="s">
        <v>458</v>
      </c>
      <c r="D11" s="12" t="s">
        <v>456</v>
      </c>
      <c r="E11" s="8">
        <v>12</v>
      </c>
      <c r="F11" s="50"/>
      <c r="G11" s="43" t="s">
        <v>459</v>
      </c>
      <c r="H11" s="12">
        <v>1</v>
      </c>
      <c r="I11" s="12">
        <f t="shared" si="0"/>
        <v>132</v>
      </c>
    </row>
    <row r="12" spans="2:9">
      <c r="B12" s="5">
        <v>10</v>
      </c>
      <c r="C12" s="12" t="s">
        <v>460</v>
      </c>
      <c r="D12" s="12" t="s">
        <v>456</v>
      </c>
      <c r="E12" s="8">
        <v>10</v>
      </c>
      <c r="F12" s="50"/>
      <c r="G12" s="43" t="s">
        <v>461</v>
      </c>
      <c r="H12" s="12">
        <v>1</v>
      </c>
      <c r="I12" s="12">
        <f t="shared" si="0"/>
        <v>110</v>
      </c>
    </row>
    <row r="13" spans="2:9">
      <c r="B13" s="5">
        <v>11</v>
      </c>
      <c r="C13" s="12" t="s">
        <v>462</v>
      </c>
      <c r="D13" s="12" t="s">
        <v>456</v>
      </c>
      <c r="E13" s="8">
        <v>10</v>
      </c>
      <c r="F13" s="50"/>
      <c r="G13" s="43" t="s">
        <v>463</v>
      </c>
      <c r="H13" s="12">
        <v>1</v>
      </c>
      <c r="I13" s="12">
        <f t="shared" si="0"/>
        <v>110</v>
      </c>
    </row>
    <row r="14" spans="2:9">
      <c r="B14" s="5">
        <v>12</v>
      </c>
      <c r="C14" s="12" t="s">
        <v>464</v>
      </c>
      <c r="D14" s="12" t="s">
        <v>456</v>
      </c>
      <c r="E14" s="8">
        <v>12</v>
      </c>
      <c r="F14" s="50"/>
      <c r="G14" s="43" t="s">
        <v>465</v>
      </c>
      <c r="H14" s="12">
        <v>1</v>
      </c>
      <c r="I14" s="12">
        <f t="shared" si="0"/>
        <v>132</v>
      </c>
    </row>
    <row r="15" spans="2:9">
      <c r="B15" s="5">
        <v>13</v>
      </c>
      <c r="C15" s="12" t="s">
        <v>466</v>
      </c>
      <c r="D15" s="12" t="s">
        <v>456</v>
      </c>
      <c r="E15" s="8">
        <v>10</v>
      </c>
      <c r="F15" s="50"/>
      <c r="G15" s="43" t="s">
        <v>467</v>
      </c>
      <c r="H15" s="12">
        <v>1</v>
      </c>
      <c r="I15" s="12">
        <f t="shared" si="0"/>
        <v>110</v>
      </c>
    </row>
    <row r="16" spans="2:9">
      <c r="B16" s="5">
        <v>14</v>
      </c>
      <c r="C16" s="12" t="s">
        <v>481</v>
      </c>
      <c r="D16" s="12" t="s">
        <v>428</v>
      </c>
      <c r="E16" s="8">
        <v>10</v>
      </c>
      <c r="F16" s="50"/>
      <c r="G16" s="43" t="s">
        <v>110</v>
      </c>
      <c r="H16" s="12">
        <v>1</v>
      </c>
      <c r="I16" s="12">
        <f t="shared" si="0"/>
        <v>110</v>
      </c>
    </row>
    <row r="17" spans="2:9">
      <c r="B17" s="5">
        <v>15</v>
      </c>
      <c r="C17" s="10" t="s">
        <v>434</v>
      </c>
      <c r="D17" s="10" t="s">
        <v>456</v>
      </c>
      <c r="E17" s="44">
        <v>12</v>
      </c>
      <c r="F17" s="51"/>
      <c r="G17" s="45" t="s">
        <v>457</v>
      </c>
      <c r="H17" s="10">
        <v>1</v>
      </c>
      <c r="I17" s="10">
        <f t="shared" si="0"/>
        <v>132</v>
      </c>
    </row>
    <row r="18" spans="2:9">
      <c r="B18" s="5">
        <v>16</v>
      </c>
      <c r="C18" s="10" t="s">
        <v>468</v>
      </c>
      <c r="D18" s="10" t="s">
        <v>456</v>
      </c>
      <c r="E18" s="44">
        <v>14</v>
      </c>
      <c r="F18" s="51"/>
      <c r="G18" s="45" t="s">
        <v>459</v>
      </c>
      <c r="H18" s="10">
        <v>1</v>
      </c>
      <c r="I18" s="10">
        <f t="shared" si="0"/>
        <v>154</v>
      </c>
    </row>
    <row r="19" spans="2:9">
      <c r="B19" s="5">
        <v>17</v>
      </c>
      <c r="C19" s="10" t="s">
        <v>469</v>
      </c>
      <c r="D19" s="10" t="s">
        <v>456</v>
      </c>
      <c r="E19" s="44">
        <v>12</v>
      </c>
      <c r="F19" s="51"/>
      <c r="G19" s="45" t="s">
        <v>461</v>
      </c>
      <c r="H19" s="10">
        <v>1</v>
      </c>
      <c r="I19" s="10">
        <f t="shared" si="0"/>
        <v>132</v>
      </c>
    </row>
    <row r="20" spans="2:9">
      <c r="B20" s="5">
        <v>18</v>
      </c>
      <c r="C20" s="10" t="s">
        <v>470</v>
      </c>
      <c r="D20" s="10" t="s">
        <v>456</v>
      </c>
      <c r="E20" s="44">
        <v>12</v>
      </c>
      <c r="F20" s="51"/>
      <c r="G20" s="45" t="s">
        <v>463</v>
      </c>
      <c r="H20" s="10">
        <v>1</v>
      </c>
      <c r="I20" s="10">
        <f t="shared" si="0"/>
        <v>132</v>
      </c>
    </row>
    <row r="21" spans="2:9">
      <c r="B21" s="5">
        <v>19</v>
      </c>
      <c r="C21" s="10" t="s">
        <v>471</v>
      </c>
      <c r="D21" s="10" t="s">
        <v>456</v>
      </c>
      <c r="E21" s="44">
        <v>14</v>
      </c>
      <c r="F21" s="51"/>
      <c r="G21" s="45" t="s">
        <v>465</v>
      </c>
      <c r="H21" s="10">
        <v>1</v>
      </c>
      <c r="I21" s="10">
        <f t="shared" si="0"/>
        <v>154</v>
      </c>
    </row>
    <row r="22" spans="2:9">
      <c r="B22" s="5">
        <v>20</v>
      </c>
      <c r="C22" s="10" t="s">
        <v>472</v>
      </c>
      <c r="D22" s="10" t="s">
        <v>456</v>
      </c>
      <c r="E22" s="44">
        <v>12</v>
      </c>
      <c r="F22" s="51"/>
      <c r="G22" s="45" t="s">
        <v>467</v>
      </c>
      <c r="H22" s="10">
        <v>1</v>
      </c>
      <c r="I22" s="10">
        <f t="shared" si="0"/>
        <v>132</v>
      </c>
    </row>
    <row r="23" spans="2:9">
      <c r="B23" s="5">
        <v>21</v>
      </c>
      <c r="C23" s="10" t="s">
        <v>482</v>
      </c>
      <c r="D23" s="10" t="s">
        <v>456</v>
      </c>
      <c r="E23" s="44">
        <v>12</v>
      </c>
      <c r="F23" s="51"/>
      <c r="G23" s="45" t="s">
        <v>473</v>
      </c>
      <c r="H23" s="10">
        <v>1</v>
      </c>
      <c r="I23" s="10">
        <f t="shared" si="0"/>
        <v>132</v>
      </c>
    </row>
    <row r="24" spans="2:9">
      <c r="B24" s="5">
        <v>22</v>
      </c>
      <c r="C24" s="13" t="s">
        <v>474</v>
      </c>
      <c r="D24" s="13" t="s">
        <v>456</v>
      </c>
      <c r="E24" s="46">
        <v>15</v>
      </c>
      <c r="F24" s="52"/>
      <c r="G24" s="47" t="s">
        <v>457</v>
      </c>
      <c r="H24" s="13">
        <v>1</v>
      </c>
      <c r="I24" s="13">
        <f t="shared" si="0"/>
        <v>165</v>
      </c>
    </row>
    <row r="25" spans="2:9">
      <c r="B25" s="5">
        <v>23</v>
      </c>
      <c r="C25" s="13" t="s">
        <v>477</v>
      </c>
      <c r="D25" s="13" t="s">
        <v>456</v>
      </c>
      <c r="E25" s="46">
        <v>18</v>
      </c>
      <c r="F25" s="52"/>
      <c r="G25" s="47" t="s">
        <v>459</v>
      </c>
      <c r="H25" s="13">
        <v>1</v>
      </c>
      <c r="I25" s="13">
        <f t="shared" si="0"/>
        <v>198</v>
      </c>
    </row>
    <row r="26" spans="2:9">
      <c r="B26" s="5">
        <v>24</v>
      </c>
      <c r="C26" s="13" t="s">
        <v>475</v>
      </c>
      <c r="D26" s="13" t="s">
        <v>456</v>
      </c>
      <c r="E26" s="46">
        <v>15</v>
      </c>
      <c r="F26" s="52"/>
      <c r="G26" s="47" t="s">
        <v>461</v>
      </c>
      <c r="H26" s="13">
        <v>1</v>
      </c>
      <c r="I26" s="13">
        <f t="shared" si="0"/>
        <v>165</v>
      </c>
    </row>
    <row r="27" spans="2:9">
      <c r="B27" s="5">
        <v>25</v>
      </c>
      <c r="C27" s="13" t="s">
        <v>476</v>
      </c>
      <c r="D27" s="13" t="s">
        <v>456</v>
      </c>
      <c r="E27" s="46">
        <v>15</v>
      </c>
      <c r="F27" s="52"/>
      <c r="G27" s="47" t="s">
        <v>463</v>
      </c>
      <c r="H27" s="13">
        <v>1</v>
      </c>
      <c r="I27" s="13">
        <f t="shared" si="0"/>
        <v>165</v>
      </c>
    </row>
    <row r="28" spans="2:9">
      <c r="B28" s="5">
        <v>26</v>
      </c>
      <c r="C28" s="13" t="s">
        <v>478</v>
      </c>
      <c r="D28" s="13" t="s">
        <v>456</v>
      </c>
      <c r="E28" s="46">
        <v>18</v>
      </c>
      <c r="F28" s="52"/>
      <c r="G28" s="47" t="s">
        <v>465</v>
      </c>
      <c r="H28" s="13">
        <v>1</v>
      </c>
      <c r="I28" s="13">
        <f t="shared" si="0"/>
        <v>198</v>
      </c>
    </row>
    <row r="29" spans="2:9">
      <c r="B29" s="5">
        <v>27</v>
      </c>
      <c r="C29" s="13" t="s">
        <v>479</v>
      </c>
      <c r="D29" s="13" t="s">
        <v>456</v>
      </c>
      <c r="E29" s="46">
        <v>15</v>
      </c>
      <c r="F29" s="52"/>
      <c r="G29" s="47" t="s">
        <v>467</v>
      </c>
      <c r="H29" s="13">
        <v>1</v>
      </c>
      <c r="I29" s="13">
        <f t="shared" si="0"/>
        <v>165</v>
      </c>
    </row>
    <row r="30" spans="2:9">
      <c r="B30" s="5">
        <v>28</v>
      </c>
      <c r="C30" s="13" t="s">
        <v>483</v>
      </c>
      <c r="D30" s="13" t="s">
        <v>456</v>
      </c>
      <c r="E30" s="46">
        <v>15</v>
      </c>
      <c r="F30" s="52"/>
      <c r="G30" s="47" t="s">
        <v>473</v>
      </c>
      <c r="H30" s="13">
        <v>1</v>
      </c>
      <c r="I30" s="13">
        <f t="shared" si="0"/>
        <v>165</v>
      </c>
    </row>
    <row r="31" spans="2:9">
      <c r="B31" s="5">
        <v>29</v>
      </c>
      <c r="C31" s="6" t="s">
        <v>484</v>
      </c>
      <c r="D31" s="6" t="s">
        <v>428</v>
      </c>
      <c r="E31" s="48">
        <v>20</v>
      </c>
      <c r="F31" s="53" t="s">
        <v>490</v>
      </c>
      <c r="G31" s="49" t="s">
        <v>37</v>
      </c>
      <c r="H31" s="6">
        <v>1</v>
      </c>
      <c r="I31" s="6">
        <f t="shared" si="0"/>
        <v>220</v>
      </c>
    </row>
    <row r="32" spans="2:9">
      <c r="B32" s="5">
        <v>30</v>
      </c>
      <c r="C32" s="6" t="s">
        <v>485</v>
      </c>
      <c r="D32" s="6" t="s">
        <v>428</v>
      </c>
      <c r="E32" s="48">
        <v>22</v>
      </c>
      <c r="F32" s="53" t="s">
        <v>488</v>
      </c>
      <c r="G32" s="49" t="s">
        <v>35</v>
      </c>
      <c r="H32" s="6">
        <v>1</v>
      </c>
      <c r="I32" s="6">
        <f t="shared" si="0"/>
        <v>242</v>
      </c>
    </row>
    <row r="33" spans="2:9">
      <c r="B33" s="5">
        <v>31</v>
      </c>
      <c r="C33" s="6" t="s">
        <v>486</v>
      </c>
      <c r="D33" s="6" t="s">
        <v>428</v>
      </c>
      <c r="E33" s="48">
        <v>23</v>
      </c>
      <c r="F33" s="53" t="s">
        <v>491</v>
      </c>
      <c r="G33" s="49" t="s">
        <v>36</v>
      </c>
      <c r="H33" s="6">
        <v>1</v>
      </c>
      <c r="I33" s="6">
        <f t="shared" si="0"/>
        <v>253</v>
      </c>
    </row>
    <row r="34" spans="2:9">
      <c r="B34" s="5">
        <v>32</v>
      </c>
      <c r="C34" s="6" t="s">
        <v>487</v>
      </c>
      <c r="D34" s="6" t="s">
        <v>428</v>
      </c>
      <c r="E34" s="48">
        <v>25</v>
      </c>
      <c r="F34" s="53" t="s">
        <v>489</v>
      </c>
      <c r="G34" s="49" t="s">
        <v>91</v>
      </c>
      <c r="H34" s="6">
        <v>1</v>
      </c>
      <c r="I34" s="6">
        <f t="shared" si="0"/>
        <v>275</v>
      </c>
    </row>
    <row r="35" spans="2:9">
      <c r="B35" s="5">
        <v>101</v>
      </c>
      <c r="C35" s="5" t="s">
        <v>448</v>
      </c>
      <c r="D35" s="5" t="s">
        <v>429</v>
      </c>
      <c r="E35" s="42">
        <v>7</v>
      </c>
      <c r="F35" s="50"/>
      <c r="G35" s="11" t="s">
        <v>450</v>
      </c>
      <c r="H35" s="5">
        <v>1</v>
      </c>
      <c r="I35" s="5">
        <f t="shared" si="0"/>
        <v>77</v>
      </c>
    </row>
    <row r="36" spans="2:9">
      <c r="B36" s="5">
        <v>102</v>
      </c>
      <c r="C36" s="5" t="s">
        <v>449</v>
      </c>
      <c r="D36" s="5" t="s">
        <v>429</v>
      </c>
      <c r="E36" s="42">
        <v>6</v>
      </c>
      <c r="F36" s="50"/>
      <c r="G36" s="11" t="s">
        <v>451</v>
      </c>
      <c r="H36" s="5">
        <v>1</v>
      </c>
      <c r="I36" s="5">
        <f t="shared" si="0"/>
        <v>66</v>
      </c>
    </row>
    <row r="37" spans="2:9">
      <c r="B37" s="5">
        <v>103</v>
      </c>
      <c r="C37" s="5"/>
      <c r="D37" s="5"/>
      <c r="E37" s="42"/>
      <c r="F37" s="50"/>
      <c r="G37" s="11"/>
      <c r="H37" s="5">
        <v>1</v>
      </c>
      <c r="I37" s="5">
        <f t="shared" si="0"/>
        <v>0</v>
      </c>
    </row>
  </sheetData>
  <phoneticPr fontId="1" type="noConversion"/>
  <dataValidations count="1">
    <dataValidation type="whole" allowBlank="1" showInputMessage="1" showErrorMessage="1" sqref="H3:H37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R32"/>
  <sheetViews>
    <sheetView tabSelected="1" workbookViewId="0">
      <selection activeCell="K22" sqref="K22"/>
    </sheetView>
  </sheetViews>
  <sheetFormatPr defaultRowHeight="13.5"/>
  <cols>
    <col min="3" max="3" width="10" bestFit="1" customWidth="1"/>
  </cols>
  <sheetData>
    <row r="2" spans="2:18">
      <c r="B2" s="2" t="s">
        <v>123</v>
      </c>
      <c r="C2" s="2" t="s">
        <v>115</v>
      </c>
      <c r="D2" s="2" t="s">
        <v>431</v>
      </c>
      <c r="E2" s="2" t="s">
        <v>116</v>
      </c>
      <c r="F2" s="2" t="s">
        <v>109</v>
      </c>
      <c r="G2" s="2" t="s">
        <v>426</v>
      </c>
      <c r="H2" s="2" t="s">
        <v>427</v>
      </c>
      <c r="I2" s="2" t="s">
        <v>2</v>
      </c>
      <c r="J2" s="2" t="s">
        <v>7</v>
      </c>
      <c r="K2" s="2" t="s">
        <v>428</v>
      </c>
      <c r="L2" s="2" t="s">
        <v>429</v>
      </c>
      <c r="M2" s="2" t="s">
        <v>259</v>
      </c>
      <c r="N2" s="25" t="s">
        <v>204</v>
      </c>
      <c r="O2" s="25" t="s">
        <v>254</v>
      </c>
      <c r="P2" s="25" t="s">
        <v>255</v>
      </c>
      <c r="Q2" s="25" t="s">
        <v>430</v>
      </c>
      <c r="R2" s="25" t="s">
        <v>114</v>
      </c>
    </row>
    <row r="3" spans="2:18">
      <c r="B3" s="17" t="s">
        <v>121</v>
      </c>
      <c r="C3" s="23">
        <v>2</v>
      </c>
      <c r="D3" s="24">
        <v>3</v>
      </c>
      <c r="E3" s="15" t="str">
        <f>VLOOKUP(C3,武将!B:D,3,0)</f>
        <v>夏侯惇</v>
      </c>
      <c r="F3" s="15" t="str">
        <f>VLOOKUP(C3,武将!B:E,4,0)</f>
        <v>亲卫队</v>
      </c>
      <c r="G3" s="17">
        <f>VLOOKUP(C3,武将!B:J,9,0)</f>
        <v>10</v>
      </c>
      <c r="H3" s="15">
        <f>VLOOKUP(C3,武将!B:K,10,0)</f>
        <v>9</v>
      </c>
      <c r="I3" s="17">
        <f>VLOOKUP(C3,武将!B:L,11,0)</f>
        <v>6</v>
      </c>
      <c r="J3" s="15">
        <f>INT((N3+G3*2+H3*3)*(1+D3/10))</f>
        <v>516</v>
      </c>
      <c r="K3" s="17">
        <f>INT(G3*O3*(1+D3/10))</f>
        <v>143</v>
      </c>
      <c r="L3" s="15">
        <f>INT(H3*P3*(1+D3/10))</f>
        <v>70</v>
      </c>
      <c r="M3" s="17">
        <f>INT(I3*Q3*(1+D3/10))</f>
        <v>39</v>
      </c>
      <c r="N3" s="55">
        <f>VLOOKUP(R3,兵种!B:D,3,0)</f>
        <v>350</v>
      </c>
      <c r="O3" s="55">
        <f>VLOOKUP(R3,兵种!B:F,5,0)</f>
        <v>11</v>
      </c>
      <c r="P3" s="55">
        <f>VLOOKUP(R3,兵种!B:G,6,0)</f>
        <v>6</v>
      </c>
      <c r="Q3" s="55">
        <f>VLOOKUP(R3,兵种!B:H,7,0)</f>
        <v>5</v>
      </c>
      <c r="R3" s="55">
        <f>VLOOKUP(C3,武将!B:C,2,0)</f>
        <v>5</v>
      </c>
    </row>
    <row r="4" spans="2:18">
      <c r="B4" s="17" t="s">
        <v>122</v>
      </c>
      <c r="C4" s="23">
        <v>120</v>
      </c>
      <c r="D4" s="23">
        <v>7</v>
      </c>
      <c r="E4" s="15" t="str">
        <f>VLOOKUP(C4,武将!B:D,3,0)</f>
        <v>吕布</v>
      </c>
      <c r="F4" s="15" t="str">
        <f>VLOOKUP(C4,武将!B:E,4,0)</f>
        <v>虎豹骑</v>
      </c>
      <c r="G4" s="17">
        <f>VLOOKUP(C4,武将!B:J,9,0)</f>
        <v>12</v>
      </c>
      <c r="H4" s="15">
        <f>VLOOKUP(C4,武将!B:K,10,0)</f>
        <v>10</v>
      </c>
      <c r="I4" s="17">
        <f>VLOOKUP(C4,武将!B:L,11,0)</f>
        <v>2</v>
      </c>
      <c r="J4" s="15">
        <f>INT((N4+G4*2+H4*3)*(1+D4/10))</f>
        <v>686</v>
      </c>
      <c r="K4" s="17">
        <f>INT(G4*O4*(1+D4/10))</f>
        <v>224</v>
      </c>
      <c r="L4" s="15">
        <f>INT(H4*P4*(1+D4/10))</f>
        <v>119</v>
      </c>
      <c r="M4" s="17">
        <f>INT(I4*Q4*(1+D4/10))</f>
        <v>13</v>
      </c>
      <c r="N4" s="55">
        <f>VLOOKUP(R4,兵种!B:D,3,0)</f>
        <v>350</v>
      </c>
      <c r="O4" s="55">
        <f>VLOOKUP(R4,兵种!B:F,5,0)</f>
        <v>11</v>
      </c>
      <c r="P4" s="55">
        <f>VLOOKUP(R4,兵种!B:G,6,0)</f>
        <v>7</v>
      </c>
      <c r="Q4" s="55">
        <f>VLOOKUP(R4,兵种!B:H,7,0)</f>
        <v>4</v>
      </c>
      <c r="R4" s="55">
        <f>VLOOKUP(C4,武将!B:C,2,0)</f>
        <v>6</v>
      </c>
    </row>
    <row r="6" spans="2:18">
      <c r="B6" s="2" t="s">
        <v>123</v>
      </c>
      <c r="C6" s="2" t="s">
        <v>492</v>
      </c>
      <c r="D6" s="2" t="s">
        <v>493</v>
      </c>
      <c r="E6" s="2" t="s">
        <v>494</v>
      </c>
      <c r="F6" s="2" t="s">
        <v>495</v>
      </c>
      <c r="G6" s="2" t="s">
        <v>496</v>
      </c>
      <c r="H6" s="2" t="s">
        <v>497</v>
      </c>
      <c r="I6" s="2" t="s">
        <v>498</v>
      </c>
      <c r="J6" s="2" t="s">
        <v>499</v>
      </c>
      <c r="K6" s="2" t="s">
        <v>121</v>
      </c>
      <c r="L6" s="2" t="s">
        <v>122</v>
      </c>
    </row>
    <row r="7" spans="2:18">
      <c r="B7" s="17" t="s">
        <v>121</v>
      </c>
      <c r="C7" s="23">
        <v>2</v>
      </c>
      <c r="D7" s="24">
        <v>1</v>
      </c>
      <c r="E7" s="15" t="str">
        <f>VLOOKUP(C7,装备!B:E,2,0)</f>
        <v>长枪</v>
      </c>
      <c r="F7" s="24">
        <v>101</v>
      </c>
      <c r="G7" s="54">
        <v>1</v>
      </c>
      <c r="H7" s="15" t="str">
        <f>VLOOKUP(F7,装备!B:E,2,0)</f>
        <v>皮铠</v>
      </c>
      <c r="I7" s="17">
        <f>(10+D7)*K7</f>
        <v>110</v>
      </c>
      <c r="J7" s="15">
        <f>(10+D7)*L7</f>
        <v>77</v>
      </c>
      <c r="K7" s="56">
        <f>VLOOKUP(C7,装备!B:E,4,0)</f>
        <v>10</v>
      </c>
      <c r="L7" s="56">
        <f>VLOOKUP(F7,装备!B:E,4,0)</f>
        <v>7</v>
      </c>
    </row>
    <row r="8" spans="2:18">
      <c r="B8" s="17" t="s">
        <v>122</v>
      </c>
      <c r="C8" s="23">
        <v>9</v>
      </c>
      <c r="D8" s="23">
        <v>1</v>
      </c>
      <c r="E8" s="15" t="str">
        <f>VLOOKUP(C8,装备!B:E,2,0)</f>
        <v>铁枪</v>
      </c>
      <c r="F8" s="23">
        <v>101</v>
      </c>
      <c r="G8" s="54">
        <v>1</v>
      </c>
      <c r="H8" s="15" t="str">
        <f>VLOOKUP(F8,装备!B:E,2,0)</f>
        <v>皮铠</v>
      </c>
      <c r="I8" s="17">
        <f>(10+D8)*K8</f>
        <v>132</v>
      </c>
      <c r="J8" s="15">
        <f>(10+D8)*L8</f>
        <v>77</v>
      </c>
      <c r="K8" s="56">
        <f>VLOOKUP(C8,装备!B:E,4,0)</f>
        <v>12</v>
      </c>
      <c r="L8" s="56">
        <f>VLOOKUP(F8,装备!B:E,4,0)</f>
        <v>7</v>
      </c>
    </row>
    <row r="10" spans="2:18">
      <c r="B10" s="2"/>
      <c r="C10" s="2"/>
      <c r="D10" s="40" t="s">
        <v>229</v>
      </c>
      <c r="E10" s="40"/>
      <c r="F10" s="40" t="s">
        <v>6</v>
      </c>
      <c r="G10" s="30"/>
    </row>
    <row r="11" spans="2:18">
      <c r="B11" s="2"/>
      <c r="C11" s="2"/>
      <c r="D11" s="2" t="s">
        <v>130</v>
      </c>
      <c r="E11" s="2" t="s">
        <v>131</v>
      </c>
      <c r="F11" s="2" t="s">
        <v>130</v>
      </c>
      <c r="G11" s="2" t="s">
        <v>131</v>
      </c>
    </row>
    <row r="12" spans="2:18">
      <c r="B12" s="41" t="s">
        <v>124</v>
      </c>
      <c r="C12" s="17" t="s">
        <v>126</v>
      </c>
      <c r="D12" s="21">
        <f>-MAX(K3-L4+I7-J8,1)</f>
        <v>-57</v>
      </c>
      <c r="E12" s="21">
        <f>INT(D12*1.5)</f>
        <v>-86</v>
      </c>
      <c r="F12" s="21">
        <f>-MAX(M3-M4,1)</f>
        <v>-26</v>
      </c>
      <c r="G12" s="21">
        <f>INT(F12*1.5)</f>
        <v>-39</v>
      </c>
    </row>
    <row r="13" spans="2:18">
      <c r="B13" s="41"/>
      <c r="C13" s="17" t="s">
        <v>127</v>
      </c>
      <c r="D13" s="22">
        <f>J4+D12</f>
        <v>629</v>
      </c>
      <c r="E13" s="22">
        <f>J4+E12</f>
        <v>600</v>
      </c>
      <c r="F13" s="22">
        <f>J4+F12</f>
        <v>660</v>
      </c>
      <c r="G13" s="22">
        <f>J4+G12</f>
        <v>647</v>
      </c>
    </row>
    <row r="14" spans="2:18">
      <c r="B14" s="41" t="s">
        <v>125</v>
      </c>
      <c r="C14" s="17" t="s">
        <v>128</v>
      </c>
      <c r="D14" s="21">
        <f>-MAX(K4-L3+I8-J7,1)</f>
        <v>-209</v>
      </c>
      <c r="E14" s="21">
        <f>INT(D14*1.5)</f>
        <v>-314</v>
      </c>
      <c r="F14" s="21">
        <f>-MAX(M4-M3,1)</f>
        <v>-1</v>
      </c>
      <c r="G14" s="21">
        <f>INT(F14*1.5)</f>
        <v>-2</v>
      </c>
    </row>
    <row r="15" spans="2:18">
      <c r="B15" s="41"/>
      <c r="C15" s="17" t="s">
        <v>129</v>
      </c>
      <c r="D15" s="22">
        <f>J3+D14</f>
        <v>307</v>
      </c>
      <c r="E15" s="22">
        <f>J3+E14</f>
        <v>202</v>
      </c>
      <c r="F15" s="22">
        <f>J3+F14</f>
        <v>515</v>
      </c>
      <c r="G15" s="22">
        <f>J3+G14</f>
        <v>514</v>
      </c>
    </row>
    <row r="17" spans="2:14">
      <c r="B17" s="2" t="s">
        <v>194</v>
      </c>
      <c r="C17" s="30" t="s">
        <v>190</v>
      </c>
      <c r="D17" s="31"/>
      <c r="E17" s="31"/>
      <c r="F17" s="31"/>
      <c r="G17" s="31"/>
      <c r="H17" s="31"/>
      <c r="I17" s="32"/>
      <c r="J17" s="2" t="s">
        <v>193</v>
      </c>
    </row>
    <row r="18" spans="2:14">
      <c r="B18" s="17" t="s">
        <v>199</v>
      </c>
      <c r="C18" s="35" t="s">
        <v>205</v>
      </c>
      <c r="D18" s="36"/>
      <c r="E18" s="36"/>
      <c r="F18" s="36"/>
      <c r="G18" s="36"/>
      <c r="H18" s="36"/>
      <c r="I18" s="37"/>
      <c r="J18" s="17">
        <v>1</v>
      </c>
      <c r="N18" t="str">
        <f>IF(R3=6,E3,E4)</f>
        <v>吕布</v>
      </c>
    </row>
    <row r="19" spans="2:14" ht="13.5" customHeight="1">
      <c r="B19" s="17" t="s">
        <v>202</v>
      </c>
      <c r="C19" s="35" t="s">
        <v>206</v>
      </c>
      <c r="D19" s="36"/>
      <c r="E19" s="36"/>
      <c r="F19" s="36"/>
      <c r="G19" s="36"/>
      <c r="H19" s="36"/>
      <c r="I19" s="37"/>
      <c r="J19" s="17">
        <v>1</v>
      </c>
    </row>
    <row r="20" spans="2:14" ht="13.5" customHeight="1">
      <c r="B20" s="17" t="s">
        <v>203</v>
      </c>
      <c r="C20" s="35" t="s">
        <v>207</v>
      </c>
      <c r="D20" s="36"/>
      <c r="E20" s="36"/>
      <c r="F20" s="36"/>
      <c r="G20" s="36"/>
      <c r="H20" s="36"/>
      <c r="I20" s="37"/>
      <c r="J20" s="17">
        <v>1</v>
      </c>
    </row>
    <row r="21" spans="2:14" ht="13.5" customHeight="1">
      <c r="B21" s="17" t="s">
        <v>195</v>
      </c>
      <c r="C21" s="35" t="s">
        <v>200</v>
      </c>
      <c r="D21" s="36"/>
      <c r="E21" s="36"/>
      <c r="F21" s="36"/>
      <c r="G21" s="36"/>
      <c r="H21" s="36"/>
      <c r="I21" s="37"/>
      <c r="J21" s="17">
        <v>1</v>
      </c>
    </row>
    <row r="22" spans="2:14">
      <c r="B22" s="17" t="s">
        <v>196</v>
      </c>
      <c r="C22" s="35" t="s">
        <v>208</v>
      </c>
      <c r="D22" s="36"/>
      <c r="E22" s="36"/>
      <c r="F22" s="36"/>
      <c r="G22" s="36"/>
      <c r="H22" s="36"/>
      <c r="I22" s="37"/>
      <c r="J22" s="17">
        <v>1</v>
      </c>
    </row>
    <row r="23" spans="2:14">
      <c r="B23" s="17" t="s">
        <v>197</v>
      </c>
      <c r="C23" s="35" t="s">
        <v>209</v>
      </c>
      <c r="D23" s="36"/>
      <c r="E23" s="36"/>
      <c r="F23" s="36"/>
      <c r="G23" s="36"/>
      <c r="H23" s="36"/>
      <c r="I23" s="37"/>
      <c r="J23" s="17">
        <v>1</v>
      </c>
    </row>
    <row r="24" spans="2:14">
      <c r="B24" s="17" t="s">
        <v>198</v>
      </c>
      <c r="C24" s="35" t="s">
        <v>210</v>
      </c>
      <c r="D24" s="36"/>
      <c r="E24" s="36"/>
      <c r="F24" s="36"/>
      <c r="G24" s="36"/>
      <c r="H24" s="36"/>
      <c r="I24" s="37"/>
      <c r="J24" s="17">
        <v>1</v>
      </c>
    </row>
    <row r="26" spans="2:14">
      <c r="B26" s="30" t="s">
        <v>189</v>
      </c>
      <c r="C26" s="32"/>
      <c r="D26" s="30" t="s">
        <v>190</v>
      </c>
      <c r="E26" s="31"/>
      <c r="F26" s="31"/>
      <c r="G26" s="31"/>
      <c r="H26" s="31"/>
      <c r="I26" s="31"/>
      <c r="J26" s="31"/>
      <c r="K26" s="32"/>
      <c r="L26" s="2" t="s">
        <v>193</v>
      </c>
    </row>
    <row r="27" spans="2:14" ht="13.5" customHeight="1">
      <c r="B27" s="33" t="s">
        <v>5</v>
      </c>
      <c r="C27" s="17" t="s">
        <v>191</v>
      </c>
      <c r="D27" s="35" t="s">
        <v>211</v>
      </c>
      <c r="E27" s="36"/>
      <c r="F27" s="36"/>
      <c r="G27" s="36"/>
      <c r="H27" s="36"/>
      <c r="I27" s="36"/>
      <c r="J27" s="36"/>
      <c r="K27" s="37"/>
      <c r="L27" s="17">
        <v>1</v>
      </c>
    </row>
    <row r="28" spans="2:14" ht="13.5" customHeight="1">
      <c r="B28" s="34"/>
      <c r="C28" s="17" t="s">
        <v>192</v>
      </c>
      <c r="D28" s="35" t="s">
        <v>212</v>
      </c>
      <c r="E28" s="36"/>
      <c r="F28" s="36"/>
      <c r="G28" s="36"/>
      <c r="H28" s="36"/>
      <c r="I28" s="36"/>
      <c r="J28" s="36"/>
      <c r="K28" s="37"/>
      <c r="L28" s="17">
        <v>1</v>
      </c>
    </row>
    <row r="29" spans="2:14" ht="13.5" customHeight="1">
      <c r="B29" s="33" t="s">
        <v>202</v>
      </c>
      <c r="C29" s="17" t="s">
        <v>191</v>
      </c>
      <c r="D29" s="35" t="s">
        <v>213</v>
      </c>
      <c r="E29" s="36"/>
      <c r="F29" s="36"/>
      <c r="G29" s="36"/>
      <c r="H29" s="36"/>
      <c r="I29" s="36"/>
      <c r="J29" s="36"/>
      <c r="K29" s="37"/>
      <c r="L29" s="17">
        <v>1</v>
      </c>
    </row>
    <row r="30" spans="2:14">
      <c r="B30" s="34"/>
      <c r="C30" s="17" t="s">
        <v>192</v>
      </c>
      <c r="D30" s="35" t="s">
        <v>214</v>
      </c>
      <c r="E30" s="36"/>
      <c r="F30" s="36"/>
      <c r="G30" s="36"/>
      <c r="H30" s="36"/>
      <c r="I30" s="36"/>
      <c r="J30" s="36"/>
      <c r="K30" s="37"/>
      <c r="L30" s="17">
        <v>1</v>
      </c>
    </row>
    <row r="32" spans="2:14">
      <c r="B32" s="29" t="s">
        <v>201</v>
      </c>
      <c r="C32" s="29"/>
      <c r="D32" s="29"/>
      <c r="E32" s="29"/>
      <c r="F32" s="29"/>
      <c r="G32" s="29"/>
      <c r="H32" s="29"/>
      <c r="I32" s="29"/>
      <c r="J32" s="29"/>
    </row>
  </sheetData>
  <sheetProtection selectLockedCells="1"/>
  <mergeCells count="21">
    <mergeCell ref="B32:J32"/>
    <mergeCell ref="C17:I17"/>
    <mergeCell ref="C19:I19"/>
    <mergeCell ref="C20:I20"/>
    <mergeCell ref="C21:I21"/>
    <mergeCell ref="C22:I22"/>
    <mergeCell ref="C23:I23"/>
    <mergeCell ref="C24:I24"/>
    <mergeCell ref="C18:I18"/>
    <mergeCell ref="B27:B28"/>
    <mergeCell ref="B29:B30"/>
    <mergeCell ref="B26:C26"/>
    <mergeCell ref="D26:K26"/>
    <mergeCell ref="D27:K27"/>
    <mergeCell ref="D28:K28"/>
    <mergeCell ref="D29:K29"/>
    <mergeCell ref="D30:K30"/>
    <mergeCell ref="B12:B13"/>
    <mergeCell ref="B14:B15"/>
    <mergeCell ref="D10:E10"/>
    <mergeCell ref="F10:G10"/>
  </mergeCells>
  <phoneticPr fontId="1" type="noConversion"/>
  <dataValidations count="3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 F7:F8 C7:C8">
      <formula1>1</formula1>
      <formula2>200</formula2>
    </dataValidation>
    <dataValidation type="whole" allowBlank="1" showInputMessage="1" showErrorMessage="1" sqref="G8 D7:D8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兵种</vt:lpstr>
      <vt:lpstr>装备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2012-12-05T12:20:58Z</dcterms:modified>
</cp:coreProperties>
</file>