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6" i="1"/>
  <c r="Z576"/>
  <c r="AA576"/>
  <c r="Y477"/>
  <c r="Z477"/>
  <c r="AA477"/>
  <c r="Y678"/>
  <c r="Z678"/>
  <c r="AA678"/>
  <c r="Y658"/>
  <c r="Z658"/>
  <c r="AA658"/>
  <c r="Y49"/>
  <c r="Z49"/>
  <c r="AA49"/>
  <c r="Y339"/>
  <c r="Z339"/>
  <c r="AA339"/>
  <c r="Y270"/>
  <c r="Z270"/>
  <c r="AA270"/>
  <c r="Y435"/>
  <c r="Z435"/>
  <c r="AA435"/>
  <c r="Y625"/>
  <c r="Z625"/>
  <c r="AA625"/>
  <c r="Y470"/>
  <c r="Z470"/>
  <c r="AA470"/>
  <c r="Y570"/>
  <c r="Z570"/>
  <c r="AA570"/>
  <c r="Y322"/>
  <c r="Z322"/>
  <c r="AA322"/>
  <c r="Y187"/>
  <c r="Z187"/>
  <c r="AA187"/>
  <c r="Y216"/>
  <c r="Z216"/>
  <c r="AA216"/>
  <c r="Y522"/>
  <c r="Z522"/>
  <c r="AA522"/>
  <c r="Y350"/>
  <c r="Z350"/>
  <c r="AA350"/>
  <c r="Y70"/>
  <c r="Z70"/>
  <c r="AA70"/>
  <c r="Y571"/>
  <c r="Z571"/>
  <c r="AA571"/>
  <c r="Y396"/>
  <c r="Z396"/>
  <c r="AA396"/>
  <c r="Y575"/>
  <c r="Z575"/>
  <c r="AA575"/>
  <c r="Y530"/>
  <c r="Z530"/>
  <c r="AA530"/>
  <c r="Y395"/>
  <c r="Z395"/>
  <c r="AA395"/>
  <c r="Y418"/>
  <c r="Z418"/>
  <c r="AA418"/>
  <c r="Y588"/>
  <c r="Z588"/>
  <c r="AA588"/>
  <c r="Y113"/>
  <c r="Z113"/>
  <c r="AA113"/>
  <c r="Y264"/>
  <c r="Z264"/>
  <c r="AA264"/>
  <c r="Y335"/>
  <c r="Z335"/>
  <c r="AA335"/>
  <c r="Y561"/>
  <c r="Z561"/>
  <c r="AA561"/>
  <c r="Y305"/>
  <c r="Z305"/>
  <c r="AA305"/>
  <c r="Y133"/>
  <c r="Z133"/>
  <c r="AA133"/>
  <c r="Y130"/>
  <c r="Z130"/>
  <c r="AA130"/>
  <c r="Y675"/>
  <c r="Z675"/>
  <c r="AA675"/>
  <c r="Y457"/>
  <c r="Z457"/>
  <c r="AA457"/>
  <c r="Y427"/>
  <c r="Z427"/>
  <c r="AA427"/>
  <c r="Y551"/>
  <c r="Z551"/>
  <c r="AA551"/>
  <c r="Y72"/>
  <c r="Z72"/>
  <c r="AA72"/>
  <c r="Y599"/>
  <c r="Z599"/>
  <c r="AA599"/>
  <c r="Y439"/>
  <c r="Z439"/>
  <c r="AA439"/>
  <c r="Y336"/>
  <c r="Z336"/>
  <c r="AA336"/>
  <c r="Y535"/>
  <c r="Z535"/>
  <c r="AA535"/>
  <c r="Y164"/>
  <c r="Z164"/>
  <c r="AA164"/>
  <c r="Y513"/>
  <c r="Z513"/>
  <c r="AA513"/>
  <c r="Y400"/>
  <c r="Z400"/>
  <c r="AA400"/>
  <c r="Y52"/>
  <c r="Z52"/>
  <c r="AA52"/>
  <c r="Y374"/>
  <c r="Z374"/>
  <c r="AA374"/>
  <c r="Y331"/>
  <c r="Z331"/>
  <c r="AA331"/>
  <c r="Y151"/>
  <c r="Z151"/>
  <c r="AA151"/>
  <c r="Y579"/>
  <c r="Z579"/>
  <c r="AA579"/>
  <c r="Y505"/>
  <c r="Z505"/>
  <c r="AA505"/>
  <c r="Y362"/>
  <c r="Z362"/>
  <c r="AA362"/>
  <c r="Y674"/>
  <c r="Z674"/>
  <c r="AA674"/>
  <c r="Y509"/>
  <c r="Z509"/>
  <c r="AA509"/>
  <c r="Y286"/>
  <c r="Z286"/>
  <c r="AA286"/>
  <c r="Y495"/>
  <c r="Z495"/>
  <c r="AA495"/>
  <c r="Y610"/>
  <c r="Z610"/>
  <c r="AA610"/>
  <c r="Y100"/>
  <c r="Z100"/>
  <c r="AA100"/>
  <c r="Y431"/>
  <c r="Z431"/>
  <c r="AA431"/>
  <c r="Y619"/>
  <c r="Z619"/>
  <c r="AA619"/>
  <c r="Y36"/>
  <c r="Z36"/>
  <c r="AA36"/>
  <c r="Y602"/>
  <c r="Z602"/>
  <c r="AA602"/>
  <c r="Y309"/>
  <c r="Z309"/>
  <c r="AA309"/>
  <c r="Y288"/>
  <c r="Z288"/>
  <c r="AA288"/>
  <c r="Y393"/>
  <c r="Z393"/>
  <c r="AA393"/>
  <c r="Y342"/>
  <c r="Z342"/>
  <c r="AA342"/>
  <c r="Y459"/>
  <c r="Z459"/>
  <c r="AA459"/>
  <c r="Y77"/>
  <c r="Z77"/>
  <c r="AA77"/>
  <c r="Y25"/>
  <c r="Z25"/>
  <c r="AA25"/>
  <c r="Y76"/>
  <c r="Z76"/>
  <c r="AA76"/>
  <c r="Y173"/>
  <c r="Z173"/>
  <c r="AA173"/>
  <c r="Y465"/>
  <c r="Z465"/>
  <c r="AA465"/>
  <c r="Y282"/>
  <c r="Z282"/>
  <c r="AA282"/>
  <c r="Y371"/>
  <c r="Z371"/>
  <c r="AA371"/>
  <c r="Y648"/>
  <c r="Z648"/>
  <c r="AA648"/>
  <c r="Y174"/>
  <c r="Z174"/>
  <c r="AA174"/>
  <c r="Y32"/>
  <c r="Z32"/>
  <c r="AA32"/>
  <c r="Y208"/>
  <c r="Z208"/>
  <c r="AA208"/>
  <c r="Y20"/>
  <c r="Z20"/>
  <c r="AA20"/>
  <c r="Y349"/>
  <c r="Z349"/>
  <c r="AA349"/>
  <c r="Y503"/>
  <c r="Z503"/>
  <c r="AA503"/>
  <c r="Y489"/>
  <c r="Z489"/>
  <c r="AA489"/>
  <c r="Y454"/>
  <c r="Z454"/>
  <c r="AA454"/>
  <c r="Y90"/>
  <c r="Z90"/>
  <c r="AA90"/>
  <c r="Y259"/>
  <c r="Z259"/>
  <c r="AA259"/>
  <c r="Y9"/>
  <c r="Z9"/>
  <c r="AA9"/>
  <c r="Y85"/>
  <c r="Z85"/>
  <c r="AA85"/>
  <c r="Y613"/>
  <c r="Z613"/>
  <c r="AA613"/>
  <c r="Y617"/>
  <c r="Z617"/>
  <c r="AA617"/>
  <c r="Y455"/>
  <c r="Z455"/>
  <c r="AA455"/>
  <c r="Y638"/>
  <c r="Z638"/>
  <c r="AA638"/>
  <c r="Y538"/>
  <c r="Z538"/>
  <c r="AA538"/>
  <c r="Y53"/>
  <c r="Z53"/>
  <c r="AA53"/>
  <c r="Y404"/>
  <c r="Z404"/>
  <c r="AA404"/>
  <c r="Y251"/>
  <c r="Z251"/>
  <c r="AA251"/>
  <c r="Y66"/>
  <c r="Z66"/>
  <c r="AA66"/>
  <c r="Y486"/>
  <c r="Z486"/>
  <c r="AA486"/>
  <c r="Y585"/>
  <c r="Z585"/>
  <c r="AA585"/>
  <c r="Y11"/>
  <c r="Z11"/>
  <c r="AA11"/>
  <c r="Y661"/>
  <c r="Z661"/>
  <c r="AA661"/>
  <c r="Y222"/>
  <c r="Z222"/>
  <c r="AA222"/>
  <c r="Y103"/>
  <c r="Z103"/>
  <c r="AA103"/>
  <c r="Y417"/>
  <c r="Z417"/>
  <c r="AA417"/>
  <c r="Y355"/>
  <c r="Z355"/>
  <c r="AA355"/>
  <c r="Y481"/>
  <c r="Z481"/>
  <c r="AA481"/>
  <c r="Y600"/>
  <c r="Z600"/>
  <c r="AA600"/>
  <c r="Y252"/>
  <c r="Z252"/>
  <c r="AA252"/>
  <c r="Y123"/>
  <c r="Z123"/>
  <c r="AA123"/>
  <c r="Y146"/>
  <c r="Z146"/>
  <c r="AA146"/>
  <c r="Y28"/>
  <c r="Z28"/>
  <c r="AA28"/>
  <c r="Y592"/>
  <c r="Z592"/>
  <c r="AA592"/>
  <c r="Y547"/>
  <c r="Z547"/>
  <c r="AA547"/>
  <c r="Y266"/>
  <c r="Z266"/>
  <c r="AA266"/>
  <c r="Y526"/>
  <c r="Z526"/>
  <c r="AA526"/>
  <c r="Y345"/>
  <c r="Z345"/>
  <c r="AA345"/>
  <c r="Y356"/>
  <c r="Z356"/>
  <c r="AA356"/>
  <c r="Y124"/>
  <c r="Z124"/>
  <c r="AA124"/>
  <c r="Y347"/>
  <c r="Z347"/>
  <c r="AA347"/>
  <c r="Y35"/>
  <c r="Z35"/>
  <c r="AA35"/>
  <c r="Y611"/>
  <c r="Z611"/>
  <c r="AA611"/>
  <c r="Y650"/>
  <c r="Z650"/>
  <c r="AA650"/>
  <c r="Y111"/>
  <c r="Z111"/>
  <c r="AA111"/>
  <c r="Y609"/>
  <c r="Z609"/>
  <c r="AA609"/>
  <c r="Y84"/>
  <c r="Z84"/>
  <c r="AA84"/>
  <c r="Y65"/>
  <c r="Z65"/>
  <c r="AA65"/>
  <c r="Y57"/>
  <c r="Z57"/>
  <c r="AA57"/>
  <c r="Y595"/>
  <c r="Z595"/>
  <c r="AA595"/>
  <c r="Y292"/>
  <c r="Z292"/>
  <c r="AA292"/>
  <c r="Y423"/>
  <c r="Z423"/>
  <c r="AA423"/>
  <c r="Y475"/>
  <c r="Z475"/>
  <c r="AA475"/>
  <c r="Y517"/>
  <c r="Z517"/>
  <c r="AA517"/>
  <c r="Y191"/>
  <c r="Z191"/>
  <c r="AA191"/>
  <c r="Y536"/>
  <c r="Z536"/>
  <c r="AA536"/>
  <c r="Y543"/>
  <c r="Z543"/>
  <c r="AA543"/>
  <c r="Y491"/>
  <c r="Z491"/>
  <c r="AA491"/>
  <c r="Y357"/>
  <c r="Z357"/>
  <c r="AA357"/>
  <c r="Y21"/>
  <c r="Z21"/>
  <c r="AA21"/>
  <c r="Y527"/>
  <c r="Z527"/>
  <c r="AA527"/>
  <c r="Y344"/>
  <c r="Z344"/>
  <c r="AA344"/>
  <c r="Y409"/>
  <c r="Z409"/>
  <c r="AA409"/>
  <c r="Y456"/>
  <c r="Z456"/>
  <c r="AA456"/>
  <c r="Y478"/>
  <c r="Z478"/>
  <c r="AA478"/>
  <c r="Y520"/>
  <c r="Z520"/>
  <c r="AA520"/>
  <c r="Y683"/>
  <c r="Z683"/>
  <c r="AA683"/>
  <c r="Y135"/>
  <c r="Z135"/>
  <c r="AA135"/>
  <c r="Y548"/>
  <c r="Z548"/>
  <c r="AA548"/>
  <c r="Y94"/>
  <c r="Z94"/>
  <c r="AA94"/>
  <c r="Y623"/>
  <c r="Z623"/>
  <c r="AA623"/>
  <c r="Y341"/>
  <c r="Z341"/>
  <c r="AA341"/>
  <c r="Y468"/>
  <c r="Z468"/>
  <c r="AA468"/>
  <c r="Y391"/>
  <c r="Z391"/>
  <c r="AA391"/>
  <c r="Y525"/>
  <c r="Z525"/>
  <c r="AA525"/>
  <c r="Y376"/>
  <c r="Z376"/>
  <c r="AA376"/>
  <c r="Y664"/>
  <c r="Z664"/>
  <c r="AA664"/>
  <c r="Y86"/>
  <c r="Z86"/>
  <c r="AA86"/>
  <c r="Y234"/>
  <c r="Z234"/>
  <c r="AA234"/>
  <c r="Y281"/>
  <c r="Z281"/>
  <c r="AA281"/>
  <c r="Y647"/>
  <c r="Z647"/>
  <c r="AA647"/>
  <c r="Y196"/>
  <c r="Z196"/>
  <c r="AA196"/>
  <c r="Y488"/>
  <c r="Z488"/>
  <c r="AA488"/>
  <c r="Y300"/>
  <c r="Z300"/>
  <c r="AA300"/>
  <c r="Y379"/>
  <c r="Z379"/>
  <c r="AA379"/>
  <c r="Y54"/>
  <c r="Z54"/>
  <c r="AA54"/>
  <c r="Y87"/>
  <c r="Z87"/>
  <c r="AA87"/>
  <c r="Y165"/>
  <c r="Z165"/>
  <c r="AA165"/>
  <c r="Y480"/>
  <c r="Z480"/>
  <c r="AA480"/>
  <c r="Y138"/>
  <c r="Z138"/>
  <c r="AA138"/>
  <c r="Y691"/>
  <c r="Z691"/>
  <c r="AA691"/>
  <c r="Y424"/>
  <c r="Z424"/>
  <c r="AA424"/>
  <c r="Y40"/>
  <c r="Z40"/>
  <c r="AA40"/>
  <c r="Y283"/>
  <c r="Z283"/>
  <c r="AA283"/>
  <c r="Y296"/>
  <c r="Z296"/>
  <c r="AA296"/>
  <c r="Y306"/>
  <c r="Z306"/>
  <c r="AA306"/>
  <c r="Y153"/>
  <c r="Z153"/>
  <c r="AA153"/>
  <c r="Y354"/>
  <c r="Z354"/>
  <c r="AA354"/>
  <c r="Y161"/>
  <c r="Z161"/>
  <c r="AA161"/>
  <c r="Y157"/>
  <c r="Z157"/>
  <c r="AA157"/>
  <c r="Y329"/>
  <c r="Z329"/>
  <c r="AA329"/>
  <c r="Y541"/>
  <c r="Z541"/>
  <c r="AA541"/>
  <c r="Y199"/>
  <c r="Z199"/>
  <c r="AA199"/>
  <c r="Y43"/>
  <c r="Z43"/>
  <c r="AA43"/>
  <c r="Y353"/>
  <c r="Z353"/>
  <c r="AA353"/>
  <c r="Y297"/>
  <c r="Z297"/>
  <c r="AA297"/>
  <c r="Y175"/>
  <c r="Z175"/>
  <c r="AA175"/>
  <c r="Y587"/>
  <c r="Z587"/>
  <c r="AA587"/>
  <c r="Y26"/>
  <c r="Z26"/>
  <c r="AA26"/>
  <c r="Y440"/>
  <c r="Z440"/>
  <c r="AA440"/>
  <c r="Y552"/>
  <c r="Z552"/>
  <c r="AA552"/>
  <c r="Y320"/>
  <c r="Z320"/>
  <c r="AA320"/>
  <c r="Y33"/>
  <c r="Z33"/>
  <c r="AA33"/>
  <c r="Y574"/>
  <c r="Z574"/>
  <c r="AA574"/>
  <c r="Y128"/>
  <c r="Z128"/>
  <c r="AA128"/>
  <c r="Y308"/>
  <c r="Z308"/>
  <c r="AA308"/>
  <c r="Y497"/>
  <c r="Z497"/>
  <c r="AA497"/>
  <c r="Y492"/>
  <c r="Z492"/>
  <c r="AA492"/>
  <c r="Y265"/>
  <c r="Z265"/>
  <c r="AA265"/>
  <c r="Y156"/>
  <c r="Z156"/>
  <c r="AA156"/>
  <c r="Y504"/>
  <c r="Z504"/>
  <c r="AA504"/>
  <c r="Y573"/>
  <c r="Z573"/>
  <c r="AA573"/>
  <c r="Y426"/>
  <c r="Z426"/>
  <c r="AA426"/>
  <c r="Y287"/>
  <c r="Z287"/>
  <c r="AA287"/>
  <c r="Y181"/>
  <c r="Z181"/>
  <c r="AA181"/>
  <c r="Y630"/>
  <c r="Z630"/>
  <c r="AA630"/>
  <c r="Y584"/>
  <c r="Z584"/>
  <c r="AA584"/>
  <c r="Y231"/>
  <c r="Z231"/>
  <c r="AA231"/>
  <c r="Y326"/>
  <c r="Z326"/>
  <c r="AA326"/>
  <c r="Y560"/>
  <c r="Z560"/>
  <c r="AA560"/>
  <c r="Y185"/>
  <c r="Z185"/>
  <c r="AA185"/>
  <c r="Y442"/>
  <c r="Z442"/>
  <c r="AA442"/>
  <c r="Y159"/>
  <c r="Z159"/>
  <c r="AA159"/>
  <c r="Y203"/>
  <c r="Z203"/>
  <c r="AA203"/>
  <c r="Y528"/>
  <c r="Z528"/>
  <c r="AA528"/>
  <c r="Y361"/>
  <c r="Z361"/>
  <c r="AA361"/>
  <c r="Y176"/>
  <c r="Z176"/>
  <c r="AA176"/>
  <c r="Y618"/>
  <c r="Z618"/>
  <c r="AA618"/>
  <c r="Y653"/>
  <c r="Z653"/>
  <c r="AA653"/>
  <c r="Y537"/>
  <c r="Z537"/>
  <c r="AA537"/>
  <c r="Y673"/>
  <c r="Z673"/>
  <c r="AA673"/>
  <c r="Y534"/>
  <c r="Z534"/>
  <c r="AA534"/>
  <c r="Y116"/>
  <c r="Z116"/>
  <c r="AA116"/>
  <c r="Y563"/>
  <c r="Z563"/>
  <c r="AA563"/>
  <c r="Y372"/>
  <c r="Z372"/>
  <c r="AA372"/>
  <c r="Y398"/>
  <c r="Z398"/>
  <c r="AA398"/>
  <c r="Y542"/>
  <c r="Z542"/>
  <c r="AA542"/>
  <c r="Y394"/>
  <c r="Z394"/>
  <c r="AA394"/>
  <c r="Y4"/>
  <c r="Z4"/>
  <c r="AA4"/>
  <c r="Y269"/>
  <c r="Z269"/>
  <c r="AA269"/>
  <c r="Y78"/>
  <c r="Z78"/>
  <c r="AA78"/>
  <c r="Y129"/>
  <c r="Z129"/>
  <c r="AA129"/>
  <c r="Y388"/>
  <c r="Z388"/>
  <c r="AA388"/>
  <c r="Y250"/>
  <c r="Z250"/>
  <c r="AA250"/>
  <c r="Y179"/>
  <c r="Z179"/>
  <c r="AA179"/>
  <c r="Y209"/>
  <c r="Z209"/>
  <c r="AA209"/>
  <c r="Y608"/>
  <c r="Z608"/>
  <c r="AA608"/>
  <c r="Y340"/>
  <c r="Z340"/>
  <c r="AA340"/>
  <c r="Y499"/>
  <c r="Z499"/>
  <c r="AA499"/>
  <c r="Y392"/>
  <c r="Z392"/>
  <c r="AA392"/>
  <c r="Y241"/>
  <c r="Z241"/>
  <c r="AA241"/>
  <c r="Y332"/>
  <c r="Z332"/>
  <c r="AA332"/>
  <c r="Y163"/>
  <c r="Z163"/>
  <c r="AA163"/>
  <c r="Y324"/>
  <c r="Z324"/>
  <c r="AA324"/>
  <c r="Y360"/>
  <c r="Z360"/>
  <c r="AA360"/>
  <c r="Y121"/>
  <c r="Z121"/>
  <c r="AA121"/>
  <c r="Y212"/>
  <c r="Z212"/>
  <c r="AA212"/>
  <c r="Y464"/>
  <c r="Z464"/>
  <c r="AA464"/>
  <c r="Y5"/>
  <c r="Z5"/>
  <c r="AA5"/>
  <c r="Y44"/>
  <c r="Z44"/>
  <c r="AA44"/>
  <c r="Y119"/>
  <c r="Z119"/>
  <c r="AA119"/>
  <c r="Y149"/>
  <c r="Z149"/>
  <c r="AA149"/>
  <c r="Y107"/>
  <c r="Z107"/>
  <c r="AA107"/>
  <c r="Y91"/>
  <c r="Z91"/>
  <c r="AA91"/>
  <c r="Y217"/>
  <c r="Z217"/>
  <c r="AA217"/>
  <c r="Y279"/>
  <c r="Z279"/>
  <c r="AA279"/>
  <c r="Y206"/>
  <c r="Z206"/>
  <c r="AA206"/>
  <c r="Y474"/>
  <c r="Z474"/>
  <c r="AA474"/>
  <c r="Y200"/>
  <c r="Z200"/>
  <c r="AA200"/>
  <c r="Y633"/>
  <c r="Z633"/>
  <c r="AA633"/>
  <c r="Y668"/>
  <c r="Z668"/>
  <c r="AA668"/>
  <c r="Y615"/>
  <c r="Z615"/>
  <c r="AA615"/>
  <c r="Y178"/>
  <c r="Z178"/>
  <c r="AA178"/>
  <c r="Y368"/>
  <c r="Z368"/>
  <c r="AA368"/>
  <c r="Y564"/>
  <c r="Z564"/>
  <c r="AA564"/>
  <c r="Y109"/>
  <c r="Z109"/>
  <c r="AA109"/>
  <c r="Y63"/>
  <c r="Z63"/>
  <c r="AA63"/>
  <c r="Y665"/>
  <c r="Z665"/>
  <c r="AA665"/>
  <c r="Y215"/>
  <c r="Z215"/>
  <c r="AA215"/>
  <c r="Y634"/>
  <c r="Z634"/>
  <c r="AA634"/>
  <c r="Y93"/>
  <c r="Z93"/>
  <c r="AA93"/>
  <c r="Y501"/>
  <c r="Z501"/>
  <c r="AA501"/>
  <c r="Y685"/>
  <c r="Z685"/>
  <c r="AA685"/>
  <c r="Y438"/>
  <c r="Z438"/>
  <c r="AA438"/>
  <c r="Y327"/>
  <c r="Z327"/>
  <c r="AA327"/>
  <c r="Y132"/>
  <c r="Z132"/>
  <c r="AA132"/>
  <c r="Y606"/>
  <c r="Z606"/>
  <c r="AA606"/>
  <c r="Y348"/>
  <c r="Z348"/>
  <c r="AA348"/>
  <c r="Y583"/>
  <c r="Z583"/>
  <c r="AA583"/>
  <c r="Y249"/>
  <c r="Z249"/>
  <c r="AA249"/>
  <c r="Y114"/>
  <c r="Z114"/>
  <c r="AA114"/>
  <c r="Y581"/>
  <c r="Z581"/>
  <c r="AA581"/>
  <c r="Y80"/>
  <c r="Z80"/>
  <c r="AA80"/>
  <c r="Y188"/>
  <c r="Z188"/>
  <c r="AA188"/>
  <c r="Y375"/>
  <c r="Z375"/>
  <c r="AA375"/>
  <c r="Y145"/>
  <c r="Z145"/>
  <c r="AA145"/>
  <c r="Y578"/>
  <c r="Z578"/>
  <c r="AA578"/>
  <c r="Y531"/>
  <c r="Z531"/>
  <c r="AA531"/>
  <c r="Y338"/>
  <c r="Z338"/>
  <c r="AA338"/>
  <c r="Y415"/>
  <c r="Z415"/>
  <c r="AA415"/>
  <c r="Y213"/>
  <c r="Z213"/>
  <c r="AA213"/>
  <c r="Y73"/>
  <c r="Z73"/>
  <c r="AA73"/>
  <c r="Y15"/>
  <c r="Z15"/>
  <c r="AA15"/>
  <c r="Y29"/>
  <c r="Z29"/>
  <c r="AA29"/>
  <c r="Y532"/>
  <c r="Z532"/>
  <c r="AA532"/>
  <c r="Y273"/>
  <c r="Z273"/>
  <c r="AA273"/>
  <c r="Y50"/>
  <c r="Z50"/>
  <c r="AA50"/>
  <c r="Y31"/>
  <c r="Z31"/>
  <c r="AA31"/>
  <c r="Y437"/>
  <c r="Z437"/>
  <c r="AA437"/>
  <c r="Y230"/>
  <c r="Z230"/>
  <c r="AA230"/>
  <c r="Y441"/>
  <c r="Z441"/>
  <c r="AA441"/>
  <c r="Y529"/>
  <c r="Z529"/>
  <c r="AA529"/>
  <c r="Y690"/>
  <c r="Z690"/>
  <c r="AA690"/>
  <c r="Y642"/>
  <c r="Z642"/>
  <c r="AA642"/>
  <c r="Y493"/>
  <c r="Z493"/>
  <c r="AA493"/>
  <c r="Y433"/>
  <c r="Z433"/>
  <c r="AA433"/>
  <c r="Y47"/>
  <c r="Z47"/>
  <c r="AA47"/>
  <c r="Y540"/>
  <c r="Z540"/>
  <c r="AA540"/>
  <c r="Y271"/>
  <c r="Z271"/>
  <c r="AA271"/>
  <c r="Y635"/>
  <c r="Z635"/>
  <c r="AA635"/>
  <c r="Y412"/>
  <c r="Z412"/>
  <c r="AA412"/>
  <c r="Y467"/>
  <c r="Z467"/>
  <c r="AA467"/>
  <c r="Y351"/>
  <c r="Z351"/>
  <c r="AA351"/>
  <c r="Y679"/>
  <c r="Z679"/>
  <c r="AA679"/>
  <c r="Y245"/>
  <c r="Z245"/>
  <c r="AA245"/>
  <c r="Y387"/>
  <c r="Z387"/>
  <c r="AA387"/>
  <c r="Y158"/>
  <c r="Z158"/>
  <c r="AA158"/>
  <c r="Y169"/>
  <c r="Z169"/>
  <c r="AA169"/>
  <c r="Y384"/>
  <c r="Z384"/>
  <c r="AA384"/>
  <c r="Y263"/>
  <c r="Z263"/>
  <c r="AA263"/>
  <c r="Y500"/>
  <c r="Z500"/>
  <c r="AA500"/>
  <c r="Y624"/>
  <c r="Z624"/>
  <c r="AA624"/>
  <c r="Y556"/>
  <c r="Z556"/>
  <c r="AA556"/>
  <c r="Y385"/>
  <c r="Z385"/>
  <c r="AA385"/>
  <c r="Y402"/>
  <c r="Z402"/>
  <c r="AA402"/>
  <c r="Y494"/>
  <c r="Z494"/>
  <c r="AA494"/>
  <c r="Y210"/>
  <c r="Z210"/>
  <c r="AA210"/>
  <c r="Y688"/>
  <c r="Z688"/>
  <c r="AA688"/>
  <c r="Y105"/>
  <c r="Z105"/>
  <c r="AA105"/>
  <c r="Y304"/>
  <c r="Z304"/>
  <c r="AA304"/>
  <c r="Y490"/>
  <c r="Z490"/>
  <c r="AA490"/>
  <c r="Y189"/>
  <c r="Z189"/>
  <c r="AA189"/>
  <c r="Y646"/>
  <c r="Z646"/>
  <c r="AA646"/>
  <c r="Y572"/>
  <c r="Z572"/>
  <c r="AA572"/>
  <c r="Y154"/>
  <c r="Z154"/>
  <c r="AA154"/>
  <c r="Y620"/>
  <c r="Z620"/>
  <c r="AA620"/>
  <c r="Y276"/>
  <c r="Z276"/>
  <c r="AA276"/>
  <c r="Y307"/>
  <c r="Z307"/>
  <c r="AA307"/>
  <c r="Y160"/>
  <c r="Z160"/>
  <c r="AA160"/>
  <c r="Y83"/>
  <c r="Z83"/>
  <c r="AA83"/>
  <c r="Y144"/>
  <c r="Z144"/>
  <c r="AA144"/>
  <c r="Y58"/>
  <c r="Z58"/>
  <c r="AA58"/>
  <c r="Y621"/>
  <c r="Z621"/>
  <c r="AA621"/>
  <c r="Y30"/>
  <c r="Z30"/>
  <c r="AA30"/>
  <c r="Y14"/>
  <c r="Z14"/>
  <c r="AA14"/>
  <c r="Y447"/>
  <c r="Z447"/>
  <c r="AA447"/>
  <c r="Y3"/>
  <c r="Z3"/>
  <c r="AA3"/>
  <c r="Y539"/>
  <c r="Z539"/>
  <c r="AA539"/>
  <c r="Y565"/>
  <c r="Z565"/>
  <c r="AA565"/>
  <c r="Y155"/>
  <c r="Z155"/>
  <c r="AA155"/>
  <c r="Y223"/>
  <c r="Z223"/>
  <c r="AA223"/>
  <c r="Y449"/>
  <c r="Z449"/>
  <c r="AA449"/>
  <c r="Y677"/>
  <c r="Z677"/>
  <c r="AA677"/>
  <c r="Y452"/>
  <c r="Z452"/>
  <c r="AA452"/>
  <c r="Y666"/>
  <c r="Z666"/>
  <c r="AA666"/>
  <c r="Y443"/>
  <c r="Z443"/>
  <c r="AA443"/>
  <c r="Y106"/>
  <c r="Z106"/>
  <c r="AA106"/>
  <c r="Y267"/>
  <c r="Z267"/>
  <c r="AA267"/>
  <c r="Y237"/>
  <c r="Z237"/>
  <c r="AA237"/>
  <c r="Y487"/>
  <c r="Z487"/>
  <c r="AA487"/>
  <c r="Y262"/>
  <c r="Z262"/>
  <c r="AA262"/>
  <c r="Y566"/>
  <c r="Z566"/>
  <c r="AA566"/>
  <c r="Y61"/>
  <c r="Z61"/>
  <c r="AA61"/>
  <c r="Y192"/>
  <c r="Z192"/>
  <c r="AA192"/>
  <c r="Y399"/>
  <c r="Z399"/>
  <c r="AA399"/>
  <c r="Y425"/>
  <c r="Z425"/>
  <c r="AA425"/>
  <c r="Y472"/>
  <c r="Z472"/>
  <c r="AA472"/>
  <c r="Y314"/>
  <c r="Z314"/>
  <c r="AA314"/>
  <c r="Y8"/>
  <c r="Z8"/>
  <c r="AA8"/>
  <c r="Y554"/>
  <c r="Z554"/>
  <c r="AA554"/>
  <c r="Y125"/>
  <c r="Z125"/>
  <c r="AA125"/>
  <c r="Y645"/>
  <c r="Z645"/>
  <c r="AA645"/>
  <c r="Y115"/>
  <c r="Z115"/>
  <c r="AA115"/>
  <c r="Y10"/>
  <c r="Z10"/>
  <c r="AA10"/>
  <c r="Y598"/>
  <c r="Z598"/>
  <c r="AA598"/>
  <c r="Y444"/>
  <c r="Z444"/>
  <c r="AA444"/>
  <c r="Y343"/>
  <c r="Z343"/>
  <c r="AA343"/>
  <c r="Y79"/>
  <c r="Z79"/>
  <c r="AA79"/>
  <c r="Y183"/>
  <c r="Z183"/>
  <c r="AA183"/>
  <c r="Y299"/>
  <c r="Z299"/>
  <c r="AA299"/>
  <c r="Y321"/>
  <c r="Z321"/>
  <c r="AA321"/>
  <c r="Y366"/>
  <c r="Z366"/>
  <c r="AA366"/>
  <c r="Y589"/>
  <c r="Z589"/>
  <c r="AA589"/>
  <c r="Y365"/>
  <c r="Z365"/>
  <c r="AA365"/>
  <c r="Y118"/>
  <c r="Z118"/>
  <c r="AA118"/>
  <c r="Y293"/>
  <c r="Z293"/>
  <c r="AA293"/>
  <c r="Y607"/>
  <c r="Z607"/>
  <c r="AA607"/>
  <c r="Y99"/>
  <c r="Z99"/>
  <c r="AA99"/>
  <c r="Y555"/>
  <c r="Z555"/>
  <c r="AA555"/>
  <c r="Y586"/>
  <c r="Z586"/>
  <c r="AA586"/>
  <c r="Y627"/>
  <c r="Z627"/>
  <c r="AA627"/>
  <c r="Y422"/>
  <c r="Z422"/>
  <c r="AA422"/>
  <c r="Y56"/>
  <c r="Z56"/>
  <c r="AA56"/>
  <c r="Y482"/>
  <c r="Z482"/>
  <c r="AA482"/>
  <c r="Y233"/>
  <c r="Z233"/>
  <c r="AA233"/>
  <c r="Y373"/>
  <c r="Z373"/>
  <c r="AA373"/>
  <c r="Y411"/>
  <c r="Z411"/>
  <c r="AA411"/>
  <c r="Y198"/>
  <c r="Z198"/>
  <c r="AA198"/>
  <c r="Y16"/>
  <c r="Z16"/>
  <c r="AA16"/>
  <c r="Y162"/>
  <c r="Z162"/>
  <c r="AA162"/>
  <c r="Y142"/>
  <c r="Z142"/>
  <c r="AA142"/>
  <c r="Y59"/>
  <c r="Z59"/>
  <c r="AA59"/>
  <c r="Y408"/>
  <c r="Z408"/>
  <c r="AA408"/>
  <c r="Y628"/>
  <c r="Z628"/>
  <c r="AA628"/>
  <c r="Y549"/>
  <c r="Z549"/>
  <c r="AA549"/>
  <c r="Y553"/>
  <c r="Z553"/>
  <c r="AA553"/>
  <c r="Y38"/>
  <c r="Z38"/>
  <c r="AA38"/>
  <c r="Y152"/>
  <c r="Z152"/>
  <c r="AA152"/>
  <c r="Y463"/>
  <c r="Z463"/>
  <c r="AA463"/>
  <c r="Y260"/>
  <c r="Z260"/>
  <c r="AA260"/>
  <c r="Y89"/>
  <c r="Z89"/>
  <c r="AA89"/>
  <c r="Y197"/>
  <c r="Z197"/>
  <c r="AA197"/>
  <c r="Y141"/>
  <c r="Z141"/>
  <c r="AA141"/>
  <c r="Y593"/>
  <c r="Z593"/>
  <c r="AA593"/>
  <c r="Y18"/>
  <c r="Z18"/>
  <c r="AA18"/>
  <c r="Y298"/>
  <c r="Z298"/>
  <c r="AA298"/>
  <c r="Y313"/>
  <c r="Z313"/>
  <c r="AA313"/>
  <c r="Y243"/>
  <c r="Z243"/>
  <c r="AA243"/>
  <c r="Y75"/>
  <c r="Z75"/>
  <c r="AA75"/>
  <c r="Y568"/>
  <c r="Z568"/>
  <c r="AA568"/>
  <c r="Y352"/>
  <c r="Z352"/>
  <c r="AA352"/>
  <c r="Y406"/>
  <c r="Z406"/>
  <c r="AA406"/>
  <c r="Y559"/>
  <c r="Z559"/>
  <c r="AA559"/>
  <c r="Y640"/>
  <c r="Z640"/>
  <c r="AA640"/>
  <c r="Y669"/>
  <c r="Z669"/>
  <c r="AA669"/>
  <c r="Y117"/>
  <c r="Z117"/>
  <c r="AA117"/>
  <c r="Y22"/>
  <c r="Z22"/>
  <c r="AA22"/>
  <c r="Y659"/>
  <c r="Z659"/>
  <c r="AA659"/>
  <c r="Y291"/>
  <c r="Z291"/>
  <c r="AA291"/>
  <c r="Y284"/>
  <c r="Z284"/>
  <c r="AA284"/>
  <c r="Y180"/>
  <c r="Z180"/>
  <c r="AA180"/>
  <c r="Y420"/>
  <c r="Z420"/>
  <c r="AA420"/>
  <c r="Y239"/>
  <c r="Z239"/>
  <c r="AA239"/>
  <c r="Y471"/>
  <c r="Z471"/>
  <c r="AA471"/>
  <c r="Y580"/>
  <c r="Z580"/>
  <c r="AA580"/>
  <c r="Y17"/>
  <c r="Z17"/>
  <c r="AA17"/>
  <c r="Y569"/>
  <c r="Z569"/>
  <c r="AA569"/>
  <c r="Y136"/>
  <c r="Z136"/>
  <c r="AA136"/>
  <c r="Y55"/>
  <c r="Z55"/>
  <c r="AA55"/>
  <c r="Y168"/>
  <c r="Z168"/>
  <c r="AA168"/>
  <c r="Y195"/>
  <c r="Z195"/>
  <c r="AA195"/>
  <c r="Y140"/>
  <c r="Z140"/>
  <c r="AA140"/>
  <c r="Y12"/>
  <c r="Z12"/>
  <c r="AA12"/>
  <c r="Y97"/>
  <c r="Z97"/>
  <c r="AA97"/>
  <c r="Y248"/>
  <c r="Z248"/>
  <c r="AA248"/>
  <c r="Y484"/>
  <c r="Z484"/>
  <c r="AA484"/>
  <c r="Y346"/>
  <c r="Z346"/>
  <c r="AA346"/>
  <c r="Y364"/>
  <c r="Z364"/>
  <c r="AA364"/>
  <c r="Y414"/>
  <c r="Z414"/>
  <c r="AA414"/>
  <c r="Y101"/>
  <c r="Z101"/>
  <c r="AA101"/>
  <c r="Y378"/>
  <c r="Z378"/>
  <c r="AA378"/>
  <c r="Y562"/>
  <c r="Z562"/>
  <c r="AA562"/>
  <c r="Y639"/>
  <c r="Z639"/>
  <c r="AA639"/>
  <c r="Y193"/>
  <c r="Z193"/>
  <c r="AA193"/>
  <c r="Y651"/>
  <c r="Z651"/>
  <c r="AA651"/>
  <c r="Y238"/>
  <c r="Z238"/>
  <c r="AA238"/>
  <c r="Y514"/>
  <c r="Z514"/>
  <c r="AA514"/>
  <c r="Y42"/>
  <c r="Z42"/>
  <c r="AA42"/>
  <c r="Y88"/>
  <c r="Z88"/>
  <c r="AA88"/>
  <c r="Y131"/>
  <c r="Z131"/>
  <c r="AA131"/>
  <c r="Y323"/>
  <c r="Z323"/>
  <c r="AA323"/>
  <c r="Y147"/>
  <c r="Z147"/>
  <c r="AA147"/>
  <c r="Y315"/>
  <c r="Z315"/>
  <c r="AA315"/>
  <c r="Y663"/>
  <c r="Z663"/>
  <c r="AA663"/>
  <c r="Y240"/>
  <c r="Z240"/>
  <c r="AA240"/>
  <c r="Y257"/>
  <c r="Z257"/>
  <c r="AA257"/>
  <c r="Y641"/>
  <c r="Z641"/>
  <c r="AA641"/>
  <c r="Y258"/>
  <c r="Z258"/>
  <c r="AA258"/>
  <c r="Y232"/>
  <c r="Z232"/>
  <c r="AA232"/>
  <c r="Y45"/>
  <c r="Z45"/>
  <c r="AA45"/>
  <c r="Y436"/>
  <c r="Z436"/>
  <c r="AA436"/>
  <c r="Y632"/>
  <c r="Z632"/>
  <c r="AA632"/>
  <c r="Y71"/>
  <c r="Z71"/>
  <c r="AA71"/>
  <c r="Y317"/>
  <c r="Z317"/>
  <c r="AA317"/>
  <c r="Y272"/>
  <c r="Z272"/>
  <c r="AA272"/>
  <c r="Y285"/>
  <c r="Z285"/>
  <c r="AA285"/>
  <c r="Y507"/>
  <c r="Z507"/>
  <c r="AA507"/>
  <c r="Y316"/>
  <c r="Z316"/>
  <c r="AA316"/>
  <c r="Y201"/>
  <c r="Z201"/>
  <c r="AA201"/>
  <c r="Y479"/>
  <c r="Z479"/>
  <c r="AA479"/>
  <c r="Y81"/>
  <c r="Z81"/>
  <c r="AA81"/>
  <c r="Y577"/>
  <c r="Z577"/>
  <c r="AA577"/>
  <c r="Y508"/>
  <c r="Z508"/>
  <c r="AA508"/>
  <c r="Y419"/>
  <c r="Z419"/>
  <c r="AA419"/>
  <c r="Y19"/>
  <c r="Z19"/>
  <c r="AA19"/>
  <c r="Y558"/>
  <c r="Z558"/>
  <c r="AA558"/>
  <c r="Y334"/>
  <c r="Z334"/>
  <c r="AA334"/>
  <c r="Y483"/>
  <c r="Z483"/>
  <c r="AA483"/>
  <c r="Y381"/>
  <c r="Z381"/>
  <c r="AA381"/>
  <c r="Y170"/>
  <c r="Z170"/>
  <c r="AA170"/>
  <c r="Y382"/>
  <c r="Z382"/>
  <c r="AA382"/>
  <c r="Y182"/>
  <c r="Z182"/>
  <c r="AA182"/>
  <c r="Y524"/>
  <c r="Z524"/>
  <c r="AA524"/>
  <c r="Y330"/>
  <c r="Z330"/>
  <c r="AA330"/>
  <c r="Y434"/>
  <c r="Z434"/>
  <c r="AA434"/>
  <c r="Y614"/>
  <c r="Z614"/>
  <c r="AA614"/>
  <c r="Y148"/>
  <c r="Z148"/>
  <c r="AA148"/>
  <c r="Y186"/>
  <c r="Z186"/>
  <c r="AA186"/>
  <c r="Y626"/>
  <c r="Z626"/>
  <c r="AA626"/>
  <c r="Y278"/>
  <c r="Z278"/>
  <c r="AA278"/>
  <c r="Y295"/>
  <c r="Z295"/>
  <c r="AA295"/>
  <c r="Y498"/>
  <c r="Z498"/>
  <c r="AA498"/>
  <c r="Y380"/>
  <c r="Z380"/>
  <c r="AA380"/>
  <c r="Y318"/>
  <c r="Z318"/>
  <c r="AA318"/>
  <c r="Y41"/>
  <c r="Z41"/>
  <c r="AA41"/>
  <c r="Y301"/>
  <c r="Z301"/>
  <c r="AA301"/>
  <c r="Y496"/>
  <c r="Z496"/>
  <c r="AA496"/>
  <c r="Y670"/>
  <c r="Z670"/>
  <c r="AA670"/>
  <c r="Y96"/>
  <c r="Z96"/>
  <c r="AA96"/>
  <c r="Y205"/>
  <c r="Z205"/>
  <c r="AA205"/>
  <c r="Y277"/>
  <c r="Z277"/>
  <c r="AA277"/>
  <c r="Y686"/>
  <c r="Z686"/>
  <c r="AA686"/>
  <c r="Y204"/>
  <c r="Z204"/>
  <c r="AA204"/>
  <c r="Y544"/>
  <c r="Z544"/>
  <c r="AA544"/>
  <c r="Y377"/>
  <c r="Z377"/>
  <c r="AA377"/>
  <c r="Y69"/>
  <c r="Z69"/>
  <c r="AA69"/>
  <c r="Y294"/>
  <c r="Z294"/>
  <c r="AA294"/>
  <c r="Y104"/>
  <c r="Z104"/>
  <c r="AA104"/>
  <c r="Y24"/>
  <c r="Z24"/>
  <c r="AA24"/>
  <c r="Y246"/>
  <c r="Z246"/>
  <c r="AA246"/>
  <c r="Y60"/>
  <c r="Z60"/>
  <c r="AA60"/>
  <c r="Y616"/>
  <c r="Z616"/>
  <c r="AA616"/>
  <c r="Y516"/>
  <c r="Z516"/>
  <c r="AA516"/>
  <c r="Y604"/>
  <c r="Z604"/>
  <c r="AA604"/>
  <c r="Y533"/>
  <c r="Z533"/>
  <c r="AA533"/>
  <c r="Y597"/>
  <c r="Z597"/>
  <c r="AA597"/>
  <c r="Y389"/>
  <c r="Z389"/>
  <c r="AA389"/>
  <c r="Y126"/>
  <c r="Z126"/>
  <c r="AA126"/>
  <c r="Y310"/>
  <c r="Z310"/>
  <c r="AA310"/>
  <c r="Y268"/>
  <c r="Z268"/>
  <c r="AA268"/>
  <c r="Y428"/>
  <c r="Z428"/>
  <c r="AA428"/>
  <c r="Y120"/>
  <c r="Z120"/>
  <c r="AA120"/>
  <c r="Y401"/>
  <c r="Z401"/>
  <c r="AA401"/>
  <c r="Y637"/>
  <c r="Z637"/>
  <c r="AA637"/>
  <c r="Y657"/>
  <c r="Z657"/>
  <c r="AA657"/>
  <c r="Y557"/>
  <c r="Z557"/>
  <c r="AA557"/>
  <c r="Y453"/>
  <c r="Z453"/>
  <c r="AA453"/>
  <c r="Y242"/>
  <c r="Z242"/>
  <c r="AA242"/>
  <c r="Y289"/>
  <c r="Z289"/>
  <c r="AA289"/>
  <c r="Y194"/>
  <c r="Z194"/>
  <c r="AA194"/>
  <c r="Y521"/>
  <c r="Z521"/>
  <c r="AA521"/>
  <c r="Y512"/>
  <c r="Z512"/>
  <c r="AA512"/>
  <c r="Y166"/>
  <c r="Z166"/>
  <c r="AA166"/>
  <c r="Y644"/>
  <c r="Z644"/>
  <c r="AA644"/>
  <c r="Y311"/>
  <c r="Z311"/>
  <c r="AA311"/>
  <c r="Y122"/>
  <c r="Z122"/>
  <c r="AA122"/>
  <c r="Y150"/>
  <c r="Z150"/>
  <c r="AA150"/>
  <c r="Y312"/>
  <c r="Z312"/>
  <c r="AA312"/>
  <c r="Y95"/>
  <c r="Z95"/>
  <c r="AA95"/>
  <c r="Y34"/>
  <c r="Z34"/>
  <c r="AA34"/>
  <c r="Y429"/>
  <c r="Z429"/>
  <c r="AA429"/>
  <c r="Y550"/>
  <c r="Z550"/>
  <c r="AA550"/>
  <c r="Y274"/>
  <c r="Z274"/>
  <c r="AA274"/>
  <c r="Y255"/>
  <c r="Z255"/>
  <c r="AA255"/>
  <c r="Y518"/>
  <c r="Z518"/>
  <c r="AA518"/>
  <c r="Y582"/>
  <c r="Z582"/>
  <c r="AA582"/>
  <c r="Y405"/>
  <c r="Z405"/>
  <c r="AA405"/>
  <c r="Y184"/>
  <c r="Z184"/>
  <c r="AA184"/>
  <c r="Y112"/>
  <c r="Z112"/>
  <c r="AA112"/>
  <c r="Y64"/>
  <c r="Z64"/>
  <c r="AA64"/>
  <c r="Y108"/>
  <c r="Z108"/>
  <c r="AA108"/>
  <c r="Y74"/>
  <c r="Z74"/>
  <c r="AA74"/>
  <c r="Y410"/>
  <c r="Z410"/>
  <c r="AA410"/>
  <c r="Y220"/>
  <c r="Z220"/>
  <c r="AA220"/>
  <c r="Y466"/>
  <c r="Z466"/>
  <c r="AA466"/>
  <c r="Y545"/>
  <c r="Z545"/>
  <c r="AA545"/>
  <c r="Y328"/>
  <c r="Z328"/>
  <c r="AA328"/>
  <c r="Y190"/>
  <c r="Z190"/>
  <c r="AA190"/>
  <c r="Y214"/>
  <c r="Z214"/>
  <c r="AA214"/>
  <c r="Y48"/>
  <c r="Z48"/>
  <c r="AA48"/>
  <c r="Y359"/>
  <c r="Z359"/>
  <c r="AA359"/>
  <c r="Y127"/>
  <c r="Z127"/>
  <c r="AA127"/>
  <c r="Y510"/>
  <c r="Z510"/>
  <c r="AA510"/>
  <c r="Y143"/>
  <c r="Z143"/>
  <c r="AA143"/>
  <c r="Y485"/>
  <c r="Z485"/>
  <c r="AA485"/>
  <c r="Y363"/>
  <c r="Z363"/>
  <c r="AA363"/>
  <c r="Y369"/>
  <c r="Z369"/>
  <c r="AA369"/>
  <c r="Y67"/>
  <c r="Z67"/>
  <c r="AA67"/>
  <c r="Y275"/>
  <c r="Z275"/>
  <c r="AA275"/>
  <c r="Y383"/>
  <c r="Z383"/>
  <c r="AA383"/>
  <c r="Y23"/>
  <c r="Z23"/>
  <c r="AA23"/>
  <c r="Y622"/>
  <c r="Z622"/>
  <c r="AA622"/>
  <c r="Y280"/>
  <c r="Z280"/>
  <c r="AA280"/>
  <c r="Y302"/>
  <c r="Z302"/>
  <c r="AA302"/>
  <c r="Y469"/>
  <c r="Z469"/>
  <c r="AA469"/>
  <c r="Y662"/>
  <c r="Z662"/>
  <c r="AA662"/>
  <c r="Y303"/>
  <c r="Z303"/>
  <c r="AA303"/>
  <c r="Y687"/>
  <c r="Z687"/>
  <c r="AA687"/>
  <c r="Y229"/>
  <c r="Z229"/>
  <c r="AA229"/>
  <c r="Y461"/>
  <c r="Z461"/>
  <c r="AA461"/>
  <c r="Y244"/>
  <c r="Z244"/>
  <c r="AA244"/>
  <c r="Y523"/>
  <c r="Z523"/>
  <c r="AA523"/>
  <c r="Y290"/>
  <c r="Z290"/>
  <c r="AA290"/>
  <c r="Y319"/>
  <c r="Z319"/>
  <c r="AA319"/>
  <c r="Y451"/>
  <c r="Z451"/>
  <c r="AA451"/>
  <c r="Y253"/>
  <c r="Z253"/>
  <c r="AA253"/>
  <c r="Y367"/>
  <c r="Z367"/>
  <c r="AA367"/>
  <c r="Y134"/>
  <c r="Z134"/>
  <c r="AA134"/>
  <c r="Y39"/>
  <c r="Z39"/>
  <c r="AA39"/>
  <c r="Y407"/>
  <c r="Z407"/>
  <c r="AA407"/>
  <c r="Y92"/>
  <c r="Z92"/>
  <c r="AA92"/>
  <c r="Y261"/>
  <c r="Z261"/>
  <c r="AA261"/>
  <c r="Y333"/>
  <c r="Z333"/>
  <c r="AA333"/>
  <c r="Y27"/>
  <c r="Z27"/>
  <c r="AA27"/>
  <c r="Y612"/>
  <c r="Z612"/>
  <c r="AA612"/>
  <c r="Y6"/>
  <c r="Z6"/>
  <c r="AA6"/>
  <c r="Y51"/>
  <c r="Z51"/>
  <c r="AA51"/>
  <c r="Y390"/>
  <c r="Z390"/>
  <c r="AA390"/>
  <c r="Y511"/>
  <c r="Z511"/>
  <c r="AA511"/>
  <c r="Y652"/>
  <c r="Z652"/>
  <c r="AA652"/>
  <c r="Y413"/>
  <c r="Z413"/>
  <c r="AA413"/>
  <c r="Y167"/>
  <c r="Z167"/>
  <c r="AA167"/>
  <c r="Y98"/>
  <c r="Z98"/>
  <c r="AA98"/>
  <c r="Y567"/>
  <c r="Z567"/>
  <c r="AA567"/>
  <c r="Y445"/>
  <c r="Z445"/>
  <c r="AA445"/>
  <c r="Y590"/>
  <c r="Z590"/>
  <c r="AA590"/>
  <c r="Y256"/>
  <c r="Z256"/>
  <c r="AA256"/>
  <c r="Y458"/>
  <c r="Z458"/>
  <c r="AA458"/>
  <c r="Y605"/>
  <c r="Z605"/>
  <c r="AA605"/>
  <c r="Y207"/>
  <c r="Z207"/>
  <c r="AA207"/>
  <c r="Y476"/>
  <c r="Z476"/>
  <c r="AA476"/>
  <c r="Y446"/>
  <c r="Z446"/>
  <c r="AA446"/>
  <c r="Y506"/>
  <c r="Z506"/>
  <c r="AA506"/>
  <c r="Y450"/>
  <c r="Z450"/>
  <c r="AA450"/>
  <c r="Y102"/>
  <c r="Z102"/>
  <c r="AA102"/>
  <c r="Y682"/>
  <c r="Z682"/>
  <c r="AA682"/>
  <c r="Y358"/>
  <c r="Z358"/>
  <c r="AA358"/>
  <c r="Y636"/>
  <c r="Z636"/>
  <c r="AA636"/>
  <c r="Y218"/>
  <c r="Z218"/>
  <c r="AA218"/>
  <c r="Y519"/>
  <c r="Z519"/>
  <c r="AA519"/>
  <c r="Y403"/>
  <c r="Z403"/>
  <c r="AA403"/>
  <c r="Y667"/>
  <c r="Z667"/>
  <c r="AA667"/>
  <c r="Y680"/>
  <c r="Z680"/>
  <c r="AA680"/>
  <c r="Y594"/>
  <c r="Z594"/>
  <c r="AA594"/>
  <c r="Y460"/>
  <c r="Z460"/>
  <c r="AA460"/>
  <c r="Y591"/>
  <c r="Z591"/>
  <c r="AA591"/>
  <c r="Y643"/>
  <c r="Z643"/>
  <c r="AA643"/>
  <c r="Y254"/>
  <c r="Z254"/>
  <c r="AA254"/>
  <c r="Y46"/>
  <c r="Z46"/>
  <c r="AA46"/>
  <c r="Y502"/>
  <c r="Z502"/>
  <c r="AA502"/>
  <c r="Y337"/>
  <c r="Z337"/>
  <c r="AA337"/>
  <c r="Y236"/>
  <c r="Z236"/>
  <c r="AA236"/>
  <c r="Y235"/>
  <c r="Z235"/>
  <c r="AA235"/>
  <c r="Y139"/>
  <c r="Z139"/>
  <c r="AA139"/>
  <c r="Y546"/>
  <c r="Z546"/>
  <c r="AA546"/>
  <c r="Y370"/>
  <c r="Z370"/>
  <c r="AA370"/>
  <c r="Y211"/>
  <c r="Z211"/>
  <c r="AA211"/>
  <c r="Y416"/>
  <c r="Z416"/>
  <c r="AA416"/>
  <c r="Y172"/>
  <c r="Z172"/>
  <c r="AA172"/>
  <c r="Y386"/>
  <c r="Z386"/>
  <c r="AA386"/>
  <c r="Y397"/>
  <c r="Z397"/>
  <c r="AA397"/>
  <c r="Y171"/>
  <c r="Z171"/>
  <c r="AA171"/>
  <c r="Y432"/>
  <c r="Z432"/>
  <c r="AA432"/>
  <c r="Y137"/>
  <c r="Z137"/>
  <c r="AA137"/>
  <c r="Y110"/>
  <c r="Z110"/>
  <c r="AA110"/>
  <c r="Y601"/>
  <c r="Z601"/>
  <c r="AA601"/>
  <c r="Y462"/>
  <c r="Z462"/>
  <c r="AA462"/>
  <c r="Y247"/>
  <c r="Z247"/>
  <c r="AA247"/>
  <c r="Y421"/>
  <c r="Z421"/>
  <c r="AA421"/>
  <c r="Y430"/>
  <c r="Z430"/>
  <c r="AA430"/>
  <c r="Y448"/>
  <c r="Z448"/>
  <c r="AA448"/>
  <c r="Y62"/>
  <c r="Z62"/>
  <c r="AA62"/>
  <c r="Y177"/>
  <c r="Z177"/>
  <c r="AA177"/>
  <c r="Y7"/>
  <c r="Z7"/>
  <c r="AA7"/>
  <c r="Y13"/>
  <c r="Z13"/>
  <c r="AA13"/>
  <c r="Y68"/>
  <c r="Z68"/>
  <c r="AA68"/>
  <c r="Y515"/>
  <c r="Z515"/>
  <c r="AA515"/>
  <c r="Y202"/>
  <c r="Z202"/>
  <c r="AA202"/>
  <c r="Y473"/>
  <c r="Z473"/>
  <c r="AA473"/>
  <c r="Y596"/>
  <c r="Z596"/>
  <c r="AA596"/>
  <c r="Y82"/>
  <c r="Z82"/>
  <c r="AA82"/>
  <c r="Y219"/>
  <c r="Z219"/>
  <c r="AA219"/>
  <c r="Y37"/>
  <c r="Z37"/>
  <c r="AA37"/>
  <c r="Y325"/>
  <c r="Z325"/>
  <c r="AA325"/>
  <c r="Y676"/>
  <c r="Z676"/>
  <c r="AA676"/>
  <c r="Y684"/>
  <c r="Z684"/>
  <c r="AA684"/>
  <c r="Y654"/>
  <c r="Z654"/>
  <c r="AA654"/>
  <c r="Y655"/>
  <c r="Z655"/>
  <c r="AA655"/>
  <c r="Y672"/>
  <c r="Z672"/>
  <c r="AA672"/>
  <c r="Y649"/>
  <c r="Z649"/>
  <c r="AA649"/>
  <c r="Y631"/>
  <c r="Z631"/>
  <c r="AA631"/>
  <c r="Y660"/>
  <c r="Z660"/>
  <c r="AA660"/>
  <c r="Y603"/>
  <c r="Z603"/>
  <c r="AA603"/>
  <c r="Y681"/>
  <c r="Z681"/>
  <c r="AA681"/>
  <c r="Y671"/>
  <c r="Z671"/>
  <c r="AA671"/>
  <c r="Y656"/>
  <c r="Z656"/>
  <c r="AA656"/>
  <c r="Y689"/>
  <c r="Z689"/>
  <c r="AA689"/>
  <c r="Y221"/>
  <c r="Z221"/>
  <c r="AA221"/>
  <c r="Y224"/>
  <c r="Z224"/>
  <c r="AA224"/>
  <c r="Y225"/>
  <c r="Z225"/>
  <c r="AA225"/>
  <c r="Y226"/>
  <c r="Z226"/>
  <c r="AA226"/>
  <c r="Y227"/>
  <c r="Z227"/>
  <c r="AA227"/>
  <c r="Y228"/>
  <c r="Z228"/>
  <c r="AA228"/>
  <c r="AA629"/>
  <c r="Z629"/>
  <c r="Y629"/>
  <c r="AA4" i="4"/>
  <c r="T4" s="1"/>
  <c r="AA3"/>
  <c r="Y3" s="1"/>
  <c r="X227" i="1"/>
  <c r="W227"/>
  <c r="V227"/>
  <c r="U227"/>
  <c r="P227"/>
  <c r="Z4" i="4"/>
  <c r="H4" s="1"/>
  <c r="Z3"/>
  <c r="H3" s="1"/>
  <c r="E4"/>
  <c r="I4"/>
  <c r="J4"/>
  <c r="P4" s="1"/>
  <c r="K4"/>
  <c r="R4" s="1"/>
  <c r="K3"/>
  <c r="S3" s="1"/>
  <c r="J3"/>
  <c r="Q3" s="1"/>
  <c r="I3"/>
  <c r="E3"/>
  <c r="G227" i="1"/>
  <c r="H227"/>
  <c r="R227" s="1"/>
  <c r="I227"/>
  <c r="S227" s="1"/>
  <c r="AB227" s="1"/>
  <c r="J227"/>
  <c r="T227" s="1"/>
  <c r="K227"/>
  <c r="G4" i="3"/>
  <c r="G5"/>
  <c r="G6"/>
  <c r="G7"/>
  <c r="G8"/>
  <c r="G9"/>
  <c r="G3"/>
  <c r="K4" i="1"/>
  <c r="K5"/>
  <c r="K6"/>
  <c r="K8"/>
  <c r="K9"/>
  <c r="K10"/>
  <c r="K12"/>
  <c r="K11"/>
  <c r="K19"/>
  <c r="K13"/>
  <c r="K14"/>
  <c r="K15"/>
  <c r="K16"/>
  <c r="K7"/>
  <c r="K20"/>
  <c r="K18"/>
  <c r="K21"/>
  <c r="K27"/>
  <c r="K22"/>
  <c r="K23"/>
  <c r="K25"/>
  <c r="K24"/>
  <c r="K26"/>
  <c r="K17"/>
  <c r="K28"/>
  <c r="K29"/>
  <c r="K32"/>
  <c r="K33"/>
  <c r="K31"/>
  <c r="K30"/>
  <c r="K36"/>
  <c r="K35"/>
  <c r="K38"/>
  <c r="K34"/>
  <c r="K37"/>
  <c r="K40"/>
  <c r="K41"/>
  <c r="K39"/>
  <c r="K49"/>
  <c r="K43"/>
  <c r="K44"/>
  <c r="K50"/>
  <c r="K47"/>
  <c r="K42"/>
  <c r="K45"/>
  <c r="K48"/>
  <c r="K46"/>
  <c r="K52"/>
  <c r="K53"/>
  <c r="K54"/>
  <c r="K55"/>
  <c r="K51"/>
  <c r="K57"/>
  <c r="K63"/>
  <c r="K58"/>
  <c r="K61"/>
  <c r="K56"/>
  <c r="K59"/>
  <c r="K60"/>
  <c r="K64"/>
  <c r="K62"/>
  <c r="K70"/>
  <c r="K72"/>
  <c r="K66"/>
  <c r="K65"/>
  <c r="K73"/>
  <c r="K71"/>
  <c r="K69"/>
  <c r="K67"/>
  <c r="K68"/>
  <c r="K77"/>
  <c r="K76"/>
  <c r="K78"/>
  <c r="K80"/>
  <c r="K79"/>
  <c r="K75"/>
  <c r="K81"/>
  <c r="K74"/>
  <c r="K82"/>
  <c r="K90"/>
  <c r="K85"/>
  <c r="K84"/>
  <c r="K86"/>
  <c r="K87"/>
  <c r="K91"/>
  <c r="K83"/>
  <c r="K89"/>
  <c r="K88"/>
  <c r="K92"/>
  <c r="K100"/>
  <c r="K103"/>
  <c r="K94"/>
  <c r="K107"/>
  <c r="K109"/>
  <c r="K93"/>
  <c r="K105"/>
  <c r="K106"/>
  <c r="K99"/>
  <c r="K97"/>
  <c r="K101"/>
  <c r="K96"/>
  <c r="K104"/>
  <c r="K95"/>
  <c r="K108"/>
  <c r="K98"/>
  <c r="K102"/>
  <c r="K113"/>
  <c r="K111"/>
  <c r="K116"/>
  <c r="K119"/>
  <c r="K114"/>
  <c r="K115"/>
  <c r="K118"/>
  <c r="K117"/>
  <c r="K120"/>
  <c r="K112"/>
  <c r="K110"/>
  <c r="K133"/>
  <c r="K130"/>
  <c r="K123"/>
  <c r="K124"/>
  <c r="K128"/>
  <c r="K129"/>
  <c r="K121"/>
  <c r="K132"/>
  <c r="K125"/>
  <c r="K131"/>
  <c r="K126"/>
  <c r="K122"/>
  <c r="K127"/>
  <c r="K134"/>
  <c r="K135"/>
  <c r="K138"/>
  <c r="K145"/>
  <c r="K144"/>
  <c r="K142"/>
  <c r="K141"/>
  <c r="K136"/>
  <c r="K140"/>
  <c r="K143"/>
  <c r="K139"/>
  <c r="K137"/>
  <c r="K164"/>
  <c r="K151"/>
  <c r="K146"/>
  <c r="K165"/>
  <c r="K153"/>
  <c r="K161"/>
  <c r="K157"/>
  <c r="K156"/>
  <c r="K159"/>
  <c r="K163"/>
  <c r="K149"/>
  <c r="K158"/>
  <c r="K154"/>
  <c r="K160"/>
  <c r="K155"/>
  <c r="K162"/>
  <c r="K152"/>
  <c r="K147"/>
  <c r="K148"/>
  <c r="K150"/>
  <c r="K173"/>
  <c r="K174"/>
  <c r="K175"/>
  <c r="K181"/>
  <c r="K176"/>
  <c r="K179"/>
  <c r="K178"/>
  <c r="K169"/>
  <c r="K180"/>
  <c r="K168"/>
  <c r="K170"/>
  <c r="K166"/>
  <c r="K167"/>
  <c r="K172"/>
  <c r="K171"/>
  <c r="K177"/>
  <c r="K187"/>
  <c r="K191"/>
  <c r="K196"/>
  <c r="K199"/>
  <c r="K185"/>
  <c r="K200"/>
  <c r="K188"/>
  <c r="K189"/>
  <c r="K192"/>
  <c r="K183"/>
  <c r="K198"/>
  <c r="K197"/>
  <c r="K195"/>
  <c r="K193"/>
  <c r="K201"/>
  <c r="K182"/>
  <c r="K186"/>
  <c r="K194"/>
  <c r="K184"/>
  <c r="K190"/>
  <c r="K216"/>
  <c r="K208"/>
  <c r="K203"/>
  <c r="K209"/>
  <c r="K212"/>
  <c r="K217"/>
  <c r="K206"/>
  <c r="K215"/>
  <c r="K213"/>
  <c r="K210"/>
  <c r="K205"/>
  <c r="K204"/>
  <c r="K220"/>
  <c r="K214"/>
  <c r="K207"/>
  <c r="K218"/>
  <c r="K211"/>
  <c r="K202"/>
  <c r="K219"/>
  <c r="K222"/>
  <c r="K234"/>
  <c r="K231"/>
  <c r="K250"/>
  <c r="K241"/>
  <c r="K249"/>
  <c r="K230"/>
  <c r="K245"/>
  <c r="K223"/>
  <c r="K237"/>
  <c r="K233"/>
  <c r="K243"/>
  <c r="K239"/>
  <c r="K248"/>
  <c r="K238"/>
  <c r="K240"/>
  <c r="K232"/>
  <c r="K246"/>
  <c r="K242"/>
  <c r="K229"/>
  <c r="K244"/>
  <c r="K236"/>
  <c r="K235"/>
  <c r="K247"/>
  <c r="K221"/>
  <c r="K224"/>
  <c r="K225"/>
  <c r="K226"/>
  <c r="K228"/>
  <c r="K270"/>
  <c r="K264"/>
  <c r="K259"/>
  <c r="K251"/>
  <c r="K252"/>
  <c r="K266"/>
  <c r="K265"/>
  <c r="K269"/>
  <c r="K271"/>
  <c r="K263"/>
  <c r="K267"/>
  <c r="K262"/>
  <c r="K260"/>
  <c r="K257"/>
  <c r="K258"/>
  <c r="K268"/>
  <c r="K255"/>
  <c r="K253"/>
  <c r="K261"/>
  <c r="K256"/>
  <c r="K254"/>
  <c r="K286"/>
  <c r="K288"/>
  <c r="K282"/>
  <c r="K281"/>
  <c r="K283"/>
  <c r="K287"/>
  <c r="K279"/>
  <c r="K273"/>
  <c r="K276"/>
  <c r="K284"/>
  <c r="K272"/>
  <c r="K285"/>
  <c r="K278"/>
  <c r="K277"/>
  <c r="K274"/>
  <c r="K275"/>
  <c r="K280"/>
  <c r="K305"/>
  <c r="K292"/>
  <c r="K300"/>
  <c r="K296"/>
  <c r="K306"/>
  <c r="K297"/>
  <c r="K304"/>
  <c r="K299"/>
  <c r="K293"/>
  <c r="K298"/>
  <c r="K291"/>
  <c r="K295"/>
  <c r="K301"/>
  <c r="K294"/>
  <c r="K289"/>
  <c r="K302"/>
  <c r="K303"/>
  <c r="K290"/>
  <c r="K322"/>
  <c r="K309"/>
  <c r="K320"/>
  <c r="K308"/>
  <c r="K307"/>
  <c r="K314"/>
  <c r="K321"/>
  <c r="K313"/>
  <c r="K323"/>
  <c r="K315"/>
  <c r="K317"/>
  <c r="K316"/>
  <c r="K318"/>
  <c r="K310"/>
  <c r="K311"/>
  <c r="K312"/>
  <c r="K319"/>
  <c r="K335"/>
  <c r="K331"/>
  <c r="K329"/>
  <c r="K326"/>
  <c r="K332"/>
  <c r="K324"/>
  <c r="K327"/>
  <c r="K334"/>
  <c r="K330"/>
  <c r="K328"/>
  <c r="K333"/>
  <c r="K325"/>
  <c r="K339"/>
  <c r="K336"/>
  <c r="K342"/>
  <c r="K345"/>
  <c r="K344"/>
  <c r="K341"/>
  <c r="K340"/>
  <c r="K338"/>
  <c r="K343"/>
  <c r="K346"/>
  <c r="K337"/>
  <c r="K350"/>
  <c r="K349"/>
  <c r="K355"/>
  <c r="K356"/>
  <c r="K347"/>
  <c r="K357"/>
  <c r="K354"/>
  <c r="K353"/>
  <c r="K348"/>
  <c r="K351"/>
  <c r="K352"/>
  <c r="K359"/>
  <c r="K358"/>
  <c r="K374"/>
  <c r="K362"/>
  <c r="K371"/>
  <c r="K361"/>
  <c r="K372"/>
  <c r="K360"/>
  <c r="K368"/>
  <c r="K375"/>
  <c r="K366"/>
  <c r="K365"/>
  <c r="K373"/>
  <c r="K364"/>
  <c r="K363"/>
  <c r="K369"/>
  <c r="K367"/>
  <c r="K370"/>
  <c r="K391"/>
  <c r="K376"/>
  <c r="K379"/>
  <c r="K388"/>
  <c r="K387"/>
  <c r="K384"/>
  <c r="K385"/>
  <c r="K378"/>
  <c r="K381"/>
  <c r="K382"/>
  <c r="K380"/>
  <c r="K377"/>
  <c r="K389"/>
  <c r="K383"/>
  <c r="K390"/>
  <c r="K386"/>
  <c r="K396"/>
  <c r="K395"/>
  <c r="K400"/>
  <c r="K393"/>
  <c r="K404"/>
  <c r="K398"/>
  <c r="K394"/>
  <c r="K392"/>
  <c r="K402"/>
  <c r="K399"/>
  <c r="K406"/>
  <c r="K401"/>
  <c r="K405"/>
  <c r="K403"/>
  <c r="K397"/>
  <c r="K409"/>
  <c r="K408"/>
  <c r="K407"/>
  <c r="K418"/>
  <c r="K417"/>
  <c r="K415"/>
  <c r="K412"/>
  <c r="K411"/>
  <c r="K414"/>
  <c r="K410"/>
  <c r="K413"/>
  <c r="K416"/>
  <c r="K427"/>
  <c r="K423"/>
  <c r="K424"/>
  <c r="K426"/>
  <c r="K425"/>
  <c r="K422"/>
  <c r="K420"/>
  <c r="K419"/>
  <c r="K421"/>
  <c r="K435"/>
  <c r="K431"/>
  <c r="K433"/>
  <c r="K436"/>
  <c r="K434"/>
  <c r="K428"/>
  <c r="K429"/>
  <c r="K432"/>
  <c r="K430"/>
  <c r="K439"/>
  <c r="K440"/>
  <c r="K442"/>
  <c r="K438"/>
  <c r="K437"/>
  <c r="K441"/>
  <c r="K443"/>
  <c r="K444"/>
  <c r="K445"/>
  <c r="K446"/>
  <c r="K457"/>
  <c r="K454"/>
  <c r="K455"/>
  <c r="K456"/>
  <c r="K447"/>
  <c r="K449"/>
  <c r="K452"/>
  <c r="K453"/>
  <c r="K451"/>
  <c r="K450"/>
  <c r="K448"/>
  <c r="K459"/>
  <c r="K463"/>
  <c r="K461"/>
  <c r="K458"/>
  <c r="K460"/>
  <c r="K462"/>
  <c r="K470"/>
  <c r="K465"/>
  <c r="K475"/>
  <c r="K468"/>
  <c r="K464"/>
  <c r="K474"/>
  <c r="K467"/>
  <c r="K472"/>
  <c r="K471"/>
  <c r="K466"/>
  <c r="K469"/>
  <c r="K476"/>
  <c r="K473"/>
  <c r="K477"/>
  <c r="K481"/>
  <c r="K478"/>
  <c r="K480"/>
  <c r="K482"/>
  <c r="K484"/>
  <c r="K479"/>
  <c r="K483"/>
  <c r="K489"/>
  <c r="K486"/>
  <c r="K491"/>
  <c r="K488"/>
  <c r="K492"/>
  <c r="K493"/>
  <c r="K490"/>
  <c r="K487"/>
  <c r="K485"/>
  <c r="K495"/>
  <c r="K497"/>
  <c r="K499"/>
  <c r="K500"/>
  <c r="K494"/>
  <c r="K498"/>
  <c r="K496"/>
  <c r="K503"/>
  <c r="K504"/>
  <c r="K501"/>
  <c r="K502"/>
  <c r="K505"/>
  <c r="K509"/>
  <c r="K507"/>
  <c r="K508"/>
  <c r="K510"/>
  <c r="K506"/>
  <c r="K513"/>
  <c r="K517"/>
  <c r="K514"/>
  <c r="K516"/>
  <c r="K512"/>
  <c r="K511"/>
  <c r="K515"/>
  <c r="K518"/>
  <c r="K519"/>
  <c r="K522"/>
  <c r="K520"/>
  <c r="K524"/>
  <c r="K521"/>
  <c r="K523"/>
  <c r="K526"/>
  <c r="K527"/>
  <c r="K525"/>
  <c r="K528"/>
  <c r="K529"/>
  <c r="K530"/>
  <c r="K531"/>
  <c r="K532"/>
  <c r="K533"/>
  <c r="K534"/>
  <c r="K535"/>
  <c r="K538"/>
  <c r="K536"/>
  <c r="K541"/>
  <c r="K537"/>
  <c r="K540"/>
  <c r="K539"/>
  <c r="K543"/>
  <c r="K542"/>
  <c r="K544"/>
  <c r="K545"/>
  <c r="K551"/>
  <c r="K547"/>
  <c r="K548"/>
  <c r="K549"/>
  <c r="K550"/>
  <c r="K546"/>
  <c r="K552"/>
  <c r="K556"/>
  <c r="K554"/>
  <c r="K555"/>
  <c r="K553"/>
  <c r="K561"/>
  <c r="K560"/>
  <c r="K559"/>
  <c r="K558"/>
  <c r="K557"/>
  <c r="K563"/>
  <c r="K564"/>
  <c r="K562"/>
  <c r="K565"/>
  <c r="K566"/>
  <c r="K568"/>
  <c r="K569"/>
  <c r="K567"/>
  <c r="K570"/>
  <c r="K571"/>
  <c r="K574"/>
  <c r="K573"/>
  <c r="K572"/>
  <c r="K576"/>
  <c r="K575"/>
  <c r="K578"/>
  <c r="K577"/>
  <c r="K579"/>
  <c r="K581"/>
  <c r="K580"/>
  <c r="K583"/>
  <c r="K582"/>
  <c r="K588"/>
  <c r="K585"/>
  <c r="K587"/>
  <c r="K584"/>
  <c r="K586"/>
  <c r="K592"/>
  <c r="K589"/>
  <c r="K590"/>
  <c r="K591"/>
  <c r="K593"/>
  <c r="K594"/>
  <c r="K599"/>
  <c r="K595"/>
  <c r="K598"/>
  <c r="K597"/>
  <c r="K596"/>
  <c r="K600"/>
  <c r="K601"/>
  <c r="K602"/>
  <c r="K606"/>
  <c r="K607"/>
  <c r="K604"/>
  <c r="K605"/>
  <c r="K603"/>
  <c r="K610"/>
  <c r="K613"/>
  <c r="K611"/>
  <c r="K609"/>
  <c r="K608"/>
  <c r="K612"/>
  <c r="K617"/>
  <c r="K615"/>
  <c r="K614"/>
  <c r="K616"/>
  <c r="K619"/>
  <c r="K618"/>
  <c r="K620"/>
  <c r="K621"/>
  <c r="K622"/>
  <c r="K625"/>
  <c r="K623"/>
  <c r="K624"/>
  <c r="K627"/>
  <c r="K628"/>
  <c r="K626"/>
  <c r="K629"/>
  <c r="K630"/>
  <c r="K633"/>
  <c r="K634"/>
  <c r="K635"/>
  <c r="K632"/>
  <c r="K636"/>
  <c r="K631"/>
  <c r="K638"/>
  <c r="K642"/>
  <c r="K640"/>
  <c r="K639"/>
  <c r="K641"/>
  <c r="K637"/>
  <c r="K644"/>
  <c r="K643"/>
  <c r="K648"/>
  <c r="K650"/>
  <c r="K647"/>
  <c r="K646"/>
  <c r="K645"/>
  <c r="K649"/>
  <c r="K653"/>
  <c r="K651"/>
  <c r="K657"/>
  <c r="K652"/>
  <c r="K654"/>
  <c r="K655"/>
  <c r="K656"/>
  <c r="K658"/>
  <c r="K661"/>
  <c r="K664"/>
  <c r="K659"/>
  <c r="K663"/>
  <c r="K662"/>
  <c r="K660"/>
  <c r="K665"/>
  <c r="K666"/>
  <c r="K673"/>
  <c r="K668"/>
  <c r="K669"/>
  <c r="K670"/>
  <c r="K667"/>
  <c r="K672"/>
  <c r="K671"/>
  <c r="K675"/>
  <c r="K674"/>
  <c r="K676"/>
  <c r="K677"/>
  <c r="K678"/>
  <c r="K679"/>
  <c r="K683"/>
  <c r="K685"/>
  <c r="K682"/>
  <c r="K680"/>
  <c r="K684"/>
  <c r="K681"/>
  <c r="K688"/>
  <c r="K686"/>
  <c r="K687"/>
  <c r="K691"/>
  <c r="K690"/>
  <c r="K689"/>
  <c r="K3"/>
  <c r="G678"/>
  <c r="H678"/>
  <c r="R678" s="1"/>
  <c r="I678"/>
  <c r="S678" s="1"/>
  <c r="J678"/>
  <c r="T678" s="1"/>
  <c r="G658"/>
  <c r="H658"/>
  <c r="I658"/>
  <c r="S658" s="1"/>
  <c r="J658"/>
  <c r="G49"/>
  <c r="H49"/>
  <c r="R49" s="1"/>
  <c r="I49"/>
  <c r="S49" s="1"/>
  <c r="J49"/>
  <c r="T49" s="1"/>
  <c r="G339"/>
  <c r="H339"/>
  <c r="R339" s="1"/>
  <c r="I339"/>
  <c r="S339" s="1"/>
  <c r="J339"/>
  <c r="T339" s="1"/>
  <c r="G270"/>
  <c r="H270"/>
  <c r="R270" s="1"/>
  <c r="I270"/>
  <c r="S270" s="1"/>
  <c r="J270"/>
  <c r="G435"/>
  <c r="H435"/>
  <c r="R435" s="1"/>
  <c r="I435"/>
  <c r="S435" s="1"/>
  <c r="J435"/>
  <c r="T435" s="1"/>
  <c r="G625"/>
  <c r="H625"/>
  <c r="R625" s="1"/>
  <c r="I625"/>
  <c r="J625"/>
  <c r="T625" s="1"/>
  <c r="G470"/>
  <c r="H470"/>
  <c r="I470"/>
  <c r="S470" s="1"/>
  <c r="J470"/>
  <c r="T470" s="1"/>
  <c r="G570"/>
  <c r="H570"/>
  <c r="I570"/>
  <c r="S570" s="1"/>
  <c r="J570"/>
  <c r="T570" s="1"/>
  <c r="G322"/>
  <c r="H322"/>
  <c r="I322"/>
  <c r="S322" s="1"/>
  <c r="J322"/>
  <c r="T322" s="1"/>
  <c r="G187"/>
  <c r="H187"/>
  <c r="I187"/>
  <c r="S187" s="1"/>
  <c r="J187"/>
  <c r="T187" s="1"/>
  <c r="G216"/>
  <c r="H216"/>
  <c r="I216"/>
  <c r="S216" s="1"/>
  <c r="J216"/>
  <c r="T216" s="1"/>
  <c r="G522"/>
  <c r="H522"/>
  <c r="R522" s="1"/>
  <c r="I522"/>
  <c r="S522" s="1"/>
  <c r="J522"/>
  <c r="T522" s="1"/>
  <c r="G350"/>
  <c r="H350"/>
  <c r="R350" s="1"/>
  <c r="I350"/>
  <c r="S350" s="1"/>
  <c r="J350"/>
  <c r="T350" s="1"/>
  <c r="G70"/>
  <c r="H70"/>
  <c r="R70" s="1"/>
  <c r="I70"/>
  <c r="S70" s="1"/>
  <c r="J70"/>
  <c r="T70" s="1"/>
  <c r="G571"/>
  <c r="H571"/>
  <c r="R571" s="1"/>
  <c r="I571"/>
  <c r="S571" s="1"/>
  <c r="J571"/>
  <c r="G396"/>
  <c r="H396"/>
  <c r="R396" s="1"/>
  <c r="I396"/>
  <c r="S396" s="1"/>
  <c r="J396"/>
  <c r="G575"/>
  <c r="H575"/>
  <c r="R575" s="1"/>
  <c r="I575"/>
  <c r="S575" s="1"/>
  <c r="J575"/>
  <c r="T575" s="1"/>
  <c r="G530"/>
  <c r="H530"/>
  <c r="R530" s="1"/>
  <c r="I530"/>
  <c r="S530" s="1"/>
  <c r="J530"/>
  <c r="T530" s="1"/>
  <c r="G395"/>
  <c r="H395"/>
  <c r="R395" s="1"/>
  <c r="I395"/>
  <c r="S395" s="1"/>
  <c r="J395"/>
  <c r="T395" s="1"/>
  <c r="G418"/>
  <c r="H418"/>
  <c r="R418" s="1"/>
  <c r="I418"/>
  <c r="S418" s="1"/>
  <c r="J418"/>
  <c r="T418" s="1"/>
  <c r="G588"/>
  <c r="H588"/>
  <c r="R588" s="1"/>
  <c r="I588"/>
  <c r="S588" s="1"/>
  <c r="J588"/>
  <c r="T588" s="1"/>
  <c r="G113"/>
  <c r="H113"/>
  <c r="R113" s="1"/>
  <c r="I113"/>
  <c r="S113" s="1"/>
  <c r="J113"/>
  <c r="T113" s="1"/>
  <c r="G264"/>
  <c r="H264"/>
  <c r="R264" s="1"/>
  <c r="I264"/>
  <c r="S264" s="1"/>
  <c r="J264"/>
  <c r="G335"/>
  <c r="H335"/>
  <c r="R335" s="1"/>
  <c r="I335"/>
  <c r="S335" s="1"/>
  <c r="J335"/>
  <c r="G561"/>
  <c r="H561"/>
  <c r="R561" s="1"/>
  <c r="I561"/>
  <c r="S561" s="1"/>
  <c r="J561"/>
  <c r="G305"/>
  <c r="H305"/>
  <c r="I305"/>
  <c r="S305" s="1"/>
  <c r="J305"/>
  <c r="T305" s="1"/>
  <c r="G133"/>
  <c r="H133"/>
  <c r="I133"/>
  <c r="S133" s="1"/>
  <c r="J133"/>
  <c r="T133" s="1"/>
  <c r="G130"/>
  <c r="H130"/>
  <c r="R130" s="1"/>
  <c r="I130"/>
  <c r="S130" s="1"/>
  <c r="J130"/>
  <c r="G675"/>
  <c r="H675"/>
  <c r="I675"/>
  <c r="S675" s="1"/>
  <c r="J675"/>
  <c r="T675" s="1"/>
  <c r="G457"/>
  <c r="H457"/>
  <c r="R457" s="1"/>
  <c r="I457"/>
  <c r="S457" s="1"/>
  <c r="J457"/>
  <c r="T457" s="1"/>
  <c r="G427"/>
  <c r="H427"/>
  <c r="R427" s="1"/>
  <c r="I427"/>
  <c r="S427" s="1"/>
  <c r="J427"/>
  <c r="T427" s="1"/>
  <c r="G551"/>
  <c r="H551"/>
  <c r="R551" s="1"/>
  <c r="I551"/>
  <c r="S551" s="1"/>
  <c r="J551"/>
  <c r="T551" s="1"/>
  <c r="G72"/>
  <c r="H72"/>
  <c r="R72" s="1"/>
  <c r="I72"/>
  <c r="S72" s="1"/>
  <c r="J72"/>
  <c r="T72" s="1"/>
  <c r="G599"/>
  <c r="H599"/>
  <c r="R599" s="1"/>
  <c r="I599"/>
  <c r="S599" s="1"/>
  <c r="J599"/>
  <c r="G439"/>
  <c r="H439"/>
  <c r="R439" s="1"/>
  <c r="I439"/>
  <c r="S439" s="1"/>
  <c r="J439"/>
  <c r="G336"/>
  <c r="H336"/>
  <c r="I336"/>
  <c r="S336" s="1"/>
  <c r="J336"/>
  <c r="G535"/>
  <c r="H535"/>
  <c r="I535"/>
  <c r="S535" s="1"/>
  <c r="J535"/>
  <c r="G164"/>
  <c r="H164"/>
  <c r="R164" s="1"/>
  <c r="I164"/>
  <c r="S164" s="1"/>
  <c r="J164"/>
  <c r="T164" s="1"/>
  <c r="G513"/>
  <c r="H513"/>
  <c r="R513" s="1"/>
  <c r="I513"/>
  <c r="S513" s="1"/>
  <c r="J513"/>
  <c r="T513" s="1"/>
  <c r="G400"/>
  <c r="H400"/>
  <c r="R400" s="1"/>
  <c r="I400"/>
  <c r="S400" s="1"/>
  <c r="J400"/>
  <c r="T400" s="1"/>
  <c r="G52"/>
  <c r="H52"/>
  <c r="R52" s="1"/>
  <c r="I52"/>
  <c r="S52" s="1"/>
  <c r="J52"/>
  <c r="T52" s="1"/>
  <c r="G374"/>
  <c r="H374"/>
  <c r="R374" s="1"/>
  <c r="I374"/>
  <c r="S374" s="1"/>
  <c r="J374"/>
  <c r="G331"/>
  <c r="H331"/>
  <c r="R331" s="1"/>
  <c r="I331"/>
  <c r="S331" s="1"/>
  <c r="J331"/>
  <c r="T331" s="1"/>
  <c r="G151"/>
  <c r="H151"/>
  <c r="I151"/>
  <c r="S151" s="1"/>
  <c r="J151"/>
  <c r="T151" s="1"/>
  <c r="G579"/>
  <c r="H579"/>
  <c r="I579"/>
  <c r="S579" s="1"/>
  <c r="J579"/>
  <c r="T579" s="1"/>
  <c r="G505"/>
  <c r="H505"/>
  <c r="R505" s="1"/>
  <c r="I505"/>
  <c r="S505" s="1"/>
  <c r="J505"/>
  <c r="T505" s="1"/>
  <c r="G362"/>
  <c r="H362"/>
  <c r="I362"/>
  <c r="S362" s="1"/>
  <c r="J362"/>
  <c r="T362" s="1"/>
  <c r="G674"/>
  <c r="H674"/>
  <c r="R674" s="1"/>
  <c r="I674"/>
  <c r="S674" s="1"/>
  <c r="J674"/>
  <c r="T674" s="1"/>
  <c r="G509"/>
  <c r="H509"/>
  <c r="I509"/>
  <c r="S509" s="1"/>
  <c r="J509"/>
  <c r="T509" s="1"/>
  <c r="G286"/>
  <c r="H286"/>
  <c r="I286"/>
  <c r="S286" s="1"/>
  <c r="J286"/>
  <c r="G495"/>
  <c r="H495"/>
  <c r="I495"/>
  <c r="S495" s="1"/>
  <c r="J495"/>
  <c r="T495" s="1"/>
  <c r="G610"/>
  <c r="H610"/>
  <c r="R610" s="1"/>
  <c r="I610"/>
  <c r="S610" s="1"/>
  <c r="J610"/>
  <c r="T610" s="1"/>
  <c r="G100"/>
  <c r="H100"/>
  <c r="R100" s="1"/>
  <c r="I100"/>
  <c r="S100" s="1"/>
  <c r="J100"/>
  <c r="G431"/>
  <c r="H431"/>
  <c r="R431" s="1"/>
  <c r="I431"/>
  <c r="S431" s="1"/>
  <c r="J431"/>
  <c r="G619"/>
  <c r="H619"/>
  <c r="R619" s="1"/>
  <c r="I619"/>
  <c r="S619" s="1"/>
  <c r="J619"/>
  <c r="T619" s="1"/>
  <c r="G36"/>
  <c r="H36"/>
  <c r="R36" s="1"/>
  <c r="I36"/>
  <c r="S36" s="1"/>
  <c r="J36"/>
  <c r="T36" s="1"/>
  <c r="G602"/>
  <c r="H602"/>
  <c r="I602"/>
  <c r="S602" s="1"/>
  <c r="J602"/>
  <c r="G309"/>
  <c r="H309"/>
  <c r="R309" s="1"/>
  <c r="I309"/>
  <c r="S309" s="1"/>
  <c r="J309"/>
  <c r="G288"/>
  <c r="H288"/>
  <c r="R288" s="1"/>
  <c r="I288"/>
  <c r="S288" s="1"/>
  <c r="J288"/>
  <c r="G393"/>
  <c r="H393"/>
  <c r="I393"/>
  <c r="S393" s="1"/>
  <c r="J393"/>
  <c r="T393" s="1"/>
  <c r="G342"/>
  <c r="H342"/>
  <c r="I342"/>
  <c r="S342" s="1"/>
  <c r="J342"/>
  <c r="T342" s="1"/>
  <c r="G459"/>
  <c r="H459"/>
  <c r="R459" s="1"/>
  <c r="I459"/>
  <c r="S459" s="1"/>
  <c r="J459"/>
  <c r="G77"/>
  <c r="H77"/>
  <c r="R77" s="1"/>
  <c r="I77"/>
  <c r="S77" s="1"/>
  <c r="J77"/>
  <c r="T77" s="1"/>
  <c r="G25"/>
  <c r="H25"/>
  <c r="R25" s="1"/>
  <c r="I25"/>
  <c r="S25" s="1"/>
  <c r="J25"/>
  <c r="T25" s="1"/>
  <c r="G76"/>
  <c r="H76"/>
  <c r="R76" s="1"/>
  <c r="I76"/>
  <c r="S76" s="1"/>
  <c r="J76"/>
  <c r="T76" s="1"/>
  <c r="G173"/>
  <c r="H173"/>
  <c r="R173" s="1"/>
  <c r="I173"/>
  <c r="S173" s="1"/>
  <c r="J173"/>
  <c r="T173" s="1"/>
  <c r="G465"/>
  <c r="H465"/>
  <c r="R465" s="1"/>
  <c r="I465"/>
  <c r="S465" s="1"/>
  <c r="J465"/>
  <c r="T465" s="1"/>
  <c r="G282"/>
  <c r="H282"/>
  <c r="R282" s="1"/>
  <c r="I282"/>
  <c r="S282" s="1"/>
  <c r="J282"/>
  <c r="T282" s="1"/>
  <c r="G371"/>
  <c r="H371"/>
  <c r="R371" s="1"/>
  <c r="I371"/>
  <c r="S371" s="1"/>
  <c r="J371"/>
  <c r="T371" s="1"/>
  <c r="G648"/>
  <c r="H648"/>
  <c r="I648"/>
  <c r="S648" s="1"/>
  <c r="J648"/>
  <c r="G174"/>
  <c r="H174"/>
  <c r="I174"/>
  <c r="S174" s="1"/>
  <c r="J174"/>
  <c r="G32"/>
  <c r="H32"/>
  <c r="I32"/>
  <c r="S32" s="1"/>
  <c r="J32"/>
  <c r="G208"/>
  <c r="H208"/>
  <c r="R208" s="1"/>
  <c r="I208"/>
  <c r="S208" s="1"/>
  <c r="J208"/>
  <c r="T208" s="1"/>
  <c r="G20"/>
  <c r="H20"/>
  <c r="R20" s="1"/>
  <c r="I20"/>
  <c r="S20" s="1"/>
  <c r="J20"/>
  <c r="T20" s="1"/>
  <c r="G349"/>
  <c r="H349"/>
  <c r="R349" s="1"/>
  <c r="I349"/>
  <c r="S349" s="1"/>
  <c r="J349"/>
  <c r="T349" s="1"/>
  <c r="G503"/>
  <c r="H503"/>
  <c r="I503"/>
  <c r="S503" s="1"/>
  <c r="J503"/>
  <c r="T503" s="1"/>
  <c r="G489"/>
  <c r="H489"/>
  <c r="R489" s="1"/>
  <c r="I489"/>
  <c r="S489" s="1"/>
  <c r="J489"/>
  <c r="T489" s="1"/>
  <c r="G454"/>
  <c r="H454"/>
  <c r="R454" s="1"/>
  <c r="I454"/>
  <c r="S454" s="1"/>
  <c r="J454"/>
  <c r="T454" s="1"/>
  <c r="G90"/>
  <c r="H90"/>
  <c r="I90"/>
  <c r="S90" s="1"/>
  <c r="J90"/>
  <c r="G259"/>
  <c r="H259"/>
  <c r="R259" s="1"/>
  <c r="I259"/>
  <c r="S259" s="1"/>
  <c r="J259"/>
  <c r="T259" s="1"/>
  <c r="G9"/>
  <c r="H9"/>
  <c r="R9" s="1"/>
  <c r="I9"/>
  <c r="S9" s="1"/>
  <c r="J9"/>
  <c r="G85"/>
  <c r="H85"/>
  <c r="I85"/>
  <c r="S85" s="1"/>
  <c r="J85"/>
  <c r="T85" s="1"/>
  <c r="G613"/>
  <c r="H613"/>
  <c r="I613"/>
  <c r="S613" s="1"/>
  <c r="J613"/>
  <c r="T613" s="1"/>
  <c r="G617"/>
  <c r="H617"/>
  <c r="I617"/>
  <c r="S617" s="1"/>
  <c r="J617"/>
  <c r="T617" s="1"/>
  <c r="G455"/>
  <c r="H455"/>
  <c r="R455" s="1"/>
  <c r="I455"/>
  <c r="S455" s="1"/>
  <c r="J455"/>
  <c r="T455" s="1"/>
  <c r="G638"/>
  <c r="H638"/>
  <c r="R638" s="1"/>
  <c r="I638"/>
  <c r="S638" s="1"/>
  <c r="J638"/>
  <c r="T638" s="1"/>
  <c r="G538"/>
  <c r="H538"/>
  <c r="R538" s="1"/>
  <c r="I538"/>
  <c r="S538" s="1"/>
  <c r="J538"/>
  <c r="T538" s="1"/>
  <c r="G53"/>
  <c r="H53"/>
  <c r="R53" s="1"/>
  <c r="I53"/>
  <c r="S53" s="1"/>
  <c r="J53"/>
  <c r="T53" s="1"/>
  <c r="G404"/>
  <c r="H404"/>
  <c r="R404" s="1"/>
  <c r="I404"/>
  <c r="S404" s="1"/>
  <c r="J404"/>
  <c r="T404" s="1"/>
  <c r="G251"/>
  <c r="H251"/>
  <c r="R251" s="1"/>
  <c r="I251"/>
  <c r="S251" s="1"/>
  <c r="J251"/>
  <c r="G66"/>
  <c r="H66"/>
  <c r="R66" s="1"/>
  <c r="I66"/>
  <c r="S66" s="1"/>
  <c r="J66"/>
  <c r="T66" s="1"/>
  <c r="G486"/>
  <c r="H486"/>
  <c r="I486"/>
  <c r="S486" s="1"/>
  <c r="J486"/>
  <c r="T486" s="1"/>
  <c r="G585"/>
  <c r="H585"/>
  <c r="I585"/>
  <c r="S585" s="1"/>
  <c r="J585"/>
  <c r="T585" s="1"/>
  <c r="G11"/>
  <c r="H11"/>
  <c r="R11" s="1"/>
  <c r="I11"/>
  <c r="S11" s="1"/>
  <c r="J11"/>
  <c r="T11" s="1"/>
  <c r="G661"/>
  <c r="H661"/>
  <c r="I661"/>
  <c r="S661" s="1"/>
  <c r="J661"/>
  <c r="T661" s="1"/>
  <c r="G222"/>
  <c r="H222"/>
  <c r="R222" s="1"/>
  <c r="I222"/>
  <c r="S222" s="1"/>
  <c r="J222"/>
  <c r="T222" s="1"/>
  <c r="G103"/>
  <c r="H103"/>
  <c r="I103"/>
  <c r="S103" s="1"/>
  <c r="J103"/>
  <c r="T103" s="1"/>
  <c r="G417"/>
  <c r="H417"/>
  <c r="I417"/>
  <c r="S417" s="1"/>
  <c r="J417"/>
  <c r="T417" s="1"/>
  <c r="G355"/>
  <c r="H355"/>
  <c r="R355" s="1"/>
  <c r="I355"/>
  <c r="S355" s="1"/>
  <c r="J355"/>
  <c r="T355" s="1"/>
  <c r="G481"/>
  <c r="H481"/>
  <c r="R481" s="1"/>
  <c r="I481"/>
  <c r="S481" s="1"/>
  <c r="J481"/>
  <c r="G600"/>
  <c r="H600"/>
  <c r="R600" s="1"/>
  <c r="I600"/>
  <c r="S600" s="1"/>
  <c r="J600"/>
  <c r="T600" s="1"/>
  <c r="G252"/>
  <c r="H252"/>
  <c r="I252"/>
  <c r="S252" s="1"/>
  <c r="J252"/>
  <c r="G123"/>
  <c r="H123"/>
  <c r="R123" s="1"/>
  <c r="I123"/>
  <c r="S123" s="1"/>
  <c r="J123"/>
  <c r="T123" s="1"/>
  <c r="G146"/>
  <c r="H146"/>
  <c r="R146" s="1"/>
  <c r="I146"/>
  <c r="S146" s="1"/>
  <c r="J146"/>
  <c r="T146" s="1"/>
  <c r="G28"/>
  <c r="H28"/>
  <c r="R28" s="1"/>
  <c r="I28"/>
  <c r="S28" s="1"/>
  <c r="J28"/>
  <c r="T28" s="1"/>
  <c r="G592"/>
  <c r="H592"/>
  <c r="R592" s="1"/>
  <c r="I592"/>
  <c r="S592" s="1"/>
  <c r="J592"/>
  <c r="T592" s="1"/>
  <c r="G547"/>
  <c r="H547"/>
  <c r="I547"/>
  <c r="S547" s="1"/>
  <c r="J547"/>
  <c r="G266"/>
  <c r="H266"/>
  <c r="I266"/>
  <c r="S266" s="1"/>
  <c r="J266"/>
  <c r="T266" s="1"/>
  <c r="G526"/>
  <c r="H526"/>
  <c r="I526"/>
  <c r="S526" s="1"/>
  <c r="J526"/>
  <c r="T526" s="1"/>
  <c r="G345"/>
  <c r="H345"/>
  <c r="R345" s="1"/>
  <c r="I345"/>
  <c r="S345" s="1"/>
  <c r="J345"/>
  <c r="T345" s="1"/>
  <c r="G356"/>
  <c r="H356"/>
  <c r="I356"/>
  <c r="S356" s="1"/>
  <c r="J356"/>
  <c r="G124"/>
  <c r="H124"/>
  <c r="I124"/>
  <c r="S124" s="1"/>
  <c r="J124"/>
  <c r="T124" s="1"/>
  <c r="G347"/>
  <c r="H347"/>
  <c r="R347" s="1"/>
  <c r="I347"/>
  <c r="S347" s="1"/>
  <c r="J347"/>
  <c r="T347" s="1"/>
  <c r="G35"/>
  <c r="H35"/>
  <c r="R35" s="1"/>
  <c r="I35"/>
  <c r="S35" s="1"/>
  <c r="J35"/>
  <c r="T35" s="1"/>
  <c r="G611"/>
  <c r="H611"/>
  <c r="R611" s="1"/>
  <c r="I611"/>
  <c r="S611" s="1"/>
  <c r="J611"/>
  <c r="T611" s="1"/>
  <c r="G650"/>
  <c r="H650"/>
  <c r="I650"/>
  <c r="S650" s="1"/>
  <c r="J650"/>
  <c r="T650" s="1"/>
  <c r="G111"/>
  <c r="H111"/>
  <c r="R111" s="1"/>
  <c r="I111"/>
  <c r="S111" s="1"/>
  <c r="J111"/>
  <c r="G609"/>
  <c r="H609"/>
  <c r="R609" s="1"/>
  <c r="I609"/>
  <c r="S609" s="1"/>
  <c r="J609"/>
  <c r="T609" s="1"/>
  <c r="G84"/>
  <c r="H84"/>
  <c r="I84"/>
  <c r="S84" s="1"/>
  <c r="J84"/>
  <c r="G65"/>
  <c r="H65"/>
  <c r="R65" s="1"/>
  <c r="I65"/>
  <c r="S65" s="1"/>
  <c r="J65"/>
  <c r="T65" s="1"/>
  <c r="G57"/>
  <c r="H57"/>
  <c r="I57"/>
  <c r="S57" s="1"/>
  <c r="J57"/>
  <c r="T57" s="1"/>
  <c r="G595"/>
  <c r="H595"/>
  <c r="I595"/>
  <c r="S595" s="1"/>
  <c r="J595"/>
  <c r="T595" s="1"/>
  <c r="G292"/>
  <c r="H292"/>
  <c r="I292"/>
  <c r="S292" s="1"/>
  <c r="J292"/>
  <c r="G423"/>
  <c r="H423"/>
  <c r="R423" s="1"/>
  <c r="I423"/>
  <c r="S423" s="1"/>
  <c r="J423"/>
  <c r="T423" s="1"/>
  <c r="G475"/>
  <c r="H475"/>
  <c r="R475" s="1"/>
  <c r="I475"/>
  <c r="S475" s="1"/>
  <c r="J475"/>
  <c r="T475" s="1"/>
  <c r="G517"/>
  <c r="H517"/>
  <c r="R517" s="1"/>
  <c r="I517"/>
  <c r="S517" s="1"/>
  <c r="J517"/>
  <c r="T517" s="1"/>
  <c r="G191"/>
  <c r="H191"/>
  <c r="R191" s="1"/>
  <c r="I191"/>
  <c r="S191" s="1"/>
  <c r="J191"/>
  <c r="T191" s="1"/>
  <c r="G536"/>
  <c r="H536"/>
  <c r="I536"/>
  <c r="S536" s="1"/>
  <c r="J536"/>
  <c r="G543"/>
  <c r="H543"/>
  <c r="R543" s="1"/>
  <c r="I543"/>
  <c r="S543" s="1"/>
  <c r="J543"/>
  <c r="T543" s="1"/>
  <c r="G491"/>
  <c r="H491"/>
  <c r="R491" s="1"/>
  <c r="I491"/>
  <c r="S491" s="1"/>
  <c r="J491"/>
  <c r="T491" s="1"/>
  <c r="G357"/>
  <c r="H357"/>
  <c r="R357" s="1"/>
  <c r="I357"/>
  <c r="S357" s="1"/>
  <c r="J357"/>
  <c r="G21"/>
  <c r="H21"/>
  <c r="R21" s="1"/>
  <c r="I21"/>
  <c r="S21" s="1"/>
  <c r="J21"/>
  <c r="T21" s="1"/>
  <c r="G527"/>
  <c r="H527"/>
  <c r="I527"/>
  <c r="S527" s="1"/>
  <c r="J527"/>
  <c r="T527" s="1"/>
  <c r="G344"/>
  <c r="H344"/>
  <c r="R344" s="1"/>
  <c r="I344"/>
  <c r="S344" s="1"/>
  <c r="J344"/>
  <c r="T344" s="1"/>
  <c r="G409"/>
  <c r="H409"/>
  <c r="R409" s="1"/>
  <c r="I409"/>
  <c r="S409" s="1"/>
  <c r="J409"/>
  <c r="T409" s="1"/>
  <c r="G456"/>
  <c r="H456"/>
  <c r="R456" s="1"/>
  <c r="I456"/>
  <c r="S456" s="1"/>
  <c r="J456"/>
  <c r="T456" s="1"/>
  <c r="G478"/>
  <c r="H478"/>
  <c r="I478"/>
  <c r="S478" s="1"/>
  <c r="J478"/>
  <c r="T478" s="1"/>
  <c r="G520"/>
  <c r="H520"/>
  <c r="I520"/>
  <c r="S520" s="1"/>
  <c r="J520"/>
  <c r="G683"/>
  <c r="H683"/>
  <c r="R683" s="1"/>
  <c r="I683"/>
  <c r="S683" s="1"/>
  <c r="J683"/>
  <c r="T683" s="1"/>
  <c r="G135"/>
  <c r="H135"/>
  <c r="R135" s="1"/>
  <c r="I135"/>
  <c r="S135" s="1"/>
  <c r="J135"/>
  <c r="T135" s="1"/>
  <c r="G548"/>
  <c r="H548"/>
  <c r="R548" s="1"/>
  <c r="I548"/>
  <c r="S548" s="1"/>
  <c r="J548"/>
  <c r="G94"/>
  <c r="H94"/>
  <c r="R94" s="1"/>
  <c r="I94"/>
  <c r="S94" s="1"/>
  <c r="J94"/>
  <c r="G623"/>
  <c r="H623"/>
  <c r="I623"/>
  <c r="S623" s="1"/>
  <c r="J623"/>
  <c r="T623" s="1"/>
  <c r="G341"/>
  <c r="H341"/>
  <c r="R341" s="1"/>
  <c r="I341"/>
  <c r="S341" s="1"/>
  <c r="J341"/>
  <c r="T341" s="1"/>
  <c r="G468"/>
  <c r="H468"/>
  <c r="R468" s="1"/>
  <c r="I468"/>
  <c r="S468" s="1"/>
  <c r="J468"/>
  <c r="T468" s="1"/>
  <c r="G391"/>
  <c r="H391"/>
  <c r="R391" s="1"/>
  <c r="I391"/>
  <c r="S391" s="1"/>
  <c r="J391"/>
  <c r="T391" s="1"/>
  <c r="G525"/>
  <c r="H525"/>
  <c r="I525"/>
  <c r="S525" s="1"/>
  <c r="J525"/>
  <c r="T525" s="1"/>
  <c r="G376"/>
  <c r="H376"/>
  <c r="R376" s="1"/>
  <c r="I376"/>
  <c r="S376" s="1"/>
  <c r="J376"/>
  <c r="T376" s="1"/>
  <c r="G664"/>
  <c r="H664"/>
  <c r="R664" s="1"/>
  <c r="I664"/>
  <c r="S664" s="1"/>
  <c r="J664"/>
  <c r="T664" s="1"/>
  <c r="G86"/>
  <c r="H86"/>
  <c r="R86" s="1"/>
  <c r="I86"/>
  <c r="S86" s="1"/>
  <c r="J86"/>
  <c r="T86" s="1"/>
  <c r="G234"/>
  <c r="H234"/>
  <c r="I234"/>
  <c r="S234" s="1"/>
  <c r="J234"/>
  <c r="T234" s="1"/>
  <c r="G281"/>
  <c r="H281"/>
  <c r="R281" s="1"/>
  <c r="I281"/>
  <c r="S281" s="1"/>
  <c r="J281"/>
  <c r="T281" s="1"/>
  <c r="G647"/>
  <c r="H647"/>
  <c r="I647"/>
  <c r="S647" s="1"/>
  <c r="J647"/>
  <c r="G196"/>
  <c r="H196"/>
  <c r="R196" s="1"/>
  <c r="I196"/>
  <c r="S196" s="1"/>
  <c r="J196"/>
  <c r="T196" s="1"/>
  <c r="G488"/>
  <c r="H488"/>
  <c r="I488"/>
  <c r="S488" s="1"/>
  <c r="J488"/>
  <c r="T488" s="1"/>
  <c r="G300"/>
  <c r="H300"/>
  <c r="I300"/>
  <c r="S300" s="1"/>
  <c r="J300"/>
  <c r="T300" s="1"/>
  <c r="G379"/>
  <c r="H379"/>
  <c r="R379" s="1"/>
  <c r="I379"/>
  <c r="S379" s="1"/>
  <c r="J379"/>
  <c r="T379" s="1"/>
  <c r="G54"/>
  <c r="H54"/>
  <c r="R54" s="1"/>
  <c r="I54"/>
  <c r="S54" s="1"/>
  <c r="J54"/>
  <c r="T54" s="1"/>
  <c r="G87"/>
  <c r="H87"/>
  <c r="I87"/>
  <c r="J87"/>
  <c r="T87" s="1"/>
  <c r="G165"/>
  <c r="H165"/>
  <c r="I165"/>
  <c r="S165" s="1"/>
  <c r="J165"/>
  <c r="T165" s="1"/>
  <c r="G480"/>
  <c r="H480"/>
  <c r="I480"/>
  <c r="S480" s="1"/>
  <c r="J480"/>
  <c r="T480" s="1"/>
  <c r="G138"/>
  <c r="H138"/>
  <c r="I138"/>
  <c r="S138" s="1"/>
  <c r="J138"/>
  <c r="G691"/>
  <c r="H691"/>
  <c r="R691" s="1"/>
  <c r="I691"/>
  <c r="S691" s="1"/>
  <c r="J691"/>
  <c r="T691" s="1"/>
  <c r="G424"/>
  <c r="H424"/>
  <c r="R424" s="1"/>
  <c r="I424"/>
  <c r="S424" s="1"/>
  <c r="J424"/>
  <c r="G40"/>
  <c r="H40"/>
  <c r="R40" s="1"/>
  <c r="I40"/>
  <c r="S40" s="1"/>
  <c r="J40"/>
  <c r="T40" s="1"/>
  <c r="G283"/>
  <c r="H283"/>
  <c r="R283" s="1"/>
  <c r="I283"/>
  <c r="S283" s="1"/>
  <c r="J283"/>
  <c r="T283" s="1"/>
  <c r="G296"/>
  <c r="H296"/>
  <c r="R296" s="1"/>
  <c r="I296"/>
  <c r="S296" s="1"/>
  <c r="J296"/>
  <c r="T296" s="1"/>
  <c r="G306"/>
  <c r="H306"/>
  <c r="R306" s="1"/>
  <c r="I306"/>
  <c r="S306" s="1"/>
  <c r="J306"/>
  <c r="T306" s="1"/>
  <c r="G153"/>
  <c r="H153"/>
  <c r="R153" s="1"/>
  <c r="I153"/>
  <c r="S153" s="1"/>
  <c r="J153"/>
  <c r="T153" s="1"/>
  <c r="G354"/>
  <c r="H354"/>
  <c r="R354" s="1"/>
  <c r="I354"/>
  <c r="S354" s="1"/>
  <c r="J354"/>
  <c r="T354" s="1"/>
  <c r="G161"/>
  <c r="H161"/>
  <c r="R161" s="1"/>
  <c r="I161"/>
  <c r="S161" s="1"/>
  <c r="J161"/>
  <c r="T161" s="1"/>
  <c r="G157"/>
  <c r="H157"/>
  <c r="R157" s="1"/>
  <c r="I157"/>
  <c r="S157" s="1"/>
  <c r="J157"/>
  <c r="T157" s="1"/>
  <c r="G329"/>
  <c r="H329"/>
  <c r="R329" s="1"/>
  <c r="I329"/>
  <c r="S329" s="1"/>
  <c r="J329"/>
  <c r="T329" s="1"/>
  <c r="G541"/>
  <c r="H541"/>
  <c r="R541" s="1"/>
  <c r="I541"/>
  <c r="S541" s="1"/>
  <c r="J541"/>
  <c r="T541" s="1"/>
  <c r="G199"/>
  <c r="H199"/>
  <c r="I199"/>
  <c r="S199" s="1"/>
  <c r="J199"/>
  <c r="T199" s="1"/>
  <c r="G43"/>
  <c r="H43"/>
  <c r="R43" s="1"/>
  <c r="I43"/>
  <c r="S43" s="1"/>
  <c r="J43"/>
  <c r="T43" s="1"/>
  <c r="G353"/>
  <c r="H353"/>
  <c r="I353"/>
  <c r="S353" s="1"/>
  <c r="J353"/>
  <c r="T353" s="1"/>
  <c r="G297"/>
  <c r="H297"/>
  <c r="I297"/>
  <c r="S297" s="1"/>
  <c r="J297"/>
  <c r="G175"/>
  <c r="H175"/>
  <c r="R175" s="1"/>
  <c r="I175"/>
  <c r="S175" s="1"/>
  <c r="J175"/>
  <c r="T175" s="1"/>
  <c r="G587"/>
  <c r="H587"/>
  <c r="R587" s="1"/>
  <c r="I587"/>
  <c r="S587" s="1"/>
  <c r="J587"/>
  <c r="G26"/>
  <c r="H26"/>
  <c r="I26"/>
  <c r="S26" s="1"/>
  <c r="J26"/>
  <c r="G440"/>
  <c r="H440"/>
  <c r="R440" s="1"/>
  <c r="I440"/>
  <c r="S440" s="1"/>
  <c r="J440"/>
  <c r="T440" s="1"/>
  <c r="G552"/>
  <c r="H552"/>
  <c r="I552"/>
  <c r="S552" s="1"/>
  <c r="J552"/>
  <c r="T552" s="1"/>
  <c r="G320"/>
  <c r="H320"/>
  <c r="R320" s="1"/>
  <c r="I320"/>
  <c r="S320" s="1"/>
  <c r="J320"/>
  <c r="T320" s="1"/>
  <c r="G33"/>
  <c r="H33"/>
  <c r="R33" s="1"/>
  <c r="I33"/>
  <c r="S33" s="1"/>
  <c r="J33"/>
  <c r="T33" s="1"/>
  <c r="G574"/>
  <c r="H574"/>
  <c r="R574" s="1"/>
  <c r="I574"/>
  <c r="S574" s="1"/>
  <c r="J574"/>
  <c r="T574" s="1"/>
  <c r="G128"/>
  <c r="H128"/>
  <c r="R128" s="1"/>
  <c r="I128"/>
  <c r="S128" s="1"/>
  <c r="J128"/>
  <c r="T128" s="1"/>
  <c r="G308"/>
  <c r="H308"/>
  <c r="R308" s="1"/>
  <c r="I308"/>
  <c r="S308" s="1"/>
  <c r="J308"/>
  <c r="G497"/>
  <c r="H497"/>
  <c r="R497" s="1"/>
  <c r="I497"/>
  <c r="S497" s="1"/>
  <c r="J497"/>
  <c r="T497" s="1"/>
  <c r="G492"/>
  <c r="H492"/>
  <c r="R492" s="1"/>
  <c r="I492"/>
  <c r="S492" s="1"/>
  <c r="J492"/>
  <c r="T492" s="1"/>
  <c r="G265"/>
  <c r="H265"/>
  <c r="R265" s="1"/>
  <c r="I265"/>
  <c r="S265" s="1"/>
  <c r="J265"/>
  <c r="T265" s="1"/>
  <c r="G156"/>
  <c r="H156"/>
  <c r="R156" s="1"/>
  <c r="I156"/>
  <c r="S156" s="1"/>
  <c r="J156"/>
  <c r="T156" s="1"/>
  <c r="G504"/>
  <c r="H504"/>
  <c r="I504"/>
  <c r="S504" s="1"/>
  <c r="J504"/>
  <c r="T504" s="1"/>
  <c r="G573"/>
  <c r="H573"/>
  <c r="R573" s="1"/>
  <c r="I573"/>
  <c r="S573" s="1"/>
  <c r="J573"/>
  <c r="T573" s="1"/>
  <c r="G426"/>
  <c r="H426"/>
  <c r="R426" s="1"/>
  <c r="I426"/>
  <c r="S426" s="1"/>
  <c r="J426"/>
  <c r="T426" s="1"/>
  <c r="G287"/>
  <c r="H287"/>
  <c r="R287" s="1"/>
  <c r="I287"/>
  <c r="S287" s="1"/>
  <c r="J287"/>
  <c r="T287" s="1"/>
  <c r="G181"/>
  <c r="H181"/>
  <c r="I181"/>
  <c r="S181" s="1"/>
  <c r="J181"/>
  <c r="T181" s="1"/>
  <c r="G630"/>
  <c r="H630"/>
  <c r="R630" s="1"/>
  <c r="I630"/>
  <c r="S630" s="1"/>
  <c r="J630"/>
  <c r="T630" s="1"/>
  <c r="G584"/>
  <c r="H584"/>
  <c r="I584"/>
  <c r="S584" s="1"/>
  <c r="J584"/>
  <c r="G231"/>
  <c r="H231"/>
  <c r="R231" s="1"/>
  <c r="I231"/>
  <c r="S231" s="1"/>
  <c r="J231"/>
  <c r="T231" s="1"/>
  <c r="G326"/>
  <c r="H326"/>
  <c r="R326" s="1"/>
  <c r="I326"/>
  <c r="S326" s="1"/>
  <c r="J326"/>
  <c r="T326" s="1"/>
  <c r="G560"/>
  <c r="H560"/>
  <c r="I560"/>
  <c r="S560" s="1"/>
  <c r="J560"/>
  <c r="T560" s="1"/>
  <c r="G185"/>
  <c r="H185"/>
  <c r="R185" s="1"/>
  <c r="I185"/>
  <c r="S185" s="1"/>
  <c r="J185"/>
  <c r="T185" s="1"/>
  <c r="G442"/>
  <c r="H442"/>
  <c r="R442" s="1"/>
  <c r="I442"/>
  <c r="S442" s="1"/>
  <c r="J442"/>
  <c r="T442" s="1"/>
  <c r="G159"/>
  <c r="H159"/>
  <c r="R159" s="1"/>
  <c r="I159"/>
  <c r="S159" s="1"/>
  <c r="J159"/>
  <c r="T159" s="1"/>
  <c r="G203"/>
  <c r="H203"/>
  <c r="R203" s="1"/>
  <c r="I203"/>
  <c r="S203" s="1"/>
  <c r="J203"/>
  <c r="T203" s="1"/>
  <c r="G528"/>
  <c r="H528"/>
  <c r="I528"/>
  <c r="S528" s="1"/>
  <c r="J528"/>
  <c r="T528" s="1"/>
  <c r="G361"/>
  <c r="H361"/>
  <c r="R361" s="1"/>
  <c r="I361"/>
  <c r="S361" s="1"/>
  <c r="J361"/>
  <c r="T361" s="1"/>
  <c r="G176"/>
  <c r="H176"/>
  <c r="R176" s="1"/>
  <c r="I176"/>
  <c r="S176" s="1"/>
  <c r="J176"/>
  <c r="T176" s="1"/>
  <c r="G618"/>
  <c r="H618"/>
  <c r="I618"/>
  <c r="S618" s="1"/>
  <c r="J618"/>
  <c r="T618" s="1"/>
  <c r="G653"/>
  <c r="H653"/>
  <c r="R653" s="1"/>
  <c r="I653"/>
  <c r="S653" s="1"/>
  <c r="J653"/>
  <c r="T653" s="1"/>
  <c r="G537"/>
  <c r="H537"/>
  <c r="R537" s="1"/>
  <c r="I537"/>
  <c r="S537" s="1"/>
  <c r="J537"/>
  <c r="T537" s="1"/>
  <c r="G673"/>
  <c r="H673"/>
  <c r="I673"/>
  <c r="S673" s="1"/>
  <c r="J673"/>
  <c r="G534"/>
  <c r="H534"/>
  <c r="R534" s="1"/>
  <c r="I534"/>
  <c r="S534" s="1"/>
  <c r="J534"/>
  <c r="T534" s="1"/>
  <c r="G116"/>
  <c r="H116"/>
  <c r="R116" s="1"/>
  <c r="I116"/>
  <c r="S116" s="1"/>
  <c r="J116"/>
  <c r="T116" s="1"/>
  <c r="G563"/>
  <c r="H563"/>
  <c r="I563"/>
  <c r="S563" s="1"/>
  <c r="J563"/>
  <c r="T563" s="1"/>
  <c r="G372"/>
  <c r="H372"/>
  <c r="I372"/>
  <c r="S372" s="1"/>
  <c r="J372"/>
  <c r="T372" s="1"/>
  <c r="G398"/>
  <c r="H398"/>
  <c r="R398" s="1"/>
  <c r="I398"/>
  <c r="S398" s="1"/>
  <c r="J398"/>
  <c r="G542"/>
  <c r="H542"/>
  <c r="R542" s="1"/>
  <c r="I542"/>
  <c r="S542" s="1"/>
  <c r="J542"/>
  <c r="T542" s="1"/>
  <c r="G394"/>
  <c r="H394"/>
  <c r="R394" s="1"/>
  <c r="I394"/>
  <c r="S394" s="1"/>
  <c r="J394"/>
  <c r="T394" s="1"/>
  <c r="G4"/>
  <c r="H4"/>
  <c r="I4"/>
  <c r="S4" s="1"/>
  <c r="J4"/>
  <c r="T4" s="1"/>
  <c r="G269"/>
  <c r="H269"/>
  <c r="I269"/>
  <c r="S269" s="1"/>
  <c r="J269"/>
  <c r="T269" s="1"/>
  <c r="G78"/>
  <c r="H78"/>
  <c r="I78"/>
  <c r="S78" s="1"/>
  <c r="J78"/>
  <c r="T78" s="1"/>
  <c r="G129"/>
  <c r="H129"/>
  <c r="R129" s="1"/>
  <c r="I129"/>
  <c r="S129" s="1"/>
  <c r="J129"/>
  <c r="T129" s="1"/>
  <c r="G388"/>
  <c r="H388"/>
  <c r="R388" s="1"/>
  <c r="I388"/>
  <c r="S388" s="1"/>
  <c r="J388"/>
  <c r="T388" s="1"/>
  <c r="G250"/>
  <c r="H250"/>
  <c r="R250" s="1"/>
  <c r="I250"/>
  <c r="S250" s="1"/>
  <c r="J250"/>
  <c r="T250" s="1"/>
  <c r="G179"/>
  <c r="H179"/>
  <c r="I179"/>
  <c r="S179" s="1"/>
  <c r="J179"/>
  <c r="T179" s="1"/>
  <c r="G209"/>
  <c r="H209"/>
  <c r="R209" s="1"/>
  <c r="I209"/>
  <c r="S209" s="1"/>
  <c r="J209"/>
  <c r="T209" s="1"/>
  <c r="G608"/>
  <c r="H608"/>
  <c r="I608"/>
  <c r="S608" s="1"/>
  <c r="J608"/>
  <c r="T608" s="1"/>
  <c r="G340"/>
  <c r="H340"/>
  <c r="R340" s="1"/>
  <c r="I340"/>
  <c r="S340" s="1"/>
  <c r="J340"/>
  <c r="G499"/>
  <c r="H499"/>
  <c r="R499" s="1"/>
  <c r="I499"/>
  <c r="S499" s="1"/>
  <c r="J499"/>
  <c r="T499" s="1"/>
  <c r="G392"/>
  <c r="H392"/>
  <c r="R392" s="1"/>
  <c r="I392"/>
  <c r="S392" s="1"/>
  <c r="J392"/>
  <c r="T392" s="1"/>
  <c r="G241"/>
  <c r="H241"/>
  <c r="R241" s="1"/>
  <c r="I241"/>
  <c r="S241" s="1"/>
  <c r="J241"/>
  <c r="G332"/>
  <c r="H332"/>
  <c r="R332" s="1"/>
  <c r="I332"/>
  <c r="S332" s="1"/>
  <c r="J332"/>
  <c r="G163"/>
  <c r="H163"/>
  <c r="I163"/>
  <c r="S163" s="1"/>
  <c r="J163"/>
  <c r="T163" s="1"/>
  <c r="G324"/>
  <c r="H324"/>
  <c r="R324" s="1"/>
  <c r="I324"/>
  <c r="S324" s="1"/>
  <c r="J324"/>
  <c r="G360"/>
  <c r="H360"/>
  <c r="I360"/>
  <c r="S360" s="1"/>
  <c r="J360"/>
  <c r="T360" s="1"/>
  <c r="G121"/>
  <c r="H121"/>
  <c r="R121" s="1"/>
  <c r="I121"/>
  <c r="S121" s="1"/>
  <c r="J121"/>
  <c r="T121" s="1"/>
  <c r="G212"/>
  <c r="H212"/>
  <c r="R212" s="1"/>
  <c r="I212"/>
  <c r="S212" s="1"/>
  <c r="J212"/>
  <c r="T212" s="1"/>
  <c r="G464"/>
  <c r="H464"/>
  <c r="R464" s="1"/>
  <c r="I464"/>
  <c r="S464" s="1"/>
  <c r="J464"/>
  <c r="T464" s="1"/>
  <c r="G5"/>
  <c r="H5"/>
  <c r="R5" s="1"/>
  <c r="I5"/>
  <c r="S5" s="1"/>
  <c r="J5"/>
  <c r="T5" s="1"/>
  <c r="G44"/>
  <c r="H44"/>
  <c r="R44" s="1"/>
  <c r="I44"/>
  <c r="S44" s="1"/>
  <c r="J44"/>
  <c r="T44" s="1"/>
  <c r="G119"/>
  <c r="H119"/>
  <c r="R119" s="1"/>
  <c r="I119"/>
  <c r="S119" s="1"/>
  <c r="J119"/>
  <c r="T119" s="1"/>
  <c r="G149"/>
  <c r="H149"/>
  <c r="R149" s="1"/>
  <c r="I149"/>
  <c r="S149" s="1"/>
  <c r="J149"/>
  <c r="T149" s="1"/>
  <c r="G107"/>
  <c r="H107"/>
  <c r="R107" s="1"/>
  <c r="I107"/>
  <c r="S107" s="1"/>
  <c r="J107"/>
  <c r="T107" s="1"/>
  <c r="G91"/>
  <c r="H91"/>
  <c r="R91" s="1"/>
  <c r="I91"/>
  <c r="S91" s="1"/>
  <c r="J91"/>
  <c r="T91" s="1"/>
  <c r="G217"/>
  <c r="H217"/>
  <c r="R217" s="1"/>
  <c r="I217"/>
  <c r="S217" s="1"/>
  <c r="J217"/>
  <c r="T217" s="1"/>
  <c r="G279"/>
  <c r="H279"/>
  <c r="R279" s="1"/>
  <c r="I279"/>
  <c r="S279" s="1"/>
  <c r="J279"/>
  <c r="G206"/>
  <c r="H206"/>
  <c r="I206"/>
  <c r="S206" s="1"/>
  <c r="J206"/>
  <c r="T206" s="1"/>
  <c r="G474"/>
  <c r="H474"/>
  <c r="I474"/>
  <c r="S474" s="1"/>
  <c r="J474"/>
  <c r="T474" s="1"/>
  <c r="G200"/>
  <c r="H200"/>
  <c r="R200" s="1"/>
  <c r="I200"/>
  <c r="S200" s="1"/>
  <c r="J200"/>
  <c r="T200" s="1"/>
  <c r="G633"/>
  <c r="H633"/>
  <c r="R633" s="1"/>
  <c r="I633"/>
  <c r="S633" s="1"/>
  <c r="J633"/>
  <c r="T633" s="1"/>
  <c r="G668"/>
  <c r="H668"/>
  <c r="I668"/>
  <c r="S668" s="1"/>
  <c r="J668"/>
  <c r="T668" s="1"/>
  <c r="G615"/>
  <c r="H615"/>
  <c r="R615" s="1"/>
  <c r="I615"/>
  <c r="S615" s="1"/>
  <c r="J615"/>
  <c r="T615" s="1"/>
  <c r="G178"/>
  <c r="H178"/>
  <c r="R178" s="1"/>
  <c r="I178"/>
  <c r="S178" s="1"/>
  <c r="J178"/>
  <c r="T178" s="1"/>
  <c r="G368"/>
  <c r="H368"/>
  <c r="I368"/>
  <c r="S368" s="1"/>
  <c r="J368"/>
  <c r="T368" s="1"/>
  <c r="G564"/>
  <c r="H564"/>
  <c r="I564"/>
  <c r="S564" s="1"/>
  <c r="J564"/>
  <c r="T564" s="1"/>
  <c r="G109"/>
  <c r="H109"/>
  <c r="R109" s="1"/>
  <c r="I109"/>
  <c r="S109" s="1"/>
  <c r="J109"/>
  <c r="G63"/>
  <c r="H63"/>
  <c r="I63"/>
  <c r="S63" s="1"/>
  <c r="J63"/>
  <c r="T63" s="1"/>
  <c r="G665"/>
  <c r="H665"/>
  <c r="R665" s="1"/>
  <c r="I665"/>
  <c r="S665" s="1"/>
  <c r="J665"/>
  <c r="T665" s="1"/>
  <c r="G215"/>
  <c r="H215"/>
  <c r="R215" s="1"/>
  <c r="I215"/>
  <c r="S215" s="1"/>
  <c r="J215"/>
  <c r="T215" s="1"/>
  <c r="G634"/>
  <c r="H634"/>
  <c r="R634" s="1"/>
  <c r="I634"/>
  <c r="S634" s="1"/>
  <c r="J634"/>
  <c r="T634" s="1"/>
  <c r="G93"/>
  <c r="H93"/>
  <c r="R93" s="1"/>
  <c r="I93"/>
  <c r="S93" s="1"/>
  <c r="J93"/>
  <c r="G501"/>
  <c r="H501"/>
  <c r="R501" s="1"/>
  <c r="I501"/>
  <c r="S501" s="1"/>
  <c r="J501"/>
  <c r="T501" s="1"/>
  <c r="G685"/>
  <c r="H685"/>
  <c r="R685" s="1"/>
  <c r="I685"/>
  <c r="S685" s="1"/>
  <c r="J685"/>
  <c r="T685" s="1"/>
  <c r="G438"/>
  <c r="H438"/>
  <c r="R438" s="1"/>
  <c r="I438"/>
  <c r="S438" s="1"/>
  <c r="J438"/>
  <c r="G327"/>
  <c r="H327"/>
  <c r="I327"/>
  <c r="S327" s="1"/>
  <c r="J327"/>
  <c r="T327" s="1"/>
  <c r="G132"/>
  <c r="H132"/>
  <c r="R132" s="1"/>
  <c r="I132"/>
  <c r="S132" s="1"/>
  <c r="J132"/>
  <c r="T132" s="1"/>
  <c r="G606"/>
  <c r="H606"/>
  <c r="R606" s="1"/>
  <c r="I606"/>
  <c r="S606" s="1"/>
  <c r="J606"/>
  <c r="T606" s="1"/>
  <c r="G348"/>
  <c r="H348"/>
  <c r="R348" s="1"/>
  <c r="I348"/>
  <c r="S348" s="1"/>
  <c r="J348"/>
  <c r="T348" s="1"/>
  <c r="G583"/>
  <c r="H583"/>
  <c r="R583" s="1"/>
  <c r="I583"/>
  <c r="S583" s="1"/>
  <c r="J583"/>
  <c r="T583" s="1"/>
  <c r="G249"/>
  <c r="H249"/>
  <c r="R249" s="1"/>
  <c r="I249"/>
  <c r="S249" s="1"/>
  <c r="J249"/>
  <c r="T249" s="1"/>
  <c r="G114"/>
  <c r="H114"/>
  <c r="R114" s="1"/>
  <c r="I114"/>
  <c r="S114" s="1"/>
  <c r="J114"/>
  <c r="G581"/>
  <c r="H581"/>
  <c r="R581" s="1"/>
  <c r="I581"/>
  <c r="S581" s="1"/>
  <c r="J581"/>
  <c r="T581" s="1"/>
  <c r="G80"/>
  <c r="H80"/>
  <c r="R80" s="1"/>
  <c r="I80"/>
  <c r="S80" s="1"/>
  <c r="J80"/>
  <c r="T80" s="1"/>
  <c r="G188"/>
  <c r="H188"/>
  <c r="R188" s="1"/>
  <c r="I188"/>
  <c r="S188" s="1"/>
  <c r="J188"/>
  <c r="T188" s="1"/>
  <c r="G375"/>
  <c r="H375"/>
  <c r="I375"/>
  <c r="S375" s="1"/>
  <c r="J375"/>
  <c r="T375" s="1"/>
  <c r="G145"/>
  <c r="H145"/>
  <c r="R145" s="1"/>
  <c r="I145"/>
  <c r="S145" s="1"/>
  <c r="J145"/>
  <c r="T145" s="1"/>
  <c r="G578"/>
  <c r="H578"/>
  <c r="I578"/>
  <c r="S578" s="1"/>
  <c r="J578"/>
  <c r="T578" s="1"/>
  <c r="G531"/>
  <c r="H531"/>
  <c r="R531" s="1"/>
  <c r="I531"/>
  <c r="S531" s="1"/>
  <c r="J531"/>
  <c r="T531" s="1"/>
  <c r="G338"/>
  <c r="H338"/>
  <c r="R338" s="1"/>
  <c r="I338"/>
  <c r="S338" s="1"/>
  <c r="J338"/>
  <c r="T338" s="1"/>
  <c r="G415"/>
  <c r="H415"/>
  <c r="R415" s="1"/>
  <c r="I415"/>
  <c r="S415" s="1"/>
  <c r="J415"/>
  <c r="T415" s="1"/>
  <c r="G213"/>
  <c r="H213"/>
  <c r="I213"/>
  <c r="S213" s="1"/>
  <c r="J213"/>
  <c r="T213" s="1"/>
  <c r="G73"/>
  <c r="H73"/>
  <c r="R73" s="1"/>
  <c r="I73"/>
  <c r="S73" s="1"/>
  <c r="J73"/>
  <c r="T73" s="1"/>
  <c r="G15"/>
  <c r="H15"/>
  <c r="I15"/>
  <c r="S15" s="1"/>
  <c r="J15"/>
  <c r="T15" s="1"/>
  <c r="G29"/>
  <c r="H29"/>
  <c r="R29" s="1"/>
  <c r="I29"/>
  <c r="S29" s="1"/>
  <c r="J29"/>
  <c r="T29" s="1"/>
  <c r="G532"/>
  <c r="H532"/>
  <c r="R532" s="1"/>
  <c r="I532"/>
  <c r="S532" s="1"/>
  <c r="J532"/>
  <c r="T532" s="1"/>
  <c r="G273"/>
  <c r="H273"/>
  <c r="R273" s="1"/>
  <c r="I273"/>
  <c r="S273" s="1"/>
  <c r="J273"/>
  <c r="T273" s="1"/>
  <c r="G50"/>
  <c r="H50"/>
  <c r="R50" s="1"/>
  <c r="I50"/>
  <c r="S50" s="1"/>
  <c r="J50"/>
  <c r="T50" s="1"/>
  <c r="G31"/>
  <c r="H31"/>
  <c r="R31" s="1"/>
  <c r="I31"/>
  <c r="S31" s="1"/>
  <c r="J31"/>
  <c r="T31" s="1"/>
  <c r="G437"/>
  <c r="H437"/>
  <c r="I437"/>
  <c r="S437" s="1"/>
  <c r="J437"/>
  <c r="G230"/>
  <c r="H230"/>
  <c r="R230" s="1"/>
  <c r="I230"/>
  <c r="S230" s="1"/>
  <c r="J230"/>
  <c r="T230" s="1"/>
  <c r="G441"/>
  <c r="H441"/>
  <c r="R441" s="1"/>
  <c r="I441"/>
  <c r="S441" s="1"/>
  <c r="J441"/>
  <c r="T441" s="1"/>
  <c r="G529"/>
  <c r="H529"/>
  <c r="R529" s="1"/>
  <c r="I529"/>
  <c r="S529" s="1"/>
  <c r="J529"/>
  <c r="T529" s="1"/>
  <c r="G690"/>
  <c r="H690"/>
  <c r="I690"/>
  <c r="S690" s="1"/>
  <c r="J690"/>
  <c r="T690" s="1"/>
  <c r="G642"/>
  <c r="H642"/>
  <c r="R642" s="1"/>
  <c r="I642"/>
  <c r="S642" s="1"/>
  <c r="J642"/>
  <c r="T642" s="1"/>
  <c r="G493"/>
  <c r="H493"/>
  <c r="I493"/>
  <c r="S493" s="1"/>
  <c r="J493"/>
  <c r="T493" s="1"/>
  <c r="G433"/>
  <c r="H433"/>
  <c r="R433" s="1"/>
  <c r="I433"/>
  <c r="S433" s="1"/>
  <c r="J433"/>
  <c r="T433" s="1"/>
  <c r="G47"/>
  <c r="H47"/>
  <c r="R47" s="1"/>
  <c r="I47"/>
  <c r="S47" s="1"/>
  <c r="J47"/>
  <c r="T47" s="1"/>
  <c r="G540"/>
  <c r="H540"/>
  <c r="R540" s="1"/>
  <c r="I540"/>
  <c r="S540" s="1"/>
  <c r="J540"/>
  <c r="T540" s="1"/>
  <c r="G271"/>
  <c r="H271"/>
  <c r="R271" s="1"/>
  <c r="I271"/>
  <c r="S271" s="1"/>
  <c r="J271"/>
  <c r="T271" s="1"/>
  <c r="G635"/>
  <c r="H635"/>
  <c r="R635" s="1"/>
  <c r="I635"/>
  <c r="S635" s="1"/>
  <c r="J635"/>
  <c r="T635" s="1"/>
  <c r="G412"/>
  <c r="H412"/>
  <c r="I412"/>
  <c r="S412" s="1"/>
  <c r="J412"/>
  <c r="T412" s="1"/>
  <c r="G467"/>
  <c r="H467"/>
  <c r="R467" s="1"/>
  <c r="I467"/>
  <c r="S467" s="1"/>
  <c r="J467"/>
  <c r="T467" s="1"/>
  <c r="G351"/>
  <c r="H351"/>
  <c r="I351"/>
  <c r="S351" s="1"/>
  <c r="J351"/>
  <c r="T351" s="1"/>
  <c r="G679"/>
  <c r="H679"/>
  <c r="R679" s="1"/>
  <c r="I679"/>
  <c r="S679" s="1"/>
  <c r="J679"/>
  <c r="T679" s="1"/>
  <c r="G245"/>
  <c r="H245"/>
  <c r="R245" s="1"/>
  <c r="I245"/>
  <c r="S245" s="1"/>
  <c r="J245"/>
  <c r="T245" s="1"/>
  <c r="G387"/>
  <c r="H387"/>
  <c r="R387" s="1"/>
  <c r="I387"/>
  <c r="S387" s="1"/>
  <c r="J387"/>
  <c r="T387" s="1"/>
  <c r="G158"/>
  <c r="H158"/>
  <c r="R158" s="1"/>
  <c r="I158"/>
  <c r="S158" s="1"/>
  <c r="J158"/>
  <c r="G169"/>
  <c r="H169"/>
  <c r="R169" s="1"/>
  <c r="I169"/>
  <c r="S169" s="1"/>
  <c r="J169"/>
  <c r="T169" s="1"/>
  <c r="G384"/>
  <c r="H384"/>
  <c r="R384" s="1"/>
  <c r="I384"/>
  <c r="S384" s="1"/>
  <c r="J384"/>
  <c r="T384" s="1"/>
  <c r="G263"/>
  <c r="H263"/>
  <c r="R263" s="1"/>
  <c r="I263"/>
  <c r="S263" s="1"/>
  <c r="J263"/>
  <c r="T263" s="1"/>
  <c r="G500"/>
  <c r="H500"/>
  <c r="I500"/>
  <c r="S500" s="1"/>
  <c r="J500"/>
  <c r="T500" s="1"/>
  <c r="G624"/>
  <c r="H624"/>
  <c r="R624" s="1"/>
  <c r="I624"/>
  <c r="S624" s="1"/>
  <c r="J624"/>
  <c r="T624" s="1"/>
  <c r="G556"/>
  <c r="H556"/>
  <c r="I556"/>
  <c r="S556" s="1"/>
  <c r="J556"/>
  <c r="T556" s="1"/>
  <c r="G385"/>
  <c r="H385"/>
  <c r="R385" s="1"/>
  <c r="I385"/>
  <c r="S385" s="1"/>
  <c r="J385"/>
  <c r="T385" s="1"/>
  <c r="G402"/>
  <c r="H402"/>
  <c r="I402"/>
  <c r="S402" s="1"/>
  <c r="J402"/>
  <c r="T402" s="1"/>
  <c r="G494"/>
  <c r="H494"/>
  <c r="R494" s="1"/>
  <c r="I494"/>
  <c r="S494" s="1"/>
  <c r="J494"/>
  <c r="T494" s="1"/>
  <c r="G210"/>
  <c r="H210"/>
  <c r="R210" s="1"/>
  <c r="I210"/>
  <c r="S210" s="1"/>
  <c r="J210"/>
  <c r="T210" s="1"/>
  <c r="G688"/>
  <c r="H688"/>
  <c r="R688" s="1"/>
  <c r="I688"/>
  <c r="S688" s="1"/>
  <c r="J688"/>
  <c r="G105"/>
  <c r="H105"/>
  <c r="R105" s="1"/>
  <c r="I105"/>
  <c r="S105" s="1"/>
  <c r="J105"/>
  <c r="T105" s="1"/>
  <c r="G304"/>
  <c r="H304"/>
  <c r="I304"/>
  <c r="S304" s="1"/>
  <c r="J304"/>
  <c r="T304" s="1"/>
  <c r="G490"/>
  <c r="H490"/>
  <c r="R490" s="1"/>
  <c r="I490"/>
  <c r="S490" s="1"/>
  <c r="J490"/>
  <c r="T490" s="1"/>
  <c r="G189"/>
  <c r="H189"/>
  <c r="I189"/>
  <c r="S189" s="1"/>
  <c r="J189"/>
  <c r="T189" s="1"/>
  <c r="G646"/>
  <c r="H646"/>
  <c r="I646"/>
  <c r="S646" s="1"/>
  <c r="J646"/>
  <c r="G572"/>
  <c r="H572"/>
  <c r="R572" s="1"/>
  <c r="I572"/>
  <c r="S572" s="1"/>
  <c r="J572"/>
  <c r="T572" s="1"/>
  <c r="G154"/>
  <c r="H154"/>
  <c r="R154" s="1"/>
  <c r="I154"/>
  <c r="S154" s="1"/>
  <c r="J154"/>
  <c r="T154" s="1"/>
  <c r="G620"/>
  <c r="H620"/>
  <c r="R620" s="1"/>
  <c r="I620"/>
  <c r="S620" s="1"/>
  <c r="J620"/>
  <c r="G276"/>
  <c r="H276"/>
  <c r="R276" s="1"/>
  <c r="I276"/>
  <c r="S276" s="1"/>
  <c r="J276"/>
  <c r="T276" s="1"/>
  <c r="G307"/>
  <c r="H307"/>
  <c r="R307" s="1"/>
  <c r="I307"/>
  <c r="S307" s="1"/>
  <c r="J307"/>
  <c r="T307" s="1"/>
  <c r="G160"/>
  <c r="H160"/>
  <c r="I160"/>
  <c r="S160" s="1"/>
  <c r="J160"/>
  <c r="T160" s="1"/>
  <c r="G83"/>
  <c r="H83"/>
  <c r="R83" s="1"/>
  <c r="I83"/>
  <c r="S83" s="1"/>
  <c r="J83"/>
  <c r="T83" s="1"/>
  <c r="G144"/>
  <c r="H144"/>
  <c r="R144" s="1"/>
  <c r="I144"/>
  <c r="S144" s="1"/>
  <c r="J144"/>
  <c r="T144" s="1"/>
  <c r="G58"/>
  <c r="H58"/>
  <c r="R58" s="1"/>
  <c r="I58"/>
  <c r="S58" s="1"/>
  <c r="J58"/>
  <c r="T58" s="1"/>
  <c r="G621"/>
  <c r="H621"/>
  <c r="R621" s="1"/>
  <c r="I621"/>
  <c r="S621" s="1"/>
  <c r="J621"/>
  <c r="T621" s="1"/>
  <c r="G30"/>
  <c r="H30"/>
  <c r="R30" s="1"/>
  <c r="I30"/>
  <c r="S30" s="1"/>
  <c r="J30"/>
  <c r="T30" s="1"/>
  <c r="G14"/>
  <c r="H14"/>
  <c r="R14" s="1"/>
  <c r="I14"/>
  <c r="S14" s="1"/>
  <c r="J14"/>
  <c r="T14" s="1"/>
  <c r="G447"/>
  <c r="H447"/>
  <c r="R447" s="1"/>
  <c r="I447"/>
  <c r="S447" s="1"/>
  <c r="J447"/>
  <c r="T447" s="1"/>
  <c r="G3"/>
  <c r="H3"/>
  <c r="R3" s="1"/>
  <c r="I3"/>
  <c r="S3" s="1"/>
  <c r="J3"/>
  <c r="T3" s="1"/>
  <c r="G539"/>
  <c r="H539"/>
  <c r="R539" s="1"/>
  <c r="I539"/>
  <c r="S539" s="1"/>
  <c r="J539"/>
  <c r="T539" s="1"/>
  <c r="G565"/>
  <c r="H565"/>
  <c r="I565"/>
  <c r="S565" s="1"/>
  <c r="J565"/>
  <c r="T565" s="1"/>
  <c r="G155"/>
  <c r="H155"/>
  <c r="R155" s="1"/>
  <c r="I155"/>
  <c r="S155" s="1"/>
  <c r="J155"/>
  <c r="T155" s="1"/>
  <c r="G223"/>
  <c r="H223"/>
  <c r="I223"/>
  <c r="S223" s="1"/>
  <c r="J223"/>
  <c r="T223" s="1"/>
  <c r="G449"/>
  <c r="H449"/>
  <c r="R449" s="1"/>
  <c r="I449"/>
  <c r="S449" s="1"/>
  <c r="J449"/>
  <c r="T449" s="1"/>
  <c r="G677"/>
  <c r="H677"/>
  <c r="R677" s="1"/>
  <c r="I677"/>
  <c r="S677" s="1"/>
  <c r="J677"/>
  <c r="T677" s="1"/>
  <c r="G452"/>
  <c r="H452"/>
  <c r="R452" s="1"/>
  <c r="I452"/>
  <c r="S452" s="1"/>
  <c r="J452"/>
  <c r="T452" s="1"/>
  <c r="G666"/>
  <c r="H666"/>
  <c r="R666" s="1"/>
  <c r="I666"/>
  <c r="S666" s="1"/>
  <c r="J666"/>
  <c r="T666" s="1"/>
  <c r="G443"/>
  <c r="H443"/>
  <c r="R443" s="1"/>
  <c r="I443"/>
  <c r="S443" s="1"/>
  <c r="J443"/>
  <c r="T443" s="1"/>
  <c r="G106"/>
  <c r="H106"/>
  <c r="I106"/>
  <c r="S106" s="1"/>
  <c r="J106"/>
  <c r="T106" s="1"/>
  <c r="G267"/>
  <c r="H267"/>
  <c r="R267" s="1"/>
  <c r="I267"/>
  <c r="S267" s="1"/>
  <c r="J267"/>
  <c r="T267" s="1"/>
  <c r="G237"/>
  <c r="H237"/>
  <c r="R237" s="1"/>
  <c r="I237"/>
  <c r="S237" s="1"/>
  <c r="J237"/>
  <c r="T237" s="1"/>
  <c r="G487"/>
  <c r="H487"/>
  <c r="R487" s="1"/>
  <c r="I487"/>
  <c r="S487" s="1"/>
  <c r="J487"/>
  <c r="T487" s="1"/>
  <c r="G262"/>
  <c r="H262"/>
  <c r="R262" s="1"/>
  <c r="I262"/>
  <c r="S262" s="1"/>
  <c r="J262"/>
  <c r="T262" s="1"/>
  <c r="G566"/>
  <c r="H566"/>
  <c r="R566" s="1"/>
  <c r="I566"/>
  <c r="S566" s="1"/>
  <c r="J566"/>
  <c r="T566" s="1"/>
  <c r="G61"/>
  <c r="H61"/>
  <c r="R61" s="1"/>
  <c r="I61"/>
  <c r="S61" s="1"/>
  <c r="J61"/>
  <c r="T61" s="1"/>
  <c r="G192"/>
  <c r="H192"/>
  <c r="R192" s="1"/>
  <c r="I192"/>
  <c r="S192" s="1"/>
  <c r="J192"/>
  <c r="T192" s="1"/>
  <c r="G399"/>
  <c r="H399"/>
  <c r="R399" s="1"/>
  <c r="I399"/>
  <c r="S399" s="1"/>
  <c r="J399"/>
  <c r="T399" s="1"/>
  <c r="G425"/>
  <c r="H425"/>
  <c r="R425" s="1"/>
  <c r="I425"/>
  <c r="S425" s="1"/>
  <c r="J425"/>
  <c r="T425" s="1"/>
  <c r="G472"/>
  <c r="H472"/>
  <c r="R472" s="1"/>
  <c r="I472"/>
  <c r="S472" s="1"/>
  <c r="J472"/>
  <c r="T472" s="1"/>
  <c r="G314"/>
  <c r="H314"/>
  <c r="R314" s="1"/>
  <c r="I314"/>
  <c r="S314" s="1"/>
  <c r="J314"/>
  <c r="T314" s="1"/>
  <c r="G8"/>
  <c r="H8"/>
  <c r="R8" s="1"/>
  <c r="I8"/>
  <c r="S8" s="1"/>
  <c r="J8"/>
  <c r="T8" s="1"/>
  <c r="G554"/>
  <c r="H554"/>
  <c r="I554"/>
  <c r="S554" s="1"/>
  <c r="J554"/>
  <c r="T554" s="1"/>
  <c r="G125"/>
  <c r="H125"/>
  <c r="R125" s="1"/>
  <c r="I125"/>
  <c r="S125" s="1"/>
  <c r="J125"/>
  <c r="T125" s="1"/>
  <c r="G645"/>
  <c r="H645"/>
  <c r="I645"/>
  <c r="S645" s="1"/>
  <c r="J645"/>
  <c r="T645" s="1"/>
  <c r="G115"/>
  <c r="H115"/>
  <c r="I115"/>
  <c r="S115" s="1"/>
  <c r="J115"/>
  <c r="G10"/>
  <c r="H10"/>
  <c r="R10" s="1"/>
  <c r="I10"/>
  <c r="S10" s="1"/>
  <c r="J10"/>
  <c r="T10" s="1"/>
  <c r="G598"/>
  <c r="H598"/>
  <c r="R598" s="1"/>
  <c r="I598"/>
  <c r="S598" s="1"/>
  <c r="J598"/>
  <c r="T598" s="1"/>
  <c r="G444"/>
  <c r="H444"/>
  <c r="R444" s="1"/>
  <c r="I444"/>
  <c r="S444" s="1"/>
  <c r="J444"/>
  <c r="T444" s="1"/>
  <c r="G343"/>
  <c r="H343"/>
  <c r="R343" s="1"/>
  <c r="I343"/>
  <c r="S343" s="1"/>
  <c r="J343"/>
  <c r="T343" s="1"/>
  <c r="G79"/>
  <c r="H79"/>
  <c r="R79" s="1"/>
  <c r="I79"/>
  <c r="S79" s="1"/>
  <c r="J79"/>
  <c r="T79" s="1"/>
  <c r="G183"/>
  <c r="H183"/>
  <c r="R183" s="1"/>
  <c r="I183"/>
  <c r="S183" s="1"/>
  <c r="J183"/>
  <c r="T183" s="1"/>
  <c r="G299"/>
  <c r="H299"/>
  <c r="R299" s="1"/>
  <c r="I299"/>
  <c r="S299" s="1"/>
  <c r="J299"/>
  <c r="T299" s="1"/>
  <c r="G321"/>
  <c r="H321"/>
  <c r="I321"/>
  <c r="S321" s="1"/>
  <c r="J321"/>
  <c r="T321" s="1"/>
  <c r="G366"/>
  <c r="H366"/>
  <c r="R366" s="1"/>
  <c r="I366"/>
  <c r="S366" s="1"/>
  <c r="J366"/>
  <c r="T366" s="1"/>
  <c r="G589"/>
  <c r="H589"/>
  <c r="R589" s="1"/>
  <c r="I589"/>
  <c r="S589" s="1"/>
  <c r="J589"/>
  <c r="T589" s="1"/>
  <c r="G365"/>
  <c r="H365"/>
  <c r="R365" s="1"/>
  <c r="I365"/>
  <c r="S365" s="1"/>
  <c r="J365"/>
  <c r="G118"/>
  <c r="H118"/>
  <c r="R118" s="1"/>
  <c r="I118"/>
  <c r="S118" s="1"/>
  <c r="J118"/>
  <c r="T118" s="1"/>
  <c r="G293"/>
  <c r="H293"/>
  <c r="R293" s="1"/>
  <c r="I293"/>
  <c r="S293" s="1"/>
  <c r="J293"/>
  <c r="T293" s="1"/>
  <c r="G607"/>
  <c r="H607"/>
  <c r="R607" s="1"/>
  <c r="I607"/>
  <c r="S607" s="1"/>
  <c r="J607"/>
  <c r="T607" s="1"/>
  <c r="G99"/>
  <c r="H99"/>
  <c r="R99" s="1"/>
  <c r="I99"/>
  <c r="S99" s="1"/>
  <c r="J99"/>
  <c r="T99" s="1"/>
  <c r="G555"/>
  <c r="H555"/>
  <c r="R555" s="1"/>
  <c r="I555"/>
  <c r="S555" s="1"/>
  <c r="J555"/>
  <c r="T555" s="1"/>
  <c r="G586"/>
  <c r="H586"/>
  <c r="R586" s="1"/>
  <c r="I586"/>
  <c r="S586" s="1"/>
  <c r="J586"/>
  <c r="T586" s="1"/>
  <c r="G627"/>
  <c r="H627"/>
  <c r="R627" s="1"/>
  <c r="I627"/>
  <c r="S627" s="1"/>
  <c r="J627"/>
  <c r="T627" s="1"/>
  <c r="G422"/>
  <c r="H422"/>
  <c r="R422" s="1"/>
  <c r="I422"/>
  <c r="S422" s="1"/>
  <c r="J422"/>
  <c r="T422" s="1"/>
  <c r="G56"/>
  <c r="H56"/>
  <c r="R56" s="1"/>
  <c r="I56"/>
  <c r="S56" s="1"/>
  <c r="J56"/>
  <c r="T56" s="1"/>
  <c r="G482"/>
  <c r="H482"/>
  <c r="R482" s="1"/>
  <c r="I482"/>
  <c r="S482" s="1"/>
  <c r="J482"/>
  <c r="T482" s="1"/>
  <c r="G233"/>
  <c r="H233"/>
  <c r="R233" s="1"/>
  <c r="I233"/>
  <c r="S233" s="1"/>
  <c r="J233"/>
  <c r="T233" s="1"/>
  <c r="G373"/>
  <c r="H373"/>
  <c r="R373" s="1"/>
  <c r="I373"/>
  <c r="S373" s="1"/>
  <c r="J373"/>
  <c r="G411"/>
  <c r="H411"/>
  <c r="R411" s="1"/>
  <c r="I411"/>
  <c r="S411" s="1"/>
  <c r="J411"/>
  <c r="T411" s="1"/>
  <c r="G198"/>
  <c r="H198"/>
  <c r="I198"/>
  <c r="S198" s="1"/>
  <c r="J198"/>
  <c r="T198" s="1"/>
  <c r="G16"/>
  <c r="H16"/>
  <c r="R16" s="1"/>
  <c r="I16"/>
  <c r="S16" s="1"/>
  <c r="J16"/>
  <c r="T16" s="1"/>
  <c r="G162"/>
  <c r="H162"/>
  <c r="I162"/>
  <c r="S162" s="1"/>
  <c r="J162"/>
  <c r="T162" s="1"/>
  <c r="G142"/>
  <c r="H142"/>
  <c r="R142" s="1"/>
  <c r="I142"/>
  <c r="S142" s="1"/>
  <c r="J142"/>
  <c r="T142" s="1"/>
  <c r="G59"/>
  <c r="H59"/>
  <c r="R59" s="1"/>
  <c r="I59"/>
  <c r="S59" s="1"/>
  <c r="J59"/>
  <c r="T59" s="1"/>
  <c r="G408"/>
  <c r="H408"/>
  <c r="R408" s="1"/>
  <c r="I408"/>
  <c r="S408" s="1"/>
  <c r="J408"/>
  <c r="T408" s="1"/>
  <c r="G628"/>
  <c r="H628"/>
  <c r="I628"/>
  <c r="S628" s="1"/>
  <c r="J628"/>
  <c r="G549"/>
  <c r="H549"/>
  <c r="R549" s="1"/>
  <c r="I549"/>
  <c r="S549" s="1"/>
  <c r="J549"/>
  <c r="T549" s="1"/>
  <c r="G553"/>
  <c r="H553"/>
  <c r="I553"/>
  <c r="S553" s="1"/>
  <c r="J553"/>
  <c r="T553" s="1"/>
  <c r="G38"/>
  <c r="H38"/>
  <c r="R38" s="1"/>
  <c r="I38"/>
  <c r="S38" s="1"/>
  <c r="J38"/>
  <c r="T38" s="1"/>
  <c r="G152"/>
  <c r="H152"/>
  <c r="R152" s="1"/>
  <c r="I152"/>
  <c r="S152" s="1"/>
  <c r="J152"/>
  <c r="T152" s="1"/>
  <c r="G463"/>
  <c r="H463"/>
  <c r="I463"/>
  <c r="S463" s="1"/>
  <c r="J463"/>
  <c r="G260"/>
  <c r="H260"/>
  <c r="R260" s="1"/>
  <c r="I260"/>
  <c r="S260" s="1"/>
  <c r="J260"/>
  <c r="T260" s="1"/>
  <c r="G89"/>
  <c r="H89"/>
  <c r="R89" s="1"/>
  <c r="I89"/>
  <c r="S89" s="1"/>
  <c r="J89"/>
  <c r="T89" s="1"/>
  <c r="G197"/>
  <c r="H197"/>
  <c r="R197" s="1"/>
  <c r="I197"/>
  <c r="S197" s="1"/>
  <c r="J197"/>
  <c r="T197" s="1"/>
  <c r="G141"/>
  <c r="H141"/>
  <c r="R141" s="1"/>
  <c r="I141"/>
  <c r="S141" s="1"/>
  <c r="J141"/>
  <c r="T141" s="1"/>
  <c r="G593"/>
  <c r="H593"/>
  <c r="R593" s="1"/>
  <c r="I593"/>
  <c r="S593" s="1"/>
  <c r="J593"/>
  <c r="T593" s="1"/>
  <c r="G18"/>
  <c r="H18"/>
  <c r="R18" s="1"/>
  <c r="I18"/>
  <c r="S18" s="1"/>
  <c r="J18"/>
  <c r="T18" s="1"/>
  <c r="G298"/>
  <c r="H298"/>
  <c r="R298" s="1"/>
  <c r="I298"/>
  <c r="S298" s="1"/>
  <c r="J298"/>
  <c r="T298" s="1"/>
  <c r="G313"/>
  <c r="H313"/>
  <c r="R313" s="1"/>
  <c r="I313"/>
  <c r="S313" s="1"/>
  <c r="J313"/>
  <c r="T313" s="1"/>
  <c r="G243"/>
  <c r="H243"/>
  <c r="I243"/>
  <c r="S243" s="1"/>
  <c r="J243"/>
  <c r="T243" s="1"/>
  <c r="G75"/>
  <c r="H75"/>
  <c r="R75" s="1"/>
  <c r="I75"/>
  <c r="S75" s="1"/>
  <c r="J75"/>
  <c r="T75" s="1"/>
  <c r="G568"/>
  <c r="H568"/>
  <c r="R568" s="1"/>
  <c r="I568"/>
  <c r="S568" s="1"/>
  <c r="J568"/>
  <c r="T568" s="1"/>
  <c r="G352"/>
  <c r="H352"/>
  <c r="R352" s="1"/>
  <c r="I352"/>
  <c r="S352" s="1"/>
  <c r="J352"/>
  <c r="T352" s="1"/>
  <c r="G406"/>
  <c r="H406"/>
  <c r="R406" s="1"/>
  <c r="I406"/>
  <c r="S406" s="1"/>
  <c r="J406"/>
  <c r="T406" s="1"/>
  <c r="G559"/>
  <c r="H559"/>
  <c r="R559" s="1"/>
  <c r="I559"/>
  <c r="S559" s="1"/>
  <c r="J559"/>
  <c r="T559" s="1"/>
  <c r="G640"/>
  <c r="H640"/>
  <c r="R640" s="1"/>
  <c r="I640"/>
  <c r="S640" s="1"/>
  <c r="J640"/>
  <c r="T640" s="1"/>
  <c r="G669"/>
  <c r="H669"/>
  <c r="R669" s="1"/>
  <c r="I669"/>
  <c r="S669" s="1"/>
  <c r="J669"/>
  <c r="T669" s="1"/>
  <c r="G117"/>
  <c r="H117"/>
  <c r="I117"/>
  <c r="S117" s="1"/>
  <c r="J117"/>
  <c r="T117" s="1"/>
  <c r="G22"/>
  <c r="H22"/>
  <c r="R22" s="1"/>
  <c r="I22"/>
  <c r="S22" s="1"/>
  <c r="J22"/>
  <c r="T22" s="1"/>
  <c r="G659"/>
  <c r="H659"/>
  <c r="R659" s="1"/>
  <c r="I659"/>
  <c r="S659" s="1"/>
  <c r="J659"/>
  <c r="G291"/>
  <c r="H291"/>
  <c r="R291" s="1"/>
  <c r="I291"/>
  <c r="S291" s="1"/>
  <c r="J291"/>
  <c r="T291" s="1"/>
  <c r="G284"/>
  <c r="H284"/>
  <c r="R284" s="1"/>
  <c r="I284"/>
  <c r="S284" s="1"/>
  <c r="J284"/>
  <c r="T284" s="1"/>
  <c r="G180"/>
  <c r="H180"/>
  <c r="R180" s="1"/>
  <c r="I180"/>
  <c r="S180" s="1"/>
  <c r="J180"/>
  <c r="T180" s="1"/>
  <c r="G420"/>
  <c r="H420"/>
  <c r="R420" s="1"/>
  <c r="I420"/>
  <c r="S420" s="1"/>
  <c r="J420"/>
  <c r="T420" s="1"/>
  <c r="G239"/>
  <c r="H239"/>
  <c r="R239" s="1"/>
  <c r="I239"/>
  <c r="S239" s="1"/>
  <c r="J239"/>
  <c r="T239" s="1"/>
  <c r="G471"/>
  <c r="H471"/>
  <c r="R471" s="1"/>
  <c r="I471"/>
  <c r="S471" s="1"/>
  <c r="J471"/>
  <c r="T471" s="1"/>
  <c r="G580"/>
  <c r="H580"/>
  <c r="R580" s="1"/>
  <c r="I580"/>
  <c r="S580" s="1"/>
  <c r="J580"/>
  <c r="T580" s="1"/>
  <c r="G17"/>
  <c r="H17"/>
  <c r="R17" s="1"/>
  <c r="I17"/>
  <c r="S17" s="1"/>
  <c r="J17"/>
  <c r="T17" s="1"/>
  <c r="G569"/>
  <c r="H569"/>
  <c r="R569" s="1"/>
  <c r="I569"/>
  <c r="S569" s="1"/>
  <c r="J569"/>
  <c r="T569" s="1"/>
  <c r="G136"/>
  <c r="H136"/>
  <c r="I136"/>
  <c r="S136" s="1"/>
  <c r="J136"/>
  <c r="T136" s="1"/>
  <c r="G55"/>
  <c r="H55"/>
  <c r="R55" s="1"/>
  <c r="I55"/>
  <c r="S55" s="1"/>
  <c r="J55"/>
  <c r="T55" s="1"/>
  <c r="G168"/>
  <c r="H168"/>
  <c r="R168" s="1"/>
  <c r="I168"/>
  <c r="S168" s="1"/>
  <c r="J168"/>
  <c r="T168" s="1"/>
  <c r="G195"/>
  <c r="H195"/>
  <c r="I195"/>
  <c r="S195" s="1"/>
  <c r="J195"/>
  <c r="T195" s="1"/>
  <c r="G140"/>
  <c r="H140"/>
  <c r="R140" s="1"/>
  <c r="I140"/>
  <c r="S140" s="1"/>
  <c r="J140"/>
  <c r="T140" s="1"/>
  <c r="G12"/>
  <c r="H12"/>
  <c r="R12" s="1"/>
  <c r="I12"/>
  <c r="S12" s="1"/>
  <c r="J12"/>
  <c r="G97"/>
  <c r="H97"/>
  <c r="R97" s="1"/>
  <c r="I97"/>
  <c r="S97" s="1"/>
  <c r="J97"/>
  <c r="T97" s="1"/>
  <c r="G248"/>
  <c r="H248"/>
  <c r="I248"/>
  <c r="S248" s="1"/>
  <c r="J248"/>
  <c r="T248" s="1"/>
  <c r="G484"/>
  <c r="H484"/>
  <c r="R484" s="1"/>
  <c r="I484"/>
  <c r="S484" s="1"/>
  <c r="J484"/>
  <c r="T484" s="1"/>
  <c r="G346"/>
  <c r="H346"/>
  <c r="R346" s="1"/>
  <c r="I346"/>
  <c r="S346" s="1"/>
  <c r="J346"/>
  <c r="T346" s="1"/>
  <c r="G364"/>
  <c r="H364"/>
  <c r="R364" s="1"/>
  <c r="I364"/>
  <c r="S364" s="1"/>
  <c r="J364"/>
  <c r="T364" s="1"/>
  <c r="G414"/>
  <c r="H414"/>
  <c r="R414" s="1"/>
  <c r="I414"/>
  <c r="S414" s="1"/>
  <c r="J414"/>
  <c r="T414" s="1"/>
  <c r="G101"/>
  <c r="H101"/>
  <c r="R101" s="1"/>
  <c r="I101"/>
  <c r="S101" s="1"/>
  <c r="J101"/>
  <c r="T101" s="1"/>
  <c r="G378"/>
  <c r="H378"/>
  <c r="R378" s="1"/>
  <c r="I378"/>
  <c r="S378" s="1"/>
  <c r="J378"/>
  <c r="G562"/>
  <c r="H562"/>
  <c r="R562" s="1"/>
  <c r="I562"/>
  <c r="S562" s="1"/>
  <c r="J562"/>
  <c r="T562" s="1"/>
  <c r="G639"/>
  <c r="H639"/>
  <c r="R639" s="1"/>
  <c r="I639"/>
  <c r="S639" s="1"/>
  <c r="J639"/>
  <c r="T639" s="1"/>
  <c r="G193"/>
  <c r="H193"/>
  <c r="R193" s="1"/>
  <c r="I193"/>
  <c r="S193" s="1"/>
  <c r="J193"/>
  <c r="T193" s="1"/>
  <c r="G651"/>
  <c r="H651"/>
  <c r="R651" s="1"/>
  <c r="I651"/>
  <c r="S651" s="1"/>
  <c r="J651"/>
  <c r="T651" s="1"/>
  <c r="G238"/>
  <c r="H238"/>
  <c r="R238" s="1"/>
  <c r="I238"/>
  <c r="S238" s="1"/>
  <c r="J238"/>
  <c r="T238" s="1"/>
  <c r="G514"/>
  <c r="H514"/>
  <c r="I514"/>
  <c r="S514" s="1"/>
  <c r="J514"/>
  <c r="T514" s="1"/>
  <c r="G42"/>
  <c r="H42"/>
  <c r="R42" s="1"/>
  <c r="I42"/>
  <c r="S42" s="1"/>
  <c r="J42"/>
  <c r="T42" s="1"/>
  <c r="G88"/>
  <c r="H88"/>
  <c r="R88" s="1"/>
  <c r="I88"/>
  <c r="S88" s="1"/>
  <c r="J88"/>
  <c r="G131"/>
  <c r="H131"/>
  <c r="R131" s="1"/>
  <c r="I131"/>
  <c r="S131" s="1"/>
  <c r="J131"/>
  <c r="T131" s="1"/>
  <c r="G323"/>
  <c r="H323"/>
  <c r="R323" s="1"/>
  <c r="I323"/>
  <c r="S323" s="1"/>
  <c r="J323"/>
  <c r="T323" s="1"/>
  <c r="G147"/>
  <c r="H147"/>
  <c r="R147" s="1"/>
  <c r="I147"/>
  <c r="S147" s="1"/>
  <c r="J147"/>
  <c r="G315"/>
  <c r="H315"/>
  <c r="R315" s="1"/>
  <c r="I315"/>
  <c r="S315" s="1"/>
  <c r="J315"/>
  <c r="T315" s="1"/>
  <c r="G663"/>
  <c r="H663"/>
  <c r="R663" s="1"/>
  <c r="I663"/>
  <c r="S663" s="1"/>
  <c r="J663"/>
  <c r="T663" s="1"/>
  <c r="G240"/>
  <c r="H240"/>
  <c r="R240" s="1"/>
  <c r="I240"/>
  <c r="S240" s="1"/>
  <c r="J240"/>
  <c r="T240" s="1"/>
  <c r="G257"/>
  <c r="H257"/>
  <c r="R257" s="1"/>
  <c r="I257"/>
  <c r="S257" s="1"/>
  <c r="J257"/>
  <c r="T257" s="1"/>
  <c r="G641"/>
  <c r="H641"/>
  <c r="R641" s="1"/>
  <c r="I641"/>
  <c r="S641" s="1"/>
  <c r="J641"/>
  <c r="T641" s="1"/>
  <c r="G258"/>
  <c r="H258"/>
  <c r="R258" s="1"/>
  <c r="I258"/>
  <c r="S258" s="1"/>
  <c r="J258"/>
  <c r="T258" s="1"/>
  <c r="G232"/>
  <c r="H232"/>
  <c r="R232" s="1"/>
  <c r="I232"/>
  <c r="S232" s="1"/>
  <c r="J232"/>
  <c r="T232" s="1"/>
  <c r="G45"/>
  <c r="H45"/>
  <c r="R45" s="1"/>
  <c r="I45"/>
  <c r="S45" s="1"/>
  <c r="J45"/>
  <c r="T45" s="1"/>
  <c r="G436"/>
  <c r="H436"/>
  <c r="R436" s="1"/>
  <c r="I436"/>
  <c r="S436" s="1"/>
  <c r="J436"/>
  <c r="T436" s="1"/>
  <c r="G632"/>
  <c r="H632"/>
  <c r="R632" s="1"/>
  <c r="I632"/>
  <c r="S632" s="1"/>
  <c r="J632"/>
  <c r="T632" s="1"/>
  <c r="G71"/>
  <c r="H71"/>
  <c r="R71" s="1"/>
  <c r="I71"/>
  <c r="S71" s="1"/>
  <c r="J71"/>
  <c r="T71" s="1"/>
  <c r="G317"/>
  <c r="H317"/>
  <c r="R317" s="1"/>
  <c r="I317"/>
  <c r="S317" s="1"/>
  <c r="J317"/>
  <c r="T317" s="1"/>
  <c r="G272"/>
  <c r="H272"/>
  <c r="R272" s="1"/>
  <c r="I272"/>
  <c r="S272" s="1"/>
  <c r="J272"/>
  <c r="T272" s="1"/>
  <c r="G285"/>
  <c r="H285"/>
  <c r="R285" s="1"/>
  <c r="I285"/>
  <c r="S285" s="1"/>
  <c r="J285"/>
  <c r="T285" s="1"/>
  <c r="G507"/>
  <c r="H507"/>
  <c r="R507" s="1"/>
  <c r="I507"/>
  <c r="S507" s="1"/>
  <c r="J507"/>
  <c r="T507" s="1"/>
  <c r="G316"/>
  <c r="H316"/>
  <c r="R316" s="1"/>
  <c r="I316"/>
  <c r="S316" s="1"/>
  <c r="J316"/>
  <c r="T316" s="1"/>
  <c r="G201"/>
  <c r="H201"/>
  <c r="R201" s="1"/>
  <c r="I201"/>
  <c r="S201" s="1"/>
  <c r="J201"/>
  <c r="T201" s="1"/>
  <c r="G479"/>
  <c r="H479"/>
  <c r="R479" s="1"/>
  <c r="I479"/>
  <c r="S479" s="1"/>
  <c r="J479"/>
  <c r="T479" s="1"/>
  <c r="G81"/>
  <c r="H81"/>
  <c r="R81" s="1"/>
  <c r="I81"/>
  <c r="S81" s="1"/>
  <c r="J81"/>
  <c r="T81" s="1"/>
  <c r="G577"/>
  <c r="H577"/>
  <c r="R577" s="1"/>
  <c r="I577"/>
  <c r="S577" s="1"/>
  <c r="J577"/>
  <c r="T577" s="1"/>
  <c r="G508"/>
  <c r="H508"/>
  <c r="R508" s="1"/>
  <c r="I508"/>
  <c r="S508" s="1"/>
  <c r="J508"/>
  <c r="T508" s="1"/>
  <c r="G419"/>
  <c r="H419"/>
  <c r="R419" s="1"/>
  <c r="I419"/>
  <c r="S419" s="1"/>
  <c r="J419"/>
  <c r="T419" s="1"/>
  <c r="G19"/>
  <c r="H19"/>
  <c r="R19" s="1"/>
  <c r="I19"/>
  <c r="S19" s="1"/>
  <c r="J19"/>
  <c r="T19" s="1"/>
  <c r="G558"/>
  <c r="H558"/>
  <c r="R558" s="1"/>
  <c r="I558"/>
  <c r="S558" s="1"/>
  <c r="J558"/>
  <c r="T558" s="1"/>
  <c r="G334"/>
  <c r="H334"/>
  <c r="R334" s="1"/>
  <c r="I334"/>
  <c r="S334" s="1"/>
  <c r="J334"/>
  <c r="T334" s="1"/>
  <c r="G483"/>
  <c r="H483"/>
  <c r="I483"/>
  <c r="S483" s="1"/>
  <c r="J483"/>
  <c r="T483" s="1"/>
  <c r="G381"/>
  <c r="H381"/>
  <c r="R381" s="1"/>
  <c r="I381"/>
  <c r="S381" s="1"/>
  <c r="J381"/>
  <c r="T381" s="1"/>
  <c r="G170"/>
  <c r="H170"/>
  <c r="R170" s="1"/>
  <c r="I170"/>
  <c r="S170" s="1"/>
  <c r="J170"/>
  <c r="T170" s="1"/>
  <c r="G382"/>
  <c r="H382"/>
  <c r="R382" s="1"/>
  <c r="I382"/>
  <c r="S382" s="1"/>
  <c r="J382"/>
  <c r="T382" s="1"/>
  <c r="G182"/>
  <c r="H182"/>
  <c r="R182" s="1"/>
  <c r="I182"/>
  <c r="S182" s="1"/>
  <c r="J182"/>
  <c r="T182" s="1"/>
  <c r="G524"/>
  <c r="H524"/>
  <c r="R524" s="1"/>
  <c r="I524"/>
  <c r="S524" s="1"/>
  <c r="J524"/>
  <c r="T524" s="1"/>
  <c r="G330"/>
  <c r="H330"/>
  <c r="R330" s="1"/>
  <c r="I330"/>
  <c r="S330" s="1"/>
  <c r="J330"/>
  <c r="T330" s="1"/>
  <c r="G434"/>
  <c r="H434"/>
  <c r="R434" s="1"/>
  <c r="I434"/>
  <c r="S434" s="1"/>
  <c r="J434"/>
  <c r="T434" s="1"/>
  <c r="G614"/>
  <c r="H614"/>
  <c r="R614" s="1"/>
  <c r="I614"/>
  <c r="S614" s="1"/>
  <c r="J614"/>
  <c r="T614" s="1"/>
  <c r="G148"/>
  <c r="H148"/>
  <c r="R148" s="1"/>
  <c r="I148"/>
  <c r="S148" s="1"/>
  <c r="J148"/>
  <c r="T148" s="1"/>
  <c r="G186"/>
  <c r="H186"/>
  <c r="R186" s="1"/>
  <c r="I186"/>
  <c r="S186" s="1"/>
  <c r="J186"/>
  <c r="T186" s="1"/>
  <c r="G626"/>
  <c r="H626"/>
  <c r="R626" s="1"/>
  <c r="I626"/>
  <c r="S626" s="1"/>
  <c r="J626"/>
  <c r="T626" s="1"/>
  <c r="G278"/>
  <c r="H278"/>
  <c r="R278" s="1"/>
  <c r="I278"/>
  <c r="S278" s="1"/>
  <c r="J278"/>
  <c r="T278" s="1"/>
  <c r="G295"/>
  <c r="H295"/>
  <c r="R295" s="1"/>
  <c r="I295"/>
  <c r="S295" s="1"/>
  <c r="J295"/>
  <c r="G498"/>
  <c r="H498"/>
  <c r="R498" s="1"/>
  <c r="I498"/>
  <c r="S498" s="1"/>
  <c r="J498"/>
  <c r="T498" s="1"/>
  <c r="G380"/>
  <c r="H380"/>
  <c r="R380" s="1"/>
  <c r="I380"/>
  <c r="S380" s="1"/>
  <c r="J380"/>
  <c r="T380" s="1"/>
  <c r="G318"/>
  <c r="H318"/>
  <c r="R318" s="1"/>
  <c r="I318"/>
  <c r="S318" s="1"/>
  <c r="J318"/>
  <c r="T318" s="1"/>
  <c r="G41"/>
  <c r="H41"/>
  <c r="I41"/>
  <c r="S41" s="1"/>
  <c r="J41"/>
  <c r="T41" s="1"/>
  <c r="G301"/>
  <c r="H301"/>
  <c r="R301" s="1"/>
  <c r="I301"/>
  <c r="S301" s="1"/>
  <c r="J301"/>
  <c r="T301" s="1"/>
  <c r="G496"/>
  <c r="H496"/>
  <c r="R496" s="1"/>
  <c r="I496"/>
  <c r="S496" s="1"/>
  <c r="J496"/>
  <c r="T496" s="1"/>
  <c r="G670"/>
  <c r="H670"/>
  <c r="R670" s="1"/>
  <c r="I670"/>
  <c r="S670" s="1"/>
  <c r="J670"/>
  <c r="T670" s="1"/>
  <c r="G96"/>
  <c r="H96"/>
  <c r="R96" s="1"/>
  <c r="I96"/>
  <c r="S96" s="1"/>
  <c r="J96"/>
  <c r="T96" s="1"/>
  <c r="G205"/>
  <c r="H205"/>
  <c r="R205" s="1"/>
  <c r="I205"/>
  <c r="S205" s="1"/>
  <c r="J205"/>
  <c r="T205" s="1"/>
  <c r="G277"/>
  <c r="H277"/>
  <c r="R277" s="1"/>
  <c r="I277"/>
  <c r="S277" s="1"/>
  <c r="J277"/>
  <c r="T277" s="1"/>
  <c r="G686"/>
  <c r="H686"/>
  <c r="R686" s="1"/>
  <c r="I686"/>
  <c r="S686" s="1"/>
  <c r="J686"/>
  <c r="T686" s="1"/>
  <c r="G204"/>
  <c r="H204"/>
  <c r="R204" s="1"/>
  <c r="I204"/>
  <c r="S204" s="1"/>
  <c r="J204"/>
  <c r="T204" s="1"/>
  <c r="G544"/>
  <c r="H544"/>
  <c r="R544" s="1"/>
  <c r="I544"/>
  <c r="S544" s="1"/>
  <c r="J544"/>
  <c r="T544" s="1"/>
  <c r="G377"/>
  <c r="H377"/>
  <c r="R377" s="1"/>
  <c r="I377"/>
  <c r="S377" s="1"/>
  <c r="J377"/>
  <c r="T377" s="1"/>
  <c r="G69"/>
  <c r="H69"/>
  <c r="R69" s="1"/>
  <c r="I69"/>
  <c r="S69" s="1"/>
  <c r="J69"/>
  <c r="T69" s="1"/>
  <c r="G294"/>
  <c r="H294"/>
  <c r="R294" s="1"/>
  <c r="I294"/>
  <c r="S294" s="1"/>
  <c r="J294"/>
  <c r="T294" s="1"/>
  <c r="G104"/>
  <c r="H104"/>
  <c r="R104" s="1"/>
  <c r="I104"/>
  <c r="S104" s="1"/>
  <c r="J104"/>
  <c r="T104" s="1"/>
  <c r="G24"/>
  <c r="H24"/>
  <c r="R24" s="1"/>
  <c r="I24"/>
  <c r="S24" s="1"/>
  <c r="J24"/>
  <c r="T24" s="1"/>
  <c r="G246"/>
  <c r="H246"/>
  <c r="R246" s="1"/>
  <c r="I246"/>
  <c r="S246" s="1"/>
  <c r="J246"/>
  <c r="T246" s="1"/>
  <c r="G60"/>
  <c r="H60"/>
  <c r="R60" s="1"/>
  <c r="I60"/>
  <c r="S60" s="1"/>
  <c r="J60"/>
  <c r="T60" s="1"/>
  <c r="G616"/>
  <c r="H616"/>
  <c r="R616" s="1"/>
  <c r="I616"/>
  <c r="S616" s="1"/>
  <c r="J616"/>
  <c r="T616" s="1"/>
  <c r="G516"/>
  <c r="H516"/>
  <c r="R516" s="1"/>
  <c r="I516"/>
  <c r="S516" s="1"/>
  <c r="J516"/>
  <c r="T516" s="1"/>
  <c r="G604"/>
  <c r="H604"/>
  <c r="R604" s="1"/>
  <c r="I604"/>
  <c r="S604" s="1"/>
  <c r="J604"/>
  <c r="T604" s="1"/>
  <c r="G533"/>
  <c r="H533"/>
  <c r="R533" s="1"/>
  <c r="I533"/>
  <c r="S533" s="1"/>
  <c r="J533"/>
  <c r="T533" s="1"/>
  <c r="G597"/>
  <c r="H597"/>
  <c r="R597" s="1"/>
  <c r="I597"/>
  <c r="S597" s="1"/>
  <c r="J597"/>
  <c r="T597" s="1"/>
  <c r="G389"/>
  <c r="H389"/>
  <c r="R389" s="1"/>
  <c r="I389"/>
  <c r="S389" s="1"/>
  <c r="J389"/>
  <c r="T389" s="1"/>
  <c r="G126"/>
  <c r="H126"/>
  <c r="R126" s="1"/>
  <c r="I126"/>
  <c r="S126" s="1"/>
  <c r="J126"/>
  <c r="T126" s="1"/>
  <c r="G310"/>
  <c r="H310"/>
  <c r="R310" s="1"/>
  <c r="I310"/>
  <c r="S310" s="1"/>
  <c r="J310"/>
  <c r="T310" s="1"/>
  <c r="G268"/>
  <c r="H268"/>
  <c r="R268" s="1"/>
  <c r="I268"/>
  <c r="S268" s="1"/>
  <c r="J268"/>
  <c r="T268" s="1"/>
  <c r="G428"/>
  <c r="H428"/>
  <c r="R428" s="1"/>
  <c r="I428"/>
  <c r="S428" s="1"/>
  <c r="J428"/>
  <c r="T428" s="1"/>
  <c r="G120"/>
  <c r="H120"/>
  <c r="R120" s="1"/>
  <c r="I120"/>
  <c r="S120" s="1"/>
  <c r="J120"/>
  <c r="T120" s="1"/>
  <c r="G401"/>
  <c r="H401"/>
  <c r="R401" s="1"/>
  <c r="I401"/>
  <c r="S401" s="1"/>
  <c r="J401"/>
  <c r="T401" s="1"/>
  <c r="G637"/>
  <c r="H637"/>
  <c r="R637" s="1"/>
  <c r="I637"/>
  <c r="S637" s="1"/>
  <c r="J637"/>
  <c r="T637" s="1"/>
  <c r="G657"/>
  <c r="H657"/>
  <c r="R657" s="1"/>
  <c r="I657"/>
  <c r="S657" s="1"/>
  <c r="J657"/>
  <c r="T657" s="1"/>
  <c r="G557"/>
  <c r="H557"/>
  <c r="R557" s="1"/>
  <c r="I557"/>
  <c r="S557" s="1"/>
  <c r="J557"/>
  <c r="G453"/>
  <c r="H453"/>
  <c r="R453" s="1"/>
  <c r="I453"/>
  <c r="S453" s="1"/>
  <c r="J453"/>
  <c r="T453" s="1"/>
  <c r="G242"/>
  <c r="H242"/>
  <c r="R242" s="1"/>
  <c r="I242"/>
  <c r="S242" s="1"/>
  <c r="J242"/>
  <c r="T242" s="1"/>
  <c r="G289"/>
  <c r="H289"/>
  <c r="R289" s="1"/>
  <c r="I289"/>
  <c r="S289" s="1"/>
  <c r="J289"/>
  <c r="T289" s="1"/>
  <c r="G194"/>
  <c r="H194"/>
  <c r="I194"/>
  <c r="S194" s="1"/>
  <c r="J194"/>
  <c r="T194" s="1"/>
  <c r="G521"/>
  <c r="H521"/>
  <c r="I521"/>
  <c r="S521" s="1"/>
  <c r="J521"/>
  <c r="T521" s="1"/>
  <c r="G512"/>
  <c r="H512"/>
  <c r="R512" s="1"/>
  <c r="I512"/>
  <c r="S512" s="1"/>
  <c r="J512"/>
  <c r="T512" s="1"/>
  <c r="G166"/>
  <c r="H166"/>
  <c r="R166" s="1"/>
  <c r="I166"/>
  <c r="S166" s="1"/>
  <c r="J166"/>
  <c r="T166" s="1"/>
  <c r="G644"/>
  <c r="H644"/>
  <c r="R644" s="1"/>
  <c r="I644"/>
  <c r="S644" s="1"/>
  <c r="J644"/>
  <c r="T644" s="1"/>
  <c r="G311"/>
  <c r="H311"/>
  <c r="R311" s="1"/>
  <c r="I311"/>
  <c r="S311" s="1"/>
  <c r="J311"/>
  <c r="T311" s="1"/>
  <c r="G122"/>
  <c r="H122"/>
  <c r="R122" s="1"/>
  <c r="I122"/>
  <c r="S122" s="1"/>
  <c r="J122"/>
  <c r="T122" s="1"/>
  <c r="G150"/>
  <c r="H150"/>
  <c r="R150" s="1"/>
  <c r="I150"/>
  <c r="S150" s="1"/>
  <c r="J150"/>
  <c r="T150" s="1"/>
  <c r="G312"/>
  <c r="H312"/>
  <c r="R312" s="1"/>
  <c r="I312"/>
  <c r="S312" s="1"/>
  <c r="J312"/>
  <c r="T312" s="1"/>
  <c r="G95"/>
  <c r="H95"/>
  <c r="R95" s="1"/>
  <c r="I95"/>
  <c r="S95" s="1"/>
  <c r="J95"/>
  <c r="T95" s="1"/>
  <c r="G34"/>
  <c r="H34"/>
  <c r="R34" s="1"/>
  <c r="I34"/>
  <c r="S34" s="1"/>
  <c r="J34"/>
  <c r="T34" s="1"/>
  <c r="G429"/>
  <c r="H429"/>
  <c r="R429" s="1"/>
  <c r="I429"/>
  <c r="S429" s="1"/>
  <c r="J429"/>
  <c r="T429" s="1"/>
  <c r="G550"/>
  <c r="H550"/>
  <c r="R550" s="1"/>
  <c r="I550"/>
  <c r="S550" s="1"/>
  <c r="J550"/>
  <c r="T550" s="1"/>
  <c r="G274"/>
  <c r="H274"/>
  <c r="R274" s="1"/>
  <c r="I274"/>
  <c r="S274" s="1"/>
  <c r="J274"/>
  <c r="T274" s="1"/>
  <c r="G255"/>
  <c r="H255"/>
  <c r="R255" s="1"/>
  <c r="I255"/>
  <c r="S255" s="1"/>
  <c r="J255"/>
  <c r="T255" s="1"/>
  <c r="G518"/>
  <c r="H518"/>
  <c r="I518"/>
  <c r="S518" s="1"/>
  <c r="J518"/>
  <c r="T518" s="1"/>
  <c r="G582"/>
  <c r="H582"/>
  <c r="R582" s="1"/>
  <c r="I582"/>
  <c r="S582" s="1"/>
  <c r="J582"/>
  <c r="T582" s="1"/>
  <c r="G405"/>
  <c r="H405"/>
  <c r="R405" s="1"/>
  <c r="I405"/>
  <c r="S405" s="1"/>
  <c r="J405"/>
  <c r="T405" s="1"/>
  <c r="G184"/>
  <c r="H184"/>
  <c r="R184" s="1"/>
  <c r="I184"/>
  <c r="S184" s="1"/>
  <c r="J184"/>
  <c r="T184" s="1"/>
  <c r="G112"/>
  <c r="H112"/>
  <c r="R112" s="1"/>
  <c r="I112"/>
  <c r="S112" s="1"/>
  <c r="J112"/>
  <c r="T112" s="1"/>
  <c r="G64"/>
  <c r="H64"/>
  <c r="R64" s="1"/>
  <c r="I64"/>
  <c r="S64" s="1"/>
  <c r="J64"/>
  <c r="T64" s="1"/>
  <c r="G108"/>
  <c r="H108"/>
  <c r="R108" s="1"/>
  <c r="I108"/>
  <c r="S108" s="1"/>
  <c r="J108"/>
  <c r="T108" s="1"/>
  <c r="G74"/>
  <c r="H74"/>
  <c r="R74" s="1"/>
  <c r="I74"/>
  <c r="S74" s="1"/>
  <c r="J74"/>
  <c r="T74" s="1"/>
  <c r="G410"/>
  <c r="H410"/>
  <c r="R410" s="1"/>
  <c r="I410"/>
  <c r="S410" s="1"/>
  <c r="J410"/>
  <c r="T410" s="1"/>
  <c r="G220"/>
  <c r="H220"/>
  <c r="R220" s="1"/>
  <c r="I220"/>
  <c r="S220" s="1"/>
  <c r="J220"/>
  <c r="T220" s="1"/>
  <c r="G466"/>
  <c r="H466"/>
  <c r="R466" s="1"/>
  <c r="I466"/>
  <c r="S466" s="1"/>
  <c r="J466"/>
  <c r="T466" s="1"/>
  <c r="G545"/>
  <c r="H545"/>
  <c r="R545" s="1"/>
  <c r="I545"/>
  <c r="S545" s="1"/>
  <c r="J545"/>
  <c r="T545" s="1"/>
  <c r="G328"/>
  <c r="H328"/>
  <c r="R328" s="1"/>
  <c r="I328"/>
  <c r="S328" s="1"/>
  <c r="J328"/>
  <c r="T328" s="1"/>
  <c r="G190"/>
  <c r="H190"/>
  <c r="R190" s="1"/>
  <c r="I190"/>
  <c r="S190" s="1"/>
  <c r="J190"/>
  <c r="T190" s="1"/>
  <c r="G214"/>
  <c r="H214"/>
  <c r="R214" s="1"/>
  <c r="I214"/>
  <c r="S214" s="1"/>
  <c r="J214"/>
  <c r="T214" s="1"/>
  <c r="G48"/>
  <c r="H48"/>
  <c r="R48" s="1"/>
  <c r="I48"/>
  <c r="S48" s="1"/>
  <c r="J48"/>
  <c r="T48" s="1"/>
  <c r="G359"/>
  <c r="H359"/>
  <c r="R359" s="1"/>
  <c r="I359"/>
  <c r="S359" s="1"/>
  <c r="J359"/>
  <c r="T359" s="1"/>
  <c r="G127"/>
  <c r="H127"/>
  <c r="R127" s="1"/>
  <c r="I127"/>
  <c r="S127" s="1"/>
  <c r="J127"/>
  <c r="T127" s="1"/>
  <c r="G510"/>
  <c r="H510"/>
  <c r="R510" s="1"/>
  <c r="I510"/>
  <c r="S510" s="1"/>
  <c r="J510"/>
  <c r="T510" s="1"/>
  <c r="G143"/>
  <c r="H143"/>
  <c r="R143" s="1"/>
  <c r="I143"/>
  <c r="S143" s="1"/>
  <c r="J143"/>
  <c r="T143" s="1"/>
  <c r="G485"/>
  <c r="H485"/>
  <c r="R485" s="1"/>
  <c r="I485"/>
  <c r="S485" s="1"/>
  <c r="J485"/>
  <c r="T485" s="1"/>
  <c r="G363"/>
  <c r="H363"/>
  <c r="R363" s="1"/>
  <c r="I363"/>
  <c r="S363" s="1"/>
  <c r="J363"/>
  <c r="T363" s="1"/>
  <c r="G369"/>
  <c r="H369"/>
  <c r="R369" s="1"/>
  <c r="I369"/>
  <c r="S369" s="1"/>
  <c r="J369"/>
  <c r="T369" s="1"/>
  <c r="G67"/>
  <c r="H67"/>
  <c r="R67" s="1"/>
  <c r="I67"/>
  <c r="S67" s="1"/>
  <c r="J67"/>
  <c r="T67" s="1"/>
  <c r="G275"/>
  <c r="H275"/>
  <c r="R275" s="1"/>
  <c r="I275"/>
  <c r="S275" s="1"/>
  <c r="J275"/>
  <c r="T275" s="1"/>
  <c r="G383"/>
  <c r="H383"/>
  <c r="R383" s="1"/>
  <c r="I383"/>
  <c r="S383" s="1"/>
  <c r="J383"/>
  <c r="G23"/>
  <c r="H23"/>
  <c r="R23" s="1"/>
  <c r="I23"/>
  <c r="S23" s="1"/>
  <c r="J23"/>
  <c r="T23" s="1"/>
  <c r="G622"/>
  <c r="H622"/>
  <c r="R622" s="1"/>
  <c r="I622"/>
  <c r="S622" s="1"/>
  <c r="J622"/>
  <c r="T622" s="1"/>
  <c r="G280"/>
  <c r="H280"/>
  <c r="R280" s="1"/>
  <c r="I280"/>
  <c r="S280" s="1"/>
  <c r="J280"/>
  <c r="T280" s="1"/>
  <c r="G302"/>
  <c r="H302"/>
  <c r="R302" s="1"/>
  <c r="I302"/>
  <c r="S302" s="1"/>
  <c r="J302"/>
  <c r="T302" s="1"/>
  <c r="G469"/>
  <c r="H469"/>
  <c r="R469" s="1"/>
  <c r="I469"/>
  <c r="S469" s="1"/>
  <c r="J469"/>
  <c r="T469" s="1"/>
  <c r="G662"/>
  <c r="H662"/>
  <c r="R662" s="1"/>
  <c r="I662"/>
  <c r="S662" s="1"/>
  <c r="J662"/>
  <c r="T662" s="1"/>
  <c r="G303"/>
  <c r="H303"/>
  <c r="R303" s="1"/>
  <c r="I303"/>
  <c r="S303" s="1"/>
  <c r="J303"/>
  <c r="T303" s="1"/>
  <c r="G687"/>
  <c r="H687"/>
  <c r="R687" s="1"/>
  <c r="I687"/>
  <c r="S687" s="1"/>
  <c r="J687"/>
  <c r="T687" s="1"/>
  <c r="G229"/>
  <c r="H229"/>
  <c r="R229" s="1"/>
  <c r="I229"/>
  <c r="S229" s="1"/>
  <c r="J229"/>
  <c r="T229" s="1"/>
  <c r="G461"/>
  <c r="H461"/>
  <c r="R461" s="1"/>
  <c r="I461"/>
  <c r="S461" s="1"/>
  <c r="J461"/>
  <c r="T461" s="1"/>
  <c r="G244"/>
  <c r="H244"/>
  <c r="R244" s="1"/>
  <c r="I244"/>
  <c r="S244" s="1"/>
  <c r="J244"/>
  <c r="T244" s="1"/>
  <c r="G523"/>
  <c r="H523"/>
  <c r="R523" s="1"/>
  <c r="I523"/>
  <c r="S523" s="1"/>
  <c r="J523"/>
  <c r="T523" s="1"/>
  <c r="G290"/>
  <c r="H290"/>
  <c r="R290" s="1"/>
  <c r="I290"/>
  <c r="S290" s="1"/>
  <c r="J290"/>
  <c r="T290" s="1"/>
  <c r="G319"/>
  <c r="H319"/>
  <c r="R319" s="1"/>
  <c r="I319"/>
  <c r="S319" s="1"/>
  <c r="J319"/>
  <c r="T319" s="1"/>
  <c r="G451"/>
  <c r="H451"/>
  <c r="R451" s="1"/>
  <c r="I451"/>
  <c r="S451" s="1"/>
  <c r="J451"/>
  <c r="T451" s="1"/>
  <c r="G253"/>
  <c r="H253"/>
  <c r="R253" s="1"/>
  <c r="I253"/>
  <c r="S253" s="1"/>
  <c r="J253"/>
  <c r="T253" s="1"/>
  <c r="G367"/>
  <c r="H367"/>
  <c r="R367" s="1"/>
  <c r="I367"/>
  <c r="S367" s="1"/>
  <c r="J367"/>
  <c r="T367" s="1"/>
  <c r="G134"/>
  <c r="H134"/>
  <c r="R134" s="1"/>
  <c r="I134"/>
  <c r="S134" s="1"/>
  <c r="J134"/>
  <c r="T134" s="1"/>
  <c r="G39"/>
  <c r="H39"/>
  <c r="R39" s="1"/>
  <c r="I39"/>
  <c r="S39" s="1"/>
  <c r="J39"/>
  <c r="T39" s="1"/>
  <c r="G407"/>
  <c r="H407"/>
  <c r="R407" s="1"/>
  <c r="I407"/>
  <c r="S407" s="1"/>
  <c r="J407"/>
  <c r="T407" s="1"/>
  <c r="G92"/>
  <c r="H92"/>
  <c r="R92" s="1"/>
  <c r="I92"/>
  <c r="S92" s="1"/>
  <c r="J92"/>
  <c r="T92" s="1"/>
  <c r="G261"/>
  <c r="H261"/>
  <c r="R261" s="1"/>
  <c r="I261"/>
  <c r="S261" s="1"/>
  <c r="J261"/>
  <c r="T261" s="1"/>
  <c r="G333"/>
  <c r="H333"/>
  <c r="R333" s="1"/>
  <c r="I333"/>
  <c r="S333" s="1"/>
  <c r="J333"/>
  <c r="T333" s="1"/>
  <c r="G27"/>
  <c r="H27"/>
  <c r="R27" s="1"/>
  <c r="I27"/>
  <c r="S27" s="1"/>
  <c r="J27"/>
  <c r="T27" s="1"/>
  <c r="G612"/>
  <c r="H612"/>
  <c r="R612" s="1"/>
  <c r="I612"/>
  <c r="S612" s="1"/>
  <c r="J612"/>
  <c r="T612" s="1"/>
  <c r="G6"/>
  <c r="H6"/>
  <c r="R6" s="1"/>
  <c r="I6"/>
  <c r="S6" s="1"/>
  <c r="J6"/>
  <c r="T6" s="1"/>
  <c r="G51"/>
  <c r="H51"/>
  <c r="R51" s="1"/>
  <c r="I51"/>
  <c r="S51" s="1"/>
  <c r="J51"/>
  <c r="T51" s="1"/>
  <c r="G390"/>
  <c r="H390"/>
  <c r="R390" s="1"/>
  <c r="I390"/>
  <c r="S390" s="1"/>
  <c r="J390"/>
  <c r="T390" s="1"/>
  <c r="G511"/>
  <c r="H511"/>
  <c r="R511" s="1"/>
  <c r="I511"/>
  <c r="S511" s="1"/>
  <c r="J511"/>
  <c r="T511" s="1"/>
  <c r="G652"/>
  <c r="H652"/>
  <c r="R652" s="1"/>
  <c r="I652"/>
  <c r="S652" s="1"/>
  <c r="J652"/>
  <c r="T652" s="1"/>
  <c r="G413"/>
  <c r="H413"/>
  <c r="R413" s="1"/>
  <c r="I413"/>
  <c r="S413" s="1"/>
  <c r="J413"/>
  <c r="T413" s="1"/>
  <c r="G167"/>
  <c r="H167"/>
  <c r="R167" s="1"/>
  <c r="I167"/>
  <c r="S167" s="1"/>
  <c r="J167"/>
  <c r="T167" s="1"/>
  <c r="G98"/>
  <c r="H98"/>
  <c r="R98" s="1"/>
  <c r="I98"/>
  <c r="S98" s="1"/>
  <c r="J98"/>
  <c r="T98" s="1"/>
  <c r="G567"/>
  <c r="H567"/>
  <c r="R567" s="1"/>
  <c r="I567"/>
  <c r="S567" s="1"/>
  <c r="J567"/>
  <c r="T567" s="1"/>
  <c r="G445"/>
  <c r="H445"/>
  <c r="R445" s="1"/>
  <c r="I445"/>
  <c r="S445" s="1"/>
  <c r="J445"/>
  <c r="T445" s="1"/>
  <c r="G590"/>
  <c r="H590"/>
  <c r="R590" s="1"/>
  <c r="I590"/>
  <c r="S590" s="1"/>
  <c r="J590"/>
  <c r="T590" s="1"/>
  <c r="G256"/>
  <c r="H256"/>
  <c r="R256" s="1"/>
  <c r="I256"/>
  <c r="S256" s="1"/>
  <c r="J256"/>
  <c r="T256" s="1"/>
  <c r="G458"/>
  <c r="H458"/>
  <c r="R458" s="1"/>
  <c r="I458"/>
  <c r="S458" s="1"/>
  <c r="J458"/>
  <c r="T458" s="1"/>
  <c r="G605"/>
  <c r="H605"/>
  <c r="R605" s="1"/>
  <c r="I605"/>
  <c r="S605" s="1"/>
  <c r="J605"/>
  <c r="T605" s="1"/>
  <c r="G207"/>
  <c r="H207"/>
  <c r="R207" s="1"/>
  <c r="I207"/>
  <c r="S207" s="1"/>
  <c r="J207"/>
  <c r="T207" s="1"/>
  <c r="G476"/>
  <c r="H476"/>
  <c r="R476" s="1"/>
  <c r="I476"/>
  <c r="S476" s="1"/>
  <c r="J476"/>
  <c r="T476" s="1"/>
  <c r="G446"/>
  <c r="H446"/>
  <c r="R446" s="1"/>
  <c r="I446"/>
  <c r="S446" s="1"/>
  <c r="J446"/>
  <c r="T446" s="1"/>
  <c r="G506"/>
  <c r="H506"/>
  <c r="R506" s="1"/>
  <c r="I506"/>
  <c r="S506" s="1"/>
  <c r="J506"/>
  <c r="T506" s="1"/>
  <c r="G450"/>
  <c r="H450"/>
  <c r="R450" s="1"/>
  <c r="I450"/>
  <c r="S450" s="1"/>
  <c r="J450"/>
  <c r="T450" s="1"/>
  <c r="G102"/>
  <c r="H102"/>
  <c r="R102" s="1"/>
  <c r="I102"/>
  <c r="S102" s="1"/>
  <c r="J102"/>
  <c r="T102" s="1"/>
  <c r="G682"/>
  <c r="H682"/>
  <c r="R682" s="1"/>
  <c r="I682"/>
  <c r="S682" s="1"/>
  <c r="J682"/>
  <c r="T682" s="1"/>
  <c r="G358"/>
  <c r="H358"/>
  <c r="R358" s="1"/>
  <c r="I358"/>
  <c r="S358" s="1"/>
  <c r="J358"/>
  <c r="T358" s="1"/>
  <c r="G636"/>
  <c r="H636"/>
  <c r="R636" s="1"/>
  <c r="I636"/>
  <c r="S636" s="1"/>
  <c r="J636"/>
  <c r="T636" s="1"/>
  <c r="G218"/>
  <c r="H218"/>
  <c r="R218" s="1"/>
  <c r="I218"/>
  <c r="S218" s="1"/>
  <c r="J218"/>
  <c r="T218" s="1"/>
  <c r="G519"/>
  <c r="H519"/>
  <c r="R519" s="1"/>
  <c r="I519"/>
  <c r="S519" s="1"/>
  <c r="J519"/>
  <c r="T519" s="1"/>
  <c r="G403"/>
  <c r="H403"/>
  <c r="R403" s="1"/>
  <c r="I403"/>
  <c r="S403" s="1"/>
  <c r="J403"/>
  <c r="T403" s="1"/>
  <c r="G667"/>
  <c r="H667"/>
  <c r="R667" s="1"/>
  <c r="I667"/>
  <c r="S667" s="1"/>
  <c r="J667"/>
  <c r="T667" s="1"/>
  <c r="G680"/>
  <c r="H680"/>
  <c r="R680" s="1"/>
  <c r="I680"/>
  <c r="S680" s="1"/>
  <c r="J680"/>
  <c r="T680" s="1"/>
  <c r="G594"/>
  <c r="H594"/>
  <c r="R594" s="1"/>
  <c r="I594"/>
  <c r="S594" s="1"/>
  <c r="J594"/>
  <c r="T594" s="1"/>
  <c r="G460"/>
  <c r="H460"/>
  <c r="R460" s="1"/>
  <c r="I460"/>
  <c r="S460" s="1"/>
  <c r="J460"/>
  <c r="T460" s="1"/>
  <c r="G591"/>
  <c r="H591"/>
  <c r="R591" s="1"/>
  <c r="I591"/>
  <c r="S591" s="1"/>
  <c r="J591"/>
  <c r="T591" s="1"/>
  <c r="G643"/>
  <c r="H643"/>
  <c r="R643" s="1"/>
  <c r="I643"/>
  <c r="S643" s="1"/>
  <c r="J643"/>
  <c r="T643" s="1"/>
  <c r="G254"/>
  <c r="H254"/>
  <c r="R254" s="1"/>
  <c r="I254"/>
  <c r="S254" s="1"/>
  <c r="J254"/>
  <c r="T254" s="1"/>
  <c r="G46"/>
  <c r="H46"/>
  <c r="R46" s="1"/>
  <c r="I46"/>
  <c r="S46" s="1"/>
  <c r="J46"/>
  <c r="T46" s="1"/>
  <c r="G502"/>
  <c r="H502"/>
  <c r="R502" s="1"/>
  <c r="I502"/>
  <c r="S502" s="1"/>
  <c r="J502"/>
  <c r="T502" s="1"/>
  <c r="G337"/>
  <c r="H337"/>
  <c r="R337" s="1"/>
  <c r="I337"/>
  <c r="S337" s="1"/>
  <c r="J337"/>
  <c r="T337" s="1"/>
  <c r="G236"/>
  <c r="H236"/>
  <c r="R236" s="1"/>
  <c r="I236"/>
  <c r="S236" s="1"/>
  <c r="J236"/>
  <c r="T236" s="1"/>
  <c r="G235"/>
  <c r="H235"/>
  <c r="R235" s="1"/>
  <c r="I235"/>
  <c r="S235" s="1"/>
  <c r="J235"/>
  <c r="T235" s="1"/>
  <c r="G139"/>
  <c r="H139"/>
  <c r="R139" s="1"/>
  <c r="I139"/>
  <c r="S139" s="1"/>
  <c r="J139"/>
  <c r="T139" s="1"/>
  <c r="G546"/>
  <c r="H546"/>
  <c r="R546" s="1"/>
  <c r="I546"/>
  <c r="S546" s="1"/>
  <c r="J546"/>
  <c r="T546" s="1"/>
  <c r="G370"/>
  <c r="H370"/>
  <c r="R370" s="1"/>
  <c r="I370"/>
  <c r="S370" s="1"/>
  <c r="J370"/>
  <c r="T370" s="1"/>
  <c r="G211"/>
  <c r="H211"/>
  <c r="R211" s="1"/>
  <c r="I211"/>
  <c r="S211" s="1"/>
  <c r="J211"/>
  <c r="T211" s="1"/>
  <c r="G416"/>
  <c r="H416"/>
  <c r="R416" s="1"/>
  <c r="I416"/>
  <c r="S416" s="1"/>
  <c r="J416"/>
  <c r="T416" s="1"/>
  <c r="G172"/>
  <c r="H172"/>
  <c r="R172" s="1"/>
  <c r="I172"/>
  <c r="S172" s="1"/>
  <c r="J172"/>
  <c r="T172" s="1"/>
  <c r="G386"/>
  <c r="H386"/>
  <c r="R386" s="1"/>
  <c r="I386"/>
  <c r="S386" s="1"/>
  <c r="J386"/>
  <c r="T386" s="1"/>
  <c r="G397"/>
  <c r="H397"/>
  <c r="R397" s="1"/>
  <c r="I397"/>
  <c r="S397" s="1"/>
  <c r="J397"/>
  <c r="T397" s="1"/>
  <c r="G171"/>
  <c r="H171"/>
  <c r="R171" s="1"/>
  <c r="I171"/>
  <c r="S171" s="1"/>
  <c r="J171"/>
  <c r="T171" s="1"/>
  <c r="G432"/>
  <c r="H432"/>
  <c r="R432" s="1"/>
  <c r="I432"/>
  <c r="S432" s="1"/>
  <c r="J432"/>
  <c r="T432" s="1"/>
  <c r="G137"/>
  <c r="H137"/>
  <c r="R137" s="1"/>
  <c r="I137"/>
  <c r="S137" s="1"/>
  <c r="J137"/>
  <c r="T137" s="1"/>
  <c r="G110"/>
  <c r="H110"/>
  <c r="R110" s="1"/>
  <c r="I110"/>
  <c r="S110" s="1"/>
  <c r="J110"/>
  <c r="T110" s="1"/>
  <c r="G601"/>
  <c r="H601"/>
  <c r="R601" s="1"/>
  <c r="I601"/>
  <c r="S601" s="1"/>
  <c r="J601"/>
  <c r="T601" s="1"/>
  <c r="G462"/>
  <c r="H462"/>
  <c r="R462" s="1"/>
  <c r="I462"/>
  <c r="S462" s="1"/>
  <c r="J462"/>
  <c r="T462" s="1"/>
  <c r="G247"/>
  <c r="H247"/>
  <c r="R247" s="1"/>
  <c r="I247"/>
  <c r="S247" s="1"/>
  <c r="J247"/>
  <c r="T247" s="1"/>
  <c r="G421"/>
  <c r="H421"/>
  <c r="R421" s="1"/>
  <c r="I421"/>
  <c r="S421" s="1"/>
  <c r="J421"/>
  <c r="T421" s="1"/>
  <c r="G430"/>
  <c r="H430"/>
  <c r="R430" s="1"/>
  <c r="I430"/>
  <c r="S430" s="1"/>
  <c r="J430"/>
  <c r="T430" s="1"/>
  <c r="G448"/>
  <c r="H448"/>
  <c r="R448" s="1"/>
  <c r="I448"/>
  <c r="S448" s="1"/>
  <c r="J448"/>
  <c r="T448" s="1"/>
  <c r="G62"/>
  <c r="H62"/>
  <c r="R62" s="1"/>
  <c r="I62"/>
  <c r="S62" s="1"/>
  <c r="J62"/>
  <c r="T62" s="1"/>
  <c r="G177"/>
  <c r="H177"/>
  <c r="R177" s="1"/>
  <c r="I177"/>
  <c r="S177" s="1"/>
  <c r="J177"/>
  <c r="T177" s="1"/>
  <c r="G7"/>
  <c r="H7"/>
  <c r="R7" s="1"/>
  <c r="I7"/>
  <c r="S7" s="1"/>
  <c r="J7"/>
  <c r="T7" s="1"/>
  <c r="G13"/>
  <c r="H13"/>
  <c r="R13" s="1"/>
  <c r="I13"/>
  <c r="S13" s="1"/>
  <c r="J13"/>
  <c r="T13" s="1"/>
  <c r="G68"/>
  <c r="H68"/>
  <c r="R68" s="1"/>
  <c r="I68"/>
  <c r="S68" s="1"/>
  <c r="J68"/>
  <c r="T68" s="1"/>
  <c r="G515"/>
  <c r="H515"/>
  <c r="R515" s="1"/>
  <c r="I515"/>
  <c r="S515" s="1"/>
  <c r="J515"/>
  <c r="T515" s="1"/>
  <c r="G202"/>
  <c r="H202"/>
  <c r="R202" s="1"/>
  <c r="I202"/>
  <c r="S202" s="1"/>
  <c r="J202"/>
  <c r="T202" s="1"/>
  <c r="G473"/>
  <c r="H473"/>
  <c r="R473" s="1"/>
  <c r="I473"/>
  <c r="S473" s="1"/>
  <c r="J473"/>
  <c r="T473" s="1"/>
  <c r="G596"/>
  <c r="H596"/>
  <c r="R596" s="1"/>
  <c r="I596"/>
  <c r="S596" s="1"/>
  <c r="J596"/>
  <c r="T596" s="1"/>
  <c r="G82"/>
  <c r="H82"/>
  <c r="R82" s="1"/>
  <c r="I82"/>
  <c r="S82" s="1"/>
  <c r="J82"/>
  <c r="T82" s="1"/>
  <c r="G219"/>
  <c r="H219"/>
  <c r="R219" s="1"/>
  <c r="I219"/>
  <c r="S219" s="1"/>
  <c r="J219"/>
  <c r="T219" s="1"/>
  <c r="G37"/>
  <c r="H37"/>
  <c r="R37" s="1"/>
  <c r="I37"/>
  <c r="S37" s="1"/>
  <c r="J37"/>
  <c r="T37" s="1"/>
  <c r="G325"/>
  <c r="H325"/>
  <c r="R325" s="1"/>
  <c r="I325"/>
  <c r="S325" s="1"/>
  <c r="J325"/>
  <c r="T325" s="1"/>
  <c r="G676"/>
  <c r="H676"/>
  <c r="R676" s="1"/>
  <c r="I676"/>
  <c r="S676" s="1"/>
  <c r="J676"/>
  <c r="T676" s="1"/>
  <c r="G684"/>
  <c r="H684"/>
  <c r="R684" s="1"/>
  <c r="I684"/>
  <c r="S684" s="1"/>
  <c r="J684"/>
  <c r="T684" s="1"/>
  <c r="G654"/>
  <c r="H654"/>
  <c r="R654" s="1"/>
  <c r="I654"/>
  <c r="S654" s="1"/>
  <c r="J654"/>
  <c r="T654" s="1"/>
  <c r="G655"/>
  <c r="H655"/>
  <c r="R655" s="1"/>
  <c r="I655"/>
  <c r="S655" s="1"/>
  <c r="J655"/>
  <c r="T655" s="1"/>
  <c r="G672"/>
  <c r="H672"/>
  <c r="R672" s="1"/>
  <c r="I672"/>
  <c r="S672" s="1"/>
  <c r="J672"/>
  <c r="T672" s="1"/>
  <c r="G649"/>
  <c r="H649"/>
  <c r="R649" s="1"/>
  <c r="I649"/>
  <c r="S649" s="1"/>
  <c r="J649"/>
  <c r="T649" s="1"/>
  <c r="G631"/>
  <c r="H631"/>
  <c r="R631" s="1"/>
  <c r="I631"/>
  <c r="S631" s="1"/>
  <c r="J631"/>
  <c r="T631" s="1"/>
  <c r="G660"/>
  <c r="H660"/>
  <c r="R660" s="1"/>
  <c r="I660"/>
  <c r="S660" s="1"/>
  <c r="J660"/>
  <c r="T660" s="1"/>
  <c r="G603"/>
  <c r="H603"/>
  <c r="R603" s="1"/>
  <c r="I603"/>
  <c r="S603" s="1"/>
  <c r="J603"/>
  <c r="T603" s="1"/>
  <c r="G681"/>
  <c r="H681"/>
  <c r="R681" s="1"/>
  <c r="I681"/>
  <c r="S681" s="1"/>
  <c r="J681"/>
  <c r="T681" s="1"/>
  <c r="G671"/>
  <c r="H671"/>
  <c r="R671" s="1"/>
  <c r="I671"/>
  <c r="S671" s="1"/>
  <c r="J671"/>
  <c r="T671" s="1"/>
  <c r="G656"/>
  <c r="H656"/>
  <c r="R656" s="1"/>
  <c r="I656"/>
  <c r="S656" s="1"/>
  <c r="J656"/>
  <c r="T656" s="1"/>
  <c r="G689"/>
  <c r="H689"/>
  <c r="R689" s="1"/>
  <c r="I689"/>
  <c r="S689" s="1"/>
  <c r="J689"/>
  <c r="T689" s="1"/>
  <c r="G221"/>
  <c r="H221"/>
  <c r="R221" s="1"/>
  <c r="I221"/>
  <c r="S221" s="1"/>
  <c r="J221"/>
  <c r="T221" s="1"/>
  <c r="G224"/>
  <c r="H224"/>
  <c r="R224" s="1"/>
  <c r="I224"/>
  <c r="S224" s="1"/>
  <c r="J224"/>
  <c r="T224" s="1"/>
  <c r="G225"/>
  <c r="H225"/>
  <c r="R225" s="1"/>
  <c r="I225"/>
  <c r="S225" s="1"/>
  <c r="J225"/>
  <c r="T225" s="1"/>
  <c r="G226"/>
  <c r="H226"/>
  <c r="R226" s="1"/>
  <c r="I226"/>
  <c r="S226" s="1"/>
  <c r="J226"/>
  <c r="T226" s="1"/>
  <c r="G228"/>
  <c r="H228"/>
  <c r="R228" s="1"/>
  <c r="I228"/>
  <c r="S228" s="1"/>
  <c r="J228"/>
  <c r="T228" s="1"/>
  <c r="G576"/>
  <c r="H576"/>
  <c r="R576" s="1"/>
  <c r="I576"/>
  <c r="S576" s="1"/>
  <c r="J576"/>
  <c r="T576" s="1"/>
  <c r="G477"/>
  <c r="H477"/>
  <c r="R477" s="1"/>
  <c r="I477"/>
  <c r="S477" s="1"/>
  <c r="J477"/>
  <c r="T477" s="1"/>
  <c r="J629"/>
  <c r="T629" s="1"/>
  <c r="I629"/>
  <c r="S629" s="1"/>
  <c r="H629"/>
  <c r="R629" s="1"/>
  <c r="G629"/>
  <c r="T396"/>
  <c r="T374"/>
  <c r="T309"/>
  <c r="T32"/>
  <c r="T9"/>
  <c r="T252"/>
  <c r="T111"/>
  <c r="T520"/>
  <c r="T424"/>
  <c r="T587"/>
  <c r="T584"/>
  <c r="T241"/>
  <c r="T438"/>
  <c r="T437"/>
  <c r="T646"/>
  <c r="T115"/>
  <c r="T463"/>
  <c r="T12"/>
  <c r="T295"/>
  <c r="T383"/>
  <c r="R570"/>
  <c r="R305"/>
  <c r="R336"/>
  <c r="R286"/>
  <c r="R393"/>
  <c r="R32"/>
  <c r="R85"/>
  <c r="R486"/>
  <c r="R252"/>
  <c r="R124"/>
  <c r="R595"/>
  <c r="R520"/>
  <c r="R165"/>
  <c r="R297"/>
  <c r="R560"/>
  <c r="R474"/>
  <c r="R15"/>
  <c r="R304"/>
  <c r="R554"/>
  <c r="R243"/>
  <c r="R483"/>
  <c r="R521"/>
  <c r="P221"/>
  <c r="T26"/>
  <c r="T84"/>
  <c r="T147"/>
  <c r="T93"/>
  <c r="T94"/>
  <c r="T336"/>
  <c r="T324"/>
  <c r="T251"/>
  <c r="T130"/>
  <c r="T292"/>
  <c r="T90"/>
  <c r="T114"/>
  <c r="T158"/>
  <c r="T340"/>
  <c r="T279"/>
  <c r="T308"/>
  <c r="T174"/>
  <c r="T297"/>
  <c r="T88"/>
  <c r="T264"/>
  <c r="T100"/>
  <c r="T398"/>
  <c r="T439"/>
  <c r="T431"/>
  <c r="T138"/>
  <c r="T332"/>
  <c r="T459"/>
  <c r="T356"/>
  <c r="T373"/>
  <c r="T335"/>
  <c r="T481"/>
  <c r="T357"/>
  <c r="T270"/>
  <c r="T535"/>
  <c r="T109"/>
  <c r="T536"/>
  <c r="T547"/>
  <c r="T365"/>
  <c r="T286"/>
  <c r="T378"/>
  <c r="T288"/>
  <c r="T557"/>
  <c r="T620"/>
  <c r="T571"/>
  <c r="T602"/>
  <c r="T548"/>
  <c r="T659"/>
  <c r="T599"/>
  <c r="T561"/>
  <c r="T658"/>
  <c r="T628"/>
  <c r="T648"/>
  <c r="T673"/>
  <c r="T647"/>
  <c r="T688"/>
  <c r="S87"/>
  <c r="S625"/>
  <c r="R690"/>
  <c r="R26"/>
  <c r="R84"/>
  <c r="R136"/>
  <c r="R87"/>
  <c r="R4"/>
  <c r="R187"/>
  <c r="R57"/>
  <c r="R360"/>
  <c r="R103"/>
  <c r="R292"/>
  <c r="R90"/>
  <c r="R115"/>
  <c r="R234"/>
  <c r="R206"/>
  <c r="R117"/>
  <c r="R342"/>
  <c r="R194"/>
  <c r="R195"/>
  <c r="R174"/>
  <c r="R327"/>
  <c r="R160"/>
  <c r="R78"/>
  <c r="R300"/>
  <c r="R198"/>
  <c r="R162"/>
  <c r="R351"/>
  <c r="R199"/>
  <c r="R163"/>
  <c r="R518"/>
  <c r="R151"/>
  <c r="R266"/>
  <c r="R368"/>
  <c r="R478"/>
  <c r="R353"/>
  <c r="R412"/>
  <c r="R223"/>
  <c r="R133"/>
  <c r="R372"/>
  <c r="R138"/>
  <c r="R213"/>
  <c r="R584"/>
  <c r="R179"/>
  <c r="R269"/>
  <c r="R402"/>
  <c r="R216"/>
  <c r="R63"/>
  <c r="R356"/>
  <c r="R417"/>
  <c r="R495"/>
  <c r="R189"/>
  <c r="R470"/>
  <c r="R321"/>
  <c r="R322"/>
  <c r="R553"/>
  <c r="R181"/>
  <c r="R488"/>
  <c r="R248"/>
  <c r="R535"/>
  <c r="R503"/>
  <c r="R527"/>
  <c r="R106"/>
  <c r="R41"/>
  <c r="R536"/>
  <c r="R526"/>
  <c r="R547"/>
  <c r="R514"/>
  <c r="R525"/>
  <c r="R362"/>
  <c r="R618"/>
  <c r="R504"/>
  <c r="R437"/>
  <c r="R375"/>
  <c r="R480"/>
  <c r="R463"/>
  <c r="R493"/>
  <c r="R509"/>
  <c r="R623"/>
  <c r="R579"/>
  <c r="R500"/>
  <c r="R585"/>
  <c r="R552"/>
  <c r="R602"/>
  <c r="R578"/>
  <c r="R528"/>
  <c r="R563"/>
  <c r="R565"/>
  <c r="R645"/>
  <c r="R556"/>
  <c r="R661"/>
  <c r="R608"/>
  <c r="R564"/>
  <c r="R668"/>
  <c r="R646"/>
  <c r="R658"/>
  <c r="R617"/>
  <c r="R628"/>
  <c r="R613"/>
  <c r="R648"/>
  <c r="R673"/>
  <c r="R650"/>
  <c r="R647"/>
  <c r="R675"/>
  <c r="U221"/>
  <c r="V221"/>
  <c r="W221"/>
  <c r="X221"/>
  <c r="P224"/>
  <c r="U224"/>
  <c r="V224"/>
  <c r="W224"/>
  <c r="X224"/>
  <c r="P225"/>
  <c r="U225"/>
  <c r="V225"/>
  <c r="W225"/>
  <c r="X225"/>
  <c r="P226"/>
  <c r="U226"/>
  <c r="V226"/>
  <c r="W226"/>
  <c r="X226"/>
  <c r="P228"/>
  <c r="U228"/>
  <c r="V228"/>
  <c r="W228"/>
  <c r="X228"/>
  <c r="X576"/>
  <c r="X477"/>
  <c r="X678"/>
  <c r="X658"/>
  <c r="X49"/>
  <c r="X339"/>
  <c r="X270"/>
  <c r="X435"/>
  <c r="X625"/>
  <c r="X470"/>
  <c r="X570"/>
  <c r="X322"/>
  <c r="X187"/>
  <c r="X216"/>
  <c r="X522"/>
  <c r="X350"/>
  <c r="X70"/>
  <c r="X571"/>
  <c r="X396"/>
  <c r="X575"/>
  <c r="X530"/>
  <c r="X395"/>
  <c r="X418"/>
  <c r="X588"/>
  <c r="X113"/>
  <c r="X264"/>
  <c r="X335"/>
  <c r="X561"/>
  <c r="X305"/>
  <c r="X133"/>
  <c r="X130"/>
  <c r="X675"/>
  <c r="X457"/>
  <c r="X427"/>
  <c r="X551"/>
  <c r="X72"/>
  <c r="X599"/>
  <c r="X439"/>
  <c r="X336"/>
  <c r="X535"/>
  <c r="X164"/>
  <c r="X513"/>
  <c r="X400"/>
  <c r="X52"/>
  <c r="X374"/>
  <c r="X331"/>
  <c r="X151"/>
  <c r="X579"/>
  <c r="X505"/>
  <c r="X362"/>
  <c r="X674"/>
  <c r="X509"/>
  <c r="X286"/>
  <c r="X495"/>
  <c r="X610"/>
  <c r="X100"/>
  <c r="X431"/>
  <c r="X619"/>
  <c r="X36"/>
  <c r="X602"/>
  <c r="X309"/>
  <c r="X288"/>
  <c r="X393"/>
  <c r="X342"/>
  <c r="X459"/>
  <c r="X77"/>
  <c r="X25"/>
  <c r="X76"/>
  <c r="X173"/>
  <c r="X465"/>
  <c r="X282"/>
  <c r="X371"/>
  <c r="X648"/>
  <c r="X174"/>
  <c r="X32"/>
  <c r="X208"/>
  <c r="X20"/>
  <c r="X349"/>
  <c r="X503"/>
  <c r="X489"/>
  <c r="X454"/>
  <c r="X90"/>
  <c r="X259"/>
  <c r="X9"/>
  <c r="X85"/>
  <c r="X613"/>
  <c r="X617"/>
  <c r="X455"/>
  <c r="X638"/>
  <c r="X538"/>
  <c r="X53"/>
  <c r="X404"/>
  <c r="X251"/>
  <c r="X66"/>
  <c r="X486"/>
  <c r="X585"/>
  <c r="X11"/>
  <c r="X661"/>
  <c r="X222"/>
  <c r="X103"/>
  <c r="X417"/>
  <c r="X355"/>
  <c r="X481"/>
  <c r="X600"/>
  <c r="X252"/>
  <c r="X123"/>
  <c r="X146"/>
  <c r="X28"/>
  <c r="X592"/>
  <c r="X547"/>
  <c r="X266"/>
  <c r="X526"/>
  <c r="X345"/>
  <c r="X356"/>
  <c r="X124"/>
  <c r="X347"/>
  <c r="X35"/>
  <c r="X611"/>
  <c r="X650"/>
  <c r="X111"/>
  <c r="X609"/>
  <c r="X84"/>
  <c r="X65"/>
  <c r="X57"/>
  <c r="X595"/>
  <c r="X292"/>
  <c r="X423"/>
  <c r="X475"/>
  <c r="X517"/>
  <c r="X191"/>
  <c r="X536"/>
  <c r="X543"/>
  <c r="X491"/>
  <c r="X357"/>
  <c r="X21"/>
  <c r="X527"/>
  <c r="X344"/>
  <c r="X409"/>
  <c r="X456"/>
  <c r="X478"/>
  <c r="X520"/>
  <c r="X683"/>
  <c r="X135"/>
  <c r="X548"/>
  <c r="X94"/>
  <c r="X623"/>
  <c r="X341"/>
  <c r="X468"/>
  <c r="X391"/>
  <c r="X525"/>
  <c r="X376"/>
  <c r="X664"/>
  <c r="X86"/>
  <c r="X234"/>
  <c r="X281"/>
  <c r="X647"/>
  <c r="X196"/>
  <c r="X488"/>
  <c r="X300"/>
  <c r="X379"/>
  <c r="X54"/>
  <c r="X87"/>
  <c r="X165"/>
  <c r="X480"/>
  <c r="X138"/>
  <c r="X691"/>
  <c r="X424"/>
  <c r="X40"/>
  <c r="X283"/>
  <c r="X296"/>
  <c r="X306"/>
  <c r="X153"/>
  <c r="X354"/>
  <c r="X161"/>
  <c r="X157"/>
  <c r="X329"/>
  <c r="X541"/>
  <c r="X199"/>
  <c r="X43"/>
  <c r="X353"/>
  <c r="X297"/>
  <c r="X175"/>
  <c r="X587"/>
  <c r="X26"/>
  <c r="X440"/>
  <c r="X552"/>
  <c r="X320"/>
  <c r="X33"/>
  <c r="X574"/>
  <c r="X128"/>
  <c r="X308"/>
  <c r="X497"/>
  <c r="X492"/>
  <c r="X265"/>
  <c r="X156"/>
  <c r="X504"/>
  <c r="X573"/>
  <c r="X426"/>
  <c r="X287"/>
  <c r="X181"/>
  <c r="X630"/>
  <c r="X584"/>
  <c r="X231"/>
  <c r="X326"/>
  <c r="X560"/>
  <c r="X185"/>
  <c r="X442"/>
  <c r="X159"/>
  <c r="X203"/>
  <c r="X528"/>
  <c r="X361"/>
  <c r="X176"/>
  <c r="X618"/>
  <c r="X653"/>
  <c r="X537"/>
  <c r="X673"/>
  <c r="X534"/>
  <c r="X116"/>
  <c r="X563"/>
  <c r="X372"/>
  <c r="X398"/>
  <c r="X542"/>
  <c r="X394"/>
  <c r="X4"/>
  <c r="X269"/>
  <c r="X78"/>
  <c r="X129"/>
  <c r="X388"/>
  <c r="X250"/>
  <c r="X179"/>
  <c r="X209"/>
  <c r="X608"/>
  <c r="X340"/>
  <c r="X499"/>
  <c r="X392"/>
  <c r="X241"/>
  <c r="X332"/>
  <c r="X163"/>
  <c r="X324"/>
  <c r="X360"/>
  <c r="X121"/>
  <c r="X212"/>
  <c r="X464"/>
  <c r="X5"/>
  <c r="X44"/>
  <c r="X119"/>
  <c r="X149"/>
  <c r="X107"/>
  <c r="X91"/>
  <c r="X217"/>
  <c r="X279"/>
  <c r="X206"/>
  <c r="X474"/>
  <c r="X200"/>
  <c r="X633"/>
  <c r="X668"/>
  <c r="X615"/>
  <c r="X178"/>
  <c r="X368"/>
  <c r="X564"/>
  <c r="X109"/>
  <c r="X63"/>
  <c r="X665"/>
  <c r="X215"/>
  <c r="X634"/>
  <c r="X93"/>
  <c r="X501"/>
  <c r="X685"/>
  <c r="X438"/>
  <c r="X327"/>
  <c r="X132"/>
  <c r="X606"/>
  <c r="X348"/>
  <c r="X583"/>
  <c r="X249"/>
  <c r="X114"/>
  <c r="X581"/>
  <c r="X80"/>
  <c r="X188"/>
  <c r="X375"/>
  <c r="X145"/>
  <c r="X578"/>
  <c r="X531"/>
  <c r="X338"/>
  <c r="X415"/>
  <c r="X213"/>
  <c r="X73"/>
  <c r="X15"/>
  <c r="X29"/>
  <c r="X532"/>
  <c r="X273"/>
  <c r="X50"/>
  <c r="X31"/>
  <c r="X437"/>
  <c r="X230"/>
  <c r="X441"/>
  <c r="X529"/>
  <c r="X690"/>
  <c r="X642"/>
  <c r="X493"/>
  <c r="X433"/>
  <c r="X47"/>
  <c r="X540"/>
  <c r="X271"/>
  <c r="X635"/>
  <c r="X412"/>
  <c r="X467"/>
  <c r="X351"/>
  <c r="X679"/>
  <c r="X245"/>
  <c r="X387"/>
  <c r="X158"/>
  <c r="X169"/>
  <c r="X384"/>
  <c r="X263"/>
  <c r="X500"/>
  <c r="X624"/>
  <c r="X556"/>
  <c r="X385"/>
  <c r="X402"/>
  <c r="X494"/>
  <c r="X210"/>
  <c r="X688"/>
  <c r="X105"/>
  <c r="X304"/>
  <c r="X490"/>
  <c r="X189"/>
  <c r="X646"/>
  <c r="X572"/>
  <c r="X154"/>
  <c r="X620"/>
  <c r="X276"/>
  <c r="X307"/>
  <c r="X160"/>
  <c r="X83"/>
  <c r="X144"/>
  <c r="X58"/>
  <c r="X621"/>
  <c r="X30"/>
  <c r="X14"/>
  <c r="X447"/>
  <c r="X3"/>
  <c r="X539"/>
  <c r="X565"/>
  <c r="X155"/>
  <c r="X223"/>
  <c r="X449"/>
  <c r="X677"/>
  <c r="X452"/>
  <c r="X666"/>
  <c r="X443"/>
  <c r="X106"/>
  <c r="X267"/>
  <c r="X237"/>
  <c r="X487"/>
  <c r="X262"/>
  <c r="X566"/>
  <c r="X61"/>
  <c r="X192"/>
  <c r="X399"/>
  <c r="X425"/>
  <c r="X472"/>
  <c r="X314"/>
  <c r="X8"/>
  <c r="X554"/>
  <c r="X125"/>
  <c r="X645"/>
  <c r="X115"/>
  <c r="X10"/>
  <c r="X598"/>
  <c r="X444"/>
  <c r="X343"/>
  <c r="X79"/>
  <c r="X183"/>
  <c r="X299"/>
  <c r="X321"/>
  <c r="X366"/>
  <c r="X589"/>
  <c r="X365"/>
  <c r="X118"/>
  <c r="X293"/>
  <c r="X607"/>
  <c r="X99"/>
  <c r="X555"/>
  <c r="X586"/>
  <c r="X627"/>
  <c r="X422"/>
  <c r="X56"/>
  <c r="X482"/>
  <c r="X233"/>
  <c r="X373"/>
  <c r="X411"/>
  <c r="X198"/>
  <c r="X16"/>
  <c r="X162"/>
  <c r="X142"/>
  <c r="X59"/>
  <c r="X408"/>
  <c r="X628"/>
  <c r="X549"/>
  <c r="X553"/>
  <c r="X38"/>
  <c r="X152"/>
  <c r="X463"/>
  <c r="X260"/>
  <c r="X89"/>
  <c r="X197"/>
  <c r="X141"/>
  <c r="X593"/>
  <c r="X18"/>
  <c r="X298"/>
  <c r="X313"/>
  <c r="X243"/>
  <c r="X75"/>
  <c r="X568"/>
  <c r="X352"/>
  <c r="X406"/>
  <c r="X559"/>
  <c r="X640"/>
  <c r="X669"/>
  <c r="X117"/>
  <c r="X22"/>
  <c r="X659"/>
  <c r="X291"/>
  <c r="X284"/>
  <c r="X180"/>
  <c r="X420"/>
  <c r="X239"/>
  <c r="X471"/>
  <c r="X580"/>
  <c r="X17"/>
  <c r="X569"/>
  <c r="X136"/>
  <c r="X55"/>
  <c r="X168"/>
  <c r="X195"/>
  <c r="X140"/>
  <c r="X12"/>
  <c r="X97"/>
  <c r="X248"/>
  <c r="X484"/>
  <c r="X346"/>
  <c r="X364"/>
  <c r="X414"/>
  <c r="X101"/>
  <c r="X378"/>
  <c r="X562"/>
  <c r="X639"/>
  <c r="X193"/>
  <c r="X651"/>
  <c r="X238"/>
  <c r="X514"/>
  <c r="X42"/>
  <c r="X88"/>
  <c r="X131"/>
  <c r="X323"/>
  <c r="X147"/>
  <c r="X315"/>
  <c r="X663"/>
  <c r="X240"/>
  <c r="X257"/>
  <c r="X641"/>
  <c r="X258"/>
  <c r="X232"/>
  <c r="X45"/>
  <c r="X436"/>
  <c r="X632"/>
  <c r="X71"/>
  <c r="X317"/>
  <c r="X272"/>
  <c r="X285"/>
  <c r="X507"/>
  <c r="X316"/>
  <c r="X201"/>
  <c r="X479"/>
  <c r="X81"/>
  <c r="X577"/>
  <c r="X508"/>
  <c r="X419"/>
  <c r="X19"/>
  <c r="X558"/>
  <c r="X334"/>
  <c r="X483"/>
  <c r="X381"/>
  <c r="X170"/>
  <c r="X382"/>
  <c r="X182"/>
  <c r="X524"/>
  <c r="X330"/>
  <c r="X434"/>
  <c r="X614"/>
  <c r="X148"/>
  <c r="X186"/>
  <c r="X626"/>
  <c r="X278"/>
  <c r="X295"/>
  <c r="X498"/>
  <c r="X380"/>
  <c r="X318"/>
  <c r="X41"/>
  <c r="X301"/>
  <c r="X496"/>
  <c r="X670"/>
  <c r="X96"/>
  <c r="X205"/>
  <c r="X277"/>
  <c r="X686"/>
  <c r="X204"/>
  <c r="X544"/>
  <c r="X377"/>
  <c r="X69"/>
  <c r="X294"/>
  <c r="X104"/>
  <c r="X24"/>
  <c r="X246"/>
  <c r="X60"/>
  <c r="X616"/>
  <c r="X516"/>
  <c r="X604"/>
  <c r="X533"/>
  <c r="X597"/>
  <c r="X389"/>
  <c r="X126"/>
  <c r="X310"/>
  <c r="X268"/>
  <c r="X428"/>
  <c r="X120"/>
  <c r="X401"/>
  <c r="X637"/>
  <c r="X657"/>
  <c r="X557"/>
  <c r="X453"/>
  <c r="X242"/>
  <c r="X289"/>
  <c r="X194"/>
  <c r="X521"/>
  <c r="X512"/>
  <c r="X166"/>
  <c r="X644"/>
  <c r="X311"/>
  <c r="X122"/>
  <c r="X150"/>
  <c r="X312"/>
  <c r="X95"/>
  <c r="X34"/>
  <c r="X429"/>
  <c r="X550"/>
  <c r="X274"/>
  <c r="X255"/>
  <c r="X518"/>
  <c r="X582"/>
  <c r="X405"/>
  <c r="X184"/>
  <c r="X112"/>
  <c r="X64"/>
  <c r="X108"/>
  <c r="X74"/>
  <c r="X410"/>
  <c r="X220"/>
  <c r="X466"/>
  <c r="X545"/>
  <c r="X328"/>
  <c r="X190"/>
  <c r="X214"/>
  <c r="X48"/>
  <c r="X359"/>
  <c r="X127"/>
  <c r="X510"/>
  <c r="X143"/>
  <c r="X485"/>
  <c r="X363"/>
  <c r="X369"/>
  <c r="X67"/>
  <c r="X275"/>
  <c r="X383"/>
  <c r="X23"/>
  <c r="X622"/>
  <c r="X280"/>
  <c r="X302"/>
  <c r="X469"/>
  <c r="X662"/>
  <c r="X303"/>
  <c r="X687"/>
  <c r="X229"/>
  <c r="X461"/>
  <c r="X244"/>
  <c r="X523"/>
  <c r="X290"/>
  <c r="X319"/>
  <c r="X451"/>
  <c r="X253"/>
  <c r="X367"/>
  <c r="X134"/>
  <c r="X39"/>
  <c r="X407"/>
  <c r="X92"/>
  <c r="X261"/>
  <c r="X333"/>
  <c r="X27"/>
  <c r="X612"/>
  <c r="X6"/>
  <c r="X51"/>
  <c r="X390"/>
  <c r="X511"/>
  <c r="X652"/>
  <c r="X413"/>
  <c r="X167"/>
  <c r="X98"/>
  <c r="X567"/>
  <c r="X445"/>
  <c r="X590"/>
  <c r="X256"/>
  <c r="X458"/>
  <c r="X605"/>
  <c r="X207"/>
  <c r="X476"/>
  <c r="X446"/>
  <c r="X506"/>
  <c r="X450"/>
  <c r="X102"/>
  <c r="X682"/>
  <c r="X358"/>
  <c r="X636"/>
  <c r="X218"/>
  <c r="X519"/>
  <c r="X403"/>
  <c r="X667"/>
  <c r="X680"/>
  <c r="X594"/>
  <c r="X460"/>
  <c r="X591"/>
  <c r="X643"/>
  <c r="X254"/>
  <c r="X46"/>
  <c r="X502"/>
  <c r="X337"/>
  <c r="X236"/>
  <c r="X235"/>
  <c r="X139"/>
  <c r="X546"/>
  <c r="X370"/>
  <c r="X211"/>
  <c r="X416"/>
  <c r="X172"/>
  <c r="X386"/>
  <c r="X397"/>
  <c r="X171"/>
  <c r="X432"/>
  <c r="X137"/>
  <c r="X110"/>
  <c r="X601"/>
  <c r="X462"/>
  <c r="X247"/>
  <c r="X421"/>
  <c r="X430"/>
  <c r="X448"/>
  <c r="X62"/>
  <c r="X177"/>
  <c r="X7"/>
  <c r="X13"/>
  <c r="X68"/>
  <c r="X515"/>
  <c r="X202"/>
  <c r="X473"/>
  <c r="X596"/>
  <c r="X82"/>
  <c r="X219"/>
  <c r="X37"/>
  <c r="X325"/>
  <c r="X676"/>
  <c r="X684"/>
  <c r="X654"/>
  <c r="X655"/>
  <c r="X672"/>
  <c r="X649"/>
  <c r="X631"/>
  <c r="X660"/>
  <c r="X603"/>
  <c r="X681"/>
  <c r="X671"/>
  <c r="X656"/>
  <c r="X689"/>
  <c r="X629"/>
  <c r="W576"/>
  <c r="W477"/>
  <c r="W678"/>
  <c r="W658"/>
  <c r="W49"/>
  <c r="W339"/>
  <c r="W270"/>
  <c r="W435"/>
  <c r="W625"/>
  <c r="W470"/>
  <c r="W570"/>
  <c r="W322"/>
  <c r="W187"/>
  <c r="W216"/>
  <c r="W522"/>
  <c r="W350"/>
  <c r="W70"/>
  <c r="W571"/>
  <c r="W396"/>
  <c r="W575"/>
  <c r="W530"/>
  <c r="W395"/>
  <c r="W418"/>
  <c r="W588"/>
  <c r="W113"/>
  <c r="W264"/>
  <c r="W335"/>
  <c r="W561"/>
  <c r="W305"/>
  <c r="W133"/>
  <c r="W130"/>
  <c r="W675"/>
  <c r="W457"/>
  <c r="W427"/>
  <c r="W551"/>
  <c r="W72"/>
  <c r="W599"/>
  <c r="W439"/>
  <c r="W336"/>
  <c r="W535"/>
  <c r="W164"/>
  <c r="W513"/>
  <c r="W400"/>
  <c r="W52"/>
  <c r="W374"/>
  <c r="W331"/>
  <c r="W151"/>
  <c r="W579"/>
  <c r="W505"/>
  <c r="W362"/>
  <c r="W674"/>
  <c r="W509"/>
  <c r="W286"/>
  <c r="W495"/>
  <c r="W610"/>
  <c r="W100"/>
  <c r="W431"/>
  <c r="W619"/>
  <c r="W36"/>
  <c r="W602"/>
  <c r="W309"/>
  <c r="W288"/>
  <c r="W393"/>
  <c r="W342"/>
  <c r="W459"/>
  <c r="W77"/>
  <c r="W25"/>
  <c r="W76"/>
  <c r="W173"/>
  <c r="W465"/>
  <c r="W282"/>
  <c r="W371"/>
  <c r="W648"/>
  <c r="W174"/>
  <c r="W32"/>
  <c r="W208"/>
  <c r="W20"/>
  <c r="W349"/>
  <c r="W503"/>
  <c r="W489"/>
  <c r="W454"/>
  <c r="W90"/>
  <c r="W259"/>
  <c r="W9"/>
  <c r="W85"/>
  <c r="W613"/>
  <c r="W617"/>
  <c r="W455"/>
  <c r="W638"/>
  <c r="W538"/>
  <c r="W53"/>
  <c r="W404"/>
  <c r="W251"/>
  <c r="W66"/>
  <c r="W486"/>
  <c r="W585"/>
  <c r="W11"/>
  <c r="W661"/>
  <c r="W222"/>
  <c r="W103"/>
  <c r="W417"/>
  <c r="W355"/>
  <c r="W481"/>
  <c r="W600"/>
  <c r="W252"/>
  <c r="W123"/>
  <c r="W146"/>
  <c r="W28"/>
  <c r="W592"/>
  <c r="W547"/>
  <c r="W266"/>
  <c r="W526"/>
  <c r="W345"/>
  <c r="W356"/>
  <c r="W124"/>
  <c r="W347"/>
  <c r="W35"/>
  <c r="W611"/>
  <c r="W650"/>
  <c r="W111"/>
  <c r="W609"/>
  <c r="W84"/>
  <c r="W65"/>
  <c r="W57"/>
  <c r="W595"/>
  <c r="W292"/>
  <c r="W423"/>
  <c r="W475"/>
  <c r="W517"/>
  <c r="W191"/>
  <c r="W536"/>
  <c r="W543"/>
  <c r="W491"/>
  <c r="W357"/>
  <c r="W21"/>
  <c r="W527"/>
  <c r="W344"/>
  <c r="W409"/>
  <c r="W456"/>
  <c r="W478"/>
  <c r="W520"/>
  <c r="W683"/>
  <c r="W135"/>
  <c r="W548"/>
  <c r="W94"/>
  <c r="W623"/>
  <c r="W341"/>
  <c r="W468"/>
  <c r="W391"/>
  <c r="W525"/>
  <c r="W376"/>
  <c r="W664"/>
  <c r="W86"/>
  <c r="W234"/>
  <c r="W281"/>
  <c r="W647"/>
  <c r="W196"/>
  <c r="W488"/>
  <c r="W300"/>
  <c r="W379"/>
  <c r="W54"/>
  <c r="W87"/>
  <c r="W165"/>
  <c r="W480"/>
  <c r="W138"/>
  <c r="W691"/>
  <c r="W424"/>
  <c r="W40"/>
  <c r="W283"/>
  <c r="W296"/>
  <c r="W306"/>
  <c r="W153"/>
  <c r="W354"/>
  <c r="W161"/>
  <c r="W157"/>
  <c r="W329"/>
  <c r="W541"/>
  <c r="W199"/>
  <c r="W43"/>
  <c r="W353"/>
  <c r="W297"/>
  <c r="W175"/>
  <c r="W587"/>
  <c r="W26"/>
  <c r="W440"/>
  <c r="W552"/>
  <c r="W320"/>
  <c r="W33"/>
  <c r="W574"/>
  <c r="W128"/>
  <c r="W308"/>
  <c r="W497"/>
  <c r="W492"/>
  <c r="W265"/>
  <c r="W156"/>
  <c r="W504"/>
  <c r="W573"/>
  <c r="W426"/>
  <c r="W287"/>
  <c r="W181"/>
  <c r="W630"/>
  <c r="W584"/>
  <c r="W231"/>
  <c r="W326"/>
  <c r="W560"/>
  <c r="W185"/>
  <c r="W442"/>
  <c r="W159"/>
  <c r="W203"/>
  <c r="W528"/>
  <c r="W361"/>
  <c r="W176"/>
  <c r="W618"/>
  <c r="W653"/>
  <c r="W537"/>
  <c r="W673"/>
  <c r="W534"/>
  <c r="W116"/>
  <c r="W563"/>
  <c r="W372"/>
  <c r="W398"/>
  <c r="W542"/>
  <c r="W394"/>
  <c r="W4"/>
  <c r="W269"/>
  <c r="W78"/>
  <c r="W129"/>
  <c r="W388"/>
  <c r="W250"/>
  <c r="W179"/>
  <c r="W209"/>
  <c r="W608"/>
  <c r="W340"/>
  <c r="W499"/>
  <c r="W392"/>
  <c r="W241"/>
  <c r="W332"/>
  <c r="W163"/>
  <c r="W324"/>
  <c r="W360"/>
  <c r="W121"/>
  <c r="W212"/>
  <c r="W464"/>
  <c r="W5"/>
  <c r="W44"/>
  <c r="W119"/>
  <c r="W149"/>
  <c r="W107"/>
  <c r="W91"/>
  <c r="W217"/>
  <c r="W279"/>
  <c r="W206"/>
  <c r="W474"/>
  <c r="W200"/>
  <c r="W633"/>
  <c r="W668"/>
  <c r="W615"/>
  <c r="W178"/>
  <c r="W368"/>
  <c r="W564"/>
  <c r="W109"/>
  <c r="W63"/>
  <c r="W665"/>
  <c r="W215"/>
  <c r="W634"/>
  <c r="W93"/>
  <c r="W501"/>
  <c r="W685"/>
  <c r="W438"/>
  <c r="W327"/>
  <c r="W132"/>
  <c r="W606"/>
  <c r="W348"/>
  <c r="W583"/>
  <c r="W249"/>
  <c r="W114"/>
  <c r="W581"/>
  <c r="W80"/>
  <c r="W188"/>
  <c r="W375"/>
  <c r="W145"/>
  <c r="W578"/>
  <c r="W531"/>
  <c r="W338"/>
  <c r="W415"/>
  <c r="W213"/>
  <c r="W73"/>
  <c r="W15"/>
  <c r="W29"/>
  <c r="W532"/>
  <c r="W273"/>
  <c r="W50"/>
  <c r="W31"/>
  <c r="W437"/>
  <c r="W230"/>
  <c r="W441"/>
  <c r="W529"/>
  <c r="W690"/>
  <c r="W642"/>
  <c r="W493"/>
  <c r="W433"/>
  <c r="W47"/>
  <c r="W540"/>
  <c r="W271"/>
  <c r="W635"/>
  <c r="W412"/>
  <c r="W467"/>
  <c r="W351"/>
  <c r="W679"/>
  <c r="W245"/>
  <c r="W387"/>
  <c r="W158"/>
  <c r="W169"/>
  <c r="W384"/>
  <c r="W263"/>
  <c r="W500"/>
  <c r="W624"/>
  <c r="W556"/>
  <c r="W385"/>
  <c r="W402"/>
  <c r="W494"/>
  <c r="W210"/>
  <c r="W688"/>
  <c r="W105"/>
  <c r="W304"/>
  <c r="W490"/>
  <c r="W189"/>
  <c r="W646"/>
  <c r="W572"/>
  <c r="W154"/>
  <c r="W620"/>
  <c r="W276"/>
  <c r="W307"/>
  <c r="W160"/>
  <c r="W83"/>
  <c r="W144"/>
  <c r="W58"/>
  <c r="W621"/>
  <c r="W30"/>
  <c r="W14"/>
  <c r="W447"/>
  <c r="W3"/>
  <c r="W539"/>
  <c r="W565"/>
  <c r="W155"/>
  <c r="W223"/>
  <c r="W449"/>
  <c r="W677"/>
  <c r="W452"/>
  <c r="W666"/>
  <c r="W443"/>
  <c r="W106"/>
  <c r="W267"/>
  <c r="W237"/>
  <c r="W487"/>
  <c r="W262"/>
  <c r="W566"/>
  <c r="W61"/>
  <c r="W192"/>
  <c r="W399"/>
  <c r="W425"/>
  <c r="W472"/>
  <c r="W314"/>
  <c r="W8"/>
  <c r="W554"/>
  <c r="W125"/>
  <c r="W645"/>
  <c r="W115"/>
  <c r="W10"/>
  <c r="W598"/>
  <c r="W444"/>
  <c r="W343"/>
  <c r="W79"/>
  <c r="W183"/>
  <c r="W299"/>
  <c r="W321"/>
  <c r="W366"/>
  <c r="W589"/>
  <c r="W365"/>
  <c r="W118"/>
  <c r="W293"/>
  <c r="W607"/>
  <c r="W99"/>
  <c r="W555"/>
  <c r="W586"/>
  <c r="W627"/>
  <c r="W422"/>
  <c r="W56"/>
  <c r="W482"/>
  <c r="W233"/>
  <c r="W373"/>
  <c r="W411"/>
  <c r="W198"/>
  <c r="W16"/>
  <c r="W162"/>
  <c r="W142"/>
  <c r="W59"/>
  <c r="W408"/>
  <c r="W628"/>
  <c r="W549"/>
  <c r="W553"/>
  <c r="W38"/>
  <c r="W152"/>
  <c r="W463"/>
  <c r="W260"/>
  <c r="W89"/>
  <c r="W197"/>
  <c r="W141"/>
  <c r="W593"/>
  <c r="W18"/>
  <c r="W298"/>
  <c r="W313"/>
  <c r="W243"/>
  <c r="W75"/>
  <c r="W568"/>
  <c r="W352"/>
  <c r="W406"/>
  <c r="W559"/>
  <c r="W640"/>
  <c r="W669"/>
  <c r="W117"/>
  <c r="W22"/>
  <c r="W659"/>
  <c r="W291"/>
  <c r="W284"/>
  <c r="W180"/>
  <c r="W420"/>
  <c r="W239"/>
  <c r="W471"/>
  <c r="W580"/>
  <c r="W17"/>
  <c r="W569"/>
  <c r="W136"/>
  <c r="W55"/>
  <c r="W168"/>
  <c r="W195"/>
  <c r="W140"/>
  <c r="W12"/>
  <c r="W97"/>
  <c r="W248"/>
  <c r="W484"/>
  <c r="W346"/>
  <c r="W364"/>
  <c r="W414"/>
  <c r="W101"/>
  <c r="W378"/>
  <c r="W562"/>
  <c r="W639"/>
  <c r="W193"/>
  <c r="W651"/>
  <c r="W238"/>
  <c r="W514"/>
  <c r="W42"/>
  <c r="W88"/>
  <c r="W131"/>
  <c r="W323"/>
  <c r="W147"/>
  <c r="W315"/>
  <c r="W663"/>
  <c r="W240"/>
  <c r="W257"/>
  <c r="W641"/>
  <c r="W258"/>
  <c r="W232"/>
  <c r="W45"/>
  <c r="W436"/>
  <c r="W632"/>
  <c r="W71"/>
  <c r="W317"/>
  <c r="W272"/>
  <c r="W285"/>
  <c r="W507"/>
  <c r="W316"/>
  <c r="W201"/>
  <c r="W479"/>
  <c r="W81"/>
  <c r="W577"/>
  <c r="W508"/>
  <c r="W419"/>
  <c r="W19"/>
  <c r="W558"/>
  <c r="W334"/>
  <c r="W483"/>
  <c r="W381"/>
  <c r="W170"/>
  <c r="W382"/>
  <c r="W182"/>
  <c r="W524"/>
  <c r="W330"/>
  <c r="W434"/>
  <c r="W614"/>
  <c r="W148"/>
  <c r="W186"/>
  <c r="W626"/>
  <c r="W278"/>
  <c r="W295"/>
  <c r="W498"/>
  <c r="W380"/>
  <c r="W318"/>
  <c r="W41"/>
  <c r="W301"/>
  <c r="W496"/>
  <c r="W670"/>
  <c r="W96"/>
  <c r="W205"/>
  <c r="W277"/>
  <c r="W686"/>
  <c r="W204"/>
  <c r="W544"/>
  <c r="W377"/>
  <c r="W69"/>
  <c r="W294"/>
  <c r="W104"/>
  <c r="W24"/>
  <c r="W246"/>
  <c r="W60"/>
  <c r="W616"/>
  <c r="W516"/>
  <c r="W604"/>
  <c r="W533"/>
  <c r="W597"/>
  <c r="W389"/>
  <c r="W126"/>
  <c r="W310"/>
  <c r="W268"/>
  <c r="W428"/>
  <c r="W120"/>
  <c r="W401"/>
  <c r="W637"/>
  <c r="W657"/>
  <c r="W557"/>
  <c r="W453"/>
  <c r="W242"/>
  <c r="W289"/>
  <c r="W194"/>
  <c r="W521"/>
  <c r="W512"/>
  <c r="W166"/>
  <c r="W644"/>
  <c r="W311"/>
  <c r="W122"/>
  <c r="W150"/>
  <c r="W312"/>
  <c r="W95"/>
  <c r="W34"/>
  <c r="W429"/>
  <c r="W550"/>
  <c r="W274"/>
  <c r="W255"/>
  <c r="W518"/>
  <c r="W582"/>
  <c r="W405"/>
  <c r="W184"/>
  <c r="W112"/>
  <c r="W64"/>
  <c r="W108"/>
  <c r="W74"/>
  <c r="W410"/>
  <c r="W220"/>
  <c r="W466"/>
  <c r="W545"/>
  <c r="W328"/>
  <c r="W190"/>
  <c r="W214"/>
  <c r="W48"/>
  <c r="W359"/>
  <c r="W127"/>
  <c r="W510"/>
  <c r="W143"/>
  <c r="W485"/>
  <c r="W363"/>
  <c r="W369"/>
  <c r="W67"/>
  <c r="W275"/>
  <c r="W383"/>
  <c r="W23"/>
  <c r="W622"/>
  <c r="W280"/>
  <c r="W302"/>
  <c r="W469"/>
  <c r="W662"/>
  <c r="W303"/>
  <c r="W687"/>
  <c r="W229"/>
  <c r="W461"/>
  <c r="W244"/>
  <c r="W523"/>
  <c r="W290"/>
  <c r="W319"/>
  <c r="W451"/>
  <c r="W253"/>
  <c r="W367"/>
  <c r="W134"/>
  <c r="W39"/>
  <c r="W407"/>
  <c r="W92"/>
  <c r="W261"/>
  <c r="W333"/>
  <c r="W27"/>
  <c r="W612"/>
  <c r="W6"/>
  <c r="W51"/>
  <c r="W390"/>
  <c r="W511"/>
  <c r="W652"/>
  <c r="W413"/>
  <c r="W167"/>
  <c r="W98"/>
  <c r="W567"/>
  <c r="W445"/>
  <c r="W590"/>
  <c r="W256"/>
  <c r="W458"/>
  <c r="W605"/>
  <c r="W207"/>
  <c r="W476"/>
  <c r="W446"/>
  <c r="W506"/>
  <c r="W450"/>
  <c r="W102"/>
  <c r="W682"/>
  <c r="W358"/>
  <c r="W636"/>
  <c r="W218"/>
  <c r="W519"/>
  <c r="W403"/>
  <c r="W667"/>
  <c r="W680"/>
  <c r="W594"/>
  <c r="W460"/>
  <c r="W591"/>
  <c r="W643"/>
  <c r="W254"/>
  <c r="W46"/>
  <c r="W502"/>
  <c r="W337"/>
  <c r="W236"/>
  <c r="W235"/>
  <c r="W139"/>
  <c r="W546"/>
  <c r="W370"/>
  <c r="W211"/>
  <c r="W416"/>
  <c r="W172"/>
  <c r="W386"/>
  <c r="W397"/>
  <c r="W171"/>
  <c r="W432"/>
  <c r="W137"/>
  <c r="W110"/>
  <c r="W601"/>
  <c r="W462"/>
  <c r="W247"/>
  <c r="W421"/>
  <c r="W430"/>
  <c r="W448"/>
  <c r="W62"/>
  <c r="W177"/>
  <c r="W7"/>
  <c r="W13"/>
  <c r="W68"/>
  <c r="W515"/>
  <c r="W202"/>
  <c r="W473"/>
  <c r="W596"/>
  <c r="W82"/>
  <c r="W219"/>
  <c r="W37"/>
  <c r="W325"/>
  <c r="W676"/>
  <c r="W684"/>
  <c r="W654"/>
  <c r="W655"/>
  <c r="W672"/>
  <c r="W649"/>
  <c r="W631"/>
  <c r="W660"/>
  <c r="W603"/>
  <c r="W681"/>
  <c r="W671"/>
  <c r="W656"/>
  <c r="W689"/>
  <c r="W629"/>
  <c r="V576"/>
  <c r="V477"/>
  <c r="V678"/>
  <c r="V658"/>
  <c r="V49"/>
  <c r="V339"/>
  <c r="V270"/>
  <c r="V435"/>
  <c r="V625"/>
  <c r="V470"/>
  <c r="V570"/>
  <c r="V322"/>
  <c r="V187"/>
  <c r="V216"/>
  <c r="V522"/>
  <c r="V350"/>
  <c r="V70"/>
  <c r="V571"/>
  <c r="V396"/>
  <c r="V575"/>
  <c r="V530"/>
  <c r="V395"/>
  <c r="V418"/>
  <c r="V588"/>
  <c r="V113"/>
  <c r="V264"/>
  <c r="V335"/>
  <c r="V561"/>
  <c r="V305"/>
  <c r="V133"/>
  <c r="V130"/>
  <c r="V675"/>
  <c r="V457"/>
  <c r="V427"/>
  <c r="V551"/>
  <c r="V72"/>
  <c r="V599"/>
  <c r="V439"/>
  <c r="V336"/>
  <c r="V535"/>
  <c r="V164"/>
  <c r="V513"/>
  <c r="V400"/>
  <c r="V52"/>
  <c r="V374"/>
  <c r="V331"/>
  <c r="V151"/>
  <c r="V579"/>
  <c r="V505"/>
  <c r="V362"/>
  <c r="V674"/>
  <c r="V509"/>
  <c r="V286"/>
  <c r="V495"/>
  <c r="V610"/>
  <c r="V100"/>
  <c r="V431"/>
  <c r="V619"/>
  <c r="V36"/>
  <c r="V602"/>
  <c r="V309"/>
  <c r="V288"/>
  <c r="V393"/>
  <c r="V342"/>
  <c r="V459"/>
  <c r="V77"/>
  <c r="V25"/>
  <c r="V76"/>
  <c r="V173"/>
  <c r="V465"/>
  <c r="V282"/>
  <c r="V371"/>
  <c r="V648"/>
  <c r="V174"/>
  <c r="V32"/>
  <c r="V208"/>
  <c r="V20"/>
  <c r="V349"/>
  <c r="V503"/>
  <c r="V489"/>
  <c r="V454"/>
  <c r="V90"/>
  <c r="V259"/>
  <c r="V9"/>
  <c r="V85"/>
  <c r="V613"/>
  <c r="V617"/>
  <c r="V455"/>
  <c r="V638"/>
  <c r="V538"/>
  <c r="V53"/>
  <c r="V404"/>
  <c r="V251"/>
  <c r="V66"/>
  <c r="V486"/>
  <c r="V585"/>
  <c r="V11"/>
  <c r="V661"/>
  <c r="V222"/>
  <c r="V103"/>
  <c r="V417"/>
  <c r="V355"/>
  <c r="V481"/>
  <c r="V600"/>
  <c r="V252"/>
  <c r="V123"/>
  <c r="V146"/>
  <c r="V28"/>
  <c r="V592"/>
  <c r="V547"/>
  <c r="V266"/>
  <c r="V526"/>
  <c r="V345"/>
  <c r="V356"/>
  <c r="V124"/>
  <c r="V347"/>
  <c r="V35"/>
  <c r="V611"/>
  <c r="V650"/>
  <c r="V111"/>
  <c r="V609"/>
  <c r="V84"/>
  <c r="V65"/>
  <c r="V57"/>
  <c r="V595"/>
  <c r="V292"/>
  <c r="V423"/>
  <c r="V475"/>
  <c r="V517"/>
  <c r="V191"/>
  <c r="V536"/>
  <c r="V543"/>
  <c r="V491"/>
  <c r="V357"/>
  <c r="V21"/>
  <c r="V527"/>
  <c r="V344"/>
  <c r="V409"/>
  <c r="V456"/>
  <c r="V478"/>
  <c r="V520"/>
  <c r="V683"/>
  <c r="V135"/>
  <c r="V548"/>
  <c r="V94"/>
  <c r="V623"/>
  <c r="V341"/>
  <c r="V468"/>
  <c r="V391"/>
  <c r="V525"/>
  <c r="V376"/>
  <c r="V664"/>
  <c r="V86"/>
  <c r="V234"/>
  <c r="V281"/>
  <c r="V647"/>
  <c r="V196"/>
  <c r="V488"/>
  <c r="V300"/>
  <c r="V379"/>
  <c r="V54"/>
  <c r="V87"/>
  <c r="V165"/>
  <c r="V480"/>
  <c r="V138"/>
  <c r="V691"/>
  <c r="V424"/>
  <c r="V40"/>
  <c r="V283"/>
  <c r="V296"/>
  <c r="V306"/>
  <c r="V153"/>
  <c r="V354"/>
  <c r="V161"/>
  <c r="V157"/>
  <c r="V329"/>
  <c r="V541"/>
  <c r="V199"/>
  <c r="V43"/>
  <c r="V353"/>
  <c r="V297"/>
  <c r="V175"/>
  <c r="V587"/>
  <c r="V26"/>
  <c r="V440"/>
  <c r="V552"/>
  <c r="V320"/>
  <c r="V33"/>
  <c r="V574"/>
  <c r="V128"/>
  <c r="V308"/>
  <c r="V497"/>
  <c r="V492"/>
  <c r="V265"/>
  <c r="V156"/>
  <c r="V504"/>
  <c r="V573"/>
  <c r="V426"/>
  <c r="V287"/>
  <c r="V181"/>
  <c r="V630"/>
  <c r="V584"/>
  <c r="V231"/>
  <c r="V326"/>
  <c r="V560"/>
  <c r="V185"/>
  <c r="V442"/>
  <c r="V159"/>
  <c r="V203"/>
  <c r="V528"/>
  <c r="V361"/>
  <c r="V176"/>
  <c r="V618"/>
  <c r="V653"/>
  <c r="V537"/>
  <c r="V673"/>
  <c r="V534"/>
  <c r="V116"/>
  <c r="V563"/>
  <c r="V372"/>
  <c r="V398"/>
  <c r="V542"/>
  <c r="V394"/>
  <c r="V4"/>
  <c r="V269"/>
  <c r="V78"/>
  <c r="V129"/>
  <c r="V388"/>
  <c r="V250"/>
  <c r="V179"/>
  <c r="V209"/>
  <c r="V608"/>
  <c r="V340"/>
  <c r="V499"/>
  <c r="V392"/>
  <c r="V241"/>
  <c r="V332"/>
  <c r="V163"/>
  <c r="V324"/>
  <c r="V360"/>
  <c r="V121"/>
  <c r="V212"/>
  <c r="V464"/>
  <c r="V5"/>
  <c r="V44"/>
  <c r="V119"/>
  <c r="V149"/>
  <c r="V107"/>
  <c r="V91"/>
  <c r="V217"/>
  <c r="V279"/>
  <c r="V206"/>
  <c r="V474"/>
  <c r="V200"/>
  <c r="V633"/>
  <c r="V668"/>
  <c r="V615"/>
  <c r="V178"/>
  <c r="V368"/>
  <c r="V564"/>
  <c r="V109"/>
  <c r="V63"/>
  <c r="V665"/>
  <c r="V215"/>
  <c r="V634"/>
  <c r="V93"/>
  <c r="V501"/>
  <c r="V685"/>
  <c r="V438"/>
  <c r="V327"/>
  <c r="V132"/>
  <c r="V606"/>
  <c r="V348"/>
  <c r="V583"/>
  <c r="V249"/>
  <c r="V114"/>
  <c r="V581"/>
  <c r="V80"/>
  <c r="V188"/>
  <c r="V375"/>
  <c r="V145"/>
  <c r="V578"/>
  <c r="V531"/>
  <c r="V338"/>
  <c r="V415"/>
  <c r="V213"/>
  <c r="V73"/>
  <c r="V15"/>
  <c r="V29"/>
  <c r="V532"/>
  <c r="V273"/>
  <c r="V50"/>
  <c r="V31"/>
  <c r="V437"/>
  <c r="V230"/>
  <c r="V441"/>
  <c r="V529"/>
  <c r="V690"/>
  <c r="V642"/>
  <c r="V493"/>
  <c r="V433"/>
  <c r="V47"/>
  <c r="V540"/>
  <c r="V271"/>
  <c r="V635"/>
  <c r="V412"/>
  <c r="V467"/>
  <c r="V351"/>
  <c r="V679"/>
  <c r="V245"/>
  <c r="V387"/>
  <c r="V158"/>
  <c r="V169"/>
  <c r="V384"/>
  <c r="V263"/>
  <c r="V500"/>
  <c r="V624"/>
  <c r="V556"/>
  <c r="V385"/>
  <c r="V402"/>
  <c r="V494"/>
  <c r="V210"/>
  <c r="V688"/>
  <c r="V105"/>
  <c r="V304"/>
  <c r="V490"/>
  <c r="V189"/>
  <c r="V646"/>
  <c r="V572"/>
  <c r="V154"/>
  <c r="V620"/>
  <c r="V276"/>
  <c r="V307"/>
  <c r="V160"/>
  <c r="V83"/>
  <c r="V144"/>
  <c r="V58"/>
  <c r="V621"/>
  <c r="V30"/>
  <c r="V14"/>
  <c r="V447"/>
  <c r="V3"/>
  <c r="V539"/>
  <c r="V565"/>
  <c r="V155"/>
  <c r="V223"/>
  <c r="V449"/>
  <c r="V677"/>
  <c r="V452"/>
  <c r="V666"/>
  <c r="V443"/>
  <c r="V106"/>
  <c r="V267"/>
  <c r="V237"/>
  <c r="V487"/>
  <c r="V262"/>
  <c r="V566"/>
  <c r="V61"/>
  <c r="V192"/>
  <c r="V399"/>
  <c r="V425"/>
  <c r="V472"/>
  <c r="V314"/>
  <c r="V8"/>
  <c r="V554"/>
  <c r="V125"/>
  <c r="V645"/>
  <c r="V115"/>
  <c r="V10"/>
  <c r="V598"/>
  <c r="V444"/>
  <c r="V343"/>
  <c r="V79"/>
  <c r="V183"/>
  <c r="V299"/>
  <c r="V321"/>
  <c r="V366"/>
  <c r="V589"/>
  <c r="V365"/>
  <c r="V118"/>
  <c r="V293"/>
  <c r="V607"/>
  <c r="V99"/>
  <c r="V555"/>
  <c r="V586"/>
  <c r="V627"/>
  <c r="V422"/>
  <c r="V56"/>
  <c r="V482"/>
  <c r="V233"/>
  <c r="V373"/>
  <c r="V411"/>
  <c r="V198"/>
  <c r="V16"/>
  <c r="V162"/>
  <c r="V142"/>
  <c r="V59"/>
  <c r="V408"/>
  <c r="V628"/>
  <c r="V549"/>
  <c r="V553"/>
  <c r="V38"/>
  <c r="V152"/>
  <c r="V463"/>
  <c r="V260"/>
  <c r="V89"/>
  <c r="V197"/>
  <c r="V141"/>
  <c r="V593"/>
  <c r="V18"/>
  <c r="V298"/>
  <c r="V313"/>
  <c r="V243"/>
  <c r="V75"/>
  <c r="V568"/>
  <c r="V352"/>
  <c r="V406"/>
  <c r="V559"/>
  <c r="V640"/>
  <c r="V669"/>
  <c r="V117"/>
  <c r="V22"/>
  <c r="V659"/>
  <c r="V291"/>
  <c r="V284"/>
  <c r="V180"/>
  <c r="V420"/>
  <c r="V239"/>
  <c r="V471"/>
  <c r="V580"/>
  <c r="V17"/>
  <c r="V569"/>
  <c r="V136"/>
  <c r="V55"/>
  <c r="V168"/>
  <c r="V195"/>
  <c r="V140"/>
  <c r="V12"/>
  <c r="V97"/>
  <c r="V248"/>
  <c r="V484"/>
  <c r="V346"/>
  <c r="V364"/>
  <c r="V414"/>
  <c r="V101"/>
  <c r="V378"/>
  <c r="V562"/>
  <c r="V639"/>
  <c r="V193"/>
  <c r="V651"/>
  <c r="V238"/>
  <c r="V514"/>
  <c r="V42"/>
  <c r="V88"/>
  <c r="V131"/>
  <c r="V323"/>
  <c r="V147"/>
  <c r="V315"/>
  <c r="V663"/>
  <c r="V240"/>
  <c r="V257"/>
  <c r="V641"/>
  <c r="V258"/>
  <c r="V232"/>
  <c r="V45"/>
  <c r="V436"/>
  <c r="V632"/>
  <c r="V71"/>
  <c r="V317"/>
  <c r="V272"/>
  <c r="V285"/>
  <c r="V507"/>
  <c r="V316"/>
  <c r="V201"/>
  <c r="V479"/>
  <c r="V81"/>
  <c r="V577"/>
  <c r="V508"/>
  <c r="V419"/>
  <c r="V19"/>
  <c r="V558"/>
  <c r="V334"/>
  <c r="V483"/>
  <c r="V381"/>
  <c r="V170"/>
  <c r="V382"/>
  <c r="V182"/>
  <c r="V524"/>
  <c r="V330"/>
  <c r="V434"/>
  <c r="V614"/>
  <c r="V148"/>
  <c r="V186"/>
  <c r="V626"/>
  <c r="V278"/>
  <c r="V295"/>
  <c r="V498"/>
  <c r="V380"/>
  <c r="V318"/>
  <c r="V41"/>
  <c r="V301"/>
  <c r="V496"/>
  <c r="V670"/>
  <c r="V96"/>
  <c r="V205"/>
  <c r="V277"/>
  <c r="V686"/>
  <c r="V204"/>
  <c r="V544"/>
  <c r="V377"/>
  <c r="V69"/>
  <c r="V294"/>
  <c r="V104"/>
  <c r="V24"/>
  <c r="V246"/>
  <c r="V60"/>
  <c r="V616"/>
  <c r="V516"/>
  <c r="V604"/>
  <c r="V533"/>
  <c r="V597"/>
  <c r="V389"/>
  <c r="V126"/>
  <c r="V310"/>
  <c r="V268"/>
  <c r="V428"/>
  <c r="V120"/>
  <c r="V401"/>
  <c r="V637"/>
  <c r="V657"/>
  <c r="V557"/>
  <c r="V453"/>
  <c r="V242"/>
  <c r="V289"/>
  <c r="V194"/>
  <c r="V521"/>
  <c r="V512"/>
  <c r="V166"/>
  <c r="V644"/>
  <c r="V311"/>
  <c r="V122"/>
  <c r="V150"/>
  <c r="V312"/>
  <c r="V95"/>
  <c r="V34"/>
  <c r="V429"/>
  <c r="V550"/>
  <c r="V274"/>
  <c r="V255"/>
  <c r="V518"/>
  <c r="V582"/>
  <c r="V405"/>
  <c r="V184"/>
  <c r="V112"/>
  <c r="V64"/>
  <c r="V108"/>
  <c r="V74"/>
  <c r="V410"/>
  <c r="V220"/>
  <c r="V466"/>
  <c r="V545"/>
  <c r="V328"/>
  <c r="V190"/>
  <c r="V214"/>
  <c r="V48"/>
  <c r="V359"/>
  <c r="V127"/>
  <c r="V510"/>
  <c r="V143"/>
  <c r="V485"/>
  <c r="V363"/>
  <c r="V369"/>
  <c r="V67"/>
  <c r="V275"/>
  <c r="V383"/>
  <c r="V23"/>
  <c r="V622"/>
  <c r="V280"/>
  <c r="V302"/>
  <c r="V469"/>
  <c r="V662"/>
  <c r="V303"/>
  <c r="V687"/>
  <c r="V229"/>
  <c r="V461"/>
  <c r="V244"/>
  <c r="V523"/>
  <c r="V290"/>
  <c r="V319"/>
  <c r="V451"/>
  <c r="V253"/>
  <c r="V367"/>
  <c r="V134"/>
  <c r="V39"/>
  <c r="V407"/>
  <c r="V92"/>
  <c r="V261"/>
  <c r="V333"/>
  <c r="V27"/>
  <c r="V612"/>
  <c r="V6"/>
  <c r="V51"/>
  <c r="V390"/>
  <c r="V511"/>
  <c r="V652"/>
  <c r="V413"/>
  <c r="V167"/>
  <c r="V98"/>
  <c r="V567"/>
  <c r="V445"/>
  <c r="V590"/>
  <c r="V256"/>
  <c r="V458"/>
  <c r="V605"/>
  <c r="V207"/>
  <c r="V476"/>
  <c r="V446"/>
  <c r="V506"/>
  <c r="V450"/>
  <c r="V102"/>
  <c r="V682"/>
  <c r="V358"/>
  <c r="V636"/>
  <c r="V218"/>
  <c r="V519"/>
  <c r="V403"/>
  <c r="V667"/>
  <c r="V680"/>
  <c r="V594"/>
  <c r="V460"/>
  <c r="V591"/>
  <c r="V643"/>
  <c r="V254"/>
  <c r="V46"/>
  <c r="V502"/>
  <c r="V337"/>
  <c r="V236"/>
  <c r="V235"/>
  <c r="V139"/>
  <c r="V546"/>
  <c r="V370"/>
  <c r="V211"/>
  <c r="V416"/>
  <c r="V172"/>
  <c r="V386"/>
  <c r="V397"/>
  <c r="V171"/>
  <c r="V432"/>
  <c r="V137"/>
  <c r="V110"/>
  <c r="V601"/>
  <c r="V462"/>
  <c r="V247"/>
  <c r="V421"/>
  <c r="V430"/>
  <c r="V448"/>
  <c r="V62"/>
  <c r="V177"/>
  <c r="V7"/>
  <c r="V13"/>
  <c r="V68"/>
  <c r="V515"/>
  <c r="V202"/>
  <c r="V473"/>
  <c r="V596"/>
  <c r="V82"/>
  <c r="V219"/>
  <c r="V37"/>
  <c r="V325"/>
  <c r="V676"/>
  <c r="V684"/>
  <c r="V654"/>
  <c r="V655"/>
  <c r="V672"/>
  <c r="V649"/>
  <c r="V631"/>
  <c r="V660"/>
  <c r="V603"/>
  <c r="V681"/>
  <c r="V671"/>
  <c r="V656"/>
  <c r="V689"/>
  <c r="V629"/>
  <c r="U576"/>
  <c r="U477"/>
  <c r="U678"/>
  <c r="U658"/>
  <c r="U49"/>
  <c r="U339"/>
  <c r="U270"/>
  <c r="U435"/>
  <c r="U625"/>
  <c r="U470"/>
  <c r="U570"/>
  <c r="U322"/>
  <c r="U187"/>
  <c r="U216"/>
  <c r="U522"/>
  <c r="U350"/>
  <c r="U70"/>
  <c r="U571"/>
  <c r="U396"/>
  <c r="U575"/>
  <c r="U530"/>
  <c r="U395"/>
  <c r="U418"/>
  <c r="U588"/>
  <c r="U113"/>
  <c r="U264"/>
  <c r="U335"/>
  <c r="U561"/>
  <c r="U305"/>
  <c r="U133"/>
  <c r="U130"/>
  <c r="U675"/>
  <c r="U457"/>
  <c r="U427"/>
  <c r="U551"/>
  <c r="U72"/>
  <c r="U599"/>
  <c r="U439"/>
  <c r="U336"/>
  <c r="U535"/>
  <c r="U164"/>
  <c r="U513"/>
  <c r="U400"/>
  <c r="U52"/>
  <c r="U374"/>
  <c r="U331"/>
  <c r="U151"/>
  <c r="U579"/>
  <c r="U505"/>
  <c r="U362"/>
  <c r="U674"/>
  <c r="U509"/>
  <c r="U286"/>
  <c r="U495"/>
  <c r="U610"/>
  <c r="U100"/>
  <c r="U431"/>
  <c r="U619"/>
  <c r="U36"/>
  <c r="U602"/>
  <c r="U309"/>
  <c r="U288"/>
  <c r="U393"/>
  <c r="U342"/>
  <c r="U459"/>
  <c r="U77"/>
  <c r="U25"/>
  <c r="U76"/>
  <c r="U173"/>
  <c r="U465"/>
  <c r="U282"/>
  <c r="U371"/>
  <c r="U648"/>
  <c r="U174"/>
  <c r="U32"/>
  <c r="U208"/>
  <c r="U20"/>
  <c r="U349"/>
  <c r="U503"/>
  <c r="U489"/>
  <c r="U454"/>
  <c r="U90"/>
  <c r="U259"/>
  <c r="U9"/>
  <c r="U85"/>
  <c r="U613"/>
  <c r="U617"/>
  <c r="U455"/>
  <c r="U638"/>
  <c r="U538"/>
  <c r="U53"/>
  <c r="U404"/>
  <c r="U251"/>
  <c r="U66"/>
  <c r="U486"/>
  <c r="U585"/>
  <c r="U11"/>
  <c r="U661"/>
  <c r="U222"/>
  <c r="U103"/>
  <c r="U417"/>
  <c r="U355"/>
  <c r="U481"/>
  <c r="U600"/>
  <c r="U252"/>
  <c r="U123"/>
  <c r="U146"/>
  <c r="U28"/>
  <c r="U592"/>
  <c r="U547"/>
  <c r="U266"/>
  <c r="U526"/>
  <c r="U345"/>
  <c r="U356"/>
  <c r="U124"/>
  <c r="U347"/>
  <c r="U35"/>
  <c r="U611"/>
  <c r="U650"/>
  <c r="U111"/>
  <c r="U609"/>
  <c r="U84"/>
  <c r="U65"/>
  <c r="U57"/>
  <c r="U595"/>
  <c r="U292"/>
  <c r="U423"/>
  <c r="U475"/>
  <c r="U517"/>
  <c r="U191"/>
  <c r="U536"/>
  <c r="U543"/>
  <c r="U491"/>
  <c r="U357"/>
  <c r="U21"/>
  <c r="U527"/>
  <c r="U344"/>
  <c r="U409"/>
  <c r="U456"/>
  <c r="U478"/>
  <c r="U520"/>
  <c r="U683"/>
  <c r="U135"/>
  <c r="U548"/>
  <c r="U94"/>
  <c r="U623"/>
  <c r="U341"/>
  <c r="U468"/>
  <c r="U391"/>
  <c r="U525"/>
  <c r="U376"/>
  <c r="U664"/>
  <c r="U86"/>
  <c r="U234"/>
  <c r="U281"/>
  <c r="U647"/>
  <c r="U196"/>
  <c r="U488"/>
  <c r="U300"/>
  <c r="U379"/>
  <c r="U54"/>
  <c r="U87"/>
  <c r="U165"/>
  <c r="U480"/>
  <c r="U138"/>
  <c r="U691"/>
  <c r="U424"/>
  <c r="U40"/>
  <c r="U283"/>
  <c r="U296"/>
  <c r="U306"/>
  <c r="U153"/>
  <c r="U354"/>
  <c r="U161"/>
  <c r="U157"/>
  <c r="U329"/>
  <c r="U541"/>
  <c r="U199"/>
  <c r="U43"/>
  <c r="U353"/>
  <c r="U297"/>
  <c r="U175"/>
  <c r="U587"/>
  <c r="U26"/>
  <c r="U440"/>
  <c r="U552"/>
  <c r="U320"/>
  <c r="U33"/>
  <c r="U574"/>
  <c r="U128"/>
  <c r="U308"/>
  <c r="U497"/>
  <c r="U492"/>
  <c r="U265"/>
  <c r="U156"/>
  <c r="U504"/>
  <c r="U573"/>
  <c r="U426"/>
  <c r="U287"/>
  <c r="U181"/>
  <c r="U630"/>
  <c r="U584"/>
  <c r="U231"/>
  <c r="U326"/>
  <c r="U560"/>
  <c r="U185"/>
  <c r="U442"/>
  <c r="U159"/>
  <c r="U203"/>
  <c r="U528"/>
  <c r="U361"/>
  <c r="U176"/>
  <c r="U618"/>
  <c r="U653"/>
  <c r="U537"/>
  <c r="U673"/>
  <c r="U534"/>
  <c r="U116"/>
  <c r="U563"/>
  <c r="U372"/>
  <c r="U398"/>
  <c r="U542"/>
  <c r="U394"/>
  <c r="U4"/>
  <c r="U269"/>
  <c r="U78"/>
  <c r="U129"/>
  <c r="U388"/>
  <c r="U250"/>
  <c r="U179"/>
  <c r="U209"/>
  <c r="U608"/>
  <c r="U340"/>
  <c r="U499"/>
  <c r="U392"/>
  <c r="U241"/>
  <c r="U332"/>
  <c r="U163"/>
  <c r="U324"/>
  <c r="U360"/>
  <c r="U121"/>
  <c r="U212"/>
  <c r="U464"/>
  <c r="U5"/>
  <c r="U44"/>
  <c r="U119"/>
  <c r="U149"/>
  <c r="U107"/>
  <c r="U91"/>
  <c r="U217"/>
  <c r="U279"/>
  <c r="U206"/>
  <c r="U474"/>
  <c r="U200"/>
  <c r="U633"/>
  <c r="U668"/>
  <c r="U615"/>
  <c r="U178"/>
  <c r="U368"/>
  <c r="U564"/>
  <c r="U109"/>
  <c r="U63"/>
  <c r="U665"/>
  <c r="U215"/>
  <c r="U634"/>
  <c r="U93"/>
  <c r="U501"/>
  <c r="U685"/>
  <c r="U438"/>
  <c r="U327"/>
  <c r="U132"/>
  <c r="U606"/>
  <c r="U348"/>
  <c r="U583"/>
  <c r="U249"/>
  <c r="U114"/>
  <c r="U581"/>
  <c r="U80"/>
  <c r="U188"/>
  <c r="U375"/>
  <c r="U145"/>
  <c r="U578"/>
  <c r="U531"/>
  <c r="U338"/>
  <c r="U415"/>
  <c r="U213"/>
  <c r="U73"/>
  <c r="U15"/>
  <c r="U29"/>
  <c r="U532"/>
  <c r="U273"/>
  <c r="U50"/>
  <c r="U31"/>
  <c r="U437"/>
  <c r="U230"/>
  <c r="U441"/>
  <c r="U529"/>
  <c r="U690"/>
  <c r="U642"/>
  <c r="U493"/>
  <c r="U433"/>
  <c r="U47"/>
  <c r="U540"/>
  <c r="U271"/>
  <c r="U635"/>
  <c r="U412"/>
  <c r="U467"/>
  <c r="U351"/>
  <c r="U679"/>
  <c r="U245"/>
  <c r="U387"/>
  <c r="U158"/>
  <c r="U169"/>
  <c r="U384"/>
  <c r="U263"/>
  <c r="U500"/>
  <c r="U624"/>
  <c r="U556"/>
  <c r="U385"/>
  <c r="U402"/>
  <c r="U494"/>
  <c r="U210"/>
  <c r="U688"/>
  <c r="U105"/>
  <c r="U304"/>
  <c r="U490"/>
  <c r="U189"/>
  <c r="U646"/>
  <c r="U572"/>
  <c r="U154"/>
  <c r="U620"/>
  <c r="U276"/>
  <c r="U307"/>
  <c r="U160"/>
  <c r="U83"/>
  <c r="U144"/>
  <c r="U58"/>
  <c r="U621"/>
  <c r="U30"/>
  <c r="U14"/>
  <c r="U447"/>
  <c r="U3"/>
  <c r="U539"/>
  <c r="U565"/>
  <c r="U155"/>
  <c r="U223"/>
  <c r="U449"/>
  <c r="U677"/>
  <c r="U452"/>
  <c r="U666"/>
  <c r="U443"/>
  <c r="U106"/>
  <c r="U267"/>
  <c r="U237"/>
  <c r="U487"/>
  <c r="U262"/>
  <c r="U566"/>
  <c r="U61"/>
  <c r="U192"/>
  <c r="U399"/>
  <c r="U425"/>
  <c r="U472"/>
  <c r="U314"/>
  <c r="U8"/>
  <c r="U554"/>
  <c r="U125"/>
  <c r="U645"/>
  <c r="U115"/>
  <c r="U10"/>
  <c r="U598"/>
  <c r="U444"/>
  <c r="U343"/>
  <c r="U79"/>
  <c r="U183"/>
  <c r="U299"/>
  <c r="U321"/>
  <c r="U366"/>
  <c r="U589"/>
  <c r="U365"/>
  <c r="U118"/>
  <c r="U293"/>
  <c r="U607"/>
  <c r="U99"/>
  <c r="U555"/>
  <c r="U586"/>
  <c r="U627"/>
  <c r="U422"/>
  <c r="U56"/>
  <c r="U482"/>
  <c r="U233"/>
  <c r="U373"/>
  <c r="U411"/>
  <c r="U198"/>
  <c r="U16"/>
  <c r="U162"/>
  <c r="U142"/>
  <c r="U59"/>
  <c r="U408"/>
  <c r="U628"/>
  <c r="U549"/>
  <c r="U553"/>
  <c r="U38"/>
  <c r="U152"/>
  <c r="U463"/>
  <c r="U260"/>
  <c r="U89"/>
  <c r="U197"/>
  <c r="U141"/>
  <c r="U593"/>
  <c r="U18"/>
  <c r="U298"/>
  <c r="U313"/>
  <c r="U243"/>
  <c r="U75"/>
  <c r="U568"/>
  <c r="U352"/>
  <c r="U406"/>
  <c r="U559"/>
  <c r="U640"/>
  <c r="U669"/>
  <c r="U117"/>
  <c r="U22"/>
  <c r="U659"/>
  <c r="U291"/>
  <c r="U284"/>
  <c r="U180"/>
  <c r="U420"/>
  <c r="U239"/>
  <c r="U471"/>
  <c r="U580"/>
  <c r="U17"/>
  <c r="U569"/>
  <c r="U136"/>
  <c r="U55"/>
  <c r="U168"/>
  <c r="U195"/>
  <c r="U140"/>
  <c r="U12"/>
  <c r="U97"/>
  <c r="U248"/>
  <c r="U484"/>
  <c r="U346"/>
  <c r="U364"/>
  <c r="U414"/>
  <c r="U101"/>
  <c r="U378"/>
  <c r="U562"/>
  <c r="U639"/>
  <c r="U193"/>
  <c r="U651"/>
  <c r="U238"/>
  <c r="U514"/>
  <c r="U42"/>
  <c r="U88"/>
  <c r="U131"/>
  <c r="U323"/>
  <c r="U147"/>
  <c r="U315"/>
  <c r="U663"/>
  <c r="U240"/>
  <c r="U257"/>
  <c r="U641"/>
  <c r="U258"/>
  <c r="U232"/>
  <c r="U45"/>
  <c r="U436"/>
  <c r="U632"/>
  <c r="U71"/>
  <c r="U317"/>
  <c r="U272"/>
  <c r="U285"/>
  <c r="U507"/>
  <c r="U316"/>
  <c r="U201"/>
  <c r="U479"/>
  <c r="U81"/>
  <c r="U577"/>
  <c r="U508"/>
  <c r="U419"/>
  <c r="U19"/>
  <c r="U558"/>
  <c r="U334"/>
  <c r="U483"/>
  <c r="U381"/>
  <c r="U170"/>
  <c r="U382"/>
  <c r="U182"/>
  <c r="U524"/>
  <c r="U330"/>
  <c r="U434"/>
  <c r="U614"/>
  <c r="U148"/>
  <c r="U186"/>
  <c r="U626"/>
  <c r="U278"/>
  <c r="U295"/>
  <c r="U498"/>
  <c r="U380"/>
  <c r="U318"/>
  <c r="U41"/>
  <c r="U301"/>
  <c r="U496"/>
  <c r="U670"/>
  <c r="U96"/>
  <c r="U205"/>
  <c r="U277"/>
  <c r="U686"/>
  <c r="U204"/>
  <c r="U544"/>
  <c r="U377"/>
  <c r="U69"/>
  <c r="U294"/>
  <c r="U104"/>
  <c r="U24"/>
  <c r="U246"/>
  <c r="U60"/>
  <c r="U616"/>
  <c r="U516"/>
  <c r="U604"/>
  <c r="U533"/>
  <c r="U597"/>
  <c r="U389"/>
  <c r="U126"/>
  <c r="U310"/>
  <c r="U268"/>
  <c r="U428"/>
  <c r="U120"/>
  <c r="U401"/>
  <c r="U637"/>
  <c r="U657"/>
  <c r="U557"/>
  <c r="U453"/>
  <c r="U242"/>
  <c r="U289"/>
  <c r="U194"/>
  <c r="U521"/>
  <c r="U512"/>
  <c r="U166"/>
  <c r="U644"/>
  <c r="U311"/>
  <c r="U122"/>
  <c r="U150"/>
  <c r="U312"/>
  <c r="U95"/>
  <c r="U34"/>
  <c r="U429"/>
  <c r="U550"/>
  <c r="U274"/>
  <c r="U255"/>
  <c r="U518"/>
  <c r="U582"/>
  <c r="U405"/>
  <c r="U184"/>
  <c r="U112"/>
  <c r="U64"/>
  <c r="U108"/>
  <c r="U74"/>
  <c r="U410"/>
  <c r="U220"/>
  <c r="U466"/>
  <c r="U545"/>
  <c r="U328"/>
  <c r="U190"/>
  <c r="U214"/>
  <c r="U48"/>
  <c r="U359"/>
  <c r="U127"/>
  <c r="U510"/>
  <c r="U143"/>
  <c r="U485"/>
  <c r="U363"/>
  <c r="U369"/>
  <c r="U67"/>
  <c r="U275"/>
  <c r="U383"/>
  <c r="U23"/>
  <c r="U622"/>
  <c r="U280"/>
  <c r="U302"/>
  <c r="U469"/>
  <c r="U662"/>
  <c r="U303"/>
  <c r="U687"/>
  <c r="U229"/>
  <c r="U461"/>
  <c r="U244"/>
  <c r="U523"/>
  <c r="U290"/>
  <c r="U319"/>
  <c r="U451"/>
  <c r="U253"/>
  <c r="U367"/>
  <c r="U134"/>
  <c r="U39"/>
  <c r="U407"/>
  <c r="U92"/>
  <c r="U261"/>
  <c r="U333"/>
  <c r="U27"/>
  <c r="U612"/>
  <c r="U6"/>
  <c r="U51"/>
  <c r="U390"/>
  <c r="U511"/>
  <c r="U652"/>
  <c r="U413"/>
  <c r="U167"/>
  <c r="U98"/>
  <c r="U567"/>
  <c r="U445"/>
  <c r="U590"/>
  <c r="U256"/>
  <c r="U458"/>
  <c r="U605"/>
  <c r="U207"/>
  <c r="U476"/>
  <c r="U446"/>
  <c r="U506"/>
  <c r="U450"/>
  <c r="U102"/>
  <c r="U682"/>
  <c r="U358"/>
  <c r="U636"/>
  <c r="U218"/>
  <c r="U519"/>
  <c r="U403"/>
  <c r="U667"/>
  <c r="U680"/>
  <c r="U594"/>
  <c r="U460"/>
  <c r="U591"/>
  <c r="U643"/>
  <c r="U254"/>
  <c r="U46"/>
  <c r="U502"/>
  <c r="U337"/>
  <c r="U236"/>
  <c r="U235"/>
  <c r="U139"/>
  <c r="U546"/>
  <c r="U370"/>
  <c r="U211"/>
  <c r="U416"/>
  <c r="U172"/>
  <c r="U386"/>
  <c r="U397"/>
  <c r="U171"/>
  <c r="U432"/>
  <c r="U137"/>
  <c r="U110"/>
  <c r="U601"/>
  <c r="U462"/>
  <c r="U247"/>
  <c r="U421"/>
  <c r="U430"/>
  <c r="U448"/>
  <c r="U62"/>
  <c r="U177"/>
  <c r="U7"/>
  <c r="U13"/>
  <c r="U68"/>
  <c r="U515"/>
  <c r="U202"/>
  <c r="U473"/>
  <c r="U596"/>
  <c r="U82"/>
  <c r="U219"/>
  <c r="U37"/>
  <c r="U325"/>
  <c r="U676"/>
  <c r="U684"/>
  <c r="U654"/>
  <c r="U655"/>
  <c r="U672"/>
  <c r="U649"/>
  <c r="U631"/>
  <c r="U660"/>
  <c r="U603"/>
  <c r="U681"/>
  <c r="U671"/>
  <c r="U656"/>
  <c r="U689"/>
  <c r="U629"/>
  <c r="P4"/>
  <c r="P5"/>
  <c r="P6"/>
  <c r="P8"/>
  <c r="P9"/>
  <c r="P10"/>
  <c r="P12"/>
  <c r="P11"/>
  <c r="P19"/>
  <c r="P13"/>
  <c r="P14"/>
  <c r="P15"/>
  <c r="P16"/>
  <c r="P7"/>
  <c r="P20"/>
  <c r="P18"/>
  <c r="P21"/>
  <c r="P27"/>
  <c r="P22"/>
  <c r="P23"/>
  <c r="P24"/>
  <c r="P25"/>
  <c r="P17"/>
  <c r="P26"/>
  <c r="P28"/>
  <c r="P29"/>
  <c r="P31"/>
  <c r="P32"/>
  <c r="P30"/>
  <c r="P33"/>
  <c r="P35"/>
  <c r="P34"/>
  <c r="P37"/>
  <c r="P36"/>
  <c r="P38"/>
  <c r="P40"/>
  <c r="P39"/>
  <c r="P41"/>
  <c r="P43"/>
  <c r="P44"/>
  <c r="P45"/>
  <c r="P49"/>
  <c r="P46"/>
  <c r="P42"/>
  <c r="P48"/>
  <c r="P50"/>
  <c r="P47"/>
  <c r="P51"/>
  <c r="P52"/>
  <c r="P53"/>
  <c r="P54"/>
  <c r="P55"/>
  <c r="P56"/>
  <c r="P58"/>
  <c r="P59"/>
  <c r="P60"/>
  <c r="P57"/>
  <c r="P61"/>
  <c r="P62"/>
  <c r="P63"/>
  <c r="P64"/>
  <c r="P65"/>
  <c r="P66"/>
  <c r="P68"/>
  <c r="P69"/>
  <c r="P71"/>
  <c r="P67"/>
  <c r="P72"/>
  <c r="P73"/>
  <c r="P70"/>
  <c r="P74"/>
  <c r="P76"/>
  <c r="P79"/>
  <c r="P80"/>
  <c r="P75"/>
  <c r="P81"/>
  <c r="P77"/>
  <c r="P78"/>
  <c r="P82"/>
  <c r="P84"/>
  <c r="P85"/>
  <c r="P86"/>
  <c r="P87"/>
  <c r="P83"/>
  <c r="P89"/>
  <c r="P90"/>
  <c r="P91"/>
  <c r="P92"/>
  <c r="P88"/>
  <c r="P95"/>
  <c r="P96"/>
  <c r="P93"/>
  <c r="P94"/>
  <c r="P99"/>
  <c r="P97"/>
  <c r="P98"/>
  <c r="P102"/>
  <c r="P103"/>
  <c r="P104"/>
  <c r="P105"/>
  <c r="P107"/>
  <c r="P100"/>
  <c r="P101"/>
  <c r="P106"/>
  <c r="P109"/>
  <c r="P108"/>
  <c r="P110"/>
  <c r="P111"/>
  <c r="P113"/>
  <c r="P115"/>
  <c r="P114"/>
  <c r="P117"/>
  <c r="P116"/>
  <c r="P118"/>
  <c r="P112"/>
  <c r="P119"/>
  <c r="P120"/>
  <c r="P121"/>
  <c r="P122"/>
  <c r="P127"/>
  <c r="P123"/>
  <c r="P124"/>
  <c r="P128"/>
  <c r="P126"/>
  <c r="P130"/>
  <c r="P131"/>
  <c r="P125"/>
  <c r="P132"/>
  <c r="P133"/>
  <c r="P134"/>
  <c r="P129"/>
  <c r="P135"/>
  <c r="P136"/>
  <c r="P137"/>
  <c r="P139"/>
  <c r="P140"/>
  <c r="P141"/>
  <c r="P142"/>
  <c r="P143"/>
  <c r="P144"/>
  <c r="P138"/>
  <c r="P145"/>
  <c r="P146"/>
  <c r="P147"/>
  <c r="P148"/>
  <c r="P149"/>
  <c r="P150"/>
  <c r="P153"/>
  <c r="P154"/>
  <c r="P155"/>
  <c r="P156"/>
  <c r="P157"/>
  <c r="P158"/>
  <c r="P159"/>
  <c r="P160"/>
  <c r="P162"/>
  <c r="P161"/>
  <c r="P163"/>
  <c r="P151"/>
  <c r="P164"/>
  <c r="P165"/>
  <c r="P152"/>
  <c r="P166"/>
  <c r="P167"/>
  <c r="P168"/>
  <c r="P172"/>
  <c r="P173"/>
  <c r="P169"/>
  <c r="P174"/>
  <c r="P175"/>
  <c r="P176"/>
  <c r="P177"/>
  <c r="P179"/>
  <c r="P180"/>
  <c r="P170"/>
  <c r="P181"/>
  <c r="P171"/>
  <c r="P178"/>
  <c r="P183"/>
  <c r="P185"/>
  <c r="P186"/>
  <c r="P182"/>
  <c r="P187"/>
  <c r="P184"/>
  <c r="P191"/>
  <c r="P192"/>
  <c r="P193"/>
  <c r="P194"/>
  <c r="P195"/>
  <c r="P196"/>
  <c r="P197"/>
  <c r="P198"/>
  <c r="P199"/>
  <c r="P200"/>
  <c r="P189"/>
  <c r="P190"/>
  <c r="P188"/>
  <c r="P201"/>
  <c r="P202"/>
  <c r="P203"/>
  <c r="P204"/>
  <c r="P205"/>
  <c r="P208"/>
  <c r="P206"/>
  <c r="P207"/>
  <c r="P209"/>
  <c r="P210"/>
  <c r="P211"/>
  <c r="P212"/>
  <c r="P213"/>
  <c r="P214"/>
  <c r="P215"/>
  <c r="P216"/>
  <c r="P217"/>
  <c r="P218"/>
  <c r="P219"/>
  <c r="P220"/>
  <c r="P222"/>
  <c r="P229"/>
  <c r="P230"/>
  <c r="P231"/>
  <c r="P232"/>
  <c r="P233"/>
  <c r="P234"/>
  <c r="P235"/>
  <c r="P236"/>
  <c r="P237"/>
  <c r="P238"/>
  <c r="P239"/>
  <c r="P241"/>
  <c r="P242"/>
  <c r="P243"/>
  <c r="P244"/>
  <c r="P223"/>
  <c r="P245"/>
  <c r="P246"/>
  <c r="P247"/>
  <c r="P240"/>
  <c r="P248"/>
  <c r="P250"/>
  <c r="P249"/>
  <c r="P251"/>
  <c r="P253"/>
  <c r="P254"/>
  <c r="P255"/>
  <c r="P257"/>
  <c r="P256"/>
  <c r="P259"/>
  <c r="P258"/>
  <c r="P252"/>
  <c r="P260"/>
  <c r="P261"/>
  <c r="P262"/>
  <c r="P263"/>
  <c r="P264"/>
  <c r="P265"/>
  <c r="P266"/>
  <c r="P267"/>
  <c r="P268"/>
  <c r="P269"/>
  <c r="P270"/>
  <c r="P271"/>
  <c r="P273"/>
  <c r="P274"/>
  <c r="P276"/>
  <c r="P277"/>
  <c r="P278"/>
  <c r="P279"/>
  <c r="P280"/>
  <c r="P281"/>
  <c r="P282"/>
  <c r="P283"/>
  <c r="P284"/>
  <c r="P285"/>
  <c r="P287"/>
  <c r="P275"/>
  <c r="P286"/>
  <c r="P288"/>
  <c r="P289"/>
  <c r="P292"/>
  <c r="P293"/>
  <c r="P294"/>
  <c r="P295"/>
  <c r="P296"/>
  <c r="P298"/>
  <c r="P297"/>
  <c r="P299"/>
  <c r="P300"/>
  <c r="P301"/>
  <c r="P302"/>
  <c r="P303"/>
  <c r="P304"/>
  <c r="P305"/>
  <c r="P306"/>
  <c r="P290"/>
  <c r="P291"/>
  <c r="P307"/>
  <c r="P308"/>
  <c r="P309"/>
  <c r="P310"/>
  <c r="P311"/>
  <c r="P312"/>
  <c r="P313"/>
  <c r="P314"/>
  <c r="P315"/>
  <c r="P316"/>
  <c r="P317"/>
  <c r="P319"/>
  <c r="P320"/>
  <c r="P321"/>
  <c r="P322"/>
  <c r="P323"/>
  <c r="P318"/>
  <c r="P324"/>
  <c r="P325"/>
  <c r="P326"/>
  <c r="P327"/>
  <c r="P328"/>
  <c r="P329"/>
  <c r="P330"/>
  <c r="P331"/>
  <c r="P332"/>
  <c r="P333"/>
  <c r="P334"/>
  <c r="P335"/>
  <c r="P336"/>
  <c r="P338"/>
  <c r="P339"/>
  <c r="P340"/>
  <c r="P341"/>
  <c r="P342"/>
  <c r="P343"/>
  <c r="P344"/>
  <c r="P345"/>
  <c r="P346"/>
  <c r="P337"/>
  <c r="P347"/>
  <c r="P348"/>
  <c r="P349"/>
  <c r="P350"/>
  <c r="P351"/>
  <c r="P353"/>
  <c r="P352"/>
  <c r="P354"/>
  <c r="P355"/>
  <c r="P356"/>
  <c r="P357"/>
  <c r="P358"/>
  <c r="P359"/>
  <c r="P360"/>
  <c r="P361"/>
  <c r="P363"/>
  <c r="P364"/>
  <c r="P366"/>
  <c r="P367"/>
  <c r="P368"/>
  <c r="P369"/>
  <c r="P370"/>
  <c r="P371"/>
  <c r="P372"/>
  <c r="P373"/>
  <c r="P374"/>
  <c r="P365"/>
  <c r="P362"/>
  <c r="P375"/>
  <c r="P376"/>
  <c r="P379"/>
  <c r="P380"/>
  <c r="P381"/>
  <c r="P382"/>
  <c r="P383"/>
  <c r="P384"/>
  <c r="P385"/>
  <c r="P377"/>
  <c r="P386"/>
  <c r="P387"/>
  <c r="P388"/>
  <c r="P391"/>
  <c r="P378"/>
  <c r="P390"/>
  <c r="P389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20"/>
  <c r="P421"/>
  <c r="P422"/>
  <c r="P423"/>
  <c r="P424"/>
  <c r="P425"/>
  <c r="P426"/>
  <c r="P427"/>
  <c r="P419"/>
  <c r="P272"/>
  <c r="P428"/>
  <c r="P429"/>
  <c r="P430"/>
  <c r="P431"/>
  <c r="P432"/>
  <c r="P433"/>
  <c r="P434"/>
  <c r="P435"/>
  <c r="P436"/>
  <c r="P438"/>
  <c r="P439"/>
  <c r="P440"/>
  <c r="P441"/>
  <c r="P442"/>
  <c r="P443"/>
  <c r="P444"/>
  <c r="P445"/>
  <c r="P446"/>
  <c r="P437"/>
  <c r="P447"/>
  <c r="P448"/>
  <c r="P449"/>
  <c r="P450"/>
  <c r="P451"/>
  <c r="P452"/>
  <c r="P453"/>
  <c r="P456"/>
  <c r="P454"/>
  <c r="P455"/>
  <c r="P457"/>
  <c r="P459"/>
  <c r="P460"/>
  <c r="P461"/>
  <c r="P458"/>
  <c r="P462"/>
  <c r="P463"/>
  <c r="P466"/>
  <c r="P467"/>
  <c r="P468"/>
  <c r="P469"/>
  <c r="P470"/>
  <c r="P471"/>
  <c r="P465"/>
  <c r="P472"/>
  <c r="P464"/>
  <c r="P475"/>
  <c r="P474"/>
  <c r="P473"/>
  <c r="P476"/>
  <c r="P478"/>
  <c r="P479"/>
  <c r="P481"/>
  <c r="P482"/>
  <c r="P477"/>
  <c r="P480"/>
  <c r="P483"/>
  <c r="P484"/>
  <c r="P485"/>
  <c r="P486"/>
  <c r="P487"/>
  <c r="P488"/>
  <c r="P489"/>
  <c r="P490"/>
  <c r="P491"/>
  <c r="P493"/>
  <c r="P492"/>
  <c r="P494"/>
  <c r="P495"/>
  <c r="P496"/>
  <c r="P497"/>
  <c r="P498"/>
  <c r="P499"/>
  <c r="P500"/>
  <c r="P503"/>
  <c r="P501"/>
  <c r="P504"/>
  <c r="P502"/>
  <c r="P506"/>
  <c r="P507"/>
  <c r="P505"/>
  <c r="P508"/>
  <c r="P510"/>
  <c r="P509"/>
  <c r="P511"/>
  <c r="P512"/>
  <c r="P513"/>
  <c r="P514"/>
  <c r="P515"/>
  <c r="P517"/>
  <c r="P516"/>
  <c r="P518"/>
  <c r="P519"/>
  <c r="P520"/>
  <c r="P522"/>
  <c r="P523"/>
  <c r="P521"/>
  <c r="P524"/>
  <c r="P527"/>
  <c r="P526"/>
  <c r="P525"/>
  <c r="P528"/>
  <c r="P529"/>
  <c r="P530"/>
  <c r="P531"/>
  <c r="P533"/>
  <c r="P532"/>
  <c r="P534"/>
  <c r="P535"/>
  <c r="P536"/>
  <c r="P537"/>
  <c r="P538"/>
  <c r="P539"/>
  <c r="P540"/>
  <c r="P541"/>
  <c r="P542"/>
  <c r="P543"/>
  <c r="P544"/>
  <c r="P545"/>
  <c r="P547"/>
  <c r="P546"/>
  <c r="P549"/>
  <c r="P550"/>
  <c r="P551"/>
  <c r="P548"/>
  <c r="P552"/>
  <c r="P553"/>
  <c r="P555"/>
  <c r="P554"/>
  <c r="P556"/>
  <c r="P557"/>
  <c r="P558"/>
  <c r="P560"/>
  <c r="P561"/>
  <c r="P559"/>
  <c r="P563"/>
  <c r="P562"/>
  <c r="P564"/>
  <c r="P566"/>
  <c r="P567"/>
  <c r="P568"/>
  <c r="P569"/>
  <c r="P565"/>
  <c r="P571"/>
  <c r="P572"/>
  <c r="P573"/>
  <c r="P570"/>
  <c r="P574"/>
  <c r="P577"/>
  <c r="P575"/>
  <c r="P578"/>
  <c r="P576"/>
  <c r="P579"/>
  <c r="P580"/>
  <c r="P581"/>
  <c r="P583"/>
  <c r="P582"/>
  <c r="P584"/>
  <c r="P585"/>
  <c r="P586"/>
  <c r="P587"/>
  <c r="P588"/>
  <c r="P589"/>
  <c r="P590"/>
  <c r="P591"/>
  <c r="P592"/>
  <c r="P593"/>
  <c r="P594"/>
  <c r="P596"/>
  <c r="P598"/>
  <c r="P597"/>
  <c r="P599"/>
  <c r="P595"/>
  <c r="P600"/>
  <c r="P601"/>
  <c r="P602"/>
  <c r="P604"/>
  <c r="P605"/>
  <c r="P606"/>
  <c r="P603"/>
  <c r="P607"/>
  <c r="P609"/>
  <c r="P610"/>
  <c r="P608"/>
  <c r="P611"/>
  <c r="P612"/>
  <c r="P613"/>
  <c r="P614"/>
  <c r="P615"/>
  <c r="P616"/>
  <c r="P617"/>
  <c r="P618"/>
  <c r="P620"/>
  <c r="P619"/>
  <c r="P621"/>
  <c r="P622"/>
  <c r="P623"/>
  <c r="P624"/>
  <c r="P625"/>
  <c r="P626"/>
  <c r="P627"/>
  <c r="P628"/>
  <c r="P630"/>
  <c r="P629"/>
  <c r="P632"/>
  <c r="P633"/>
  <c r="P634"/>
  <c r="P631"/>
  <c r="P635"/>
  <c r="P636"/>
  <c r="P637"/>
  <c r="P638"/>
  <c r="P640"/>
  <c r="P641"/>
  <c r="P639"/>
  <c r="P642"/>
  <c r="P643"/>
  <c r="P644"/>
  <c r="P645"/>
  <c r="P646"/>
  <c r="P648"/>
  <c r="P649"/>
  <c r="P650"/>
  <c r="P647"/>
  <c r="P651"/>
  <c r="P652"/>
  <c r="P653"/>
  <c r="P654"/>
  <c r="P655"/>
  <c r="P656"/>
  <c r="P657"/>
  <c r="P658"/>
  <c r="P661"/>
  <c r="P659"/>
  <c r="P660"/>
  <c r="P663"/>
  <c r="P662"/>
  <c r="P664"/>
  <c r="P665"/>
  <c r="P666"/>
  <c r="P667"/>
  <c r="P668"/>
  <c r="P669"/>
  <c r="P670"/>
  <c r="P671"/>
  <c r="P672"/>
  <c r="P673"/>
  <c r="P674"/>
  <c r="P676"/>
  <c r="P675"/>
  <c r="P677"/>
  <c r="P678"/>
  <c r="P679"/>
  <c r="P682"/>
  <c r="P681"/>
  <c r="P683"/>
  <c r="P680"/>
  <c r="P684"/>
  <c r="P685"/>
  <c r="P686"/>
  <c r="P687"/>
  <c r="P688"/>
  <c r="P690"/>
  <c r="P691"/>
  <c r="P689"/>
  <c r="P3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226" i="1"/>
  <c r="AB224"/>
  <c r="AB575"/>
  <c r="AB87"/>
  <c r="AB525"/>
  <c r="AB477"/>
  <c r="AB576"/>
  <c r="AB228"/>
  <c r="AB225"/>
  <c r="AB221"/>
  <c r="AB689"/>
  <c r="AB656"/>
  <c r="AB671"/>
  <c r="AB681"/>
  <c r="AB603"/>
  <c r="AB625"/>
  <c r="AB269"/>
  <c r="AB629"/>
  <c r="AB660"/>
  <c r="AB631"/>
  <c r="AB649"/>
  <c r="AB672"/>
  <c r="AB655"/>
  <c r="AB654"/>
  <c r="AB684"/>
  <c r="AB676"/>
  <c r="AB325"/>
  <c r="AB37"/>
  <c r="AB219"/>
  <c r="AB82"/>
  <c r="AB596"/>
  <c r="AB473"/>
  <c r="AB202"/>
  <c r="AB515"/>
  <c r="AB68"/>
  <c r="AB13"/>
  <c r="AB7"/>
  <c r="AB177"/>
  <c r="AB62"/>
  <c r="AB448"/>
  <c r="AB430"/>
  <c r="AB421"/>
  <c r="AB247"/>
  <c r="AB462"/>
  <c r="AB601"/>
  <c r="AB110"/>
  <c r="AB137"/>
  <c r="AB432"/>
  <c r="AB171"/>
  <c r="AB397"/>
  <c r="AB386"/>
  <c r="AB172"/>
  <c r="AB416"/>
  <c r="AB211"/>
  <c r="AB370"/>
  <c r="AB546"/>
  <c r="AB139"/>
  <c r="AB235"/>
  <c r="AB236"/>
  <c r="AB337"/>
  <c r="AB502"/>
  <c r="AB46"/>
  <c r="AB254"/>
  <c r="AB643"/>
  <c r="AB591"/>
  <c r="AB460"/>
  <c r="AB594"/>
  <c r="AB680"/>
  <c r="AB667"/>
  <c r="AB403"/>
  <c r="AB519"/>
  <c r="AB218"/>
  <c r="AB636"/>
  <c r="AB358"/>
  <c r="AB682"/>
  <c r="AB102"/>
  <c r="AB450"/>
  <c r="AB506"/>
  <c r="AB446"/>
  <c r="AB476"/>
  <c r="AB207"/>
  <c r="AB605"/>
  <c r="AB458"/>
  <c r="AB256"/>
  <c r="AB590"/>
  <c r="AB445"/>
  <c r="AB567"/>
  <c r="AB98"/>
  <c r="AB167"/>
  <c r="AB413"/>
  <c r="AB652"/>
  <c r="AB511"/>
  <c r="AB390"/>
  <c r="AB51"/>
  <c r="AB6"/>
  <c r="AB612"/>
  <c r="AB27"/>
  <c r="AB333"/>
  <c r="AB261"/>
  <c r="AB92"/>
  <c r="AB407"/>
  <c r="AB39"/>
  <c r="AB134"/>
  <c r="AB367"/>
  <c r="AB253"/>
  <c r="AB451"/>
  <c r="AB319"/>
  <c r="AB290"/>
  <c r="AB523"/>
  <c r="AB244"/>
  <c r="AB461"/>
  <c r="AB229"/>
  <c r="AB687"/>
  <c r="AB303"/>
  <c r="AB662"/>
  <c r="AB469"/>
  <c r="AB302"/>
  <c r="AB280"/>
  <c r="AB622"/>
  <c r="AB23"/>
  <c r="AB383"/>
  <c r="AB275"/>
  <c r="AB67"/>
  <c r="AB369"/>
  <c r="AB363"/>
  <c r="AB485"/>
  <c r="AB143"/>
  <c r="AB510"/>
  <c r="AB127"/>
  <c r="AB359"/>
  <c r="AB48"/>
  <c r="AB214"/>
  <c r="AB190"/>
  <c r="AB328"/>
  <c r="AB545"/>
  <c r="AB466"/>
  <c r="AB220"/>
  <c r="AB410"/>
  <c r="AB74"/>
  <c r="AB108"/>
  <c r="AB64"/>
  <c r="AB112"/>
  <c r="AB184"/>
  <c r="AB405"/>
  <c r="AB582"/>
  <c r="AB518"/>
  <c r="AB255"/>
  <c r="AB274"/>
  <c r="AB550"/>
  <c r="AB429"/>
  <c r="AB34"/>
  <c r="AB95"/>
  <c r="AB312"/>
  <c r="AB150"/>
  <c r="AB122"/>
  <c r="AB311"/>
  <c r="AB644"/>
  <c r="AB166"/>
  <c r="AB512"/>
  <c r="AB521"/>
  <c r="AB194"/>
  <c r="AB289"/>
  <c r="AB242"/>
  <c r="AB453"/>
  <c r="AB557"/>
  <c r="AB657"/>
  <c r="AB637"/>
  <c r="AB401"/>
  <c r="AB120"/>
  <c r="AB428"/>
  <c r="AB268"/>
  <c r="AB310"/>
  <c r="AB126"/>
  <c r="AB389"/>
  <c r="AB597"/>
  <c r="AB533"/>
  <c r="AB604"/>
  <c r="AB516"/>
  <c r="AB616"/>
  <c r="AB60"/>
  <c r="AB246"/>
  <c r="AB24"/>
  <c r="AB104"/>
  <c r="AB294"/>
  <c r="AB69"/>
  <c r="AB377"/>
  <c r="AB544"/>
  <c r="AB204"/>
  <c r="AB686"/>
  <c r="AB277"/>
  <c r="AB205"/>
  <c r="AB96"/>
  <c r="AB670"/>
  <c r="AB496"/>
  <c r="AB301"/>
  <c r="AB41"/>
  <c r="AB318"/>
  <c r="AB380"/>
  <c r="AB498"/>
  <c r="AB295"/>
  <c r="AB278"/>
  <c r="AB626"/>
  <c r="AB186"/>
  <c r="AB148"/>
  <c r="AB614"/>
  <c r="AB434"/>
  <c r="AB330"/>
  <c r="AB524"/>
  <c r="AB182"/>
  <c r="AB382"/>
  <c r="AB170"/>
  <c r="AB381"/>
  <c r="AB483"/>
  <c r="AB334"/>
  <c r="AB558"/>
  <c r="AB19"/>
  <c r="AB419"/>
  <c r="AB508"/>
  <c r="AB577"/>
  <c r="AB81"/>
  <c r="AB479"/>
  <c r="AB201"/>
  <c r="AB316"/>
  <c r="AB507"/>
  <c r="AB285"/>
  <c r="AB272"/>
  <c r="AB317"/>
  <c r="AB71"/>
  <c r="AB632"/>
  <c r="AB436"/>
  <c r="AB45"/>
  <c r="AB232"/>
  <c r="AB258"/>
  <c r="AB641"/>
  <c r="AB257"/>
  <c r="AB240"/>
  <c r="AB663"/>
  <c r="AB315"/>
  <c r="AB147"/>
  <c r="AB323"/>
  <c r="AB131"/>
  <c r="AB88"/>
  <c r="AB42"/>
  <c r="AB514"/>
  <c r="AB238"/>
  <c r="AB651"/>
  <c r="AB193"/>
  <c r="AB639"/>
  <c r="AB562"/>
  <c r="AB378"/>
  <c r="AB101"/>
  <c r="AB414"/>
  <c r="AB364"/>
  <c r="AB346"/>
  <c r="AB484"/>
  <c r="AB248"/>
  <c r="AB97"/>
  <c r="AB12"/>
  <c r="AB140"/>
  <c r="AB195"/>
  <c r="AB168"/>
  <c r="AB55"/>
  <c r="AB136"/>
  <c r="AB569"/>
  <c r="AB17"/>
  <c r="AB580"/>
  <c r="AB471"/>
  <c r="AB239"/>
  <c r="AB420"/>
  <c r="AB180"/>
  <c r="AB284"/>
  <c r="AB291"/>
  <c r="AB659"/>
  <c r="AB22"/>
  <c r="AB117"/>
  <c r="AB669"/>
  <c r="AB640"/>
  <c r="AB559"/>
  <c r="AB406"/>
  <c r="AB352"/>
  <c r="AB568"/>
  <c r="AB75"/>
  <c r="AB243"/>
  <c r="AB313"/>
  <c r="AB298"/>
  <c r="AB18"/>
  <c r="AB593"/>
  <c r="AB141"/>
  <c r="AB197"/>
  <c r="AB89"/>
  <c r="AB260"/>
  <c r="AB463"/>
  <c r="AB152"/>
  <c r="AB38"/>
  <c r="AB553"/>
  <c r="AB549"/>
  <c r="AB628"/>
  <c r="AB408"/>
  <c r="AB59"/>
  <c r="AB142"/>
  <c r="AB162"/>
  <c r="AB16"/>
  <c r="AB198"/>
  <c r="AB411"/>
  <c r="AB373"/>
  <c r="AB233"/>
  <c r="AB482"/>
  <c r="AB56"/>
  <c r="AB422"/>
  <c r="AB627"/>
  <c r="AB586"/>
  <c r="AB555"/>
  <c r="AB99"/>
  <c r="AB607"/>
  <c r="AB293"/>
  <c r="AB118"/>
  <c r="AB365"/>
  <c r="AB589"/>
  <c r="AB366"/>
  <c r="AB321"/>
  <c r="AB299"/>
  <c r="AB183"/>
  <c r="AB79"/>
  <c r="AB343"/>
  <c r="AB444"/>
  <c r="AB598"/>
  <c r="AB10"/>
  <c r="AB115"/>
  <c r="AB645"/>
  <c r="AB125"/>
  <c r="AB554"/>
  <c r="AB8"/>
  <c r="AB314"/>
  <c r="AB472"/>
  <c r="AB425"/>
  <c r="AB399"/>
  <c r="AB192"/>
  <c r="AB61"/>
  <c r="AB566"/>
  <c r="AB262"/>
  <c r="AB487"/>
  <c r="AB237"/>
  <c r="AB267"/>
  <c r="AB106"/>
  <c r="AB443"/>
  <c r="AB666"/>
  <c r="AB452"/>
  <c r="AB677"/>
  <c r="AB449"/>
  <c r="AB223"/>
  <c r="AB155"/>
  <c r="AB565"/>
  <c r="AB539"/>
  <c r="AB3"/>
  <c r="AB447"/>
  <c r="AB14"/>
  <c r="AB30"/>
  <c r="AB621"/>
  <c r="AB58"/>
  <c r="AB144"/>
  <c r="AB83"/>
  <c r="AB160"/>
  <c r="AB307"/>
  <c r="AB276"/>
  <c r="AB620"/>
  <c r="AB154"/>
  <c r="AB572"/>
  <c r="AB646"/>
  <c r="AB189"/>
  <c r="AB490"/>
  <c r="AB304"/>
  <c r="AB105"/>
  <c r="AB688"/>
  <c r="AB210"/>
  <c r="AB494"/>
  <c r="AB402"/>
  <c r="AB385"/>
  <c r="AB556"/>
  <c r="AB624"/>
  <c r="AB500"/>
  <c r="AB263"/>
  <c r="AB384"/>
  <c r="AB169"/>
  <c r="AB158"/>
  <c r="AB387"/>
  <c r="AB245"/>
  <c r="AB679"/>
  <c r="AB351"/>
  <c r="AB467"/>
  <c r="AB412"/>
  <c r="AB635"/>
  <c r="AB271"/>
  <c r="AB540"/>
  <c r="AB47"/>
  <c r="AB433"/>
  <c r="AB493"/>
  <c r="AB642"/>
  <c r="AB690"/>
  <c r="AB529"/>
  <c r="AB441"/>
  <c r="AB230"/>
  <c r="AB437"/>
  <c r="AB31"/>
  <c r="AB50"/>
  <c r="AB273"/>
  <c r="AB532"/>
  <c r="AB29"/>
  <c r="AB15"/>
  <c r="AB73"/>
  <c r="AB213"/>
  <c r="AB415"/>
  <c r="AB338"/>
  <c r="AB531"/>
  <c r="AB578"/>
  <c r="AB145"/>
  <c r="AB375"/>
  <c r="AB188"/>
  <c r="AB80"/>
  <c r="AB581"/>
  <c r="AB114"/>
  <c r="AB249"/>
  <c r="AB583"/>
  <c r="AB348"/>
  <c r="AB606"/>
  <c r="AB132"/>
  <c r="AB327"/>
  <c r="AB438"/>
  <c r="AB685"/>
  <c r="AB501"/>
  <c r="AB93"/>
  <c r="AB634"/>
  <c r="AB215"/>
  <c r="AB665"/>
  <c r="AB63"/>
  <c r="AB109"/>
  <c r="AB564"/>
  <c r="AB368"/>
  <c r="AB178"/>
  <c r="AB615"/>
  <c r="AB668"/>
  <c r="AB633"/>
  <c r="AB200"/>
  <c r="AB474"/>
  <c r="AB206"/>
  <c r="AB279"/>
  <c r="AB217"/>
  <c r="AB91"/>
  <c r="AB107"/>
  <c r="AB149"/>
  <c r="AB119"/>
  <c r="AB44"/>
  <c r="AB5"/>
  <c r="AB464"/>
  <c r="AB212"/>
  <c r="AB121"/>
  <c r="AB360"/>
  <c r="AB324"/>
  <c r="AB163"/>
  <c r="AB332"/>
  <c r="AB241"/>
  <c r="AB392"/>
  <c r="AB499"/>
  <c r="AB340"/>
  <c r="AB608"/>
  <c r="AB209"/>
  <c r="AB179"/>
  <c r="AB250"/>
  <c r="AB388"/>
  <c r="AB129"/>
  <c r="AB78"/>
  <c r="AB4"/>
  <c r="AB394"/>
  <c r="AB542"/>
  <c r="AB398"/>
  <c r="AB372"/>
  <c r="AB563"/>
  <c r="AB116"/>
  <c r="AB534"/>
  <c r="AB673"/>
  <c r="AB537"/>
  <c r="AB653"/>
  <c r="AB618"/>
  <c r="AB176"/>
  <c r="AB361"/>
  <c r="AB528"/>
  <c r="AB203"/>
  <c r="AB159"/>
  <c r="AB442"/>
  <c r="AB185"/>
  <c r="AB560"/>
  <c r="AB326"/>
  <c r="AB231"/>
  <c r="AB584"/>
  <c r="AB630"/>
  <c r="AB181"/>
  <c r="AB287"/>
  <c r="AB426"/>
  <c r="AB573"/>
  <c r="AB504"/>
  <c r="AB156"/>
  <c r="AB265"/>
  <c r="AB492"/>
  <c r="AB497"/>
  <c r="AB308"/>
  <c r="AB128"/>
  <c r="AB574"/>
  <c r="AB33"/>
  <c r="AB320"/>
  <c r="AB552"/>
  <c r="AB440"/>
  <c r="AB26"/>
  <c r="AB587"/>
  <c r="AB175"/>
  <c r="AB297"/>
  <c r="AB353"/>
  <c r="AB43"/>
  <c r="AB199"/>
  <c r="AB541"/>
  <c r="AB329"/>
  <c r="AB157"/>
  <c r="AB161"/>
  <c r="AB354"/>
  <c r="AB153"/>
  <c r="AB306"/>
  <c r="AB296"/>
  <c r="AB283"/>
  <c r="AB40"/>
  <c r="AB424"/>
  <c r="AB691"/>
  <c r="AB138"/>
  <c r="AB480"/>
  <c r="AB165"/>
  <c r="AB54"/>
  <c r="AB379"/>
  <c r="AB300"/>
  <c r="AB488"/>
  <c r="AB196"/>
  <c r="AB647"/>
  <c r="AB281"/>
  <c r="AB234"/>
  <c r="AB86"/>
  <c r="AB664"/>
  <c r="AB376"/>
  <c r="AB391"/>
  <c r="AB468"/>
  <c r="AB341"/>
  <c r="AB623"/>
  <c r="AB94"/>
  <c r="AB548"/>
  <c r="AB135"/>
  <c r="AB683"/>
  <c r="AB520"/>
  <c r="AB478"/>
  <c r="AB456"/>
  <c r="AB409"/>
  <c r="AB344"/>
  <c r="AB527"/>
  <c r="AB21"/>
  <c r="AB357"/>
  <c r="AB491"/>
  <c r="AB543"/>
  <c r="AB536"/>
  <c r="AB191"/>
  <c r="AB517"/>
  <c r="AB475"/>
  <c r="AB423"/>
  <c r="AB292"/>
  <c r="AB595"/>
  <c r="AB57"/>
  <c r="AB65"/>
  <c r="AB84"/>
  <c r="AB609"/>
  <c r="AB111"/>
  <c r="AB650"/>
  <c r="AB611"/>
  <c r="AB35"/>
  <c r="AB347"/>
  <c r="AB124"/>
  <c r="AB356"/>
  <c r="AB345"/>
  <c r="AB526"/>
  <c r="AB266"/>
  <c r="AB547"/>
  <c r="AB592"/>
  <c r="AB28"/>
  <c r="AB146"/>
  <c r="AB123"/>
  <c r="AB252"/>
  <c r="AB600"/>
  <c r="AB481"/>
  <c r="AB355"/>
  <c r="AB417"/>
  <c r="AB103"/>
  <c r="AB222"/>
  <c r="AB661"/>
  <c r="AB11"/>
  <c r="AB585"/>
  <c r="AB486"/>
  <c r="AB66"/>
  <c r="AB251"/>
  <c r="AB404"/>
  <c r="AB53"/>
  <c r="AB538"/>
  <c r="AB638"/>
  <c r="AB455"/>
  <c r="AB617"/>
  <c r="AB613"/>
  <c r="AB85"/>
  <c r="AB9"/>
  <c r="AB259"/>
  <c r="AB90"/>
  <c r="AB454"/>
  <c r="AB489"/>
  <c r="AB503"/>
  <c r="AB349"/>
  <c r="AB20"/>
  <c r="AB208"/>
  <c r="AB32"/>
  <c r="AB174"/>
  <c r="AB648"/>
  <c r="AB371"/>
  <c r="AB282"/>
  <c r="AB465"/>
  <c r="AB173"/>
  <c r="AB76"/>
  <c r="AB25"/>
  <c r="AB77"/>
  <c r="AB459"/>
  <c r="AB342"/>
  <c r="AB393"/>
  <c r="AB288"/>
  <c r="AB309"/>
  <c r="AB602"/>
  <c r="AB36"/>
  <c r="AB619"/>
  <c r="AB431"/>
  <c r="AB100"/>
  <c r="AB610"/>
  <c r="AB495"/>
  <c r="AB286"/>
  <c r="AB509"/>
  <c r="AB674"/>
  <c r="AB362"/>
  <c r="AB505"/>
  <c r="AB579"/>
  <c r="AB151"/>
  <c r="AB331"/>
  <c r="AB374"/>
  <c r="AB52"/>
  <c r="AB400"/>
  <c r="AB513"/>
  <c r="AB164"/>
  <c r="AB535"/>
  <c r="AB336"/>
  <c r="AB439"/>
  <c r="AB599"/>
  <c r="AB72"/>
  <c r="AB551"/>
  <c r="AB427"/>
  <c r="AB457"/>
  <c r="AB675"/>
  <c r="AB130"/>
  <c r="AB133"/>
  <c r="AB305"/>
  <c r="AB561"/>
  <c r="AB335"/>
  <c r="AB264"/>
  <c r="AB113"/>
  <c r="AB588"/>
  <c r="AB418"/>
  <c r="AB395"/>
  <c r="AB530"/>
  <c r="AB396"/>
  <c r="AB571"/>
  <c r="AB70"/>
  <c r="AB350"/>
  <c r="AB522"/>
  <c r="AB216"/>
  <c r="AB187"/>
  <c r="AB322"/>
  <c r="AB570"/>
  <c r="AB470"/>
  <c r="AB435"/>
  <c r="AB270"/>
  <c r="AB339"/>
  <c r="AB49"/>
  <c r="AB658"/>
  <c r="AB67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<sst xmlns="http://schemas.openxmlformats.org/spreadsheetml/2006/main" count="1224" uniqueCount="968">
  <si>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</si>
  <si>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</si>
  <si>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</si>
  <si>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</si>
  <si>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</si>
  <si>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</si>
  <si>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</si>
  <si>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</si>
  <si>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</si>
  <si>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</si>
  <si>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</si>
  <si>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</si>
  <si>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</si>
  <si>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</si>
  <si>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</si>
  <si>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</si>
  <si>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</si>
  <si>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</si>
  <si>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</si>
  <si>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</si>
  <si>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</si>
  <si>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</si>
  <si>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</si>
  <si>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</si>
  <si>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</si>
  <si>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</si>
  <si>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</si>
  <si>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</si>
  <si>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</si>
  <si>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</si>
  <si>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</si>
  <si>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</si>
  <si>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</si>
  <si>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</si>
  <si>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</si>
  <si>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</si>
  <si>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</si>
  <si>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</si>
  <si>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</si>
  <si>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</si>
  <si>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</si>
  <si>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</si>
  <si>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</si>
  <si>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</si>
  <si>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</si>
  <si>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</si>
  <si>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</si>
  <si>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</si>
  <si>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</si>
  <si>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</si>
  <si>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</si>
  <si>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</si>
  <si>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</si>
  <si>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</si>
  <si>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</si>
  <si>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</si>
  <si>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</si>
  <si>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</si>
  <si>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</si>
  <si>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</si>
  <si>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</si>
  <si>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</si>
  <si>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</si>
  <si>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</si>
  <si>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</si>
  <si>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</si>
  <si>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</si>
  <si>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</si>
  <si>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</si>
  <si>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</si>
  <si>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</si>
  <si>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</si>
  <si>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</si>
  <si>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</si>
  <si>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</si>
  <si>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</si>
  <si>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</si>
  <si>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</si>
  <si>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</si>
  <si>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</si>
  <si>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</si>
  <si>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</si>
  <si>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</si>
  <si>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</si>
  <si>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</si>
  <si>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</si>
  <si>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</si>
  <si>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</si>
  <si>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</si>
  <si>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</si>
  <si>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</si>
  <si>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</si>
  <si>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</si>
  <si>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</si>
  <si>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</si>
  <si>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</si>
  <si>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</si>
  <si>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</si>
  <si>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</si>
  <si>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</si>
  <si>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</si>
  <si>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</si>
  <si>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</si>
  <si>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</si>
  <si>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</si>
  <si>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</si>
  <si>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</si>
  <si>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</si>
  <si>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</si>
  <si>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</si>
  <si>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</si>
  <si>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</si>
  <si>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</si>
  <si>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</si>
  <si>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</si>
  <si>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</si>
  <si>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</si>
  <si>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</si>
  <si>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</si>
  <si>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</si>
  <si>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</si>
  <si>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</si>
  <si>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</si>
  <si>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</si>
  <si>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</si>
  <si>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</si>
  <si>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</si>
  <si>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</si>
  <si>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</si>
  <si>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</si>
  <si>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</si>
  <si>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</si>
  <si>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</si>
  <si>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</si>
  <si>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</si>
  <si>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</si>
  <si>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</si>
  <si>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</si>
  <si>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</si>
  <si>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</si>
  <si>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</si>
  <si>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</si>
  <si>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</si>
  <si>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</si>
  <si>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</si>
  <si>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</si>
  <si>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</si>
  <si>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</si>
  <si>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</si>
  <si>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</si>
  <si>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</si>
  <si>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</si>
  <si>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</si>
  <si>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</si>
  <si>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</si>
  <si>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</si>
  <si>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</si>
  <si>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</si>
  <si>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</si>
  <si>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</si>
  <si>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</si>
  <si>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</si>
  <si>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</si>
  <si>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</si>
  <si>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</si>
  <si>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</si>
  <si>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</si>
  <si>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</si>
  <si>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</si>
  <si>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</si>
  <si>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</si>
  <si>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</si>
  <si>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</si>
  <si>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</si>
  <si>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</si>
  <si>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</si>
  <si>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</si>
  <si>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</si>
  <si>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</si>
  <si>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</si>
  <si>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</si>
  <si>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</si>
  <si>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</si>
  <si>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</si>
  <si>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</si>
  <si>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</si>
  <si>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</si>
  <si>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</si>
  <si>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</si>
  <si>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</si>
  <si>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</si>
  <si>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</si>
  <si>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</si>
  <si>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</si>
  <si>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</si>
  <si>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</si>
  <si>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</si>
  <si>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</si>
  <si>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</si>
  <si>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</si>
  <si>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</si>
  <si>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</si>
  <si>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</si>
  <si>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</si>
  <si>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</si>
  <si>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</si>
  <si>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</si>
  <si>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</si>
  <si>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</si>
  <si>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</si>
  <si>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</si>
  <si>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</si>
  <si>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</si>
  <si>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</si>
  <si>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</si>
  <si>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</si>
  <si>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</si>
  <si>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</si>
  <si>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</si>
  <si>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</si>
  <si>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</si>
  <si>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</si>
  <si>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</si>
  <si>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</si>
  <si>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</si>
  <si>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</si>
  <si>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</si>
  <si>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</si>
  <si>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</si>
  <si>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</si>
  <si>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</si>
  <si>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</si>
  <si>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</si>
  <si>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</si>
  <si>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</si>
  <si>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</si>
  <si>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</si>
  <si>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</si>
  <si>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</si>
  <si>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</si>
  <si>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</si>
  <si>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</si>
  <si>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</si>
  <si>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</si>
  <si>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</si>
  <si>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</si>
  <si>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</si>
  <si>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</si>
  <si>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</si>
  <si>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</si>
  <si>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</si>
  <si>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</si>
  <si>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</si>
  <si>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</si>
  <si>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</si>
  <si>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</si>
  <si>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</si>
  <si>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</si>
  <si>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</si>
  <si>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</si>
  <si>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</si>
  <si>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</si>
  <si>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</si>
  <si>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</si>
  <si>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</si>
  <si>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</si>
  <si>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</si>
  <si>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</si>
  <si>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</si>
  <si>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</si>
  <si>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</si>
  <si>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</si>
  <si>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</si>
  <si>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</si>
  <si>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</si>
  <si>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</si>
  <si>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</si>
  <si>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</si>
  <si>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</si>
  <si>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</si>
  <si>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</si>
  <si>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</si>
  <si>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</si>
  <si>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</si>
  <si>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</si>
  <si>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</si>
  <si>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</si>
  <si>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</si>
  <si>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</si>
  <si>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</si>
  <si>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</si>
  <si>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</si>
  <si>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</si>
  <si>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</si>
  <si>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</si>
  <si>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</si>
  <si>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</si>
  <si>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</si>
  <si>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</si>
  <si>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</si>
  <si>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</si>
  <si>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</si>
  <si>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</si>
  <si>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</si>
  <si>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</si>
  <si>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</si>
  <si>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</si>
  <si>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</si>
  <si>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</si>
  <si>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</si>
  <si>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</si>
  <si>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</si>
  <si>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</si>
  <si>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</si>
  <si>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</si>
  <si>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</si>
  <si>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</si>
  <si>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</si>
  <si>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</si>
  <si>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</si>
  <si>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</si>
  <si>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</si>
  <si>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</si>
  <si>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</si>
  <si>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</si>
  <si>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</si>
  <si>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</si>
  <si>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</si>
  <si>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</si>
  <si>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</si>
  <si>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</si>
  <si>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</si>
  <si>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</si>
  <si>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</si>
  <si>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</si>
  <si>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</si>
  <si>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</si>
  <si>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</si>
  <si>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</si>
  <si>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</si>
  <si>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</si>
  <si>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</si>
  <si>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</si>
  <si>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</si>
  <si>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</si>
  <si>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</si>
  <si>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</si>
  <si>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</si>
  <si>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</si>
  <si>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</si>
  <si>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</si>
  <si>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</si>
  <si>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</si>
  <si>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</si>
  <si>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</si>
  <si>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</si>
  <si>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</si>
  <si>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</si>
  <si>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</si>
  <si>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</si>
  <si>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</si>
  <si>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</si>
  <si>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</si>
  <si>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</si>
  <si>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</si>
  <si>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</si>
  <si>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</si>
  <si>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</si>
  <si>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</si>
  <si>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</si>
  <si>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</si>
  <si>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</si>
  <si>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</si>
  <si>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</si>
  <si>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</si>
  <si>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</si>
  <si>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</si>
  <si>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</si>
  <si>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</si>
  <si>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</si>
  <si>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</si>
  <si>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</si>
  <si>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</si>
  <si>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</si>
  <si>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</si>
  <si>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</si>
  <si>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</si>
  <si>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</si>
  <si>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</si>
  <si>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</si>
  <si>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</si>
  <si>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</si>
  <si>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</si>
  <si>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</si>
  <si>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</si>
  <si>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</si>
  <si>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</si>
  <si>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</si>
  <si>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</si>
  <si>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</si>
  <si>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</si>
  <si>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</si>
  <si>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</si>
  <si>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</si>
  <si>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</si>
  <si>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</si>
  <si>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</si>
  <si>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</si>
  <si>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</si>
  <si>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</si>
  <si>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</si>
  <si>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</si>
  <si>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</si>
  <si>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</si>
  <si>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</si>
  <si>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</si>
  <si>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</si>
  <si>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</si>
  <si>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</si>
  <si>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</si>
  <si>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</si>
  <si>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</si>
  <si>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</si>
  <si>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</si>
  <si>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</si>
  <si>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</si>
  <si>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</si>
  <si>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</si>
  <si>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</si>
  <si>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</si>
  <si>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</si>
  <si>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</si>
  <si>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</si>
  <si>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</si>
  <si>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</si>
  <si>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</si>
  <si>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</si>
  <si>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</si>
  <si>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</si>
  <si>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</si>
  <si>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</si>
  <si>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</si>
  <si>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</si>
  <si>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</si>
  <si>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</si>
  <si>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</si>
  <si>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</si>
  <si>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</si>
  <si>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</si>
  <si>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</si>
  <si>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</si>
  <si>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</si>
  <si>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</si>
  <si>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</si>
  <si>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</si>
  <si>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</si>
  <si>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</si>
  <si>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</si>
  <si>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</si>
  <si>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</si>
  <si>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</si>
  <si>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</si>
  <si>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</si>
  <si>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</si>
  <si>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</si>
  <si>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</si>
  <si>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</si>
  <si>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</si>
  <si>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</si>
  <si>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</si>
  <si>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</si>
  <si>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</si>
  <si>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</si>
  <si>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</si>
  <si>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</si>
  <si>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</si>
  <si>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</si>
  <si>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</si>
  <si>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</si>
  <si>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</si>
  <si>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</si>
  <si>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</si>
  <si>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</si>
  <si>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</si>
  <si>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</si>
  <si>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</si>
  <si>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</si>
  <si>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</si>
  <si>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</si>
  <si>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</si>
  <si>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</si>
  <si>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</si>
  <si>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</si>
  <si>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</si>
  <si>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</si>
  <si>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</si>
  <si>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</si>
  <si>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</si>
  <si>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</si>
  <si>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</si>
  <si>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</si>
  <si>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</si>
  <si>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</si>
  <si>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</si>
  <si>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</si>
  <si>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</si>
  <si>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</si>
  <si>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</si>
  <si>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</si>
  <si>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</si>
  <si>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</si>
  <si>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</si>
  <si>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</si>
  <si>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</si>
  <si>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</si>
  <si>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</si>
  <si>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</si>
  <si>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</si>
  <si>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</si>
  <si>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</si>
  <si>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</si>
  <si>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</si>
  <si>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</si>
  <si>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</si>
  <si>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</si>
  <si>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</si>
  <si>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</si>
  <si>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</si>
  <si>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</si>
  <si>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</si>
  <si>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</si>
  <si>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</si>
  <si>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</si>
  <si>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</si>
  <si>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</si>
  <si>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</si>
  <si>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</si>
  <si>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</si>
  <si>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</si>
  <si>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</si>
  <si>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</si>
  <si>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</si>
  <si>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</si>
  <si>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</si>
  <si>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</si>
  <si>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</si>
  <si>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</si>
  <si>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</si>
  <si>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</si>
  <si>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</si>
  <si>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</si>
  <si>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</si>
  <si>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</si>
  <si>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</si>
  <si>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</si>
  <si>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</si>
  <si>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</si>
  <si>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</si>
  <si>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</si>
  <si>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</si>
  <si>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</si>
  <si>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</si>
  <si>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</si>
  <si>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</si>
  <si>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</si>
  <si>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</si>
  <si>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</si>
  <si>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</si>
  <si>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</si>
  <si>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</si>
  <si>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</si>
  <si>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</si>
  <si>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</si>
  <si>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</si>
  <si>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</si>
  <si>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</si>
  <si>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</si>
  <si>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</si>
  <si>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</si>
  <si>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</si>
  <si>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</si>
  <si>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</si>
  <si>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</si>
  <si>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</si>
  <si>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</si>
  <si>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</si>
  <si>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</si>
  <si>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</si>
  <si>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</si>
  <si>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</si>
  <si>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</si>
  <si>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</si>
  <si>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</si>
  <si>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</si>
  <si>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</si>
  <si>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</si>
  <si>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</si>
  <si>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</si>
  <si>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</si>
  <si>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</si>
  <si>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</si>
  <si>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</si>
  <si>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</si>
  <si>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</si>
  <si>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</si>
  <si>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</si>
  <si>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</si>
  <si>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</si>
  <si>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</si>
  <si>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</si>
  <si>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</si>
  <si>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</si>
  <si>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</si>
  <si>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</si>
  <si>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</si>
  <si>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</si>
  <si>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</si>
  <si>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</si>
  <si>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</si>
  <si>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</si>
  <si>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</si>
  <si>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</si>
  <si>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</si>
  <si>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</si>
  <si>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</si>
  <si>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</si>
  <si>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</si>
  <si>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</si>
  <si>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</si>
  <si>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</si>
  <si>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</si>
  <si>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</si>
  <si>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</si>
  <si>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</si>
  <si>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</si>
  <si>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</si>
  <si>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</si>
  <si>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</si>
  <si>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</si>
  <si>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</si>
  <si>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</si>
  <si>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</si>
  <si>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</si>
  <si>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</si>
  <si>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</si>
  <si>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</si>
  <si>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</si>
  <si>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</si>
  <si>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</si>
  <si>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</si>
  <si>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</si>
  <si>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</si>
  <si>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</si>
  <si>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</si>
  <si>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</si>
  <si>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</si>
  <si>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</si>
  <si>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</si>
  <si>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</si>
  <si>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</si>
  <si>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</si>
  <si>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</si>
  <si>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</si>
  <si>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</si>
  <si>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</si>
  <si>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</si>
  <si>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</si>
  <si>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</si>
  <si>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</si>
  <si>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</si>
  <si>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</si>
  <si>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</si>
  <si>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</si>
  <si>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</si>
  <si>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</si>
  <si>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</si>
  <si>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</si>
  <si>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</si>
  <si>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</si>
  <si>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</si>
  <si>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</si>
  <si>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</si>
  <si>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</si>
  <si>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</si>
  <si>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</si>
  <si>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</si>
  <si>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</si>
  <si>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</si>
  <si>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</si>
  <si>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</si>
  <si>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</si>
  <si>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</si>
  <si>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</si>
  <si>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</si>
  <si>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</si>
  <si>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</si>
  <si>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</si>
  <si>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</si>
  <si>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</si>
  <si>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</si>
  <si>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</si>
  <si>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</si>
  <si>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</si>
  <si>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</si>
  <si>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</si>
  <si>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</si>
  <si>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</si>
  <si>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</si>
  <si>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</si>
  <si>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</si>
  <si>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</si>
  <si>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</si>
  <si>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</si>
  <si>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</si>
  <si>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</si>
  <si>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</si>
  <si>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</si>
  <si>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</si>
  <si>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</si>
  <si>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</si>
  <si>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</si>
  <si>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</si>
  <si>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</si>
  <si>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</si>
  <si>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</si>
  <si>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</si>
  <si>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</si>
  <si>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</si>
  <si>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</si>
  <si>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</si>
  <si>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</si>
  <si>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</si>
  <si>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</si>
  <si>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</si>
  <si>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</si>
  <si>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</si>
  <si>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</si>
  <si>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</si>
  <si>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</si>
  <si>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</si>
  <si>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</si>
  <si>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</si>
  <si>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</si>
  <si>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</si>
  <si>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</si>
  <si>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</si>
  <si>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</si>
  <si>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</si>
  <si>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</si>
  <si>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</si>
  <si>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</si>
  <si>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</si>
  <si>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</si>
  <si>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</si>
  <si>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</si>
  <si>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</si>
  <si>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</si>
  <si>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</si>
  <si>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</si>
  <si>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</si>
  <si>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</si>
  <si>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</si>
  <si>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</si>
  <si>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</si>
  <si>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</si>
  <si>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</si>
  <si>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</si>
  <si>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</si>
  <si>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</si>
  <si>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</si>
  <si>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</si>
  <si>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</si>
  <si>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</si>
  <si>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</si>
  <si>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</si>
  <si>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</si>
  <si>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</si>
  <si>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</si>
  <si>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</si>
  <si>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</si>
  <si>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</si>
  <si>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</si>
  <si>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</si>
  <si>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</si>
  <si>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</si>
  <si>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</si>
  <si>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</si>
  <si>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</si>
  <si>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</si>
  <si>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</si>
  <si>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</si>
  <si>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</si>
  <si>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</si>
  <si>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</si>
  <si>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</si>
  <si>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</si>
  <si>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</si>
  <si>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</si>
  <si>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</si>
  <si>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</si>
  <si>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</si>
  <si>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</si>
  <si>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</si>
  <si>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</si>
  <si>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</si>
  <si>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</si>
  <si>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</si>
  <si>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</si>
  <si>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</si>
  <si>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</si>
  <si>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</si>
  <si>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</si>
  <si>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</si>
  <si>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</si>
  <si>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</si>
  <si>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</si>
  <si>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</si>
  <si>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</si>
  <si>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</si>
  <si>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</si>
  <si>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</si>
  <si>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</si>
  <si>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</si>
  <si>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</si>
  <si>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</si>
  <si>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</si>
  <si>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</si>
  <si>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</si>
  <si>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</si>
  <si>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</si>
  <si>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</si>
  <si>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</si>
  <si>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</si>
  <si>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</si>
  <si>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</si>
  <si>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</si>
  <si>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</si>
  <si>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</si>
  <si>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</si>
  <si>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</si>
  <si>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</si>
  <si>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</si>
  <si>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</si>
  <si>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</si>
  <si>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</si>
  <si>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</si>
  <si>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</si>
  <si>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</si>
  <si>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</si>
  <si>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</si>
  <si>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</si>
  <si>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</si>
  <si>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</si>
  <si>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</si>
  <si>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</si>
  <si>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</si>
  <si>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</si>
  <si>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</si>
  <si>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</si>
  <si>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</si>
  <si>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</si>
  <si>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</si>
  <si>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</si>
  <si>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</si>
  <si>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</si>
  <si>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</si>
  <si>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</si>
  <si>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</si>
  <si>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</si>
  <si>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</si>
  <si>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</si>
  <si>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</si>
  <si>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</si>
  <si>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</si>
  <si>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</si>
  <si>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</si>
  <si>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</si>
  <si>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</si>
  <si>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</si>
  <si>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</si>
  <si>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</si>
  <si>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</si>
  <si>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</si>
  <si>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</si>
  <si>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</si>
  <si>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</si>
  <si>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</si>
  <si>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</si>
  <si>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</si>
  <si>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</si>
  <si>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</si>
  <si>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</si>
  <si>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</si>
  <si>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</si>
  <si>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</si>
  <si>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</si>
  <si>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</si>
  <si>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</si>
  <si>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</si>
  <si>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</si>
  <si>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</si>
  <si>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</si>
  <si>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</si>
  <si>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</si>
  <si>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</si>
  <si>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</si>
  <si>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</si>
  <si>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</si>
  <si>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</si>
  <si>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</si>
  <si>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</si>
  <si>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</si>
  <si>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</si>
  <si>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</si>
  <si>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</si>
  <si>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</si>
  <si>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</si>
  <si>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</si>
  <si>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</si>
  <si>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</si>
  <si>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</si>
  <si>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</si>
  <si>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</si>
  <si>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</si>
  <si>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</si>
  <si>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</si>
  <si>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</si>
  <si>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</si>
  <si>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</si>
  <si>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</si>
  <si>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</si>
  <si>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</si>
  <si>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</si>
  <si>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</si>
  <si>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</si>
  <si>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</si>
  <si>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</si>
  <si>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</si>
  <si>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</si>
  <si>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</si>
  <si>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</si>
  <si>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</si>
  <si>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</si>
  <si>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</si>
  <si>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</si>
  <si>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</si>
  <si>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</si>
  <si>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</si>
  <si>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</si>
  <si>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</si>
  <si>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单体攻击，降敌士气为0</t>
    <phoneticPr fontId="1" type="noConversion"/>
  </si>
  <si>
    <t>全体加血120，士气100</t>
    <phoneticPr fontId="1" type="noConversion"/>
  </si>
  <si>
    <t>全体加血180，士气50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</si>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</sst>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16" fillId="8" borderId="1" xfId="1" applyFont="1" applyFill="1" applyBorder="1" applyAlignment="1" applyProtection="1">
      <alignment horizontal="right" wrapText="1"/>
      <protection locked="0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695"/>
  <sheetViews>
    <sheetView workbookViewId="0">
      <pane xSplit="6" ySplit="2" topLeftCell="K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964</v>
      </c>
      <c r="Z2" s="33" t="s">
        <v>965</v>
      </c>
      <c r="AA2" s="33" t="s">
        <v>966</v>
      </c>
      <c r="AB2" s="33" t="s">
        <v>917</v>
      </c>
    </row>
    <row r="3" spans="2:28">
      <c r="B3" s="28" t="s">
        <v>825</v>
      </c>
      <c r="C3" s="16">
        <v>343</v>
      </c>
      <c r="D3" s="27">
        <v>2</v>
      </c>
      <c r="E3" s="27">
        <v>1</v>
      </c>
      <c r="F3" s="2" t="s">
        <v>345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天下归心</v>
      </c>
      <c r="L3" s="32">
        <v>120</v>
      </c>
      <c r="M3" s="32">
        <v>78</v>
      </c>
      <c r="N3" s="32">
        <v>96</v>
      </c>
      <c r="O3" s="35">
        <v>104</v>
      </c>
      <c r="P3" s="1">
        <f>SUM(L3:O3)</f>
        <v>398</v>
      </c>
      <c r="Q3" s="48">
        <v>1</v>
      </c>
      <c r="R3" s="1">
        <f>INT(Q3*(100+L3+M3*2)*H3)</f>
        <v>376</v>
      </c>
      <c r="S3" s="1">
        <f>INT(L3*Q3*1*I3)</f>
        <v>132</v>
      </c>
      <c r="T3" s="1">
        <f>INT(L3*Q3*0.7*J3)</f>
        <v>84</v>
      </c>
      <c r="U3" s="1">
        <f>INT(M3*Q3*1.5)</f>
        <v>117</v>
      </c>
      <c r="V3" s="1">
        <f>INT(M3*Q3*1)</f>
        <v>78</v>
      </c>
      <c r="W3" s="1">
        <f>INT(N3*Q3*1.2)</f>
        <v>115</v>
      </c>
      <c r="X3" s="1">
        <f>INT(N3*Q3*0.8)</f>
        <v>76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>SUM(S3,U3,W3)</f>
        <v>364</v>
      </c>
    </row>
    <row r="4" spans="2:28">
      <c r="B4" s="27" t="s">
        <v>825</v>
      </c>
      <c r="C4" s="16">
        <v>225</v>
      </c>
      <c r="D4" s="27">
        <v>2</v>
      </c>
      <c r="E4" s="27">
        <v>2</v>
      </c>
      <c r="F4" s="2" t="s">
        <v>227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天神守护</v>
      </c>
      <c r="L4" s="32">
        <v>114</v>
      </c>
      <c r="M4" s="32">
        <v>63</v>
      </c>
      <c r="N4" s="32">
        <v>108</v>
      </c>
      <c r="O4" s="35">
        <v>98</v>
      </c>
      <c r="P4" s="1">
        <f>SUM(L4:O4)</f>
        <v>383</v>
      </c>
      <c r="Q4" s="48">
        <v>1</v>
      </c>
      <c r="R4" s="1">
        <f>INT(Q4*(100+L4+M4*2)*H4)</f>
        <v>340</v>
      </c>
      <c r="S4" s="1">
        <f>INT(L4*Q4*1*I4)</f>
        <v>125</v>
      </c>
      <c r="T4" s="1">
        <f>INT(L4*Q4*0.7*J4)</f>
        <v>79</v>
      </c>
      <c r="U4" s="1">
        <f>INT(M4*Q4*1.5)</f>
        <v>94</v>
      </c>
      <c r="V4" s="1">
        <f>INT(M4*Q4*1)</f>
        <v>63</v>
      </c>
      <c r="W4" s="1">
        <f>INT(N4*Q4*1.2)</f>
        <v>129</v>
      </c>
      <c r="X4" s="1">
        <f>INT(N4*Q4*0.8)</f>
        <v>86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>SUM(S4,U4,W4)</f>
        <v>348</v>
      </c>
    </row>
    <row r="5" spans="2:28">
      <c r="B5" s="27" t="s">
        <v>825</v>
      </c>
      <c r="C5" s="16">
        <v>245</v>
      </c>
      <c r="D5" s="27">
        <v>4</v>
      </c>
      <c r="E5" s="27">
        <v>9</v>
      </c>
      <c r="F5" s="2" t="s">
        <v>247</v>
      </c>
      <c r="G5" s="4" t="str">
        <f>VLOOKUP(D5,兵种!B:F,2,0)</f>
        <v>弓弩手</v>
      </c>
      <c r="H5" s="4">
        <f>VLOOKUP(D5,兵种!B:F,3,0)</f>
        <v>0.9</v>
      </c>
      <c r="I5" s="4">
        <f>VLOOKUP(D5,兵种!B:F,4,0)</f>
        <v>1</v>
      </c>
      <c r="J5" s="4">
        <f>VLOOKUP(D5,兵种!B:F,5,0)</f>
        <v>1</v>
      </c>
      <c r="K5" s="16" t="str">
        <f>VLOOKUP(E5,绝技!B:C,2,0)</f>
        <v>炼狱火海</v>
      </c>
      <c r="L5" s="32">
        <v>113</v>
      </c>
      <c r="M5" s="32">
        <v>76</v>
      </c>
      <c r="N5" s="32">
        <v>106</v>
      </c>
      <c r="O5" s="35">
        <v>86</v>
      </c>
      <c r="P5" s="1">
        <f>SUM(L5:O5)</f>
        <v>381</v>
      </c>
      <c r="Q5" s="48">
        <v>1</v>
      </c>
      <c r="R5" s="1">
        <f>INT(Q5*(100+L5+M5*2)*H5)</f>
        <v>328</v>
      </c>
      <c r="S5" s="1">
        <f>INT(L5*Q5*1*I5)</f>
        <v>113</v>
      </c>
      <c r="T5" s="1">
        <f>INT(L5*Q5*0.7*J5)</f>
        <v>79</v>
      </c>
      <c r="U5" s="1">
        <f>INT(M5*Q5*1.5)</f>
        <v>114</v>
      </c>
      <c r="V5" s="1">
        <f>INT(M5*Q5*1)</f>
        <v>76</v>
      </c>
      <c r="W5" s="1">
        <f>INT(N5*Q5*1.2)</f>
        <v>127</v>
      </c>
      <c r="X5" s="1">
        <f>INT(N5*Q5*0.8)</f>
        <v>84</v>
      </c>
      <c r="Y5" s="37">
        <f>VLOOKUP(D5,兵种!B:J,7,0)</f>
        <v>0</v>
      </c>
      <c r="Z5" s="37">
        <f>VLOOKUP(D5,兵种!B:J,8,0)</f>
        <v>0</v>
      </c>
      <c r="AA5" s="37">
        <f>VLOOKUP(D5,兵种!B:J,9,0)</f>
        <v>0.2</v>
      </c>
      <c r="AB5" s="1">
        <f>SUM(S5,U5,W5)</f>
        <v>354</v>
      </c>
    </row>
    <row r="6" spans="2:28">
      <c r="B6" s="27"/>
      <c r="C6" s="16">
        <v>602</v>
      </c>
      <c r="D6" s="27">
        <v>4</v>
      </c>
      <c r="E6" s="27"/>
      <c r="F6" s="2" t="s">
        <v>601</v>
      </c>
      <c r="G6" s="4" t="str">
        <f>VLOOKUP(D6,兵种!B:F,2,0)</f>
        <v>弓弩手</v>
      </c>
      <c r="H6" s="4">
        <f>VLOOKUP(D6,兵种!B:F,3,0)</f>
        <v>0.9</v>
      </c>
      <c r="I6" s="4">
        <f>VLOOKUP(D6,兵种!B:F,4,0)</f>
        <v>1</v>
      </c>
      <c r="J6" s="4">
        <f>VLOOKUP(D6,兵种!B:F,5,0)</f>
        <v>1</v>
      </c>
      <c r="K6" s="16" t="str">
        <f>VLOOKUP(E6,绝技!B:C,2,0)</f>
        <v>无</v>
      </c>
      <c r="L6" s="32">
        <v>110</v>
      </c>
      <c r="M6" s="32">
        <v>69</v>
      </c>
      <c r="N6" s="32">
        <v>105</v>
      </c>
      <c r="O6" s="35">
        <v>95</v>
      </c>
      <c r="P6" s="1">
        <f>SUM(L6:O6)</f>
        <v>379</v>
      </c>
      <c r="Q6" s="48">
        <v>1</v>
      </c>
      <c r="R6" s="1">
        <f>INT(Q6*(100+L6+M6*2)*H6)</f>
        <v>313</v>
      </c>
      <c r="S6" s="1">
        <f>INT(L6*Q6*1*I6)</f>
        <v>110</v>
      </c>
      <c r="T6" s="1">
        <f>INT(L6*Q6*0.7*J6)</f>
        <v>77</v>
      </c>
      <c r="U6" s="1">
        <f>INT(M6*Q6*1.5)</f>
        <v>103</v>
      </c>
      <c r="V6" s="1">
        <f>INT(M6*Q6*1)</f>
        <v>69</v>
      </c>
      <c r="W6" s="1">
        <f>INT(N6*Q6*1.2)</f>
        <v>126</v>
      </c>
      <c r="X6" s="1">
        <f>INT(N6*Q6*0.8)</f>
        <v>84</v>
      </c>
      <c r="Y6" s="37">
        <f>VLOOKUP(D6,兵种!B:J,7,0)</f>
        <v>0</v>
      </c>
      <c r="Z6" s="37">
        <f>VLOOKUP(D6,兵种!B:J,8,0)</f>
        <v>0</v>
      </c>
      <c r="AA6" s="37">
        <f>VLOOKUP(D6,兵种!B:J,9,0)</f>
        <v>0.2</v>
      </c>
      <c r="AB6" s="1">
        <f>SUM(S6,U6,W6)</f>
        <v>339</v>
      </c>
    </row>
    <row r="7" spans="2:28">
      <c r="B7" s="27" t="s">
        <v>825</v>
      </c>
      <c r="C7" s="16">
        <v>660</v>
      </c>
      <c r="D7" s="27">
        <v>2</v>
      </c>
      <c r="E7" s="27">
        <v>3</v>
      </c>
      <c r="F7" s="2" t="s">
        <v>658</v>
      </c>
      <c r="G7" s="4" t="str">
        <f>VLOOKUP(D7,兵种!B:F,2,0)</f>
        <v>亲卫队</v>
      </c>
      <c r="H7" s="4">
        <f>VLOOKUP(D7,兵种!B:F,3,0)</f>
        <v>1</v>
      </c>
      <c r="I7" s="4">
        <f>VLOOKUP(D7,兵种!B:F,4,0)</f>
        <v>1.1000000000000001</v>
      </c>
      <c r="J7" s="4">
        <f>VLOOKUP(D7,兵种!B:F,5,0)</f>
        <v>1</v>
      </c>
      <c r="K7" s="16" t="str">
        <f>VLOOKUP(E7,绝技!B:C,2,0)</f>
        <v>无双乱舞</v>
      </c>
      <c r="L7" s="32">
        <v>108</v>
      </c>
      <c r="M7" s="32">
        <v>120</v>
      </c>
      <c r="N7" s="32">
        <v>36</v>
      </c>
      <c r="O7" s="35">
        <v>12</v>
      </c>
      <c r="P7" s="1">
        <f>SUM(L7:O7)</f>
        <v>276</v>
      </c>
      <c r="Q7" s="48">
        <v>1</v>
      </c>
      <c r="R7" s="1">
        <f>INT(Q7*(100+L7+M7*2)*H7)</f>
        <v>448</v>
      </c>
      <c r="S7" s="1">
        <f>INT(L7*Q7*1*I7)</f>
        <v>118</v>
      </c>
      <c r="T7" s="1">
        <f>INT(L7*Q7*0.7*J7)</f>
        <v>75</v>
      </c>
      <c r="U7" s="1">
        <f>INT(M7*Q7*1.5)</f>
        <v>180</v>
      </c>
      <c r="V7" s="1">
        <f>INT(M7*Q7*1)</f>
        <v>120</v>
      </c>
      <c r="W7" s="1">
        <f>INT(N7*Q7*1.2)</f>
        <v>43</v>
      </c>
      <c r="X7" s="1">
        <f>INT(N7*Q7*0.8)</f>
        <v>28</v>
      </c>
      <c r="Y7" s="37">
        <f>VLOOKUP(D7,兵种!B:J,7,0)</f>
        <v>0.05</v>
      </c>
      <c r="Z7" s="37">
        <f>VLOOKUP(D7,兵种!B:J,8,0)</f>
        <v>0.05</v>
      </c>
      <c r="AA7" s="37">
        <f>VLOOKUP(D7,兵种!B:J,9,0)</f>
        <v>0.1</v>
      </c>
      <c r="AB7" s="1">
        <f>SUM(S7,U7,W7)</f>
        <v>341</v>
      </c>
    </row>
    <row r="8" spans="2:28">
      <c r="B8" s="27"/>
      <c r="C8" s="16">
        <v>365</v>
      </c>
      <c r="D8" s="27">
        <v>2</v>
      </c>
      <c r="E8" s="27"/>
      <c r="F8" s="2" t="s">
        <v>367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无</v>
      </c>
      <c r="L8" s="32">
        <v>106</v>
      </c>
      <c r="M8" s="32">
        <v>93</v>
      </c>
      <c r="N8" s="32">
        <v>74</v>
      </c>
      <c r="O8" s="35">
        <v>73</v>
      </c>
      <c r="P8" s="1">
        <f>SUM(L8:O8)</f>
        <v>346</v>
      </c>
      <c r="Q8" s="48">
        <v>1</v>
      </c>
      <c r="R8" s="1">
        <f>INT(Q8*(100+L8+M8*2)*H8)</f>
        <v>392</v>
      </c>
      <c r="S8" s="1">
        <f>INT(L8*Q8*1*I8)</f>
        <v>116</v>
      </c>
      <c r="T8" s="1">
        <f>INT(L8*Q8*0.7*J8)</f>
        <v>74</v>
      </c>
      <c r="U8" s="1">
        <f>INT(M8*Q8*1.5)</f>
        <v>139</v>
      </c>
      <c r="V8" s="1">
        <f>INT(M8*Q8*1)</f>
        <v>93</v>
      </c>
      <c r="W8" s="1">
        <f>INT(N8*Q8*1.2)</f>
        <v>88</v>
      </c>
      <c r="X8" s="1">
        <f>INT(N8*Q8*0.8)</f>
        <v>59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>SUM(S8,U8,W8)</f>
        <v>343</v>
      </c>
    </row>
    <row r="9" spans="2:28">
      <c r="B9" s="27"/>
      <c r="C9" s="16">
        <v>85</v>
      </c>
      <c r="D9" s="27">
        <v>2</v>
      </c>
      <c r="E9" s="27"/>
      <c r="F9" s="2" t="s">
        <v>87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无</v>
      </c>
      <c r="L9" s="32">
        <v>104</v>
      </c>
      <c r="M9" s="32">
        <v>96</v>
      </c>
      <c r="N9" s="32">
        <v>64</v>
      </c>
      <c r="O9" s="35">
        <v>81</v>
      </c>
      <c r="P9" s="1">
        <f>SUM(L9:O9)</f>
        <v>345</v>
      </c>
      <c r="Q9" s="48">
        <v>1</v>
      </c>
      <c r="R9" s="1">
        <f>INT(Q9*(100+L9+M9*2)*H9)</f>
        <v>396</v>
      </c>
      <c r="S9" s="1">
        <f>INT(L9*Q9*1*I9)</f>
        <v>114</v>
      </c>
      <c r="T9" s="1">
        <f>INT(L9*Q9*0.7*J9)</f>
        <v>72</v>
      </c>
      <c r="U9" s="1">
        <f>INT(M9*Q9*1.5)</f>
        <v>144</v>
      </c>
      <c r="V9" s="1">
        <f>INT(M9*Q9*1)</f>
        <v>96</v>
      </c>
      <c r="W9" s="1">
        <f>INT(N9*Q9*1.2)</f>
        <v>76</v>
      </c>
      <c r="X9" s="1">
        <f>INT(N9*Q9*0.8)</f>
        <v>51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>SUM(S9,U9,W9)</f>
        <v>334</v>
      </c>
    </row>
    <row r="10" spans="2:28">
      <c r="B10" s="27" t="s">
        <v>825</v>
      </c>
      <c r="C10" s="16">
        <v>370</v>
      </c>
      <c r="D10" s="27">
        <v>3</v>
      </c>
      <c r="E10" s="27">
        <v>7</v>
      </c>
      <c r="F10" s="2" t="s">
        <v>948</v>
      </c>
      <c r="G10" s="4" t="str">
        <f>VLOOKUP(D10,兵种!B:F,2,0)</f>
        <v>战弓骑</v>
      </c>
      <c r="H10" s="4">
        <f>VLOOKUP(D10,兵种!B:F,3,0)</f>
        <v>1</v>
      </c>
      <c r="I10" s="4">
        <f>VLOOKUP(D10,兵种!B:F,4,0)</f>
        <v>1.1000000000000001</v>
      </c>
      <c r="J10" s="4">
        <f>VLOOKUP(D10,兵种!B:F,5,0)</f>
        <v>0.8</v>
      </c>
      <c r="K10" s="16" t="str">
        <f>VLOOKUP(E10,绝技!B:C,2,0)</f>
        <v>恸天贯日</v>
      </c>
      <c r="L10" s="32">
        <v>103</v>
      </c>
      <c r="M10" s="32">
        <v>100</v>
      </c>
      <c r="N10" s="32">
        <v>73</v>
      </c>
      <c r="O10" s="35">
        <v>70</v>
      </c>
      <c r="P10" s="1">
        <f>SUM(L10:O10)</f>
        <v>346</v>
      </c>
      <c r="Q10" s="48">
        <v>1</v>
      </c>
      <c r="R10" s="1">
        <f>INT(Q10*(100+L10+M10*2)*H10)</f>
        <v>403</v>
      </c>
      <c r="S10" s="1">
        <f>INT(L10*Q10*1*I10)</f>
        <v>113</v>
      </c>
      <c r="T10" s="1">
        <f>INT(L10*Q10*0.7*J10)</f>
        <v>57</v>
      </c>
      <c r="U10" s="1">
        <f>INT(M10*Q10*1.5)</f>
        <v>150</v>
      </c>
      <c r="V10" s="1">
        <f>INT(M10*Q10*1)</f>
        <v>100</v>
      </c>
      <c r="W10" s="1">
        <f>INT(N10*Q10*1.2)</f>
        <v>87</v>
      </c>
      <c r="X10" s="1">
        <f>INT(N10*Q10*0.8)</f>
        <v>58</v>
      </c>
      <c r="Y10" s="37">
        <f>VLOOKUP(D10,兵种!B:J,7,0)</f>
        <v>0.05</v>
      </c>
      <c r="Z10" s="37">
        <f>VLOOKUP(D10,兵种!B:J,8,0)</f>
        <v>0</v>
      </c>
      <c r="AA10" s="37">
        <f>VLOOKUP(D10,兵种!B:J,9,0)</f>
        <v>0.15</v>
      </c>
      <c r="AB10" s="1">
        <f>SUM(S10,U10,W10)</f>
        <v>350</v>
      </c>
    </row>
    <row r="11" spans="2:28">
      <c r="B11" s="27" t="s">
        <v>825</v>
      </c>
      <c r="C11" s="16">
        <v>98</v>
      </c>
      <c r="D11" s="27">
        <v>2</v>
      </c>
      <c r="E11" s="27">
        <v>4</v>
      </c>
      <c r="F11" s="2" t="s">
        <v>100</v>
      </c>
      <c r="G11" s="4" t="str">
        <f>VLOOKUP(D11,兵种!B:F,2,0)</f>
        <v>亲卫队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1</v>
      </c>
      <c r="K11" s="16" t="str">
        <f>VLOOKUP(E11,绝技!B:C,2,0)</f>
        <v>拖刀一击</v>
      </c>
      <c r="L11" s="32">
        <v>102</v>
      </c>
      <c r="M11" s="32">
        <v>109</v>
      </c>
      <c r="N11" s="32">
        <v>80</v>
      </c>
      <c r="O11" s="35">
        <v>64</v>
      </c>
      <c r="P11" s="1">
        <f>SUM(L11:O11)</f>
        <v>355</v>
      </c>
      <c r="Q11" s="48">
        <v>1</v>
      </c>
      <c r="R11" s="1">
        <f>INT(Q11*(100+L11+M11*2)*H11)</f>
        <v>420</v>
      </c>
      <c r="S11" s="1">
        <f>INT(L11*Q11*1*I11)</f>
        <v>112</v>
      </c>
      <c r="T11" s="1">
        <f>INT(L11*Q11*0.7*J11)</f>
        <v>71</v>
      </c>
      <c r="U11" s="1">
        <f>INT(M11*Q11*1.5)</f>
        <v>163</v>
      </c>
      <c r="V11" s="1">
        <f>INT(M11*Q11*1)</f>
        <v>109</v>
      </c>
      <c r="W11" s="1">
        <f>INT(N11*Q11*1.2)</f>
        <v>96</v>
      </c>
      <c r="X11" s="1">
        <f>INT(N11*Q11*0.8)</f>
        <v>64</v>
      </c>
      <c r="Y11" s="37">
        <f>VLOOKUP(D11,兵种!B:J,7,0)</f>
        <v>0.05</v>
      </c>
      <c r="Z11" s="37">
        <f>VLOOKUP(D11,兵种!B:J,8,0)</f>
        <v>0.05</v>
      </c>
      <c r="AA11" s="37">
        <f>VLOOKUP(D11,兵种!B:J,9,0)</f>
        <v>0.1</v>
      </c>
      <c r="AB11" s="1">
        <f>SUM(S11,U11,W11)</f>
        <v>371</v>
      </c>
    </row>
    <row r="12" spans="2:28">
      <c r="B12" s="27"/>
      <c r="C12" s="16">
        <v>439</v>
      </c>
      <c r="D12" s="27">
        <v>2</v>
      </c>
      <c r="E12" s="27"/>
      <c r="F12" s="2" t="s">
        <v>439</v>
      </c>
      <c r="G12" s="4" t="str">
        <f>VLOOKUP(D12,兵种!B:F,2,0)</f>
        <v>亲卫队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1</v>
      </c>
      <c r="K12" s="16" t="str">
        <f>VLOOKUP(E12,绝技!B:C,2,0)</f>
        <v>无</v>
      </c>
      <c r="L12" s="32">
        <v>100</v>
      </c>
      <c r="M12" s="32">
        <v>93</v>
      </c>
      <c r="N12" s="32">
        <v>83</v>
      </c>
      <c r="O12" s="35">
        <v>68</v>
      </c>
      <c r="P12" s="1">
        <f>SUM(L12:O12)</f>
        <v>344</v>
      </c>
      <c r="Q12" s="48">
        <v>1</v>
      </c>
      <c r="R12" s="1">
        <f>INT(Q12*(100+L12+M12*2)*H12)</f>
        <v>386</v>
      </c>
      <c r="S12" s="1">
        <f>INT(L12*Q12*1*I12)</f>
        <v>110</v>
      </c>
      <c r="T12" s="1">
        <f>INT(L12*Q12*0.7*J12)</f>
        <v>70</v>
      </c>
      <c r="U12" s="1">
        <f>INT(M12*Q12*1.5)</f>
        <v>139</v>
      </c>
      <c r="V12" s="1">
        <f>INT(M12*Q12*1)</f>
        <v>93</v>
      </c>
      <c r="W12" s="1">
        <f>INT(N12*Q12*1.2)</f>
        <v>99</v>
      </c>
      <c r="X12" s="1">
        <f>INT(N12*Q12*0.8)</f>
        <v>66</v>
      </c>
      <c r="Y12" s="37">
        <f>VLOOKUP(D12,兵种!B:J,7,0)</f>
        <v>0.05</v>
      </c>
      <c r="Z12" s="37">
        <f>VLOOKUP(D12,兵种!B:J,8,0)</f>
        <v>0.05</v>
      </c>
      <c r="AA12" s="37">
        <f>VLOOKUP(D12,兵种!B:J,9,0)</f>
        <v>0.1</v>
      </c>
      <c r="AB12" s="1">
        <f>SUM(S12,U12,W12)</f>
        <v>348</v>
      </c>
    </row>
    <row r="13" spans="2:28">
      <c r="B13" s="27"/>
      <c r="C13" s="16">
        <v>661</v>
      </c>
      <c r="D13" s="27">
        <v>1</v>
      </c>
      <c r="E13" s="27"/>
      <c r="F13" s="2" t="s">
        <v>659</v>
      </c>
      <c r="G13" s="4" t="str">
        <f>VLOOKUP(D13,兵种!B:F,2,0)</f>
        <v>近卫军</v>
      </c>
      <c r="H13" s="4">
        <f>VLOOKUP(D13,兵种!B:F,3,0)</f>
        <v>1.1000000000000001</v>
      </c>
      <c r="I13" s="4">
        <f>VLOOKUP(D13,兵种!B:F,4,0)</f>
        <v>0.9</v>
      </c>
      <c r="J13" s="4">
        <f>VLOOKUP(D13,兵种!B:F,5,0)</f>
        <v>1.1000000000000001</v>
      </c>
      <c r="K13" s="16" t="str">
        <f>VLOOKUP(E13,绝技!B:C,2,0)</f>
        <v>无</v>
      </c>
      <c r="L13" s="32">
        <v>99</v>
      </c>
      <c r="M13" s="32">
        <v>81</v>
      </c>
      <c r="N13" s="32">
        <v>91</v>
      </c>
      <c r="O13" s="35">
        <v>78</v>
      </c>
      <c r="P13" s="1">
        <f>SUM(L13:O13)</f>
        <v>349</v>
      </c>
      <c r="Q13" s="48">
        <v>1</v>
      </c>
      <c r="R13" s="1">
        <f>INT(Q13*(100+L13+M13*2)*H13)</f>
        <v>397</v>
      </c>
      <c r="S13" s="1">
        <f>INT(L13*Q13*1*I13)</f>
        <v>89</v>
      </c>
      <c r="T13" s="1">
        <f>INT(L13*Q13*0.7*J13)</f>
        <v>76</v>
      </c>
      <c r="U13" s="1">
        <f>INT(M13*Q13*1.5)</f>
        <v>121</v>
      </c>
      <c r="V13" s="1">
        <f>INT(M13*Q13*1)</f>
        <v>81</v>
      </c>
      <c r="W13" s="1">
        <f>INT(N13*Q13*1.2)</f>
        <v>109</v>
      </c>
      <c r="X13" s="1">
        <f>INT(N13*Q13*0.8)</f>
        <v>72</v>
      </c>
      <c r="Y13" s="37">
        <f>VLOOKUP(D13,兵种!B:J,7,0)</f>
        <v>0</v>
      </c>
      <c r="Z13" s="37">
        <f>VLOOKUP(D13,兵种!B:J,8,0)</f>
        <v>0.2</v>
      </c>
      <c r="AA13" s="37">
        <f>VLOOKUP(D13,兵种!B:J,9,0)</f>
        <v>0</v>
      </c>
      <c r="AB13" s="1">
        <f>SUM(S13,U13,W13)</f>
        <v>319</v>
      </c>
    </row>
    <row r="14" spans="2:28">
      <c r="B14" s="27"/>
      <c r="C14" s="16">
        <v>341</v>
      </c>
      <c r="D14" s="27">
        <v>2</v>
      </c>
      <c r="E14" s="27"/>
      <c r="F14" s="2" t="s">
        <v>343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32">
        <v>98</v>
      </c>
      <c r="M14" s="32">
        <v>86</v>
      </c>
      <c r="N14" s="32">
        <v>56</v>
      </c>
      <c r="O14" s="35">
        <v>46</v>
      </c>
      <c r="P14" s="1">
        <f>SUM(L14:O14)</f>
        <v>286</v>
      </c>
      <c r="Q14" s="48">
        <v>1</v>
      </c>
      <c r="R14" s="1">
        <f>INT(Q14*(100+L14+M14*2)*H14)</f>
        <v>370</v>
      </c>
      <c r="S14" s="1">
        <f>INT(L14*Q14*1*I14)</f>
        <v>107</v>
      </c>
      <c r="T14" s="1">
        <f>INT(L14*Q14*0.7*J14)</f>
        <v>68</v>
      </c>
      <c r="U14" s="1">
        <f>INT(M14*Q14*1.5)</f>
        <v>129</v>
      </c>
      <c r="V14" s="1">
        <f>INT(M14*Q14*1)</f>
        <v>86</v>
      </c>
      <c r="W14" s="1">
        <f>INT(N14*Q14*1.2)</f>
        <v>67</v>
      </c>
      <c r="X14" s="1">
        <f>INT(N14*Q14*0.8)</f>
        <v>44</v>
      </c>
      <c r="Y14" s="37">
        <f>VLOOKUP(D14,兵种!B:J,7,0)</f>
        <v>0.05</v>
      </c>
      <c r="Z14" s="37">
        <f>VLOOKUP(D14,兵种!B:J,8,0)</f>
        <v>0.05</v>
      </c>
      <c r="AA14" s="37">
        <f>VLOOKUP(D14,兵种!B:J,9,0)</f>
        <v>0.1</v>
      </c>
      <c r="AB14" s="1">
        <f>SUM(S14,U14,W14)</f>
        <v>303</v>
      </c>
    </row>
    <row r="15" spans="2:28">
      <c r="B15" s="27" t="s">
        <v>825</v>
      </c>
      <c r="C15" s="16">
        <v>289</v>
      </c>
      <c r="D15" s="27">
        <v>6</v>
      </c>
      <c r="E15" s="27">
        <v>8</v>
      </c>
      <c r="F15" s="2" t="s">
        <v>291</v>
      </c>
      <c r="G15" s="4" t="str">
        <f>VLOOKUP(D15,兵种!B:F,2,0)</f>
        <v>谋略家</v>
      </c>
      <c r="H15" s="4">
        <f>VLOOKUP(D15,兵种!B:F,3,0)</f>
        <v>0.8</v>
      </c>
      <c r="I15" s="4">
        <f>VLOOKUP(D15,兵种!B:F,4,0)</f>
        <v>0.8</v>
      </c>
      <c r="J15" s="4">
        <f>VLOOKUP(D15,兵种!B:F,5,0)</f>
        <v>0.9</v>
      </c>
      <c r="K15" s="16" t="str">
        <f>VLOOKUP(E15,绝技!B:C,2,0)</f>
        <v>奇门遁甲</v>
      </c>
      <c r="L15" s="32">
        <v>97</v>
      </c>
      <c r="M15" s="32">
        <v>38</v>
      </c>
      <c r="N15" s="32">
        <v>120</v>
      </c>
      <c r="O15" s="35">
        <v>115</v>
      </c>
      <c r="P15" s="1">
        <f>SUM(L15:O15)</f>
        <v>370</v>
      </c>
      <c r="Q15" s="48">
        <v>1</v>
      </c>
      <c r="R15" s="1">
        <f>INT(Q15*(100+L15+M15*2)*H15)</f>
        <v>218</v>
      </c>
      <c r="S15" s="1">
        <f>INT(L15*Q15*1*I15)</f>
        <v>77</v>
      </c>
      <c r="T15" s="1">
        <f>INT(L15*Q15*0.7*J15)</f>
        <v>61</v>
      </c>
      <c r="U15" s="1">
        <f>INT(M15*Q15*1.5)</f>
        <v>57</v>
      </c>
      <c r="V15" s="1">
        <f>INT(M15*Q15*1)</f>
        <v>38</v>
      </c>
      <c r="W15" s="1">
        <f>INT(N15*Q15*1.2)</f>
        <v>144</v>
      </c>
      <c r="X15" s="1">
        <f>INT(N15*Q15*0.8)</f>
        <v>96</v>
      </c>
      <c r="Y15" s="37">
        <f>VLOOKUP(D15,兵种!B:J,7,0)</f>
        <v>0.2</v>
      </c>
      <c r="Z15" s="37">
        <f>VLOOKUP(D15,兵种!B:J,8,0)</f>
        <v>0</v>
      </c>
      <c r="AA15" s="37">
        <f>VLOOKUP(D15,兵种!B:J,9,0)</f>
        <v>0</v>
      </c>
      <c r="AB15" s="1">
        <f>SUM(S15,U15,W15)</f>
        <v>278</v>
      </c>
    </row>
    <row r="16" spans="2:28">
      <c r="B16" s="27" t="s">
        <v>825</v>
      </c>
      <c r="C16" s="16">
        <v>395</v>
      </c>
      <c r="D16" s="27">
        <v>2</v>
      </c>
      <c r="E16" s="27">
        <v>6</v>
      </c>
      <c r="F16" s="2" t="s">
        <v>396</v>
      </c>
      <c r="G16" s="4" t="str">
        <f>VLOOKUP(D16,兵种!B:F,2,0)</f>
        <v>亲卫队</v>
      </c>
      <c r="H16" s="4">
        <f>VLOOKUP(D16,兵种!B:F,3,0)</f>
        <v>1</v>
      </c>
      <c r="I16" s="4">
        <f>VLOOKUP(D16,兵种!B:F,4,0)</f>
        <v>1.1000000000000001</v>
      </c>
      <c r="J16" s="4">
        <f>VLOOKUP(D16,兵种!B:F,5,0)</f>
        <v>1</v>
      </c>
      <c r="K16" s="16" t="str">
        <f>VLOOKUP(E16,绝技!B:C,2,0)</f>
        <v>一身是胆</v>
      </c>
      <c r="L16" s="32">
        <v>96</v>
      </c>
      <c r="M16" s="32">
        <v>108</v>
      </c>
      <c r="N16" s="32">
        <v>87</v>
      </c>
      <c r="O16" s="35">
        <v>80</v>
      </c>
      <c r="P16" s="1">
        <f>SUM(L16:O16)</f>
        <v>371</v>
      </c>
      <c r="Q16" s="48">
        <v>1</v>
      </c>
      <c r="R16" s="1">
        <f>INT(Q16*(100+L16+M16*2)*H16)</f>
        <v>412</v>
      </c>
      <c r="S16" s="1">
        <f>INT(L16*Q16*1*I16)</f>
        <v>105</v>
      </c>
      <c r="T16" s="1">
        <f>INT(L16*Q16*0.7*J16)</f>
        <v>67</v>
      </c>
      <c r="U16" s="1">
        <f>INT(M16*Q16*1.5)</f>
        <v>162</v>
      </c>
      <c r="V16" s="1">
        <f>INT(M16*Q16*1)</f>
        <v>108</v>
      </c>
      <c r="W16" s="1">
        <f>INT(N16*Q16*1.2)</f>
        <v>104</v>
      </c>
      <c r="X16" s="1">
        <f>INT(N16*Q16*0.8)</f>
        <v>69</v>
      </c>
      <c r="Y16" s="37">
        <f>VLOOKUP(D16,兵种!B:J,7,0)</f>
        <v>0.05</v>
      </c>
      <c r="Z16" s="37">
        <f>VLOOKUP(D16,兵种!B:J,8,0)</f>
        <v>0.05</v>
      </c>
      <c r="AA16" s="37">
        <f>VLOOKUP(D16,兵种!B:J,9,0)</f>
        <v>0.1</v>
      </c>
      <c r="AB16" s="1">
        <f>SUM(S16,U16,W16)</f>
        <v>371</v>
      </c>
    </row>
    <row r="17" spans="2:28">
      <c r="B17" s="27" t="s">
        <v>825</v>
      </c>
      <c r="C17" s="16">
        <v>432</v>
      </c>
      <c r="D17" s="27">
        <v>2</v>
      </c>
      <c r="E17" s="27">
        <v>5</v>
      </c>
      <c r="F17" s="2" t="s">
        <v>432</v>
      </c>
      <c r="G17" s="4" t="str">
        <f>VLOOKUP(D17,兵种!B:F,2,0)</f>
        <v>亲卫队</v>
      </c>
      <c r="H17" s="4">
        <f>VLOOKUP(D17,兵种!B:F,3,0)</f>
        <v>1</v>
      </c>
      <c r="I17" s="4">
        <f>VLOOKUP(D17,兵种!B:F,4,0)</f>
        <v>1.1000000000000001</v>
      </c>
      <c r="J17" s="4">
        <f>VLOOKUP(D17,兵种!B:F,5,0)</f>
        <v>1</v>
      </c>
      <c r="K17" s="16" t="str">
        <f>VLOOKUP(E17,绝技!B:C,2,0)</f>
        <v>震天咆哮</v>
      </c>
      <c r="L17" s="32">
        <v>95</v>
      </c>
      <c r="M17" s="32">
        <v>113</v>
      </c>
      <c r="N17" s="32">
        <v>55</v>
      </c>
      <c r="O17" s="35">
        <v>22</v>
      </c>
      <c r="P17" s="1">
        <f>SUM(L17:O17)</f>
        <v>285</v>
      </c>
      <c r="Q17" s="48">
        <v>1</v>
      </c>
      <c r="R17" s="1">
        <f>INT(Q17*(100+L17+M17*2)*H17)</f>
        <v>421</v>
      </c>
      <c r="S17" s="1">
        <f>INT(L17*Q17*1*I17)</f>
        <v>104</v>
      </c>
      <c r="T17" s="1">
        <f>INT(L17*Q17*0.7*J17)</f>
        <v>66</v>
      </c>
      <c r="U17" s="1">
        <f>INT(M17*Q17*1.5)</f>
        <v>169</v>
      </c>
      <c r="V17" s="1">
        <f>INT(M17*Q17*1)</f>
        <v>113</v>
      </c>
      <c r="W17" s="1">
        <f>INT(N17*Q17*1.2)</f>
        <v>66</v>
      </c>
      <c r="X17" s="1">
        <f>INT(N17*Q17*0.8)</f>
        <v>44</v>
      </c>
      <c r="Y17" s="37">
        <f>VLOOKUP(D17,兵种!B:J,7,0)</f>
        <v>0.05</v>
      </c>
      <c r="Z17" s="37">
        <f>VLOOKUP(D17,兵种!B:J,8,0)</f>
        <v>0.05</v>
      </c>
      <c r="AA17" s="37">
        <f>VLOOKUP(D17,兵种!B:J,9,0)</f>
        <v>0.1</v>
      </c>
      <c r="AB17" s="1">
        <f>SUM(S17,U17,W17)</f>
        <v>339</v>
      </c>
    </row>
    <row r="18" spans="2:28">
      <c r="B18" s="27"/>
      <c r="C18" s="16">
        <v>411</v>
      </c>
      <c r="D18" s="27">
        <v>3</v>
      </c>
      <c r="E18" s="27"/>
      <c r="F18" s="2" t="s">
        <v>412</v>
      </c>
      <c r="G18" s="4" t="str">
        <f>VLOOKUP(D18,兵种!B:F,2,0)</f>
        <v>战弓骑</v>
      </c>
      <c r="H18" s="4">
        <f>VLOOKUP(D18,兵种!B:F,3,0)</f>
        <v>1</v>
      </c>
      <c r="I18" s="4">
        <f>VLOOKUP(D18,兵种!B:F,4,0)</f>
        <v>1.1000000000000001</v>
      </c>
      <c r="J18" s="4">
        <f>VLOOKUP(D18,兵种!B:F,5,0)</f>
        <v>0.8</v>
      </c>
      <c r="K18" s="16" t="str">
        <f>VLOOKUP(E18,绝技!B:C,2,0)</f>
        <v>无</v>
      </c>
      <c r="L18" s="32">
        <v>94</v>
      </c>
      <c r="M18" s="32">
        <v>90</v>
      </c>
      <c r="N18" s="32">
        <v>72</v>
      </c>
      <c r="O18" s="35">
        <v>57</v>
      </c>
      <c r="P18" s="1">
        <f>SUM(L18:O18)</f>
        <v>313</v>
      </c>
      <c r="Q18" s="48">
        <v>1</v>
      </c>
      <c r="R18" s="1">
        <f>INT(Q18*(100+L18+M18*2)*H18)</f>
        <v>374</v>
      </c>
      <c r="S18" s="1">
        <f>INT(L18*Q18*1*I18)</f>
        <v>103</v>
      </c>
      <c r="T18" s="1">
        <f>INT(L18*Q18*0.7*J18)</f>
        <v>52</v>
      </c>
      <c r="U18" s="1">
        <f>INT(M18*Q18*1.5)</f>
        <v>135</v>
      </c>
      <c r="V18" s="1">
        <f>INT(M18*Q18*1)</f>
        <v>90</v>
      </c>
      <c r="W18" s="1">
        <f>INT(N18*Q18*1.2)</f>
        <v>86</v>
      </c>
      <c r="X18" s="1">
        <f>INT(N18*Q18*0.8)</f>
        <v>57</v>
      </c>
      <c r="Y18" s="37">
        <f>VLOOKUP(D18,兵种!B:J,7,0)</f>
        <v>0.05</v>
      </c>
      <c r="Z18" s="37">
        <f>VLOOKUP(D18,兵种!B:J,8,0)</f>
        <v>0</v>
      </c>
      <c r="AA18" s="37">
        <f>VLOOKUP(D18,兵种!B:J,9,0)</f>
        <v>0.15</v>
      </c>
      <c r="AB18" s="1">
        <f>SUM(S18,U18,W18)</f>
        <v>324</v>
      </c>
    </row>
    <row r="19" spans="2:28">
      <c r="B19" s="27"/>
      <c r="C19" s="16">
        <v>481</v>
      </c>
      <c r="D19" s="27">
        <v>3</v>
      </c>
      <c r="E19" s="27"/>
      <c r="F19" s="2" t="s">
        <v>481</v>
      </c>
      <c r="G19" s="4" t="str">
        <f>VLOOKUP(D19,兵种!B:F,2,0)</f>
        <v>战弓骑</v>
      </c>
      <c r="H19" s="4">
        <f>VLOOKUP(D19,兵种!B:F,3,0)</f>
        <v>1</v>
      </c>
      <c r="I19" s="4">
        <f>VLOOKUP(D19,兵种!B:F,4,0)</f>
        <v>1.1000000000000001</v>
      </c>
      <c r="J19" s="4">
        <f>VLOOKUP(D19,兵种!B:F,5,0)</f>
        <v>0.8</v>
      </c>
      <c r="K19" s="16" t="str">
        <f>VLOOKUP(E19,绝技!B:C,2,0)</f>
        <v>无</v>
      </c>
      <c r="L19" s="32">
        <v>94</v>
      </c>
      <c r="M19" s="32">
        <v>87</v>
      </c>
      <c r="N19" s="32">
        <v>92</v>
      </c>
      <c r="O19" s="35">
        <v>81</v>
      </c>
      <c r="P19" s="1">
        <f>SUM(L19:O19)</f>
        <v>354</v>
      </c>
      <c r="Q19" s="48">
        <v>1</v>
      </c>
      <c r="R19" s="1">
        <f>INT(Q19*(100+L19+M19*2)*H19)</f>
        <v>368</v>
      </c>
      <c r="S19" s="1">
        <f>INT(L19*Q19*1*I19)</f>
        <v>103</v>
      </c>
      <c r="T19" s="1">
        <f>INT(L19*Q19*0.7*J19)</f>
        <v>52</v>
      </c>
      <c r="U19" s="1">
        <f>INT(M19*Q19*1.5)</f>
        <v>130</v>
      </c>
      <c r="V19" s="1">
        <f>INT(M19*Q19*1)</f>
        <v>87</v>
      </c>
      <c r="W19" s="1">
        <f>INT(N19*Q19*1.2)</f>
        <v>110</v>
      </c>
      <c r="X19" s="1">
        <f>INT(N19*Q19*0.8)</f>
        <v>73</v>
      </c>
      <c r="Y19" s="37">
        <f>VLOOKUP(D19,兵种!B:J,7,0)</f>
        <v>0.05</v>
      </c>
      <c r="Z19" s="37">
        <f>VLOOKUP(D19,兵种!B:J,8,0)</f>
        <v>0</v>
      </c>
      <c r="AA19" s="37">
        <f>VLOOKUP(D19,兵种!B:J,9,0)</f>
        <v>0.15</v>
      </c>
      <c r="AB19" s="1">
        <f>SUM(S19,U19,W19)</f>
        <v>343</v>
      </c>
    </row>
    <row r="20" spans="2:28">
      <c r="B20" s="27"/>
      <c r="C20" s="16">
        <v>78</v>
      </c>
      <c r="D20" s="27">
        <v>3</v>
      </c>
      <c r="E20" s="27"/>
      <c r="F20" s="2" t="s">
        <v>80</v>
      </c>
      <c r="G20" s="4" t="str">
        <f>VLOOKUP(D20,兵种!B:F,2,0)</f>
        <v>战弓骑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0.8</v>
      </c>
      <c r="K20" s="16" t="str">
        <f>VLOOKUP(E20,绝技!B:C,2,0)</f>
        <v>无</v>
      </c>
      <c r="L20" s="32">
        <v>93</v>
      </c>
      <c r="M20" s="32">
        <v>92</v>
      </c>
      <c r="N20" s="32">
        <v>69</v>
      </c>
      <c r="O20" s="35">
        <v>61</v>
      </c>
      <c r="P20" s="1">
        <f>SUM(L20:O20)</f>
        <v>315</v>
      </c>
      <c r="Q20" s="48">
        <v>1</v>
      </c>
      <c r="R20" s="1">
        <f>INT(Q20*(100+L20+M20*2)*H20)</f>
        <v>377</v>
      </c>
      <c r="S20" s="1">
        <f>INT(L20*Q20*1*I20)</f>
        <v>102</v>
      </c>
      <c r="T20" s="1">
        <f>INT(L20*Q20*0.7*J20)</f>
        <v>52</v>
      </c>
      <c r="U20" s="1">
        <f>INT(M20*Q20*1.5)</f>
        <v>138</v>
      </c>
      <c r="V20" s="1">
        <f>INT(M20*Q20*1)</f>
        <v>92</v>
      </c>
      <c r="W20" s="1">
        <f>INT(N20*Q20*1.2)</f>
        <v>82</v>
      </c>
      <c r="X20" s="1">
        <f>INT(N20*Q20*0.8)</f>
        <v>55</v>
      </c>
      <c r="Y20" s="37">
        <f>VLOOKUP(D20,兵种!B:J,7,0)</f>
        <v>0.05</v>
      </c>
      <c r="Z20" s="37">
        <f>VLOOKUP(D20,兵种!B:J,8,0)</f>
        <v>0</v>
      </c>
      <c r="AA20" s="37">
        <f>VLOOKUP(D20,兵种!B:J,9,0)</f>
        <v>0.15</v>
      </c>
      <c r="AB20" s="1">
        <f>SUM(S20,U20,W20)</f>
        <v>322</v>
      </c>
    </row>
    <row r="21" spans="2:28">
      <c r="B21" s="27"/>
      <c r="C21" s="16">
        <v>136</v>
      </c>
      <c r="D21" s="27">
        <v>4</v>
      </c>
      <c r="E21" s="27"/>
      <c r="F21" s="2" t="s">
        <v>138</v>
      </c>
      <c r="G21" s="4" t="str">
        <f>VLOOKUP(D21,兵种!B:F,2,0)</f>
        <v>弓弩手</v>
      </c>
      <c r="H21" s="4">
        <f>VLOOKUP(D21,兵种!B:F,3,0)</f>
        <v>0.9</v>
      </c>
      <c r="I21" s="4">
        <f>VLOOKUP(D21,兵种!B:F,4,0)</f>
        <v>1</v>
      </c>
      <c r="J21" s="4">
        <f>VLOOKUP(D21,兵种!B:F,5,0)</f>
        <v>1</v>
      </c>
      <c r="K21" s="16" t="str">
        <f>VLOOKUP(E21,绝技!B:C,2,0)</f>
        <v>无</v>
      </c>
      <c r="L21" s="32">
        <v>93</v>
      </c>
      <c r="M21" s="32">
        <v>89</v>
      </c>
      <c r="N21" s="32">
        <v>93</v>
      </c>
      <c r="O21" s="35">
        <v>67</v>
      </c>
      <c r="P21" s="1">
        <f>SUM(L21:O21)</f>
        <v>342</v>
      </c>
      <c r="Q21" s="48">
        <v>1</v>
      </c>
      <c r="R21" s="1">
        <f>INT(Q21*(100+L21+M21*2)*H21)</f>
        <v>333</v>
      </c>
      <c r="S21" s="1">
        <f>INT(L21*Q21*1*I21)</f>
        <v>93</v>
      </c>
      <c r="T21" s="1">
        <f>INT(L21*Q21*0.7*J21)</f>
        <v>65</v>
      </c>
      <c r="U21" s="1">
        <f>INT(M21*Q21*1.5)</f>
        <v>133</v>
      </c>
      <c r="V21" s="1">
        <f>INT(M21*Q21*1)</f>
        <v>89</v>
      </c>
      <c r="W21" s="1">
        <f>INT(N21*Q21*1.2)</f>
        <v>111</v>
      </c>
      <c r="X21" s="1">
        <f>INT(N21*Q21*0.8)</f>
        <v>74</v>
      </c>
      <c r="Y21" s="37">
        <f>VLOOKUP(D21,兵种!B:J,7,0)</f>
        <v>0</v>
      </c>
      <c r="Z21" s="37">
        <f>VLOOKUP(D21,兵种!B:J,8,0)</f>
        <v>0</v>
      </c>
      <c r="AA21" s="37">
        <f>VLOOKUP(D21,兵种!B:J,9,0)</f>
        <v>0.2</v>
      </c>
      <c r="AB21" s="1">
        <f>SUM(S21,U21,W21)</f>
        <v>337</v>
      </c>
    </row>
    <row r="22" spans="2:28">
      <c r="B22" s="27"/>
      <c r="C22" s="16">
        <v>423</v>
      </c>
      <c r="D22" s="27">
        <v>3</v>
      </c>
      <c r="E22" s="27"/>
      <c r="F22" s="2" t="s">
        <v>424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32">
        <v>92</v>
      </c>
      <c r="M22" s="32">
        <v>84</v>
      </c>
      <c r="N22" s="32">
        <v>78</v>
      </c>
      <c r="O22" s="35">
        <v>59</v>
      </c>
      <c r="P22" s="1">
        <f>SUM(L22:O22)</f>
        <v>313</v>
      </c>
      <c r="Q22" s="48">
        <v>1</v>
      </c>
      <c r="R22" s="1">
        <f>INT(Q22*(100+L22+M22*2)*H22)</f>
        <v>360</v>
      </c>
      <c r="S22" s="1">
        <f>INT(L22*Q22*1*I22)</f>
        <v>101</v>
      </c>
      <c r="T22" s="1">
        <f>INT(L22*Q22*0.7*J22)</f>
        <v>51</v>
      </c>
      <c r="U22" s="1">
        <f>INT(M22*Q22*1.5)</f>
        <v>126</v>
      </c>
      <c r="V22" s="1">
        <f>INT(M22*Q22*1)</f>
        <v>84</v>
      </c>
      <c r="W22" s="1">
        <f>INT(N22*Q22*1.2)</f>
        <v>93</v>
      </c>
      <c r="X22" s="1">
        <f>INT(N22*Q22*0.8)</f>
        <v>62</v>
      </c>
      <c r="Y22" s="37">
        <f>VLOOKUP(D22,兵种!B:J,7,0)</f>
        <v>0.05</v>
      </c>
      <c r="Z22" s="37">
        <f>VLOOKUP(D22,兵种!B:J,8,0)</f>
        <v>0</v>
      </c>
      <c r="AA22" s="37">
        <f>VLOOKUP(D22,兵种!B:J,9,0)</f>
        <v>0.15</v>
      </c>
      <c r="AB22" s="1">
        <f>SUM(S22,U22,W22)</f>
        <v>320</v>
      </c>
    </row>
    <row r="23" spans="2:28">
      <c r="B23" s="27"/>
      <c r="C23" s="16">
        <v>577</v>
      </c>
      <c r="D23" s="27">
        <v>3</v>
      </c>
      <c r="E23" s="27"/>
      <c r="F23" s="2" t="s">
        <v>576</v>
      </c>
      <c r="G23" s="4" t="str">
        <f>VLOOKUP(D23,兵种!B:F,2,0)</f>
        <v>战弓骑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0.8</v>
      </c>
      <c r="K23" s="16" t="str">
        <f>VLOOKUP(E23,绝技!B:C,2,0)</f>
        <v>无</v>
      </c>
      <c r="L23" s="32">
        <v>92</v>
      </c>
      <c r="M23" s="32">
        <v>64</v>
      </c>
      <c r="N23" s="32">
        <v>84</v>
      </c>
      <c r="O23" s="35">
        <v>90</v>
      </c>
      <c r="P23" s="1">
        <f>SUM(L23:O23)</f>
        <v>330</v>
      </c>
      <c r="Q23" s="48">
        <v>1</v>
      </c>
      <c r="R23" s="1">
        <f>INT(Q23*(100+L23+M23*2)*H23)</f>
        <v>320</v>
      </c>
      <c r="S23" s="1">
        <f>INT(L23*Q23*1*I23)</f>
        <v>101</v>
      </c>
      <c r="T23" s="1">
        <f>INT(L23*Q23*0.7*J23)</f>
        <v>51</v>
      </c>
      <c r="U23" s="1">
        <f>INT(M23*Q23*1.5)</f>
        <v>96</v>
      </c>
      <c r="V23" s="1">
        <f>INT(M23*Q23*1)</f>
        <v>64</v>
      </c>
      <c r="W23" s="1">
        <f>INT(N23*Q23*1.2)</f>
        <v>100</v>
      </c>
      <c r="X23" s="1">
        <f>INT(N23*Q23*0.8)</f>
        <v>67</v>
      </c>
      <c r="Y23" s="37">
        <f>VLOOKUP(D23,兵种!B:J,7,0)</f>
        <v>0.05</v>
      </c>
      <c r="Z23" s="37">
        <f>VLOOKUP(D23,兵种!B:J,8,0)</f>
        <v>0</v>
      </c>
      <c r="AA23" s="37">
        <f>VLOOKUP(D23,兵种!B:J,9,0)</f>
        <v>0.15</v>
      </c>
      <c r="AB23" s="1">
        <f>SUM(S23,U23,W23)</f>
        <v>297</v>
      </c>
    </row>
    <row r="24" spans="2:28">
      <c r="B24" s="27"/>
      <c r="C24" s="16">
        <v>515</v>
      </c>
      <c r="D24" s="27">
        <v>2</v>
      </c>
      <c r="E24" s="27"/>
      <c r="F24" s="2" t="s">
        <v>514</v>
      </c>
      <c r="G24" s="4" t="str">
        <f>VLOOKUP(D24,兵种!B:F,2,0)</f>
        <v>亲卫队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1</v>
      </c>
      <c r="K24" s="16" t="str">
        <f>VLOOKUP(E24,绝技!B:C,2,0)</f>
        <v>无</v>
      </c>
      <c r="L24" s="32">
        <v>91</v>
      </c>
      <c r="M24" s="32">
        <v>112</v>
      </c>
      <c r="N24" s="32">
        <v>44</v>
      </c>
      <c r="O24" s="35">
        <v>26</v>
      </c>
      <c r="P24" s="1">
        <f>SUM(L24:O24)</f>
        <v>273</v>
      </c>
      <c r="Q24" s="48">
        <v>1</v>
      </c>
      <c r="R24" s="1">
        <f>INT(Q24*(100+L24+M24*2)*H24)</f>
        <v>415</v>
      </c>
      <c r="S24" s="1">
        <f>INT(L24*Q24*1*I24)</f>
        <v>100</v>
      </c>
      <c r="T24" s="1">
        <f>INT(L24*Q24*0.7*J24)</f>
        <v>63</v>
      </c>
      <c r="U24" s="1">
        <f>INT(M24*Q24*1.5)</f>
        <v>168</v>
      </c>
      <c r="V24" s="1">
        <f>INT(M24*Q24*1)</f>
        <v>112</v>
      </c>
      <c r="W24" s="1">
        <f>INT(N24*Q24*1.2)</f>
        <v>52</v>
      </c>
      <c r="X24" s="1">
        <f>INT(N24*Q24*0.8)</f>
        <v>35</v>
      </c>
      <c r="Y24" s="37">
        <f>VLOOKUP(D24,兵种!B:J,7,0)</f>
        <v>0.05</v>
      </c>
      <c r="Z24" s="37">
        <f>VLOOKUP(D24,兵种!B:J,8,0)</f>
        <v>0.05</v>
      </c>
      <c r="AA24" s="37">
        <f>VLOOKUP(D24,兵种!B:J,9,0)</f>
        <v>0.1</v>
      </c>
      <c r="AB24" s="1">
        <f>SUM(S24,U24,W24)</f>
        <v>320</v>
      </c>
    </row>
    <row r="25" spans="2:28">
      <c r="B25" s="27"/>
      <c r="C25" s="16">
        <v>68</v>
      </c>
      <c r="D25" s="27">
        <v>5</v>
      </c>
      <c r="E25" s="27"/>
      <c r="F25" s="2" t="s">
        <v>70</v>
      </c>
      <c r="G25" s="4" t="str">
        <f>VLOOKUP(D25,兵种!B:F,2,0)</f>
        <v>霹雳车</v>
      </c>
      <c r="H25" s="4">
        <f>VLOOKUP(D25,兵种!B:F,3,0)</f>
        <v>0.9</v>
      </c>
      <c r="I25" s="4">
        <f>VLOOKUP(D25,兵种!B:F,4,0)</f>
        <v>1</v>
      </c>
      <c r="J25" s="4">
        <f>VLOOKUP(D25,兵种!B:F,5,0)</f>
        <v>0.8</v>
      </c>
      <c r="K25" s="16" t="str">
        <f>VLOOKUP(E25,绝技!B:C,2,0)</f>
        <v>无</v>
      </c>
      <c r="L25" s="32">
        <v>91</v>
      </c>
      <c r="M25" s="32">
        <v>79</v>
      </c>
      <c r="N25" s="32">
        <v>78</v>
      </c>
      <c r="O25" s="35">
        <v>62</v>
      </c>
      <c r="P25" s="1">
        <f>SUM(L25:O25)</f>
        <v>310</v>
      </c>
      <c r="Q25" s="48">
        <v>1</v>
      </c>
      <c r="R25" s="1">
        <f>INT(Q25*(100+L25+M25*2)*H25)</f>
        <v>314</v>
      </c>
      <c r="S25" s="1">
        <f>INT(L25*Q25*1*I25)</f>
        <v>91</v>
      </c>
      <c r="T25" s="1">
        <f>INT(L25*Q25*0.7*J25)</f>
        <v>50</v>
      </c>
      <c r="U25" s="1">
        <f>INT(M25*Q25*1.5)</f>
        <v>118</v>
      </c>
      <c r="V25" s="1">
        <f>INT(M25*Q25*1)</f>
        <v>79</v>
      </c>
      <c r="W25" s="1">
        <f>INT(N25*Q25*1.2)</f>
        <v>93</v>
      </c>
      <c r="X25" s="1">
        <f>INT(N25*Q25*0.8)</f>
        <v>62</v>
      </c>
      <c r="Y25" s="37">
        <f>VLOOKUP(D25,兵种!B:J,7,0)</f>
        <v>0.15</v>
      </c>
      <c r="Z25" s="37">
        <f>VLOOKUP(D25,兵种!B:J,8,0)</f>
        <v>0</v>
      </c>
      <c r="AA25" s="37">
        <f>VLOOKUP(D25,兵种!B:J,9,0)</f>
        <v>0.05</v>
      </c>
      <c r="AB25" s="1">
        <f>SUM(S25,U25,W25)</f>
        <v>302</v>
      </c>
    </row>
    <row r="26" spans="2:28">
      <c r="B26" s="27"/>
      <c r="C26" s="16">
        <v>185</v>
      </c>
      <c r="D26" s="27">
        <v>3</v>
      </c>
      <c r="E26" s="27"/>
      <c r="F26" s="2" t="s">
        <v>187</v>
      </c>
      <c r="G26" s="4" t="str">
        <f>VLOOKUP(D26,兵种!B:F,2,0)</f>
        <v>战弓骑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0.8</v>
      </c>
      <c r="K26" s="16" t="str">
        <f>VLOOKUP(E26,绝技!B:C,2,0)</f>
        <v>无</v>
      </c>
      <c r="L26" s="32">
        <v>90</v>
      </c>
      <c r="M26" s="32">
        <v>102</v>
      </c>
      <c r="N26" s="32">
        <v>60</v>
      </c>
      <c r="O26" s="35">
        <v>52</v>
      </c>
      <c r="P26" s="1">
        <f>SUM(L26:O26)</f>
        <v>304</v>
      </c>
      <c r="Q26" s="48">
        <v>1</v>
      </c>
      <c r="R26" s="1">
        <f>INT(Q26*(100+L26+M26*2)*H26)</f>
        <v>394</v>
      </c>
      <c r="S26" s="1">
        <f>INT(L26*Q26*1*I26)</f>
        <v>99</v>
      </c>
      <c r="T26" s="1">
        <f>INT(L26*Q26*0.7*J26)</f>
        <v>50</v>
      </c>
      <c r="U26" s="1">
        <f>INT(M26*Q26*1.5)</f>
        <v>153</v>
      </c>
      <c r="V26" s="1">
        <f>INT(M26*Q26*1)</f>
        <v>102</v>
      </c>
      <c r="W26" s="1">
        <f>INT(N26*Q26*1.2)</f>
        <v>72</v>
      </c>
      <c r="X26" s="1">
        <f>INT(N26*Q26*0.8)</f>
        <v>48</v>
      </c>
      <c r="Y26" s="37">
        <f>VLOOKUP(D26,兵种!B:J,7,0)</f>
        <v>0.05</v>
      </c>
      <c r="Z26" s="37">
        <f>VLOOKUP(D26,兵种!B:J,8,0)</f>
        <v>0</v>
      </c>
      <c r="AA26" s="37">
        <f>VLOOKUP(D26,兵种!B:J,9,0)</f>
        <v>0.15</v>
      </c>
      <c r="AB26" s="1">
        <f>SUM(S26,U26,W26)</f>
        <v>324</v>
      </c>
    </row>
    <row r="27" spans="2:28">
      <c r="B27" s="27"/>
      <c r="C27" s="16">
        <v>600</v>
      </c>
      <c r="D27" s="27">
        <v>4</v>
      </c>
      <c r="E27" s="27"/>
      <c r="F27" s="2" t="s">
        <v>599</v>
      </c>
      <c r="G27" s="4" t="str">
        <f>VLOOKUP(D27,兵种!B:F,2,0)</f>
        <v>弓弩手</v>
      </c>
      <c r="H27" s="4">
        <f>VLOOKUP(D27,兵种!B:F,3,0)</f>
        <v>0.9</v>
      </c>
      <c r="I27" s="4">
        <f>VLOOKUP(D27,兵种!B:F,4,0)</f>
        <v>1</v>
      </c>
      <c r="J27" s="4">
        <f>VLOOKUP(D27,兵种!B:F,5,0)</f>
        <v>1</v>
      </c>
      <c r="K27" s="16" t="str">
        <f>VLOOKUP(E27,绝技!B:C,2,0)</f>
        <v>无</v>
      </c>
      <c r="L27" s="32">
        <v>90</v>
      </c>
      <c r="M27" s="32">
        <v>63</v>
      </c>
      <c r="N27" s="32">
        <v>87</v>
      </c>
      <c r="O27" s="35">
        <v>85</v>
      </c>
      <c r="P27" s="1">
        <f>SUM(L27:O27)</f>
        <v>325</v>
      </c>
      <c r="Q27" s="48">
        <v>1</v>
      </c>
      <c r="R27" s="1">
        <f>INT(Q27*(100+L27+M27*2)*H27)</f>
        <v>284</v>
      </c>
      <c r="S27" s="1">
        <f>INT(L27*Q27*1*I27)</f>
        <v>90</v>
      </c>
      <c r="T27" s="1">
        <f>INT(L27*Q27*0.7*J27)</f>
        <v>63</v>
      </c>
      <c r="U27" s="1">
        <f>INT(M27*Q27*1.5)</f>
        <v>94</v>
      </c>
      <c r="V27" s="1">
        <f>INT(M27*Q27*1)</f>
        <v>63</v>
      </c>
      <c r="W27" s="1">
        <f>INT(N27*Q27*1.2)</f>
        <v>104</v>
      </c>
      <c r="X27" s="1">
        <f>INT(N27*Q27*0.8)</f>
        <v>69</v>
      </c>
      <c r="Y27" s="37">
        <f>VLOOKUP(D27,兵种!B:J,7,0)</f>
        <v>0</v>
      </c>
      <c r="Z27" s="37">
        <f>VLOOKUP(D27,兵种!B:J,8,0)</f>
        <v>0</v>
      </c>
      <c r="AA27" s="37">
        <f>VLOOKUP(D27,兵种!B:J,9,0)</f>
        <v>0.2</v>
      </c>
      <c r="AB27" s="1">
        <f>SUM(S27,U27,W27)</f>
        <v>288</v>
      </c>
    </row>
    <row r="28" spans="2:28">
      <c r="B28" s="27"/>
      <c r="C28" s="16">
        <v>109</v>
      </c>
      <c r="D28" s="27">
        <v>3</v>
      </c>
      <c r="E28" s="27"/>
      <c r="F28" s="2" t="s">
        <v>111</v>
      </c>
      <c r="G28" s="4" t="str">
        <f>VLOOKUP(D28,兵种!B:F,2,0)</f>
        <v>战弓骑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0.8</v>
      </c>
      <c r="K28" s="16" t="str">
        <f>VLOOKUP(E28,绝技!B:C,2,0)</f>
        <v>无</v>
      </c>
      <c r="L28" s="32">
        <v>89</v>
      </c>
      <c r="M28" s="32">
        <v>70</v>
      </c>
      <c r="N28" s="32">
        <v>77</v>
      </c>
      <c r="O28" s="35">
        <v>61</v>
      </c>
      <c r="P28" s="1">
        <f>SUM(L28:O28)</f>
        <v>297</v>
      </c>
      <c r="Q28" s="48">
        <v>1</v>
      </c>
      <c r="R28" s="1">
        <f>INT(Q28*(100+L28+M28*2)*H28)</f>
        <v>329</v>
      </c>
      <c r="S28" s="1">
        <f>INT(L28*Q28*1*I28)</f>
        <v>97</v>
      </c>
      <c r="T28" s="1">
        <f>INT(L28*Q28*0.7*J28)</f>
        <v>49</v>
      </c>
      <c r="U28" s="1">
        <f>INT(M28*Q28*1.5)</f>
        <v>105</v>
      </c>
      <c r="V28" s="1">
        <f>INT(M28*Q28*1)</f>
        <v>70</v>
      </c>
      <c r="W28" s="1">
        <f>INT(N28*Q28*1.2)</f>
        <v>92</v>
      </c>
      <c r="X28" s="1">
        <f>INT(N28*Q28*0.8)</f>
        <v>61</v>
      </c>
      <c r="Y28" s="37">
        <f>VLOOKUP(D28,兵种!B:J,7,0)</f>
        <v>0.05</v>
      </c>
      <c r="Z28" s="37">
        <f>VLOOKUP(D28,兵种!B:J,8,0)</f>
        <v>0</v>
      </c>
      <c r="AA28" s="37">
        <f>VLOOKUP(D28,兵种!B:J,9,0)</f>
        <v>0.15</v>
      </c>
      <c r="AB28" s="1">
        <f>SUM(S28,U28,W28)</f>
        <v>294</v>
      </c>
    </row>
    <row r="29" spans="2:28">
      <c r="B29" s="27"/>
      <c r="C29" s="16">
        <v>290</v>
      </c>
      <c r="D29" s="27">
        <v>4</v>
      </c>
      <c r="E29" s="27"/>
      <c r="F29" s="2" t="s">
        <v>292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88</v>
      </c>
      <c r="M29" s="32">
        <v>91</v>
      </c>
      <c r="N29" s="32">
        <v>74</v>
      </c>
      <c r="O29" s="35">
        <v>48</v>
      </c>
      <c r="P29" s="1">
        <f>SUM(L29:O29)</f>
        <v>301</v>
      </c>
      <c r="Q29" s="48">
        <v>1</v>
      </c>
      <c r="R29" s="1">
        <f>INT(Q29*(100+L29+M29*2)*H29)</f>
        <v>333</v>
      </c>
      <c r="S29" s="1">
        <f>INT(L29*Q29*1*I29)</f>
        <v>88</v>
      </c>
      <c r="T29" s="1">
        <f>INT(L29*Q29*0.7*J29)</f>
        <v>61</v>
      </c>
      <c r="U29" s="1">
        <f>INT(M29*Q29*1.5)</f>
        <v>136</v>
      </c>
      <c r="V29" s="1">
        <f>INT(M29*Q29*1)</f>
        <v>91</v>
      </c>
      <c r="W29" s="1">
        <f>INT(N29*Q29*1.2)</f>
        <v>88</v>
      </c>
      <c r="X29" s="1">
        <f>INT(N29*Q29*0.8)</f>
        <v>59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>SUM(S29,U29,W29)</f>
        <v>312</v>
      </c>
    </row>
    <row r="30" spans="2:28">
      <c r="B30" s="27"/>
      <c r="C30" s="16">
        <v>340</v>
      </c>
      <c r="D30" s="27">
        <v>1</v>
      </c>
      <c r="E30" s="27"/>
      <c r="F30" s="2" t="s">
        <v>342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87</v>
      </c>
      <c r="M30" s="32">
        <v>74</v>
      </c>
      <c r="N30" s="32">
        <v>68</v>
      </c>
      <c r="O30" s="35">
        <v>72</v>
      </c>
      <c r="P30" s="1">
        <f>SUM(L30:O30)</f>
        <v>301</v>
      </c>
      <c r="Q30" s="48">
        <v>1</v>
      </c>
      <c r="R30" s="1">
        <f>INT(Q30*(100+L30+M30*2)*H30)</f>
        <v>368</v>
      </c>
      <c r="S30" s="1">
        <f>INT(L30*Q30*1*I30)</f>
        <v>78</v>
      </c>
      <c r="T30" s="1">
        <f>INT(L30*Q30*0.7*J30)</f>
        <v>66</v>
      </c>
      <c r="U30" s="1">
        <f>INT(M30*Q30*1.5)</f>
        <v>111</v>
      </c>
      <c r="V30" s="1">
        <f>INT(M30*Q30*1)</f>
        <v>74</v>
      </c>
      <c r="W30" s="1">
        <f>INT(N30*Q30*1.2)</f>
        <v>81</v>
      </c>
      <c r="X30" s="1">
        <f>INT(N30*Q30*0.8)</f>
        <v>54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>SUM(S30,U30,W30)</f>
        <v>270</v>
      </c>
    </row>
    <row r="31" spans="2:28">
      <c r="B31" s="27"/>
      <c r="C31" s="16">
        <v>294</v>
      </c>
      <c r="D31" s="27">
        <v>3</v>
      </c>
      <c r="E31" s="27"/>
      <c r="F31" s="2" t="s">
        <v>296</v>
      </c>
      <c r="G31" s="4" t="str">
        <f>VLOOKUP(D31,兵种!B:F,2,0)</f>
        <v>战弓骑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0.8</v>
      </c>
      <c r="K31" s="16" t="str">
        <f>VLOOKUP(E31,绝技!B:C,2,0)</f>
        <v>无</v>
      </c>
      <c r="L31" s="32">
        <v>87</v>
      </c>
      <c r="M31" s="32">
        <v>81</v>
      </c>
      <c r="N31" s="32">
        <v>78</v>
      </c>
      <c r="O31" s="35">
        <v>65</v>
      </c>
      <c r="P31" s="1">
        <f>SUM(L31:O31)</f>
        <v>311</v>
      </c>
      <c r="Q31" s="48">
        <v>1</v>
      </c>
      <c r="R31" s="1">
        <f>INT(Q31*(100+L31+M31*2)*H31)</f>
        <v>349</v>
      </c>
      <c r="S31" s="1">
        <f>INT(L31*Q31*1*I31)</f>
        <v>95</v>
      </c>
      <c r="T31" s="1">
        <f>INT(L31*Q31*0.7*J31)</f>
        <v>48</v>
      </c>
      <c r="U31" s="1">
        <f>INT(M31*Q31*1.5)</f>
        <v>121</v>
      </c>
      <c r="V31" s="1">
        <f>INT(M31*Q31*1)</f>
        <v>81</v>
      </c>
      <c r="W31" s="1">
        <f>INT(N31*Q31*1.2)</f>
        <v>93</v>
      </c>
      <c r="X31" s="1">
        <f>INT(N31*Q31*0.8)</f>
        <v>62</v>
      </c>
      <c r="Y31" s="37">
        <f>VLOOKUP(D31,兵种!B:J,7,0)</f>
        <v>0.05</v>
      </c>
      <c r="Z31" s="37">
        <f>VLOOKUP(D31,兵种!B:J,8,0)</f>
        <v>0</v>
      </c>
      <c r="AA31" s="37">
        <f>VLOOKUP(D31,兵种!B:J,9,0)</f>
        <v>0.15</v>
      </c>
      <c r="AB31" s="1">
        <f>SUM(S31,U31,W31)</f>
        <v>309</v>
      </c>
    </row>
    <row r="32" spans="2:28">
      <c r="B32" s="27"/>
      <c r="C32" s="16">
        <v>76</v>
      </c>
      <c r="D32" s="27">
        <v>3</v>
      </c>
      <c r="E32" s="27"/>
      <c r="F32" s="2" t="s">
        <v>78</v>
      </c>
      <c r="G32" s="4" t="str">
        <f>VLOOKUP(D32,兵种!B:F,2,0)</f>
        <v>战弓骑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0.8</v>
      </c>
      <c r="K32" s="16" t="str">
        <f>VLOOKUP(E32,绝技!B:C,2,0)</f>
        <v>无</v>
      </c>
      <c r="L32" s="32">
        <v>87</v>
      </c>
      <c r="M32" s="32">
        <v>78</v>
      </c>
      <c r="N32" s="32">
        <v>81</v>
      </c>
      <c r="O32" s="35">
        <v>75</v>
      </c>
      <c r="P32" s="1">
        <f>SUM(L32:O32)</f>
        <v>321</v>
      </c>
      <c r="Q32" s="48">
        <v>1</v>
      </c>
      <c r="R32" s="1">
        <f>INT(Q32*(100+L32+M32*2)*H32)</f>
        <v>343</v>
      </c>
      <c r="S32" s="1">
        <f>INT(L32*Q32*1*I32)</f>
        <v>95</v>
      </c>
      <c r="T32" s="1">
        <f>INT(L32*Q32*0.7*J32)</f>
        <v>48</v>
      </c>
      <c r="U32" s="1">
        <f>INT(M32*Q32*1.5)</f>
        <v>117</v>
      </c>
      <c r="V32" s="1">
        <f>INT(M32*Q32*1)</f>
        <v>78</v>
      </c>
      <c r="W32" s="1">
        <f>INT(N32*Q32*1.2)</f>
        <v>97</v>
      </c>
      <c r="X32" s="1">
        <f>INT(N32*Q32*0.8)</f>
        <v>64</v>
      </c>
      <c r="Y32" s="37">
        <f>VLOOKUP(D32,兵种!B:J,7,0)</f>
        <v>0.05</v>
      </c>
      <c r="Z32" s="37">
        <f>VLOOKUP(D32,兵种!B:J,8,0)</f>
        <v>0</v>
      </c>
      <c r="AA32" s="37">
        <f>VLOOKUP(D32,兵种!B:J,9,0)</f>
        <v>0.15</v>
      </c>
      <c r="AB32" s="1">
        <f>SUM(S32,U32,W32)</f>
        <v>309</v>
      </c>
    </row>
    <row r="33" spans="2:28">
      <c r="B33" s="27"/>
      <c r="C33" s="16">
        <v>189</v>
      </c>
      <c r="D33" s="27">
        <v>2</v>
      </c>
      <c r="E33" s="27"/>
      <c r="F33" s="2" t="s">
        <v>191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87</v>
      </c>
      <c r="M33" s="32">
        <v>61</v>
      </c>
      <c r="N33" s="32">
        <v>73</v>
      </c>
      <c r="O33" s="35">
        <v>51</v>
      </c>
      <c r="P33" s="1">
        <f>SUM(L33:O33)</f>
        <v>272</v>
      </c>
      <c r="Q33" s="48">
        <v>1</v>
      </c>
      <c r="R33" s="1">
        <f>INT(Q33*(100+L33+M33*2)*H33)</f>
        <v>309</v>
      </c>
      <c r="S33" s="1">
        <f>INT(L33*Q33*1*I33)</f>
        <v>95</v>
      </c>
      <c r="T33" s="1">
        <f>INT(L33*Q33*0.7*J33)</f>
        <v>60</v>
      </c>
      <c r="U33" s="1">
        <f>INT(M33*Q33*1.5)</f>
        <v>91</v>
      </c>
      <c r="V33" s="1">
        <f>INT(M33*Q33*1)</f>
        <v>61</v>
      </c>
      <c r="W33" s="1">
        <f>INT(N33*Q33*1.2)</f>
        <v>87</v>
      </c>
      <c r="X33" s="1">
        <f>INT(N33*Q33*0.8)</f>
        <v>58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>SUM(S33,U33,W33)</f>
        <v>273</v>
      </c>
    </row>
    <row r="34" spans="2:28">
      <c r="B34" s="27"/>
      <c r="C34" s="16">
        <v>546</v>
      </c>
      <c r="D34" s="27">
        <v>3</v>
      </c>
      <c r="E34" s="27"/>
      <c r="F34" s="2" t="s">
        <v>545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86</v>
      </c>
      <c r="M34" s="32">
        <v>82</v>
      </c>
      <c r="N34" s="32">
        <v>66</v>
      </c>
      <c r="O34" s="35">
        <v>69</v>
      </c>
      <c r="P34" s="1">
        <f>SUM(L34:O34)</f>
        <v>303</v>
      </c>
      <c r="Q34" s="48">
        <v>1</v>
      </c>
      <c r="R34" s="1">
        <f>INT(Q34*(100+L34+M34*2)*H34)</f>
        <v>350</v>
      </c>
      <c r="S34" s="1">
        <f>INT(L34*Q34*1*I34)</f>
        <v>94</v>
      </c>
      <c r="T34" s="1">
        <f>INT(L34*Q34*0.7*J34)</f>
        <v>48</v>
      </c>
      <c r="U34" s="1">
        <f>INT(M34*Q34*1.5)</f>
        <v>123</v>
      </c>
      <c r="V34" s="1">
        <f>INT(M34*Q34*1)</f>
        <v>82</v>
      </c>
      <c r="W34" s="1">
        <f>INT(N34*Q34*1.2)</f>
        <v>79</v>
      </c>
      <c r="X34" s="1">
        <f>INT(N34*Q34*0.8)</f>
        <v>52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>SUM(S34,U34,W34)</f>
        <v>296</v>
      </c>
    </row>
    <row r="35" spans="2:28">
      <c r="B35" s="27"/>
      <c r="C35" s="16">
        <v>118</v>
      </c>
      <c r="D35" s="27">
        <v>4</v>
      </c>
      <c r="E35" s="27"/>
      <c r="F35" s="2" t="s">
        <v>120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86</v>
      </c>
      <c r="M35" s="32">
        <v>95</v>
      </c>
      <c r="N35" s="32">
        <v>76</v>
      </c>
      <c r="O35" s="35">
        <v>18</v>
      </c>
      <c r="P35" s="1">
        <f>SUM(L35:O35)</f>
        <v>275</v>
      </c>
      <c r="Q35" s="48">
        <v>1</v>
      </c>
      <c r="R35" s="1">
        <f>INT(Q35*(100+L35+M35*2)*H35)</f>
        <v>338</v>
      </c>
      <c r="S35" s="1">
        <f>INT(L35*Q35*1*I35)</f>
        <v>86</v>
      </c>
      <c r="T35" s="1">
        <f>INT(L35*Q35*0.7*J35)</f>
        <v>60</v>
      </c>
      <c r="U35" s="1">
        <f>INT(M35*Q35*1.5)</f>
        <v>142</v>
      </c>
      <c r="V35" s="1">
        <f>INT(M35*Q35*1)</f>
        <v>95</v>
      </c>
      <c r="W35" s="1">
        <f>INT(N35*Q35*1.2)</f>
        <v>91</v>
      </c>
      <c r="X35" s="1">
        <f>INT(N35*Q35*0.8)</f>
        <v>60</v>
      </c>
      <c r="Y35" s="37">
        <f>VLOOKUP(D35,兵种!B:J,7,0)</f>
        <v>0</v>
      </c>
      <c r="Z35" s="37">
        <f>VLOOKUP(D35,兵种!B:J,8,0)</f>
        <v>0</v>
      </c>
      <c r="AA35" s="37">
        <f>VLOOKUP(D35,兵种!B:J,9,0)</f>
        <v>0.2</v>
      </c>
      <c r="AB35" s="1">
        <f>SUM(S35,U35,W35)</f>
        <v>319</v>
      </c>
    </row>
    <row r="36" spans="2:28">
      <c r="B36" s="27"/>
      <c r="C36" s="16">
        <v>60</v>
      </c>
      <c r="D36" s="27">
        <v>3</v>
      </c>
      <c r="E36" s="27"/>
      <c r="F36" s="2" t="s">
        <v>62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32">
        <v>86</v>
      </c>
      <c r="M36" s="32">
        <v>48</v>
      </c>
      <c r="N36" s="32">
        <v>114</v>
      </c>
      <c r="O36" s="35">
        <v>85</v>
      </c>
      <c r="P36" s="1">
        <f>SUM(L36:O36)</f>
        <v>333</v>
      </c>
      <c r="Q36" s="48">
        <v>1</v>
      </c>
      <c r="R36" s="1">
        <f>INT(Q36*(100+L36+M36*2)*H36)</f>
        <v>282</v>
      </c>
      <c r="S36" s="1">
        <f>INT(L36*Q36*1*I36)</f>
        <v>94</v>
      </c>
      <c r="T36" s="1">
        <f>INT(L36*Q36*0.7*J36)</f>
        <v>48</v>
      </c>
      <c r="U36" s="1">
        <f>INT(M36*Q36*1.5)</f>
        <v>72</v>
      </c>
      <c r="V36" s="1">
        <f>INT(M36*Q36*1)</f>
        <v>48</v>
      </c>
      <c r="W36" s="1">
        <f>INT(N36*Q36*1.2)</f>
        <v>136</v>
      </c>
      <c r="X36" s="1">
        <f>INT(N36*Q36*0.8)</f>
        <v>91</v>
      </c>
      <c r="Y36" s="37">
        <f>VLOOKUP(D36,兵种!B:J,7,0)</f>
        <v>0.05</v>
      </c>
      <c r="Z36" s="37">
        <f>VLOOKUP(D36,兵种!B:J,8,0)</f>
        <v>0</v>
      </c>
      <c r="AA36" s="37">
        <f>VLOOKUP(D36,兵种!B:J,9,0)</f>
        <v>0.15</v>
      </c>
      <c r="AB36" s="1">
        <f>SUM(S36,U36,W36)</f>
        <v>302</v>
      </c>
    </row>
    <row r="37" spans="2:28">
      <c r="B37" s="27"/>
      <c r="C37" s="16">
        <v>669</v>
      </c>
      <c r="D37" s="27">
        <v>5</v>
      </c>
      <c r="E37" s="27"/>
      <c r="F37" s="2" t="s">
        <v>667</v>
      </c>
      <c r="G37" s="4" t="str">
        <f>VLOOKUP(D37,兵种!B:F,2,0)</f>
        <v>霹雳车</v>
      </c>
      <c r="H37" s="4">
        <f>VLOOKUP(D37,兵种!B:F,3,0)</f>
        <v>0.9</v>
      </c>
      <c r="I37" s="4">
        <f>VLOOKUP(D37,兵种!B:F,4,0)</f>
        <v>1</v>
      </c>
      <c r="J37" s="4">
        <f>VLOOKUP(D37,兵种!B:F,5,0)</f>
        <v>0.8</v>
      </c>
      <c r="K37" s="16" t="str">
        <f>VLOOKUP(E37,绝技!B:C,2,0)</f>
        <v>无</v>
      </c>
      <c r="L37" s="32">
        <v>86</v>
      </c>
      <c r="M37" s="32">
        <v>63</v>
      </c>
      <c r="N37" s="32">
        <v>82</v>
      </c>
      <c r="O37" s="35">
        <v>85</v>
      </c>
      <c r="P37" s="1">
        <f>SUM(L37:O37)</f>
        <v>316</v>
      </c>
      <c r="Q37" s="48">
        <v>1</v>
      </c>
      <c r="R37" s="1">
        <f>INT(Q37*(100+L37+M37*2)*H37)</f>
        <v>280</v>
      </c>
      <c r="S37" s="1">
        <f>INT(L37*Q37*1*I37)</f>
        <v>86</v>
      </c>
      <c r="T37" s="1">
        <f>INT(L37*Q37*0.7*J37)</f>
        <v>48</v>
      </c>
      <c r="U37" s="1">
        <f>INT(M37*Q37*1.5)</f>
        <v>94</v>
      </c>
      <c r="V37" s="1">
        <f>INT(M37*Q37*1)</f>
        <v>63</v>
      </c>
      <c r="W37" s="1">
        <f>INT(N37*Q37*1.2)</f>
        <v>98</v>
      </c>
      <c r="X37" s="1">
        <f>INT(N37*Q37*0.8)</f>
        <v>65</v>
      </c>
      <c r="Y37" s="37">
        <f>VLOOKUP(D37,兵种!B:J,7,0)</f>
        <v>0.15</v>
      </c>
      <c r="Z37" s="37">
        <f>VLOOKUP(D37,兵种!B:J,8,0)</f>
        <v>0</v>
      </c>
      <c r="AA37" s="37">
        <f>VLOOKUP(D37,兵种!B:J,9,0)</f>
        <v>0.05</v>
      </c>
      <c r="AB37" s="1">
        <f>SUM(S37,U37,W37)</f>
        <v>278</v>
      </c>
    </row>
    <row r="38" spans="2:28">
      <c r="B38" s="27"/>
      <c r="C38" s="16">
        <v>403</v>
      </c>
      <c r="D38" s="27">
        <v>6</v>
      </c>
      <c r="E38" s="27"/>
      <c r="F38" s="2" t="s">
        <v>404</v>
      </c>
      <c r="G38" s="4" t="str">
        <f>VLOOKUP(D38,兵种!B:F,2,0)</f>
        <v>谋略家</v>
      </c>
      <c r="H38" s="4">
        <f>VLOOKUP(D38,兵种!B:F,3,0)</f>
        <v>0.8</v>
      </c>
      <c r="I38" s="4">
        <f>VLOOKUP(D38,兵种!B:F,4,0)</f>
        <v>0.8</v>
      </c>
      <c r="J38" s="4">
        <f>VLOOKUP(D38,兵种!B:F,5,0)</f>
        <v>0.9</v>
      </c>
      <c r="K38" s="16" t="str">
        <f>VLOOKUP(E38,绝技!B:C,2,0)</f>
        <v>无</v>
      </c>
      <c r="L38" s="32">
        <v>86</v>
      </c>
      <c r="M38" s="32">
        <v>25</v>
      </c>
      <c r="N38" s="32">
        <v>86</v>
      </c>
      <c r="O38" s="35">
        <v>80</v>
      </c>
      <c r="P38" s="1">
        <f>SUM(L38:O38)</f>
        <v>277</v>
      </c>
      <c r="Q38" s="48">
        <v>1</v>
      </c>
      <c r="R38" s="1">
        <f>INT(Q38*(100+L38+M38*2)*H38)</f>
        <v>188</v>
      </c>
      <c r="S38" s="1">
        <f>INT(L38*Q38*1*I38)</f>
        <v>68</v>
      </c>
      <c r="T38" s="1">
        <f>INT(L38*Q38*0.7*J38)</f>
        <v>54</v>
      </c>
      <c r="U38" s="1">
        <f>INT(M38*Q38*1.5)</f>
        <v>37</v>
      </c>
      <c r="V38" s="1">
        <f>INT(M38*Q38*1)</f>
        <v>25</v>
      </c>
      <c r="W38" s="1">
        <f>INT(N38*Q38*1.2)</f>
        <v>103</v>
      </c>
      <c r="X38" s="1">
        <f>INT(N38*Q38*0.8)</f>
        <v>68</v>
      </c>
      <c r="Y38" s="37">
        <f>VLOOKUP(D38,兵种!B:J,7,0)</f>
        <v>0.2</v>
      </c>
      <c r="Z38" s="37">
        <f>VLOOKUP(D38,兵种!B:J,8,0)</f>
        <v>0</v>
      </c>
      <c r="AA38" s="37">
        <f>VLOOKUP(D38,兵种!B:J,9,0)</f>
        <v>0</v>
      </c>
      <c r="AB38" s="1">
        <f>SUM(S38,U38,W38)</f>
        <v>208</v>
      </c>
    </row>
    <row r="39" spans="2:28">
      <c r="B39" s="27"/>
      <c r="C39" s="16">
        <v>595</v>
      </c>
      <c r="D39" s="27">
        <v>1</v>
      </c>
      <c r="E39" s="27"/>
      <c r="F39" s="2" t="s">
        <v>594</v>
      </c>
      <c r="G39" s="4" t="str">
        <f>VLOOKUP(D39,兵种!B:F,2,0)</f>
        <v>近卫军</v>
      </c>
      <c r="H39" s="4">
        <f>VLOOKUP(D39,兵种!B:F,3,0)</f>
        <v>1.1000000000000001</v>
      </c>
      <c r="I39" s="4">
        <f>VLOOKUP(D39,兵种!B:F,4,0)</f>
        <v>0.9</v>
      </c>
      <c r="J39" s="4">
        <f>VLOOKUP(D39,兵种!B:F,5,0)</f>
        <v>1.1000000000000001</v>
      </c>
      <c r="K39" s="16" t="str">
        <f>VLOOKUP(E39,绝技!B:C,2,0)</f>
        <v>无</v>
      </c>
      <c r="L39" s="32">
        <v>85</v>
      </c>
      <c r="M39" s="32">
        <v>71</v>
      </c>
      <c r="N39" s="32">
        <v>75</v>
      </c>
      <c r="O39" s="35">
        <v>72</v>
      </c>
      <c r="P39" s="1">
        <f>SUM(L39:O39)</f>
        <v>303</v>
      </c>
      <c r="Q39" s="48">
        <v>1</v>
      </c>
      <c r="R39" s="1">
        <f>INT(Q39*(100+L39+M39*2)*H39)</f>
        <v>359</v>
      </c>
      <c r="S39" s="1">
        <f>INT(L39*Q39*1*I39)</f>
        <v>76</v>
      </c>
      <c r="T39" s="1">
        <f>INT(L39*Q39*0.7*J39)</f>
        <v>65</v>
      </c>
      <c r="U39" s="1">
        <f>INT(M39*Q39*1.5)</f>
        <v>106</v>
      </c>
      <c r="V39" s="1">
        <f>INT(M39*Q39*1)</f>
        <v>71</v>
      </c>
      <c r="W39" s="1">
        <f>INT(N39*Q39*1.2)</f>
        <v>90</v>
      </c>
      <c r="X39" s="1">
        <f>INT(N39*Q39*0.8)</f>
        <v>60</v>
      </c>
      <c r="Y39" s="37">
        <f>VLOOKUP(D39,兵种!B:J,7,0)</f>
        <v>0</v>
      </c>
      <c r="Z39" s="37">
        <f>VLOOKUP(D39,兵种!B:J,8,0)</f>
        <v>0.2</v>
      </c>
      <c r="AA39" s="37">
        <f>VLOOKUP(D39,兵种!B:J,9,0)</f>
        <v>0</v>
      </c>
      <c r="AB39" s="1">
        <f>SUM(S39,U39,W39)</f>
        <v>272</v>
      </c>
    </row>
    <row r="40" spans="2:28">
      <c r="B40" s="27"/>
      <c r="C40" s="16">
        <v>169</v>
      </c>
      <c r="D40" s="27">
        <v>5</v>
      </c>
      <c r="E40" s="27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32">
        <v>85</v>
      </c>
      <c r="M40" s="32">
        <v>86</v>
      </c>
      <c r="N40" s="32">
        <v>55</v>
      </c>
      <c r="O40" s="35">
        <v>46</v>
      </c>
      <c r="P40" s="1">
        <f>SUM(L40:O40)</f>
        <v>272</v>
      </c>
      <c r="Q40" s="48">
        <v>1</v>
      </c>
      <c r="R40" s="1">
        <f>INT(Q40*(100+L40+M40*2)*H40)</f>
        <v>321</v>
      </c>
      <c r="S40" s="1">
        <f>INT(L40*Q40*1*I40)</f>
        <v>85</v>
      </c>
      <c r="T40" s="1">
        <f>INT(L40*Q40*0.7*J40)</f>
        <v>47</v>
      </c>
      <c r="U40" s="1">
        <f>INT(M40*Q40*1.5)</f>
        <v>129</v>
      </c>
      <c r="V40" s="1">
        <f>INT(M40*Q40*1)</f>
        <v>86</v>
      </c>
      <c r="W40" s="1">
        <f>INT(N40*Q40*1.2)</f>
        <v>66</v>
      </c>
      <c r="X40" s="1">
        <f>INT(N40*Q40*0.8)</f>
        <v>44</v>
      </c>
      <c r="Y40" s="37">
        <f>VLOOKUP(D40,兵种!B:J,7,0)</f>
        <v>0.15</v>
      </c>
      <c r="Z40" s="37">
        <f>VLOOKUP(D40,兵种!B:J,8,0)</f>
        <v>0</v>
      </c>
      <c r="AA40" s="37">
        <f>VLOOKUP(D40,兵种!B:J,9,0)</f>
        <v>0.05</v>
      </c>
      <c r="AB40" s="1">
        <f>SUM(S40,U40,W40)</f>
        <v>280</v>
      </c>
    </row>
    <row r="41" spans="2:28">
      <c r="B41" s="27"/>
      <c r="C41" s="16">
        <v>501</v>
      </c>
      <c r="D41" s="27">
        <v>5</v>
      </c>
      <c r="E41" s="27"/>
      <c r="F41" s="2" t="s">
        <v>501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32">
        <v>85</v>
      </c>
      <c r="M41" s="32">
        <v>30</v>
      </c>
      <c r="N41" s="32">
        <v>85</v>
      </c>
      <c r="O41" s="35">
        <v>80</v>
      </c>
      <c r="P41" s="1">
        <f>SUM(L41:O41)</f>
        <v>280</v>
      </c>
      <c r="Q41" s="48">
        <v>1</v>
      </c>
      <c r="R41" s="1">
        <f>INT(Q41*(100+L41+M41*2)*H41)</f>
        <v>220</v>
      </c>
      <c r="S41" s="1">
        <f>INT(L41*Q41*1*I41)</f>
        <v>85</v>
      </c>
      <c r="T41" s="1">
        <f>INT(L41*Q41*0.7*J41)</f>
        <v>47</v>
      </c>
      <c r="U41" s="1">
        <f>INT(M41*Q41*1.5)</f>
        <v>45</v>
      </c>
      <c r="V41" s="1">
        <f>INT(M41*Q41*1)</f>
        <v>30</v>
      </c>
      <c r="W41" s="1">
        <f>INT(N41*Q41*1.2)</f>
        <v>102</v>
      </c>
      <c r="X41" s="1">
        <f>INT(N41*Q41*0.8)</f>
        <v>68</v>
      </c>
      <c r="Y41" s="37">
        <f>VLOOKUP(D41,兵种!B:J,7,0)</f>
        <v>0.15</v>
      </c>
      <c r="Z41" s="37">
        <f>VLOOKUP(D41,兵种!B:J,8,0)</f>
        <v>0</v>
      </c>
      <c r="AA41" s="37">
        <f>VLOOKUP(D41,兵种!B:J,9,0)</f>
        <v>0.05</v>
      </c>
      <c r="AB41" s="1">
        <f>SUM(S41,U41,W41)</f>
        <v>232</v>
      </c>
    </row>
    <row r="42" spans="2:28">
      <c r="B42" s="27"/>
      <c r="C42" s="16">
        <v>454</v>
      </c>
      <c r="D42" s="27">
        <v>1</v>
      </c>
      <c r="E42" s="27"/>
      <c r="F42" s="2" t="s">
        <v>454</v>
      </c>
      <c r="G42" s="4" t="str">
        <f>VLOOKUP(D42,兵种!B:F,2,0)</f>
        <v>近卫军</v>
      </c>
      <c r="H42" s="4">
        <f>VLOOKUP(D42,兵种!B:F,3,0)</f>
        <v>1.1000000000000001</v>
      </c>
      <c r="I42" s="4">
        <f>VLOOKUP(D42,兵种!B:F,4,0)</f>
        <v>0.9</v>
      </c>
      <c r="J42" s="4">
        <f>VLOOKUP(D42,兵种!B:F,5,0)</f>
        <v>1.1000000000000001</v>
      </c>
      <c r="K42" s="16" t="str">
        <f>VLOOKUP(E42,绝技!B:C,2,0)</f>
        <v>无</v>
      </c>
      <c r="L42" s="32">
        <v>84</v>
      </c>
      <c r="M42" s="32">
        <v>73</v>
      </c>
      <c r="N42" s="32">
        <v>86</v>
      </c>
      <c r="O42" s="35">
        <v>78</v>
      </c>
      <c r="P42" s="1">
        <f>SUM(L42:O42)</f>
        <v>321</v>
      </c>
      <c r="Q42" s="48">
        <v>1</v>
      </c>
      <c r="R42" s="1">
        <f>INT(Q42*(100+L42+M42*2)*H42)</f>
        <v>363</v>
      </c>
      <c r="S42" s="1">
        <f>INT(L42*Q42*1*I42)</f>
        <v>75</v>
      </c>
      <c r="T42" s="1">
        <f>INT(L42*Q42*0.7*J42)</f>
        <v>64</v>
      </c>
      <c r="U42" s="1">
        <f>INT(M42*Q42*1.5)</f>
        <v>109</v>
      </c>
      <c r="V42" s="1">
        <f>INT(M42*Q42*1)</f>
        <v>73</v>
      </c>
      <c r="W42" s="1">
        <f>INT(N42*Q42*1.2)</f>
        <v>103</v>
      </c>
      <c r="X42" s="1">
        <f>INT(N42*Q42*0.8)</f>
        <v>68</v>
      </c>
      <c r="Y42" s="37">
        <f>VLOOKUP(D42,兵种!B:J,7,0)</f>
        <v>0</v>
      </c>
      <c r="Z42" s="37">
        <f>VLOOKUP(D42,兵种!B:J,8,0)</f>
        <v>0.2</v>
      </c>
      <c r="AA42" s="37">
        <f>VLOOKUP(D42,兵种!B:J,9,0)</f>
        <v>0</v>
      </c>
      <c r="AB42" s="1">
        <f>SUM(S42,U42,W42)</f>
        <v>287</v>
      </c>
    </row>
    <row r="43" spans="2:28">
      <c r="B43" s="27"/>
      <c r="C43" s="16">
        <v>180</v>
      </c>
      <c r="D43" s="27">
        <v>2</v>
      </c>
      <c r="E43" s="27"/>
      <c r="F43" s="2" t="s">
        <v>182</v>
      </c>
      <c r="G43" s="4" t="str">
        <f>VLOOKUP(D43,兵种!B:F,2,0)</f>
        <v>亲卫队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1</v>
      </c>
      <c r="K43" s="16" t="str">
        <f>VLOOKUP(E43,绝技!B:C,2,0)</f>
        <v>无</v>
      </c>
      <c r="L43" s="32">
        <v>84</v>
      </c>
      <c r="M43" s="32">
        <v>83</v>
      </c>
      <c r="N43" s="32">
        <v>70</v>
      </c>
      <c r="O43" s="35">
        <v>46</v>
      </c>
      <c r="P43" s="1">
        <f>SUM(L43:O43)</f>
        <v>283</v>
      </c>
      <c r="Q43" s="48">
        <v>1</v>
      </c>
      <c r="R43" s="1">
        <f>INT(Q43*(100+L43+M43*2)*H43)</f>
        <v>350</v>
      </c>
      <c r="S43" s="1">
        <f>INT(L43*Q43*1*I43)</f>
        <v>92</v>
      </c>
      <c r="T43" s="1">
        <f>INT(L43*Q43*0.7*J43)</f>
        <v>58</v>
      </c>
      <c r="U43" s="1">
        <f>INT(M43*Q43*1.5)</f>
        <v>124</v>
      </c>
      <c r="V43" s="1">
        <f>INT(M43*Q43*1)</f>
        <v>83</v>
      </c>
      <c r="W43" s="1">
        <f>INT(N43*Q43*1.2)</f>
        <v>84</v>
      </c>
      <c r="X43" s="1">
        <f>INT(N43*Q43*0.8)</f>
        <v>56</v>
      </c>
      <c r="Y43" s="37">
        <f>VLOOKUP(D43,兵种!B:J,7,0)</f>
        <v>0.05</v>
      </c>
      <c r="Z43" s="37">
        <f>VLOOKUP(D43,兵种!B:J,8,0)</f>
        <v>0.05</v>
      </c>
      <c r="AA43" s="37">
        <f>VLOOKUP(D43,兵种!B:J,9,0)</f>
        <v>0.1</v>
      </c>
      <c r="AB43" s="1">
        <f>SUM(S43,U43,W43)</f>
        <v>300</v>
      </c>
    </row>
    <row r="44" spans="2:28">
      <c r="B44" s="27"/>
      <c r="C44" s="16">
        <v>246</v>
      </c>
      <c r="D44" s="27">
        <v>3</v>
      </c>
      <c r="E44" s="27"/>
      <c r="F44" s="2" t="s">
        <v>248</v>
      </c>
      <c r="G44" s="4" t="str">
        <f>VLOOKUP(D44,兵种!B:F,2,0)</f>
        <v>战弓骑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0.8</v>
      </c>
      <c r="K44" s="16" t="str">
        <f>VLOOKUP(E44,绝技!B:C,2,0)</f>
        <v>无</v>
      </c>
      <c r="L44" s="32">
        <v>84</v>
      </c>
      <c r="M44" s="32">
        <v>82</v>
      </c>
      <c r="N44" s="32">
        <v>73</v>
      </c>
      <c r="O44" s="35">
        <v>56</v>
      </c>
      <c r="P44" s="1">
        <f>SUM(L44:O44)</f>
        <v>295</v>
      </c>
      <c r="Q44" s="48">
        <v>1</v>
      </c>
      <c r="R44" s="1">
        <f>INT(Q44*(100+L44+M44*2)*H44)</f>
        <v>348</v>
      </c>
      <c r="S44" s="1">
        <f>INT(L44*Q44*1*I44)</f>
        <v>92</v>
      </c>
      <c r="T44" s="1">
        <f>INT(L44*Q44*0.7*J44)</f>
        <v>47</v>
      </c>
      <c r="U44" s="1">
        <f>INT(M44*Q44*1.5)</f>
        <v>123</v>
      </c>
      <c r="V44" s="1">
        <f>INT(M44*Q44*1)</f>
        <v>82</v>
      </c>
      <c r="W44" s="1">
        <f>INT(N44*Q44*1.2)</f>
        <v>87</v>
      </c>
      <c r="X44" s="1">
        <f>INT(N44*Q44*0.8)</f>
        <v>58</v>
      </c>
      <c r="Y44" s="37">
        <f>VLOOKUP(D44,兵种!B:J,7,0)</f>
        <v>0.05</v>
      </c>
      <c r="Z44" s="37">
        <f>VLOOKUP(D44,兵种!B:J,8,0)</f>
        <v>0</v>
      </c>
      <c r="AA44" s="37">
        <f>VLOOKUP(D44,兵种!B:J,9,0)</f>
        <v>0.15</v>
      </c>
      <c r="AB44" s="1">
        <f>SUM(S44,U44,W44)</f>
        <v>302</v>
      </c>
    </row>
    <row r="45" spans="2:28">
      <c r="B45" s="27"/>
      <c r="C45" s="16">
        <v>466</v>
      </c>
      <c r="D45" s="27">
        <v>2</v>
      </c>
      <c r="E45" s="27"/>
      <c r="F45" s="2" t="s">
        <v>466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84</v>
      </c>
      <c r="M45" s="32">
        <v>79</v>
      </c>
      <c r="N45" s="32">
        <v>79</v>
      </c>
      <c r="O45" s="35">
        <v>74</v>
      </c>
      <c r="P45" s="1">
        <f>SUM(L45:O45)</f>
        <v>316</v>
      </c>
      <c r="Q45" s="48">
        <v>1</v>
      </c>
      <c r="R45" s="1">
        <f>INT(Q45*(100+L45+M45*2)*H45)</f>
        <v>342</v>
      </c>
      <c r="S45" s="1">
        <f>INT(L45*Q45*1*I45)</f>
        <v>92</v>
      </c>
      <c r="T45" s="1">
        <f>INT(L45*Q45*0.7*J45)</f>
        <v>58</v>
      </c>
      <c r="U45" s="1">
        <f>INT(M45*Q45*1.5)</f>
        <v>118</v>
      </c>
      <c r="V45" s="1">
        <f>INT(M45*Q45*1)</f>
        <v>79</v>
      </c>
      <c r="W45" s="1">
        <f>INT(N45*Q45*1.2)</f>
        <v>94</v>
      </c>
      <c r="X45" s="1">
        <f>INT(N45*Q45*0.8)</f>
        <v>63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>SUM(S45,U45,W45)</f>
        <v>304</v>
      </c>
    </row>
    <row r="46" spans="2:28">
      <c r="B46" s="27"/>
      <c r="C46" s="16">
        <v>635</v>
      </c>
      <c r="D46" s="27">
        <v>2</v>
      </c>
      <c r="E46" s="27"/>
      <c r="F46" s="2" t="s">
        <v>633</v>
      </c>
      <c r="G46" s="4" t="str">
        <f>VLOOKUP(D46,兵种!B:F,2,0)</f>
        <v>亲卫队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1</v>
      </c>
      <c r="K46" s="16" t="str">
        <f>VLOOKUP(E46,绝技!B:C,2,0)</f>
        <v>无</v>
      </c>
      <c r="L46" s="32">
        <v>84</v>
      </c>
      <c r="M46" s="32">
        <v>77</v>
      </c>
      <c r="N46" s="32">
        <v>74</v>
      </c>
      <c r="O46" s="35">
        <v>86</v>
      </c>
      <c r="P46" s="1">
        <f>SUM(L46:O46)</f>
        <v>321</v>
      </c>
      <c r="Q46" s="48">
        <v>1</v>
      </c>
      <c r="R46" s="1">
        <f>INT(Q46*(100+L46+M46*2)*H46)</f>
        <v>338</v>
      </c>
      <c r="S46" s="1">
        <f>INT(L46*Q46*1*I46)</f>
        <v>92</v>
      </c>
      <c r="T46" s="1">
        <f>INT(L46*Q46*0.7*J46)</f>
        <v>58</v>
      </c>
      <c r="U46" s="1">
        <f>INT(M46*Q46*1.5)</f>
        <v>115</v>
      </c>
      <c r="V46" s="1">
        <f>INT(M46*Q46*1)</f>
        <v>77</v>
      </c>
      <c r="W46" s="1">
        <f>INT(N46*Q46*1.2)</f>
        <v>88</v>
      </c>
      <c r="X46" s="1">
        <f>INT(N46*Q46*0.8)</f>
        <v>59</v>
      </c>
      <c r="Y46" s="37">
        <f>VLOOKUP(D46,兵种!B:J,7,0)</f>
        <v>0.05</v>
      </c>
      <c r="Z46" s="37">
        <f>VLOOKUP(D46,兵种!B:J,8,0)</f>
        <v>0.05</v>
      </c>
      <c r="AA46" s="37">
        <f>VLOOKUP(D46,兵种!B:J,9,0)</f>
        <v>0.1</v>
      </c>
      <c r="AB46" s="1">
        <f>SUM(S46,U46,W46)</f>
        <v>295</v>
      </c>
    </row>
    <row r="47" spans="2:28">
      <c r="B47" s="27"/>
      <c r="C47" s="16">
        <v>303</v>
      </c>
      <c r="D47" s="27">
        <v>1</v>
      </c>
      <c r="E47" s="27"/>
      <c r="F47" s="2" t="s">
        <v>305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32">
        <v>84</v>
      </c>
      <c r="M47" s="32">
        <v>60</v>
      </c>
      <c r="N47" s="32">
        <v>83</v>
      </c>
      <c r="O47" s="35">
        <v>73</v>
      </c>
      <c r="P47" s="1">
        <f>SUM(L47:O47)</f>
        <v>300</v>
      </c>
      <c r="Q47" s="48">
        <v>1</v>
      </c>
      <c r="R47" s="1">
        <f>INT(Q47*(100+L47+M47*2)*H47)</f>
        <v>334</v>
      </c>
      <c r="S47" s="1">
        <f>INT(L47*Q47*1*I47)</f>
        <v>75</v>
      </c>
      <c r="T47" s="1">
        <f>INT(L47*Q47*0.7*J47)</f>
        <v>64</v>
      </c>
      <c r="U47" s="1">
        <f>INT(M47*Q47*1.5)</f>
        <v>90</v>
      </c>
      <c r="V47" s="1">
        <f>INT(M47*Q47*1)</f>
        <v>60</v>
      </c>
      <c r="W47" s="1">
        <f>INT(N47*Q47*1.2)</f>
        <v>99</v>
      </c>
      <c r="X47" s="1">
        <f>INT(N47*Q47*0.8)</f>
        <v>66</v>
      </c>
      <c r="Y47" s="37">
        <f>VLOOKUP(D47,兵种!B:J,7,0)</f>
        <v>0</v>
      </c>
      <c r="Z47" s="37">
        <f>VLOOKUP(D47,兵种!B:J,8,0)</f>
        <v>0.2</v>
      </c>
      <c r="AA47" s="37">
        <f>VLOOKUP(D47,兵种!B:J,9,0)</f>
        <v>0</v>
      </c>
      <c r="AB47" s="1">
        <f>SUM(S47,U47,W47)</f>
        <v>264</v>
      </c>
    </row>
    <row r="48" spans="2:28">
      <c r="B48" s="27"/>
      <c r="C48" s="16">
        <v>566</v>
      </c>
      <c r="D48" s="27">
        <v>3</v>
      </c>
      <c r="E48" s="27"/>
      <c r="F48" s="2" t="s">
        <v>565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84</v>
      </c>
      <c r="M48" s="32">
        <v>64</v>
      </c>
      <c r="N48" s="32">
        <v>82</v>
      </c>
      <c r="O48" s="35">
        <v>84</v>
      </c>
      <c r="P48" s="1">
        <f>SUM(L48:O48)</f>
        <v>314</v>
      </c>
      <c r="Q48" s="48">
        <v>1</v>
      </c>
      <c r="R48" s="1">
        <f>INT(Q48*(100+L48+M48*2)*H48)</f>
        <v>312</v>
      </c>
      <c r="S48" s="1">
        <f>INT(L48*Q48*1*I48)</f>
        <v>92</v>
      </c>
      <c r="T48" s="1">
        <f>INT(L48*Q48*0.7*J48)</f>
        <v>47</v>
      </c>
      <c r="U48" s="1">
        <f>INT(M48*Q48*1.5)</f>
        <v>96</v>
      </c>
      <c r="V48" s="1">
        <f>INT(M48*Q48*1)</f>
        <v>64</v>
      </c>
      <c r="W48" s="1">
        <f>INT(N48*Q48*1.2)</f>
        <v>98</v>
      </c>
      <c r="X48" s="1">
        <f>INT(N48*Q48*0.8)</f>
        <v>65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>SUM(S48,U48,W48)</f>
        <v>286</v>
      </c>
    </row>
    <row r="49" spans="2:28">
      <c r="B49" s="27"/>
      <c r="C49" s="16">
        <v>6</v>
      </c>
      <c r="D49" s="27">
        <v>4</v>
      </c>
      <c r="E49" s="27"/>
      <c r="F49" s="2" t="s">
        <v>8</v>
      </c>
      <c r="G49" s="4" t="str">
        <f>VLOOKUP(D49,兵种!B:F,2,0)</f>
        <v>弓弩手</v>
      </c>
      <c r="H49" s="4">
        <f>VLOOKUP(D49,兵种!B:F,3,0)</f>
        <v>0.9</v>
      </c>
      <c r="I49" s="4">
        <f>VLOOKUP(D49,兵种!B:F,4,0)</f>
        <v>1</v>
      </c>
      <c r="J49" s="4">
        <f>VLOOKUP(D49,兵种!B:F,5,0)</f>
        <v>1</v>
      </c>
      <c r="K49" s="16" t="str">
        <f>VLOOKUP(E49,绝技!B:C,2,0)</f>
        <v>无</v>
      </c>
      <c r="L49" s="32">
        <v>84</v>
      </c>
      <c r="M49" s="32">
        <v>78</v>
      </c>
      <c r="N49" s="32">
        <v>70</v>
      </c>
      <c r="O49" s="35">
        <v>57</v>
      </c>
      <c r="P49" s="1">
        <f>SUM(L49:O49)</f>
        <v>289</v>
      </c>
      <c r="Q49" s="48">
        <v>1</v>
      </c>
      <c r="R49" s="1">
        <f>INT(Q49*(100+L49+M49*2)*H49)</f>
        <v>306</v>
      </c>
      <c r="S49" s="1">
        <f>INT(L49*Q49*1*I49)</f>
        <v>84</v>
      </c>
      <c r="T49" s="1">
        <f>INT(L49*Q49*0.7*J49)</f>
        <v>58</v>
      </c>
      <c r="U49" s="1">
        <f>INT(M49*Q49*1.5)</f>
        <v>117</v>
      </c>
      <c r="V49" s="1">
        <f>INT(M49*Q49*1)</f>
        <v>78</v>
      </c>
      <c r="W49" s="1">
        <f>INT(N49*Q49*1.2)</f>
        <v>84</v>
      </c>
      <c r="X49" s="1">
        <f>INT(N49*Q49*0.8)</f>
        <v>56</v>
      </c>
      <c r="Y49" s="37">
        <f>VLOOKUP(D49,兵种!B:J,7,0)</f>
        <v>0</v>
      </c>
      <c r="Z49" s="37">
        <f>VLOOKUP(D49,兵种!B:J,8,0)</f>
        <v>0</v>
      </c>
      <c r="AA49" s="37">
        <f>VLOOKUP(D49,兵种!B:J,9,0)</f>
        <v>0.2</v>
      </c>
      <c r="AB49" s="1">
        <f>SUM(S49,U49,W49)</f>
        <v>285</v>
      </c>
    </row>
    <row r="50" spans="2:28">
      <c r="B50" s="27"/>
      <c r="C50" s="16">
        <v>293</v>
      </c>
      <c r="D50" s="27">
        <v>6</v>
      </c>
      <c r="E50" s="27"/>
      <c r="F50" s="2" t="s">
        <v>295</v>
      </c>
      <c r="G50" s="4" t="str">
        <f>VLOOKUP(D50,兵种!B:F,2,0)</f>
        <v>谋略家</v>
      </c>
      <c r="H50" s="4">
        <f>VLOOKUP(D50,兵种!B:F,3,0)</f>
        <v>0.8</v>
      </c>
      <c r="I50" s="4">
        <f>VLOOKUP(D50,兵种!B:F,4,0)</f>
        <v>0.8</v>
      </c>
      <c r="J50" s="4">
        <f>VLOOKUP(D50,兵种!B:F,5,0)</f>
        <v>0.9</v>
      </c>
      <c r="K50" s="16" t="str">
        <f>VLOOKUP(E50,绝技!B:C,2,0)</f>
        <v>无</v>
      </c>
      <c r="L50" s="32">
        <v>84</v>
      </c>
      <c r="M50" s="32">
        <v>64</v>
      </c>
      <c r="N50" s="32">
        <v>97</v>
      </c>
      <c r="O50" s="35">
        <v>80</v>
      </c>
      <c r="P50" s="1">
        <f>SUM(L50:O50)</f>
        <v>325</v>
      </c>
      <c r="Q50" s="48">
        <v>1</v>
      </c>
      <c r="R50" s="1">
        <f>INT(Q50*(100+L50+M50*2)*H50)</f>
        <v>249</v>
      </c>
      <c r="S50" s="1">
        <f>INT(L50*Q50*1*I50)</f>
        <v>67</v>
      </c>
      <c r="T50" s="1">
        <f>INT(L50*Q50*0.7*J50)</f>
        <v>52</v>
      </c>
      <c r="U50" s="1">
        <f>INT(M50*Q50*1.5)</f>
        <v>96</v>
      </c>
      <c r="V50" s="1">
        <f>INT(M50*Q50*1)</f>
        <v>64</v>
      </c>
      <c r="W50" s="1">
        <f>INT(N50*Q50*1.2)</f>
        <v>116</v>
      </c>
      <c r="X50" s="1">
        <f>INT(N50*Q50*0.8)</f>
        <v>77</v>
      </c>
      <c r="Y50" s="37">
        <f>VLOOKUP(D50,兵种!B:J,7,0)</f>
        <v>0.2</v>
      </c>
      <c r="Z50" s="37">
        <f>VLOOKUP(D50,兵种!B:J,8,0)</f>
        <v>0</v>
      </c>
      <c r="AA50" s="37">
        <f>VLOOKUP(D50,兵种!B:J,9,0)</f>
        <v>0</v>
      </c>
      <c r="AB50" s="1">
        <f>SUM(S50,U50,W50)</f>
        <v>279</v>
      </c>
    </row>
    <row r="51" spans="2:28">
      <c r="B51" s="27"/>
      <c r="C51" s="16">
        <v>603</v>
      </c>
      <c r="D51" s="27">
        <v>3</v>
      </c>
      <c r="E51" s="27"/>
      <c r="F51" s="2" t="s">
        <v>602</v>
      </c>
      <c r="G51" s="4" t="str">
        <f>VLOOKUP(D51,兵种!B:F,2,0)</f>
        <v>战弓骑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0.8</v>
      </c>
      <c r="K51" s="16" t="str">
        <f>VLOOKUP(E51,绝技!B:C,2,0)</f>
        <v>无</v>
      </c>
      <c r="L51" s="32">
        <v>83</v>
      </c>
      <c r="M51" s="32">
        <v>84</v>
      </c>
      <c r="N51" s="32">
        <v>75</v>
      </c>
      <c r="O51" s="35">
        <v>74</v>
      </c>
      <c r="P51" s="1">
        <f>SUM(L51:O51)</f>
        <v>316</v>
      </c>
      <c r="Q51" s="48">
        <v>1</v>
      </c>
      <c r="R51" s="1">
        <f>INT(Q51*(100+L51+M51*2)*H51)</f>
        <v>351</v>
      </c>
      <c r="S51" s="1">
        <f>INT(L51*Q51*1*I51)</f>
        <v>91</v>
      </c>
      <c r="T51" s="1">
        <f>INT(L51*Q51*0.7*J51)</f>
        <v>46</v>
      </c>
      <c r="U51" s="1">
        <f>INT(M51*Q51*1.5)</f>
        <v>126</v>
      </c>
      <c r="V51" s="1">
        <f>INT(M51*Q51*1)</f>
        <v>84</v>
      </c>
      <c r="W51" s="1">
        <f>INT(N51*Q51*1.2)</f>
        <v>90</v>
      </c>
      <c r="X51" s="1">
        <f>INT(N51*Q51*0.8)</f>
        <v>60</v>
      </c>
      <c r="Y51" s="37">
        <f>VLOOKUP(D51,兵种!B:J,7,0)</f>
        <v>0.05</v>
      </c>
      <c r="Z51" s="37">
        <f>VLOOKUP(D51,兵种!B:J,8,0)</f>
        <v>0</v>
      </c>
      <c r="AA51" s="37">
        <f>VLOOKUP(D51,兵种!B:J,9,0)</f>
        <v>0.15</v>
      </c>
      <c r="AB51" s="1">
        <f>SUM(S51,U51,W51)</f>
        <v>307</v>
      </c>
    </row>
    <row r="52" spans="2:28">
      <c r="B52" s="27"/>
      <c r="C52" s="16">
        <v>45</v>
      </c>
      <c r="D52" s="27">
        <v>2</v>
      </c>
      <c r="E52" s="27"/>
      <c r="F52" s="2" t="s">
        <v>47</v>
      </c>
      <c r="G52" s="4" t="str">
        <f>VLOOKUP(D52,兵种!B:F,2,0)</f>
        <v>亲卫队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1</v>
      </c>
      <c r="K52" s="16" t="str">
        <f>VLOOKUP(E52,绝技!B:C,2,0)</f>
        <v>无</v>
      </c>
      <c r="L52" s="32">
        <v>83</v>
      </c>
      <c r="M52" s="32">
        <v>79</v>
      </c>
      <c r="N52" s="32">
        <v>76</v>
      </c>
      <c r="O52" s="35">
        <v>58</v>
      </c>
      <c r="P52" s="1">
        <f>SUM(L52:O52)</f>
        <v>296</v>
      </c>
      <c r="Q52" s="48">
        <v>1</v>
      </c>
      <c r="R52" s="1">
        <f>INT(Q52*(100+L52+M52*2)*H52)</f>
        <v>341</v>
      </c>
      <c r="S52" s="1">
        <f>INT(L52*Q52*1*I52)</f>
        <v>91</v>
      </c>
      <c r="T52" s="1">
        <f>INT(L52*Q52*0.7*J52)</f>
        <v>58</v>
      </c>
      <c r="U52" s="1">
        <f>INT(M52*Q52*1.5)</f>
        <v>118</v>
      </c>
      <c r="V52" s="1">
        <f>INT(M52*Q52*1)</f>
        <v>79</v>
      </c>
      <c r="W52" s="1">
        <f>INT(N52*Q52*1.2)</f>
        <v>91</v>
      </c>
      <c r="X52" s="1">
        <f>INT(N52*Q52*0.8)</f>
        <v>60</v>
      </c>
      <c r="Y52" s="37">
        <f>VLOOKUP(D52,兵种!B:J,7,0)</f>
        <v>0.05</v>
      </c>
      <c r="Z52" s="37">
        <f>VLOOKUP(D52,兵种!B:J,8,0)</f>
        <v>0.05</v>
      </c>
      <c r="AA52" s="37">
        <f>VLOOKUP(D52,兵种!B:J,9,0)</f>
        <v>0.1</v>
      </c>
      <c r="AB52" s="1">
        <f>SUM(S52,U52,W52)</f>
        <v>300</v>
      </c>
    </row>
    <row r="53" spans="2:28">
      <c r="B53" s="27"/>
      <c r="C53" s="16">
        <v>92</v>
      </c>
      <c r="D53" s="27">
        <v>4</v>
      </c>
      <c r="E53" s="27"/>
      <c r="F53" s="2" t="s">
        <v>94</v>
      </c>
      <c r="G53" s="4" t="str">
        <f>VLOOKUP(D53,兵种!B:F,2,0)</f>
        <v>弓弩手</v>
      </c>
      <c r="H53" s="4">
        <f>VLOOKUP(D53,兵种!B:F,3,0)</f>
        <v>0.9</v>
      </c>
      <c r="I53" s="4">
        <f>VLOOKUP(D53,兵种!B:F,4,0)</f>
        <v>1</v>
      </c>
      <c r="J53" s="4">
        <f>VLOOKUP(D53,兵种!B:F,5,0)</f>
        <v>1</v>
      </c>
      <c r="K53" s="16" t="str">
        <f>VLOOKUP(E53,绝技!B:C,2,0)</f>
        <v>无</v>
      </c>
      <c r="L53" s="32">
        <v>83</v>
      </c>
      <c r="M53" s="32">
        <v>78</v>
      </c>
      <c r="N53" s="32">
        <v>72</v>
      </c>
      <c r="O53" s="35">
        <v>64</v>
      </c>
      <c r="P53" s="1">
        <f>SUM(L53:O53)</f>
        <v>297</v>
      </c>
      <c r="Q53" s="48">
        <v>1</v>
      </c>
      <c r="R53" s="1">
        <f>INT(Q53*(100+L53+M53*2)*H53)</f>
        <v>305</v>
      </c>
      <c r="S53" s="1">
        <f>INT(L53*Q53*1*I53)</f>
        <v>83</v>
      </c>
      <c r="T53" s="1">
        <f>INT(L53*Q53*0.7*J53)</f>
        <v>58</v>
      </c>
      <c r="U53" s="1">
        <f>INT(M53*Q53*1.5)</f>
        <v>117</v>
      </c>
      <c r="V53" s="1">
        <f>INT(M53*Q53*1)</f>
        <v>78</v>
      </c>
      <c r="W53" s="1">
        <f>INT(N53*Q53*1.2)</f>
        <v>86</v>
      </c>
      <c r="X53" s="1">
        <f>INT(N53*Q53*0.8)</f>
        <v>57</v>
      </c>
      <c r="Y53" s="37">
        <f>VLOOKUP(D53,兵种!B:J,7,0)</f>
        <v>0</v>
      </c>
      <c r="Z53" s="37">
        <f>VLOOKUP(D53,兵种!B:J,8,0)</f>
        <v>0</v>
      </c>
      <c r="AA53" s="37">
        <f>VLOOKUP(D53,兵种!B:J,9,0)</f>
        <v>0.2</v>
      </c>
      <c r="AB53" s="1">
        <f>SUM(S53,U53,W53)</f>
        <v>286</v>
      </c>
    </row>
    <row r="54" spans="2:28">
      <c r="B54" s="27"/>
      <c r="C54" s="16">
        <v>162</v>
      </c>
      <c r="D54" s="27">
        <v>5</v>
      </c>
      <c r="E54" s="27"/>
      <c r="F54" s="2" t="s">
        <v>164</v>
      </c>
      <c r="G54" s="4" t="str">
        <f>VLOOKUP(D54,兵种!B:F,2,0)</f>
        <v>霹雳车</v>
      </c>
      <c r="H54" s="4">
        <f>VLOOKUP(D54,兵种!B:F,3,0)</f>
        <v>0.9</v>
      </c>
      <c r="I54" s="4">
        <f>VLOOKUP(D54,兵种!B:F,4,0)</f>
        <v>1</v>
      </c>
      <c r="J54" s="4">
        <f>VLOOKUP(D54,兵种!B:F,5,0)</f>
        <v>0.8</v>
      </c>
      <c r="K54" s="16" t="str">
        <f>VLOOKUP(E54,绝技!B:C,2,0)</f>
        <v>无</v>
      </c>
      <c r="L54" s="32">
        <v>83</v>
      </c>
      <c r="M54" s="32">
        <v>73</v>
      </c>
      <c r="N54" s="32">
        <v>68</v>
      </c>
      <c r="O54" s="35">
        <v>70</v>
      </c>
      <c r="P54" s="1">
        <f>SUM(L54:O54)</f>
        <v>294</v>
      </c>
      <c r="Q54" s="48">
        <v>1</v>
      </c>
      <c r="R54" s="1">
        <f>INT(Q54*(100+L54+M54*2)*H54)</f>
        <v>296</v>
      </c>
      <c r="S54" s="1">
        <f>INT(L54*Q54*1*I54)</f>
        <v>83</v>
      </c>
      <c r="T54" s="1">
        <f>INT(L54*Q54*0.7*J54)</f>
        <v>46</v>
      </c>
      <c r="U54" s="1">
        <f>INT(M54*Q54*1.5)</f>
        <v>109</v>
      </c>
      <c r="V54" s="1">
        <f>INT(M54*Q54*1)</f>
        <v>73</v>
      </c>
      <c r="W54" s="1">
        <f>INT(N54*Q54*1.2)</f>
        <v>81</v>
      </c>
      <c r="X54" s="1">
        <f>INT(N54*Q54*0.8)</f>
        <v>54</v>
      </c>
      <c r="Y54" s="37">
        <f>VLOOKUP(D54,兵种!B:J,7,0)</f>
        <v>0.15</v>
      </c>
      <c r="Z54" s="37">
        <f>VLOOKUP(D54,兵种!B:J,8,0)</f>
        <v>0</v>
      </c>
      <c r="AA54" s="37">
        <f>VLOOKUP(D54,兵种!B:J,9,0)</f>
        <v>0.05</v>
      </c>
      <c r="AB54" s="1">
        <f>SUM(S54,U54,W54)</f>
        <v>273</v>
      </c>
    </row>
    <row r="55" spans="2:28">
      <c r="B55" s="27"/>
      <c r="C55" s="16">
        <v>435</v>
      </c>
      <c r="D55" s="27">
        <v>4</v>
      </c>
      <c r="E55" s="27"/>
      <c r="F55" s="2" t="s">
        <v>435</v>
      </c>
      <c r="G55" s="4" t="str">
        <f>VLOOKUP(D55,兵种!B:F,2,0)</f>
        <v>弓弩手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1</v>
      </c>
      <c r="K55" s="16" t="str">
        <f>VLOOKUP(E55,绝技!B:C,2,0)</f>
        <v>无</v>
      </c>
      <c r="L55" s="32">
        <v>83</v>
      </c>
      <c r="M55" s="32">
        <v>71</v>
      </c>
      <c r="N55" s="32">
        <v>81</v>
      </c>
      <c r="O55" s="35">
        <v>64</v>
      </c>
      <c r="P55" s="1">
        <f>SUM(L55:O55)</f>
        <v>299</v>
      </c>
      <c r="Q55" s="48">
        <v>1</v>
      </c>
      <c r="R55" s="1">
        <f>INT(Q55*(100+L55+M55*2)*H55)</f>
        <v>292</v>
      </c>
      <c r="S55" s="1">
        <f>INT(L55*Q55*1*I55)</f>
        <v>83</v>
      </c>
      <c r="T55" s="1">
        <f>INT(L55*Q55*0.7*J55)</f>
        <v>58</v>
      </c>
      <c r="U55" s="1">
        <f>INT(M55*Q55*1.5)</f>
        <v>106</v>
      </c>
      <c r="V55" s="1">
        <f>INT(M55*Q55*1)</f>
        <v>71</v>
      </c>
      <c r="W55" s="1">
        <f>INT(N55*Q55*1.2)</f>
        <v>97</v>
      </c>
      <c r="X55" s="1">
        <f>INT(N55*Q55*0.8)</f>
        <v>64</v>
      </c>
      <c r="Y55" s="37">
        <f>VLOOKUP(D55,兵种!B:J,7,0)</f>
        <v>0</v>
      </c>
      <c r="Z55" s="37">
        <f>VLOOKUP(D55,兵种!B:J,8,0)</f>
        <v>0</v>
      </c>
      <c r="AA55" s="37">
        <f>VLOOKUP(D55,兵种!B:J,9,0)</f>
        <v>0.2</v>
      </c>
      <c r="AB55" s="1">
        <f>SUM(S55,U55,W55)</f>
        <v>286</v>
      </c>
    </row>
    <row r="56" spans="2:28">
      <c r="B56" s="27"/>
      <c r="C56" s="16">
        <v>389</v>
      </c>
      <c r="D56" s="27">
        <v>3</v>
      </c>
      <c r="E56" s="27"/>
      <c r="F56" s="2" t="s">
        <v>390</v>
      </c>
      <c r="G56" s="4" t="str">
        <f>VLOOKUP(D56,兵种!B:F,2,0)</f>
        <v>战弓骑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0.8</v>
      </c>
      <c r="K56" s="16" t="str">
        <f>VLOOKUP(E56,绝技!B:C,2,0)</f>
        <v>无</v>
      </c>
      <c r="L56" s="32">
        <v>82</v>
      </c>
      <c r="M56" s="32">
        <v>99</v>
      </c>
      <c r="N56" s="32">
        <v>66</v>
      </c>
      <c r="O56" s="35">
        <v>58</v>
      </c>
      <c r="P56" s="1">
        <f>SUM(L56:O56)</f>
        <v>305</v>
      </c>
      <c r="Q56" s="48">
        <v>1</v>
      </c>
      <c r="R56" s="1">
        <f>INT(Q56*(100+L56+M56*2)*H56)</f>
        <v>380</v>
      </c>
      <c r="S56" s="1">
        <f>INT(L56*Q56*1*I56)</f>
        <v>90</v>
      </c>
      <c r="T56" s="1">
        <f>INT(L56*Q56*0.7*J56)</f>
        <v>45</v>
      </c>
      <c r="U56" s="1">
        <f>INT(M56*Q56*1.5)</f>
        <v>148</v>
      </c>
      <c r="V56" s="1">
        <f>INT(M56*Q56*1)</f>
        <v>99</v>
      </c>
      <c r="W56" s="1">
        <f>INT(N56*Q56*1.2)</f>
        <v>79</v>
      </c>
      <c r="X56" s="1">
        <f>INT(N56*Q56*0.8)</f>
        <v>52</v>
      </c>
      <c r="Y56" s="37">
        <f>VLOOKUP(D56,兵种!B:J,7,0)</f>
        <v>0.05</v>
      </c>
      <c r="Z56" s="37">
        <f>VLOOKUP(D56,兵种!B:J,8,0)</f>
        <v>0</v>
      </c>
      <c r="AA56" s="37">
        <f>VLOOKUP(D56,兵种!B:J,9,0)</f>
        <v>0.15</v>
      </c>
      <c r="AB56" s="1">
        <f>SUM(S56,U56,W56)</f>
        <v>317</v>
      </c>
    </row>
    <row r="57" spans="2:28">
      <c r="B57" s="27"/>
      <c r="C57" s="16">
        <v>125</v>
      </c>
      <c r="D57" s="27">
        <v>1</v>
      </c>
      <c r="E57" s="27"/>
      <c r="F57" s="2" t="s">
        <v>127</v>
      </c>
      <c r="G57" s="4" t="str">
        <f>VLOOKUP(D57,兵种!B:F,2,0)</f>
        <v>近卫军</v>
      </c>
      <c r="H57" s="4">
        <f>VLOOKUP(D57,兵种!B:F,3,0)</f>
        <v>1.1000000000000001</v>
      </c>
      <c r="I57" s="4">
        <f>VLOOKUP(D57,兵种!B:F,4,0)</f>
        <v>0.9</v>
      </c>
      <c r="J57" s="4">
        <f>VLOOKUP(D57,兵种!B:F,5,0)</f>
        <v>1.1000000000000001</v>
      </c>
      <c r="K57" s="16" t="str">
        <f>VLOOKUP(E57,绝技!B:C,2,0)</f>
        <v>无</v>
      </c>
      <c r="L57" s="32">
        <v>82</v>
      </c>
      <c r="M57" s="32">
        <v>78</v>
      </c>
      <c r="N57" s="32">
        <v>51</v>
      </c>
      <c r="O57" s="35">
        <v>18</v>
      </c>
      <c r="P57" s="1">
        <f>SUM(L57:O57)</f>
        <v>229</v>
      </c>
      <c r="Q57" s="48">
        <v>1</v>
      </c>
      <c r="R57" s="1">
        <f>INT(Q57*(100+L57+M57*2)*H57)</f>
        <v>371</v>
      </c>
      <c r="S57" s="1">
        <f>INT(L57*Q57*1*I57)</f>
        <v>73</v>
      </c>
      <c r="T57" s="1">
        <f>INT(L57*Q57*0.7*J57)</f>
        <v>63</v>
      </c>
      <c r="U57" s="1">
        <f>INT(M57*Q57*1.5)</f>
        <v>117</v>
      </c>
      <c r="V57" s="1">
        <f>INT(M57*Q57*1)</f>
        <v>78</v>
      </c>
      <c r="W57" s="1">
        <f>INT(N57*Q57*1.2)</f>
        <v>61</v>
      </c>
      <c r="X57" s="1">
        <f>INT(N57*Q57*0.8)</f>
        <v>40</v>
      </c>
      <c r="Y57" s="37">
        <f>VLOOKUP(D57,兵种!B:J,7,0)</f>
        <v>0</v>
      </c>
      <c r="Z57" s="37">
        <f>VLOOKUP(D57,兵种!B:J,8,0)</f>
        <v>0.2</v>
      </c>
      <c r="AA57" s="37">
        <f>VLOOKUP(D57,兵种!B:J,9,0)</f>
        <v>0</v>
      </c>
      <c r="AB57" s="1">
        <f>SUM(S57,U57,W57)</f>
        <v>251</v>
      </c>
    </row>
    <row r="58" spans="2:28">
      <c r="B58" s="27"/>
      <c r="C58" s="16">
        <v>338</v>
      </c>
      <c r="D58" s="27">
        <v>2</v>
      </c>
      <c r="E58" s="27"/>
      <c r="F58" s="2" t="s">
        <v>340</v>
      </c>
      <c r="G58" s="4" t="str">
        <f>VLOOKUP(D58,兵种!B:F,2,0)</f>
        <v>亲卫队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1</v>
      </c>
      <c r="K58" s="16" t="str">
        <f>VLOOKUP(E58,绝技!B:C,2,0)</f>
        <v>无</v>
      </c>
      <c r="L58" s="32">
        <v>82</v>
      </c>
      <c r="M58" s="32">
        <v>90</v>
      </c>
      <c r="N58" s="32">
        <v>40</v>
      </c>
      <c r="O58" s="35">
        <v>35</v>
      </c>
      <c r="P58" s="1">
        <f>SUM(L58:O58)</f>
        <v>247</v>
      </c>
      <c r="Q58" s="48">
        <v>1</v>
      </c>
      <c r="R58" s="1">
        <f>INT(Q58*(100+L58+M58*2)*H58)</f>
        <v>362</v>
      </c>
      <c r="S58" s="1">
        <f>INT(L58*Q58*1*I58)</f>
        <v>90</v>
      </c>
      <c r="T58" s="1">
        <f>INT(L58*Q58*0.7*J58)</f>
        <v>57</v>
      </c>
      <c r="U58" s="1">
        <f>INT(M58*Q58*1.5)</f>
        <v>135</v>
      </c>
      <c r="V58" s="1">
        <f>INT(M58*Q58*1)</f>
        <v>90</v>
      </c>
      <c r="W58" s="1">
        <f>INT(N58*Q58*1.2)</f>
        <v>48</v>
      </c>
      <c r="X58" s="1">
        <f>INT(N58*Q58*0.8)</f>
        <v>32</v>
      </c>
      <c r="Y58" s="37">
        <f>VLOOKUP(D58,兵种!B:J,7,0)</f>
        <v>0.05</v>
      </c>
      <c r="Z58" s="37">
        <f>VLOOKUP(D58,兵种!B:J,8,0)</f>
        <v>0.05</v>
      </c>
      <c r="AA58" s="37">
        <f>VLOOKUP(D58,兵种!B:J,9,0)</f>
        <v>0.1</v>
      </c>
      <c r="AB58" s="1">
        <f>SUM(S58,U58,W58)</f>
        <v>273</v>
      </c>
    </row>
    <row r="59" spans="2:28">
      <c r="B59" s="27"/>
      <c r="C59" s="16">
        <v>398</v>
      </c>
      <c r="D59" s="27">
        <v>3</v>
      </c>
      <c r="E59" s="27"/>
      <c r="F59" s="2" t="s">
        <v>399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82</v>
      </c>
      <c r="M59" s="32">
        <v>81</v>
      </c>
      <c r="N59" s="32">
        <v>53</v>
      </c>
      <c r="O59" s="35">
        <v>48</v>
      </c>
      <c r="P59" s="1">
        <f>SUM(L59:O59)</f>
        <v>264</v>
      </c>
      <c r="Q59" s="48">
        <v>1</v>
      </c>
      <c r="R59" s="1">
        <f>INT(Q59*(100+L59+M59*2)*H59)</f>
        <v>344</v>
      </c>
      <c r="S59" s="1">
        <f>INT(L59*Q59*1*I59)</f>
        <v>90</v>
      </c>
      <c r="T59" s="1">
        <f>INT(L59*Q59*0.7*J59)</f>
        <v>45</v>
      </c>
      <c r="U59" s="1">
        <f>INT(M59*Q59*1.5)</f>
        <v>121</v>
      </c>
      <c r="V59" s="1">
        <f>INT(M59*Q59*1)</f>
        <v>81</v>
      </c>
      <c r="W59" s="1">
        <f>INT(N59*Q59*1.2)</f>
        <v>63</v>
      </c>
      <c r="X59" s="1">
        <f>INT(N59*Q59*0.8)</f>
        <v>42</v>
      </c>
      <c r="Y59" s="37">
        <f>VLOOKUP(D59,兵种!B:J,7,0)</f>
        <v>0.05</v>
      </c>
      <c r="Z59" s="37">
        <f>VLOOKUP(D59,兵种!B:J,8,0)</f>
        <v>0</v>
      </c>
      <c r="AA59" s="37">
        <f>VLOOKUP(D59,兵种!B:J,9,0)</f>
        <v>0.15</v>
      </c>
      <c r="AB59" s="1">
        <f>SUM(S59,U59,W59)</f>
        <v>274</v>
      </c>
    </row>
    <row r="60" spans="2:28">
      <c r="B60" s="27"/>
      <c r="C60" s="16">
        <v>517</v>
      </c>
      <c r="D60" s="27">
        <v>2</v>
      </c>
      <c r="E60" s="27"/>
      <c r="F60" s="2" t="s">
        <v>516</v>
      </c>
      <c r="G60" s="4" t="str">
        <f>VLOOKUP(D60,兵种!B:F,2,0)</f>
        <v>亲卫队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1</v>
      </c>
      <c r="K60" s="16" t="str">
        <f>VLOOKUP(E60,绝技!B:C,2,0)</f>
        <v>无</v>
      </c>
      <c r="L60" s="32">
        <v>82</v>
      </c>
      <c r="M60" s="32">
        <v>80</v>
      </c>
      <c r="N60" s="32">
        <v>51</v>
      </c>
      <c r="O60" s="35">
        <v>59</v>
      </c>
      <c r="P60" s="1">
        <f>SUM(L60:O60)</f>
        <v>272</v>
      </c>
      <c r="Q60" s="48">
        <v>1</v>
      </c>
      <c r="R60" s="1">
        <f>INT(Q60*(100+L60+M60*2)*H60)</f>
        <v>342</v>
      </c>
      <c r="S60" s="1">
        <f>INT(L60*Q60*1*I60)</f>
        <v>90</v>
      </c>
      <c r="T60" s="1">
        <f>INT(L60*Q60*0.7*J60)</f>
        <v>57</v>
      </c>
      <c r="U60" s="1">
        <f>INT(M60*Q60*1.5)</f>
        <v>120</v>
      </c>
      <c r="V60" s="1">
        <f>INT(M60*Q60*1)</f>
        <v>80</v>
      </c>
      <c r="W60" s="1">
        <f>INT(N60*Q60*1.2)</f>
        <v>61</v>
      </c>
      <c r="X60" s="1">
        <f>INT(N60*Q60*0.8)</f>
        <v>40</v>
      </c>
      <c r="Y60" s="37">
        <f>VLOOKUP(D60,兵种!B:J,7,0)</f>
        <v>0.05</v>
      </c>
      <c r="Z60" s="37">
        <f>VLOOKUP(D60,兵种!B:J,8,0)</f>
        <v>0.05</v>
      </c>
      <c r="AA60" s="37">
        <f>VLOOKUP(D60,兵种!B:J,9,0)</f>
        <v>0.1</v>
      </c>
      <c r="AB60" s="1">
        <f>SUM(S60,U60,W60)</f>
        <v>271</v>
      </c>
    </row>
    <row r="61" spans="2:28">
      <c r="B61" s="27"/>
      <c r="C61" s="16">
        <v>359</v>
      </c>
      <c r="D61" s="27">
        <v>3</v>
      </c>
      <c r="E61" s="27"/>
      <c r="F61" s="2" t="s">
        <v>361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32">
        <v>82</v>
      </c>
      <c r="M61" s="32">
        <v>73</v>
      </c>
      <c r="N61" s="32">
        <v>72</v>
      </c>
      <c r="O61" s="35">
        <v>68</v>
      </c>
      <c r="P61" s="1">
        <f>SUM(L61:O61)</f>
        <v>295</v>
      </c>
      <c r="Q61" s="48">
        <v>1</v>
      </c>
      <c r="R61" s="1">
        <f>INT(Q61*(100+L61+M61*2)*H61)</f>
        <v>328</v>
      </c>
      <c r="S61" s="1">
        <f>INT(L61*Q61*1*I61)</f>
        <v>90</v>
      </c>
      <c r="T61" s="1">
        <f>INT(L61*Q61*0.7*J61)</f>
        <v>45</v>
      </c>
      <c r="U61" s="1">
        <f>INT(M61*Q61*1.5)</f>
        <v>109</v>
      </c>
      <c r="V61" s="1">
        <f>INT(M61*Q61*1)</f>
        <v>73</v>
      </c>
      <c r="W61" s="1">
        <f>INT(N61*Q61*1.2)</f>
        <v>86</v>
      </c>
      <c r="X61" s="1">
        <f>INT(N61*Q61*0.8)</f>
        <v>57</v>
      </c>
      <c r="Y61" s="37">
        <f>VLOOKUP(D61,兵种!B:J,7,0)</f>
        <v>0.05</v>
      </c>
      <c r="Z61" s="37">
        <f>VLOOKUP(D61,兵种!B:J,8,0)</f>
        <v>0</v>
      </c>
      <c r="AA61" s="37">
        <f>VLOOKUP(D61,兵种!B:J,9,0)</f>
        <v>0.15</v>
      </c>
      <c r="AB61" s="1">
        <f>SUM(S61,U61,W61)</f>
        <v>285</v>
      </c>
    </row>
    <row r="62" spans="2:28">
      <c r="B62" s="27"/>
      <c r="C62" s="16">
        <v>658</v>
      </c>
      <c r="D62" s="27">
        <v>4</v>
      </c>
      <c r="E62" s="27"/>
      <c r="F62" s="2" t="s">
        <v>656</v>
      </c>
      <c r="G62" s="4" t="str">
        <f>VLOOKUP(D62,兵种!B:F,2,0)</f>
        <v>弓弩手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1</v>
      </c>
      <c r="K62" s="16" t="str">
        <f>VLOOKUP(E62,绝技!B:C,2,0)</f>
        <v>无</v>
      </c>
      <c r="L62" s="32">
        <v>82</v>
      </c>
      <c r="M62" s="32">
        <v>71</v>
      </c>
      <c r="N62" s="32">
        <v>69</v>
      </c>
      <c r="O62" s="35">
        <v>75</v>
      </c>
      <c r="P62" s="1">
        <f>SUM(L62:O62)</f>
        <v>297</v>
      </c>
      <c r="Q62" s="48">
        <v>1</v>
      </c>
      <c r="R62" s="1">
        <f>INT(Q62*(100+L62+M62*2)*H62)</f>
        <v>291</v>
      </c>
      <c r="S62" s="1">
        <f>INT(L62*Q62*1*I62)</f>
        <v>82</v>
      </c>
      <c r="T62" s="1">
        <f>INT(L62*Q62*0.7*J62)</f>
        <v>57</v>
      </c>
      <c r="U62" s="1">
        <f>INT(M62*Q62*1.5)</f>
        <v>106</v>
      </c>
      <c r="V62" s="1">
        <f>INT(M62*Q62*1)</f>
        <v>71</v>
      </c>
      <c r="W62" s="1">
        <f>INT(N62*Q62*1.2)</f>
        <v>82</v>
      </c>
      <c r="X62" s="1">
        <f>INT(N62*Q62*0.8)</f>
        <v>55</v>
      </c>
      <c r="Y62" s="37">
        <f>VLOOKUP(D62,兵种!B:J,7,0)</f>
        <v>0</v>
      </c>
      <c r="Z62" s="37">
        <f>VLOOKUP(D62,兵种!B:J,8,0)</f>
        <v>0</v>
      </c>
      <c r="AA62" s="37">
        <f>VLOOKUP(D62,兵种!B:J,9,0)</f>
        <v>0.2</v>
      </c>
      <c r="AB62" s="1">
        <f>SUM(S62,U62,W62)</f>
        <v>270</v>
      </c>
    </row>
    <row r="63" spans="2:28">
      <c r="B63" s="27"/>
      <c r="C63" s="16">
        <v>263</v>
      </c>
      <c r="D63" s="27">
        <v>4</v>
      </c>
      <c r="E63" s="27"/>
      <c r="F63" s="2" t="s">
        <v>265</v>
      </c>
      <c r="G63" s="4" t="str">
        <f>VLOOKUP(D63,兵种!B:F,2,0)</f>
        <v>弓弩手</v>
      </c>
      <c r="H63" s="4">
        <f>VLOOKUP(D63,兵种!B:F,3,0)</f>
        <v>0.9</v>
      </c>
      <c r="I63" s="4">
        <f>VLOOKUP(D63,兵种!B:F,4,0)</f>
        <v>1</v>
      </c>
      <c r="J63" s="4">
        <f>VLOOKUP(D63,兵种!B:F,5,0)</f>
        <v>1</v>
      </c>
      <c r="K63" s="16" t="str">
        <f>VLOOKUP(E63,绝技!B:C,2,0)</f>
        <v>无</v>
      </c>
      <c r="L63" s="32">
        <v>82</v>
      </c>
      <c r="M63" s="32">
        <v>51</v>
      </c>
      <c r="N63" s="32">
        <v>95</v>
      </c>
      <c r="O63" s="35">
        <v>79</v>
      </c>
      <c r="P63" s="1">
        <f>SUM(L63:O63)</f>
        <v>307</v>
      </c>
      <c r="Q63" s="48">
        <v>1</v>
      </c>
      <c r="R63" s="1">
        <f>INT(Q63*(100+L63+M63*2)*H63)</f>
        <v>255</v>
      </c>
      <c r="S63" s="1">
        <f>INT(L63*Q63*1*I63)</f>
        <v>82</v>
      </c>
      <c r="T63" s="1">
        <f>INT(L63*Q63*0.7*J63)</f>
        <v>57</v>
      </c>
      <c r="U63" s="1">
        <f>INT(M63*Q63*1.5)</f>
        <v>76</v>
      </c>
      <c r="V63" s="1">
        <f>INT(M63*Q63*1)</f>
        <v>51</v>
      </c>
      <c r="W63" s="1">
        <f>INT(N63*Q63*1.2)</f>
        <v>114</v>
      </c>
      <c r="X63" s="1">
        <f>INT(N63*Q63*0.8)</f>
        <v>76</v>
      </c>
      <c r="Y63" s="37">
        <f>VLOOKUP(D63,兵种!B:J,7,0)</f>
        <v>0</v>
      </c>
      <c r="Z63" s="37">
        <f>VLOOKUP(D63,兵种!B:J,8,0)</f>
        <v>0</v>
      </c>
      <c r="AA63" s="37">
        <f>VLOOKUP(D63,兵种!B:J,9,0)</f>
        <v>0.2</v>
      </c>
      <c r="AB63" s="1">
        <f>SUM(S63,U63,W63)</f>
        <v>272</v>
      </c>
    </row>
    <row r="64" spans="2:28">
      <c r="B64" s="27"/>
      <c r="C64" s="16">
        <v>556</v>
      </c>
      <c r="D64" s="27">
        <v>4</v>
      </c>
      <c r="E64" s="27"/>
      <c r="F64" s="2" t="s">
        <v>555</v>
      </c>
      <c r="G64" s="4" t="str">
        <f>VLOOKUP(D64,兵种!B:F,2,0)</f>
        <v>弓弩手</v>
      </c>
      <c r="H64" s="4">
        <f>VLOOKUP(D64,兵种!B:F,3,0)</f>
        <v>0.9</v>
      </c>
      <c r="I64" s="4">
        <f>VLOOKUP(D64,兵种!B:F,4,0)</f>
        <v>1</v>
      </c>
      <c r="J64" s="4">
        <f>VLOOKUP(D64,兵种!B:F,5,0)</f>
        <v>1</v>
      </c>
      <c r="K64" s="16" t="str">
        <f>VLOOKUP(E64,绝技!B:C,2,0)</f>
        <v>无</v>
      </c>
      <c r="L64" s="32">
        <v>82</v>
      </c>
      <c r="M64" s="32">
        <v>47</v>
      </c>
      <c r="N64" s="32">
        <v>101</v>
      </c>
      <c r="O64" s="35">
        <v>78</v>
      </c>
      <c r="P64" s="1">
        <f>SUM(L64:O64)</f>
        <v>308</v>
      </c>
      <c r="Q64" s="48">
        <v>1</v>
      </c>
      <c r="R64" s="1">
        <f>INT(Q64*(100+L64+M64*2)*H64)</f>
        <v>248</v>
      </c>
      <c r="S64" s="1">
        <f>INT(L64*Q64*1*I64)</f>
        <v>82</v>
      </c>
      <c r="T64" s="1">
        <f>INT(L64*Q64*0.7*J64)</f>
        <v>57</v>
      </c>
      <c r="U64" s="1">
        <f>INT(M64*Q64*1.5)</f>
        <v>70</v>
      </c>
      <c r="V64" s="1">
        <f>INT(M64*Q64*1)</f>
        <v>47</v>
      </c>
      <c r="W64" s="1">
        <f>INT(N64*Q64*1.2)</f>
        <v>121</v>
      </c>
      <c r="X64" s="1">
        <f>INT(N64*Q64*0.8)</f>
        <v>80</v>
      </c>
      <c r="Y64" s="37">
        <f>VLOOKUP(D64,兵种!B:J,7,0)</f>
        <v>0</v>
      </c>
      <c r="Z64" s="37">
        <f>VLOOKUP(D64,兵种!B:J,8,0)</f>
        <v>0</v>
      </c>
      <c r="AA64" s="37">
        <f>VLOOKUP(D64,兵种!B:J,9,0)</f>
        <v>0.2</v>
      </c>
      <c r="AB64" s="1">
        <f>SUM(S64,U64,W64)</f>
        <v>273</v>
      </c>
    </row>
    <row r="65" spans="2:28">
      <c r="B65" s="27"/>
      <c r="C65" s="16">
        <v>124</v>
      </c>
      <c r="D65" s="27">
        <v>1</v>
      </c>
      <c r="E65" s="27"/>
      <c r="F65" s="2" t="s">
        <v>126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32">
        <v>81</v>
      </c>
      <c r="M65" s="32">
        <v>94</v>
      </c>
      <c r="N65" s="32">
        <v>69</v>
      </c>
      <c r="O65" s="35">
        <v>49</v>
      </c>
      <c r="P65" s="1">
        <f>SUM(L65:O65)</f>
        <v>293</v>
      </c>
      <c r="Q65" s="48">
        <v>1</v>
      </c>
      <c r="R65" s="1">
        <f>INT(Q65*(100+L65+M65*2)*H65)</f>
        <v>405</v>
      </c>
      <c r="S65" s="1">
        <f>INT(L65*Q65*1*I65)</f>
        <v>72</v>
      </c>
      <c r="T65" s="1">
        <f>INT(L65*Q65*0.7*J65)</f>
        <v>62</v>
      </c>
      <c r="U65" s="1">
        <f>INT(M65*Q65*1.5)</f>
        <v>141</v>
      </c>
      <c r="V65" s="1">
        <f>INT(M65*Q65*1)</f>
        <v>94</v>
      </c>
      <c r="W65" s="1">
        <f>INT(N65*Q65*1.2)</f>
        <v>82</v>
      </c>
      <c r="X65" s="1">
        <f>INT(N65*Q65*0.8)</f>
        <v>55</v>
      </c>
      <c r="Y65" s="37">
        <f>VLOOKUP(D65,兵种!B:J,7,0)</f>
        <v>0</v>
      </c>
      <c r="Z65" s="37">
        <f>VLOOKUP(D65,兵种!B:J,8,0)</f>
        <v>0.2</v>
      </c>
      <c r="AA65" s="37">
        <f>VLOOKUP(D65,兵种!B:J,9,0)</f>
        <v>0</v>
      </c>
      <c r="AB65" s="1">
        <f>SUM(S65,U65,W65)</f>
        <v>295</v>
      </c>
    </row>
    <row r="66" spans="2:28">
      <c r="B66" s="27"/>
      <c r="C66" s="16">
        <v>95</v>
      </c>
      <c r="D66" s="27">
        <v>2</v>
      </c>
      <c r="E66" s="27"/>
      <c r="F66" s="2" t="s">
        <v>97</v>
      </c>
      <c r="G66" s="4" t="str">
        <f>VLOOKUP(D66,兵种!B:F,2,0)</f>
        <v>亲卫队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1</v>
      </c>
      <c r="K66" s="16" t="str">
        <f>VLOOKUP(E66,绝技!B:C,2,0)</f>
        <v>无</v>
      </c>
      <c r="L66" s="32">
        <v>81</v>
      </c>
      <c r="M66" s="32">
        <v>92</v>
      </c>
      <c r="N66" s="32">
        <v>56</v>
      </c>
      <c r="O66" s="35">
        <v>40</v>
      </c>
      <c r="P66" s="1">
        <f>SUM(L66:O66)</f>
        <v>269</v>
      </c>
      <c r="Q66" s="48">
        <v>1</v>
      </c>
      <c r="R66" s="1">
        <f>INT(Q66*(100+L66+M66*2)*H66)</f>
        <v>365</v>
      </c>
      <c r="S66" s="1">
        <f>INT(L66*Q66*1*I66)</f>
        <v>89</v>
      </c>
      <c r="T66" s="1">
        <f>INT(L66*Q66*0.7*J66)</f>
        <v>56</v>
      </c>
      <c r="U66" s="1">
        <f>INT(M66*Q66*1.5)</f>
        <v>138</v>
      </c>
      <c r="V66" s="1">
        <f>INT(M66*Q66*1)</f>
        <v>92</v>
      </c>
      <c r="W66" s="1">
        <f>INT(N66*Q66*1.2)</f>
        <v>67</v>
      </c>
      <c r="X66" s="1">
        <f>INT(N66*Q66*0.8)</f>
        <v>44</v>
      </c>
      <c r="Y66" s="37">
        <f>VLOOKUP(D66,兵种!B:J,7,0)</f>
        <v>0.05</v>
      </c>
      <c r="Z66" s="37">
        <f>VLOOKUP(D66,兵种!B:J,8,0)</f>
        <v>0.05</v>
      </c>
      <c r="AA66" s="37">
        <f>VLOOKUP(D66,兵种!B:J,9,0)</f>
        <v>0.1</v>
      </c>
      <c r="AB66" s="1">
        <f>SUM(S66,U66,W66)</f>
        <v>294</v>
      </c>
    </row>
    <row r="67" spans="2:28">
      <c r="B67" s="27"/>
      <c r="C67" s="16">
        <v>574</v>
      </c>
      <c r="D67" s="27">
        <v>1</v>
      </c>
      <c r="E67" s="27"/>
      <c r="F67" s="2" t="s">
        <v>573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81</v>
      </c>
      <c r="M67" s="32">
        <v>75</v>
      </c>
      <c r="N67" s="32">
        <v>54</v>
      </c>
      <c r="O67" s="35">
        <v>56</v>
      </c>
      <c r="P67" s="1">
        <f>SUM(L67:O67)</f>
        <v>266</v>
      </c>
      <c r="Q67" s="48">
        <v>1</v>
      </c>
      <c r="R67" s="1">
        <f>INT(Q67*(100+L67+M67*2)*H67)</f>
        <v>364</v>
      </c>
      <c r="S67" s="1">
        <f>INT(L67*Q67*1*I67)</f>
        <v>72</v>
      </c>
      <c r="T67" s="1">
        <f>INT(L67*Q67*0.7*J67)</f>
        <v>62</v>
      </c>
      <c r="U67" s="1">
        <f>INT(M67*Q67*1.5)</f>
        <v>112</v>
      </c>
      <c r="V67" s="1">
        <f>INT(M67*Q67*1)</f>
        <v>75</v>
      </c>
      <c r="W67" s="1">
        <f>INT(N67*Q67*1.2)</f>
        <v>64</v>
      </c>
      <c r="X67" s="1">
        <f>INT(N67*Q67*0.8)</f>
        <v>43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>SUM(S67,U67,W67)</f>
        <v>248</v>
      </c>
    </row>
    <row r="68" spans="2:28">
      <c r="B68" s="27"/>
      <c r="C68" s="16">
        <v>662</v>
      </c>
      <c r="D68" s="27">
        <v>2</v>
      </c>
      <c r="E68" s="27"/>
      <c r="F68" s="2" t="s">
        <v>660</v>
      </c>
      <c r="G68" s="4" t="str">
        <f>VLOOKUP(D68,兵种!B:F,2,0)</f>
        <v>亲卫队</v>
      </c>
      <c r="H68" s="4">
        <f>VLOOKUP(D68,兵种!B:F,3,0)</f>
        <v>1</v>
      </c>
      <c r="I68" s="4">
        <f>VLOOKUP(D68,兵种!B:F,4,0)</f>
        <v>1.1000000000000001</v>
      </c>
      <c r="J68" s="4">
        <f>VLOOKUP(D68,兵种!B:F,5,0)</f>
        <v>1</v>
      </c>
      <c r="K68" s="16" t="str">
        <f>VLOOKUP(E68,绝技!B:C,2,0)</f>
        <v>无</v>
      </c>
      <c r="L68" s="32">
        <v>81</v>
      </c>
      <c r="M68" s="32">
        <v>89</v>
      </c>
      <c r="N68" s="32">
        <v>37</v>
      </c>
      <c r="O68" s="35">
        <v>18</v>
      </c>
      <c r="P68" s="1">
        <f>SUM(L68:O68)</f>
        <v>225</v>
      </c>
      <c r="Q68" s="48">
        <v>1</v>
      </c>
      <c r="R68" s="1">
        <f>INT(Q68*(100+L68+M68*2)*H68)</f>
        <v>359</v>
      </c>
      <c r="S68" s="1">
        <f>INT(L68*Q68*1*I68)</f>
        <v>89</v>
      </c>
      <c r="T68" s="1">
        <f>INT(L68*Q68*0.7*J68)</f>
        <v>56</v>
      </c>
      <c r="U68" s="1">
        <f>INT(M68*Q68*1.5)</f>
        <v>133</v>
      </c>
      <c r="V68" s="1">
        <f>INT(M68*Q68*1)</f>
        <v>89</v>
      </c>
      <c r="W68" s="1">
        <f>INT(N68*Q68*1.2)</f>
        <v>44</v>
      </c>
      <c r="X68" s="1">
        <f>INT(N68*Q68*0.8)</f>
        <v>29</v>
      </c>
      <c r="Y68" s="37">
        <f>VLOOKUP(D68,兵种!B:J,7,0)</f>
        <v>0.05</v>
      </c>
      <c r="Z68" s="37">
        <f>VLOOKUP(D68,兵种!B:J,8,0)</f>
        <v>0.05</v>
      </c>
      <c r="AA68" s="37">
        <f>VLOOKUP(D68,兵种!B:J,9,0)</f>
        <v>0.1</v>
      </c>
      <c r="AB68" s="1">
        <f>SUM(S68,U68,W68)</f>
        <v>266</v>
      </c>
    </row>
    <row r="69" spans="2:28">
      <c r="B69" s="27"/>
      <c r="C69" s="16">
        <v>512</v>
      </c>
      <c r="D69" s="27">
        <v>2</v>
      </c>
      <c r="E69" s="27"/>
      <c r="F69" s="2" t="s">
        <v>512</v>
      </c>
      <c r="G69" s="4" t="str">
        <f>VLOOKUP(D69,兵种!B:F,2,0)</f>
        <v>亲卫队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1</v>
      </c>
      <c r="K69" s="16" t="str">
        <f>VLOOKUP(E69,绝技!B:C,2,0)</f>
        <v>无</v>
      </c>
      <c r="L69" s="32">
        <v>81</v>
      </c>
      <c r="M69" s="32">
        <v>85</v>
      </c>
      <c r="N69" s="32">
        <v>56</v>
      </c>
      <c r="O69" s="35">
        <v>54</v>
      </c>
      <c r="P69" s="1">
        <f>SUM(L69:O69)</f>
        <v>276</v>
      </c>
      <c r="Q69" s="48">
        <v>1</v>
      </c>
      <c r="R69" s="1">
        <f>INT(Q69*(100+L69+M69*2)*H69)</f>
        <v>351</v>
      </c>
      <c r="S69" s="1">
        <f>INT(L69*Q69*1*I69)</f>
        <v>89</v>
      </c>
      <c r="T69" s="1">
        <f>INT(L69*Q69*0.7*J69)</f>
        <v>56</v>
      </c>
      <c r="U69" s="1">
        <f>INT(M69*Q69*1.5)</f>
        <v>127</v>
      </c>
      <c r="V69" s="1">
        <f>INT(M69*Q69*1)</f>
        <v>85</v>
      </c>
      <c r="W69" s="1">
        <f>INT(N69*Q69*1.2)</f>
        <v>67</v>
      </c>
      <c r="X69" s="1">
        <f>INT(N69*Q69*0.8)</f>
        <v>44</v>
      </c>
      <c r="Y69" s="37">
        <f>VLOOKUP(D69,兵种!B:J,7,0)</f>
        <v>0.05</v>
      </c>
      <c r="Z69" s="37">
        <f>VLOOKUP(D69,兵种!B:J,8,0)</f>
        <v>0.05</v>
      </c>
      <c r="AA69" s="37">
        <f>VLOOKUP(D69,兵种!B:J,9,0)</f>
        <v>0.1</v>
      </c>
      <c r="AB69" s="1">
        <f>SUM(S69,U69,W69)</f>
        <v>283</v>
      </c>
    </row>
    <row r="70" spans="2:28">
      <c r="B70" s="27"/>
      <c r="C70" s="16">
        <v>18</v>
      </c>
      <c r="D70" s="27">
        <v>2</v>
      </c>
      <c r="E70" s="27"/>
      <c r="F70" s="2" t="s">
        <v>20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81</v>
      </c>
      <c r="M70" s="32">
        <v>69</v>
      </c>
      <c r="N70" s="32">
        <v>70</v>
      </c>
      <c r="O70" s="35">
        <v>73</v>
      </c>
      <c r="P70" s="1">
        <f>SUM(L70:O70)</f>
        <v>293</v>
      </c>
      <c r="Q70" s="48">
        <v>1</v>
      </c>
      <c r="R70" s="1">
        <f>INT(Q70*(100+L70+M70*2)*H70)</f>
        <v>319</v>
      </c>
      <c r="S70" s="1">
        <f>INT(L70*Q70*1*I70)</f>
        <v>89</v>
      </c>
      <c r="T70" s="1">
        <f>INT(L70*Q70*0.7*J70)</f>
        <v>56</v>
      </c>
      <c r="U70" s="1">
        <f>INT(M70*Q70*1.5)</f>
        <v>103</v>
      </c>
      <c r="V70" s="1">
        <f>INT(M70*Q70*1)</f>
        <v>69</v>
      </c>
      <c r="W70" s="1">
        <f>INT(N70*Q70*1.2)</f>
        <v>84</v>
      </c>
      <c r="X70" s="1">
        <f>INT(N70*Q70*0.8)</f>
        <v>56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>SUM(S70,U70,W70)</f>
        <v>276</v>
      </c>
    </row>
    <row r="71" spans="2:28">
      <c r="B71" s="27"/>
      <c r="C71" s="16">
        <v>469</v>
      </c>
      <c r="D71" s="27">
        <v>4</v>
      </c>
      <c r="E71" s="27"/>
      <c r="F71" s="2" t="s">
        <v>469</v>
      </c>
      <c r="G71" s="4" t="str">
        <f>VLOOKUP(D71,兵种!B:F,2,0)</f>
        <v>弓弩手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1</v>
      </c>
      <c r="K71" s="16" t="str">
        <f>VLOOKUP(E71,绝技!B:C,2,0)</f>
        <v>无</v>
      </c>
      <c r="L71" s="32">
        <v>81</v>
      </c>
      <c r="M71" s="32">
        <v>80</v>
      </c>
      <c r="N71" s="32">
        <v>71</v>
      </c>
      <c r="O71" s="35">
        <v>55</v>
      </c>
      <c r="P71" s="1">
        <f>SUM(L71:O71)</f>
        <v>287</v>
      </c>
      <c r="Q71" s="48">
        <v>1</v>
      </c>
      <c r="R71" s="1">
        <f>INT(Q71*(100+L71+M71*2)*H71)</f>
        <v>306</v>
      </c>
      <c r="S71" s="1">
        <f>INT(L71*Q71*1*I71)</f>
        <v>81</v>
      </c>
      <c r="T71" s="1">
        <f>INT(L71*Q71*0.7*J71)</f>
        <v>56</v>
      </c>
      <c r="U71" s="1">
        <f>INT(M71*Q71*1.5)</f>
        <v>120</v>
      </c>
      <c r="V71" s="1">
        <f>INT(M71*Q71*1)</f>
        <v>80</v>
      </c>
      <c r="W71" s="1">
        <f>INT(N71*Q71*1.2)</f>
        <v>85</v>
      </c>
      <c r="X71" s="1">
        <f>INT(N71*Q71*0.8)</f>
        <v>56</v>
      </c>
      <c r="Y71" s="37">
        <f>VLOOKUP(D71,兵种!B:J,7,0)</f>
        <v>0</v>
      </c>
      <c r="Z71" s="37">
        <f>VLOOKUP(D71,兵种!B:J,8,0)</f>
        <v>0</v>
      </c>
      <c r="AA71" s="37">
        <f>VLOOKUP(D71,兵种!B:J,9,0)</f>
        <v>0.2</v>
      </c>
      <c r="AB71" s="1">
        <f>SUM(S71,U71,W71)</f>
        <v>286</v>
      </c>
    </row>
    <row r="72" spans="2:28">
      <c r="B72" s="27"/>
      <c r="C72" s="16">
        <v>37</v>
      </c>
      <c r="D72" s="27">
        <v>4</v>
      </c>
      <c r="E72" s="27"/>
      <c r="F72" s="2" t="s">
        <v>39</v>
      </c>
      <c r="G72" s="4" t="str">
        <f>VLOOKUP(D72,兵种!B:F,2,0)</f>
        <v>弓弩手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1</v>
      </c>
      <c r="K72" s="16" t="str">
        <f>VLOOKUP(E72,绝技!B:C,2,0)</f>
        <v>无</v>
      </c>
      <c r="L72" s="32">
        <v>81</v>
      </c>
      <c r="M72" s="32">
        <v>73</v>
      </c>
      <c r="N72" s="32">
        <v>77</v>
      </c>
      <c r="O72" s="35">
        <v>71</v>
      </c>
      <c r="P72" s="1">
        <f>SUM(L72:O72)</f>
        <v>302</v>
      </c>
      <c r="Q72" s="48">
        <v>1</v>
      </c>
      <c r="R72" s="1">
        <f>INT(Q72*(100+L72+M72*2)*H72)</f>
        <v>294</v>
      </c>
      <c r="S72" s="1">
        <f>INT(L72*Q72*1*I72)</f>
        <v>81</v>
      </c>
      <c r="T72" s="1">
        <f>INT(L72*Q72*0.7*J72)</f>
        <v>56</v>
      </c>
      <c r="U72" s="1">
        <f>INT(M72*Q72*1.5)</f>
        <v>109</v>
      </c>
      <c r="V72" s="1">
        <f>INT(M72*Q72*1)</f>
        <v>73</v>
      </c>
      <c r="W72" s="1">
        <f>INT(N72*Q72*1.2)</f>
        <v>92</v>
      </c>
      <c r="X72" s="1">
        <f>INT(N72*Q72*0.8)</f>
        <v>61</v>
      </c>
      <c r="Y72" s="37">
        <f>VLOOKUP(D72,兵种!B:J,7,0)</f>
        <v>0</v>
      </c>
      <c r="Z72" s="37">
        <f>VLOOKUP(D72,兵种!B:J,8,0)</f>
        <v>0</v>
      </c>
      <c r="AA72" s="37">
        <f>VLOOKUP(D72,兵种!B:J,9,0)</f>
        <v>0.2</v>
      </c>
      <c r="AB72" s="1">
        <f>SUM(S72,U72,W72)</f>
        <v>282</v>
      </c>
    </row>
    <row r="73" spans="2:28">
      <c r="B73" s="27"/>
      <c r="C73" s="16">
        <v>288</v>
      </c>
      <c r="D73" s="27">
        <v>4</v>
      </c>
      <c r="E73" s="27"/>
      <c r="F73" s="2" t="s">
        <v>290</v>
      </c>
      <c r="G73" s="4" t="str">
        <f>VLOOKUP(D73,兵种!B:F,2,0)</f>
        <v>弓弩手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1</v>
      </c>
      <c r="K73" s="16" t="str">
        <f>VLOOKUP(E73,绝技!B:C,2,0)</f>
        <v>无</v>
      </c>
      <c r="L73" s="32">
        <v>81</v>
      </c>
      <c r="M73" s="32">
        <v>72</v>
      </c>
      <c r="N73" s="32">
        <v>71</v>
      </c>
      <c r="O73" s="35">
        <v>75</v>
      </c>
      <c r="P73" s="1">
        <f>SUM(L73:O73)</f>
        <v>299</v>
      </c>
      <c r="Q73" s="48">
        <v>1</v>
      </c>
      <c r="R73" s="1">
        <f>INT(Q73*(100+L73+M73*2)*H73)</f>
        <v>292</v>
      </c>
      <c r="S73" s="1">
        <f>INT(L73*Q73*1*I73)</f>
        <v>81</v>
      </c>
      <c r="T73" s="1">
        <f>INT(L73*Q73*0.7*J73)</f>
        <v>56</v>
      </c>
      <c r="U73" s="1">
        <f>INT(M73*Q73*1.5)</f>
        <v>108</v>
      </c>
      <c r="V73" s="1">
        <f>INT(M73*Q73*1)</f>
        <v>72</v>
      </c>
      <c r="W73" s="1">
        <f>INT(N73*Q73*1.2)</f>
        <v>85</v>
      </c>
      <c r="X73" s="1">
        <f>INT(N73*Q73*0.8)</f>
        <v>56</v>
      </c>
      <c r="Y73" s="37">
        <f>VLOOKUP(D73,兵种!B:J,7,0)</f>
        <v>0</v>
      </c>
      <c r="Z73" s="37">
        <f>VLOOKUP(D73,兵种!B:J,8,0)</f>
        <v>0</v>
      </c>
      <c r="AA73" s="37">
        <f>VLOOKUP(D73,兵种!B:J,9,0)</f>
        <v>0.2</v>
      </c>
      <c r="AB73" s="1">
        <f>SUM(S73,U73,W73)</f>
        <v>274</v>
      </c>
    </row>
    <row r="74" spans="2:28">
      <c r="B74" s="27"/>
      <c r="C74" s="16">
        <v>558</v>
      </c>
      <c r="D74" s="27">
        <v>1</v>
      </c>
      <c r="E74" s="27"/>
      <c r="F74" s="2" t="s">
        <v>557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80</v>
      </c>
      <c r="M74" s="32">
        <v>103</v>
      </c>
      <c r="N74" s="32">
        <v>70</v>
      </c>
      <c r="O74" s="35">
        <v>44</v>
      </c>
      <c r="P74" s="1">
        <f>SUM(L74:O74)</f>
        <v>297</v>
      </c>
      <c r="Q74" s="48">
        <v>1</v>
      </c>
      <c r="R74" s="1">
        <f>INT(Q74*(100+L74+M74*2)*H74)</f>
        <v>424</v>
      </c>
      <c r="S74" s="1">
        <f>INT(L74*Q74*1*I74)</f>
        <v>72</v>
      </c>
      <c r="T74" s="1">
        <f>INT(L74*Q74*0.7*J74)</f>
        <v>61</v>
      </c>
      <c r="U74" s="1">
        <f>INT(M74*Q74*1.5)</f>
        <v>154</v>
      </c>
      <c r="V74" s="1">
        <f>INT(M74*Q74*1)</f>
        <v>103</v>
      </c>
      <c r="W74" s="1">
        <f>INT(N74*Q74*1.2)</f>
        <v>84</v>
      </c>
      <c r="X74" s="1">
        <f>INT(N74*Q74*0.8)</f>
        <v>56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>SUM(S74,U74,W74)</f>
        <v>310</v>
      </c>
    </row>
    <row r="75" spans="2:28">
      <c r="B75" s="27"/>
      <c r="C75" s="16">
        <v>415</v>
      </c>
      <c r="D75" s="27">
        <v>2</v>
      </c>
      <c r="E75" s="27"/>
      <c r="F75" s="2" t="s">
        <v>416</v>
      </c>
      <c r="G75" s="4" t="str">
        <f>VLOOKUP(D75,兵种!B:F,2,0)</f>
        <v>亲卫队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1</v>
      </c>
      <c r="K75" s="16" t="str">
        <f>VLOOKUP(E75,绝技!B:C,2,0)</f>
        <v>无</v>
      </c>
      <c r="L75" s="32">
        <v>80</v>
      </c>
      <c r="M75" s="32">
        <v>73</v>
      </c>
      <c r="N75" s="32">
        <v>60</v>
      </c>
      <c r="O75" s="35">
        <v>45</v>
      </c>
      <c r="P75" s="1">
        <f>SUM(L75:O75)</f>
        <v>258</v>
      </c>
      <c r="Q75" s="48">
        <v>1</v>
      </c>
      <c r="R75" s="1">
        <f>INT(Q75*(100+L75+M75*2)*H75)</f>
        <v>326</v>
      </c>
      <c r="S75" s="1">
        <f>INT(L75*Q75*1*I75)</f>
        <v>88</v>
      </c>
      <c r="T75" s="1">
        <f>INT(L75*Q75*0.7*J75)</f>
        <v>56</v>
      </c>
      <c r="U75" s="1">
        <f>INT(M75*Q75*1.5)</f>
        <v>109</v>
      </c>
      <c r="V75" s="1">
        <f>INT(M75*Q75*1)</f>
        <v>73</v>
      </c>
      <c r="W75" s="1">
        <f>INT(N75*Q75*1.2)</f>
        <v>72</v>
      </c>
      <c r="X75" s="1">
        <f>INT(N75*Q75*0.8)</f>
        <v>48</v>
      </c>
      <c r="Y75" s="37">
        <f>VLOOKUP(D75,兵种!B:J,7,0)</f>
        <v>0.05</v>
      </c>
      <c r="Z75" s="37">
        <f>VLOOKUP(D75,兵种!B:J,8,0)</f>
        <v>0.05</v>
      </c>
      <c r="AA75" s="37">
        <f>VLOOKUP(D75,兵种!B:J,9,0)</f>
        <v>0.1</v>
      </c>
      <c r="AB75" s="1">
        <f>SUM(S75,U75,W75)</f>
        <v>269</v>
      </c>
    </row>
    <row r="76" spans="2:28">
      <c r="B76" s="27"/>
      <c r="C76" s="16">
        <v>69</v>
      </c>
      <c r="D76" s="27">
        <v>5</v>
      </c>
      <c r="E76" s="27"/>
      <c r="F76" s="2" t="s">
        <v>71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32">
        <v>80</v>
      </c>
      <c r="M76" s="32">
        <v>84</v>
      </c>
      <c r="N76" s="32">
        <v>52</v>
      </c>
      <c r="O76" s="35">
        <v>51</v>
      </c>
      <c r="P76" s="1">
        <f>SUM(L76:O76)</f>
        <v>267</v>
      </c>
      <c r="Q76" s="48">
        <v>1</v>
      </c>
      <c r="R76" s="1">
        <f>INT(Q76*(100+L76+M76*2)*H76)</f>
        <v>313</v>
      </c>
      <c r="S76" s="1">
        <f>INT(L76*Q76*1*I76)</f>
        <v>80</v>
      </c>
      <c r="T76" s="1">
        <f>INT(L76*Q76*0.7*J76)</f>
        <v>44</v>
      </c>
      <c r="U76" s="1">
        <f>INT(M76*Q76*1.5)</f>
        <v>126</v>
      </c>
      <c r="V76" s="1">
        <f>INT(M76*Q76*1)</f>
        <v>84</v>
      </c>
      <c r="W76" s="1">
        <f>INT(N76*Q76*1.2)</f>
        <v>62</v>
      </c>
      <c r="X76" s="1">
        <f>INT(N76*Q76*0.8)</f>
        <v>41</v>
      </c>
      <c r="Y76" s="37">
        <f>VLOOKUP(D76,兵种!B:J,7,0)</f>
        <v>0.15</v>
      </c>
      <c r="Z76" s="37">
        <f>VLOOKUP(D76,兵种!B:J,8,0)</f>
        <v>0</v>
      </c>
      <c r="AA76" s="37">
        <f>VLOOKUP(D76,兵种!B:J,9,0)</f>
        <v>0.05</v>
      </c>
      <c r="AB76" s="1">
        <f>SUM(S76,U76,W76)</f>
        <v>268</v>
      </c>
    </row>
    <row r="77" spans="2:28">
      <c r="B77" s="27"/>
      <c r="C77" s="16">
        <v>67</v>
      </c>
      <c r="D77" s="27">
        <v>3</v>
      </c>
      <c r="E77" s="27"/>
      <c r="F77" s="2" t="s">
        <v>69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32">
        <v>80</v>
      </c>
      <c r="M77" s="32">
        <v>66</v>
      </c>
      <c r="N77" s="32">
        <v>73</v>
      </c>
      <c r="O77" s="35">
        <v>62</v>
      </c>
      <c r="P77" s="1">
        <f>SUM(L77:O77)</f>
        <v>281</v>
      </c>
      <c r="Q77" s="48">
        <v>1</v>
      </c>
      <c r="R77" s="1">
        <f>INT(Q77*(100+L77+M77*2)*H77)</f>
        <v>312</v>
      </c>
      <c r="S77" s="1">
        <f>INT(L77*Q77*1*I77)</f>
        <v>88</v>
      </c>
      <c r="T77" s="1">
        <f>INT(L77*Q77*0.7*J77)</f>
        <v>44</v>
      </c>
      <c r="U77" s="1">
        <f>INT(M77*Q77*1.5)</f>
        <v>99</v>
      </c>
      <c r="V77" s="1">
        <f>INT(M77*Q77*1)</f>
        <v>66</v>
      </c>
      <c r="W77" s="1">
        <f>INT(N77*Q77*1.2)</f>
        <v>87</v>
      </c>
      <c r="X77" s="1">
        <f>INT(N77*Q77*0.8)</f>
        <v>58</v>
      </c>
      <c r="Y77" s="37">
        <f>VLOOKUP(D77,兵种!B:J,7,0)</f>
        <v>0.05</v>
      </c>
      <c r="Z77" s="37">
        <f>VLOOKUP(D77,兵种!B:J,8,0)</f>
        <v>0</v>
      </c>
      <c r="AA77" s="37">
        <f>VLOOKUP(D77,兵种!B:J,9,0)</f>
        <v>0.15</v>
      </c>
      <c r="AB77" s="1">
        <f>SUM(S77,U77,W77)</f>
        <v>274</v>
      </c>
    </row>
    <row r="78" spans="2:28">
      <c r="B78" s="27"/>
      <c r="C78" s="16">
        <v>227</v>
      </c>
      <c r="D78" s="27">
        <v>3</v>
      </c>
      <c r="E78" s="27"/>
      <c r="F78" s="2" t="s">
        <v>229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80</v>
      </c>
      <c r="M78" s="32">
        <v>64</v>
      </c>
      <c r="N78" s="32">
        <v>88</v>
      </c>
      <c r="O78" s="35">
        <v>82</v>
      </c>
      <c r="P78" s="1">
        <f>SUM(L78:O78)</f>
        <v>314</v>
      </c>
      <c r="Q78" s="48">
        <v>1</v>
      </c>
      <c r="R78" s="1">
        <f>INT(Q78*(100+L78+M78*2)*H78)</f>
        <v>308</v>
      </c>
      <c r="S78" s="1">
        <f>INT(L78*Q78*1*I78)</f>
        <v>88</v>
      </c>
      <c r="T78" s="1">
        <f>INT(L78*Q78*0.7*J78)</f>
        <v>44</v>
      </c>
      <c r="U78" s="1">
        <f>INT(M78*Q78*1.5)</f>
        <v>96</v>
      </c>
      <c r="V78" s="1">
        <f>INT(M78*Q78*1)</f>
        <v>64</v>
      </c>
      <c r="W78" s="1">
        <f>INT(N78*Q78*1.2)</f>
        <v>105</v>
      </c>
      <c r="X78" s="1">
        <f>INT(N78*Q78*0.8)</f>
        <v>70</v>
      </c>
      <c r="Y78" s="37">
        <f>VLOOKUP(D78,兵种!B:J,7,0)</f>
        <v>0.05</v>
      </c>
      <c r="Z78" s="37">
        <f>VLOOKUP(D78,兵种!B:J,8,0)</f>
        <v>0</v>
      </c>
      <c r="AA78" s="37">
        <f>VLOOKUP(D78,兵种!B:J,9,0)</f>
        <v>0.15</v>
      </c>
      <c r="AB78" s="1">
        <f>SUM(S78,U78,W78)</f>
        <v>289</v>
      </c>
    </row>
    <row r="79" spans="2:28">
      <c r="B79" s="27"/>
      <c r="C79" s="16">
        <v>374</v>
      </c>
      <c r="D79" s="27">
        <v>4</v>
      </c>
      <c r="E79" s="27"/>
      <c r="F79" s="2" t="s">
        <v>375</v>
      </c>
      <c r="G79" s="4" t="str">
        <f>VLOOKUP(D79,兵种!B:F,2,0)</f>
        <v>弓弩手</v>
      </c>
      <c r="H79" s="4">
        <f>VLOOKUP(D79,兵种!B:F,3,0)</f>
        <v>0.9</v>
      </c>
      <c r="I79" s="4">
        <f>VLOOKUP(D79,兵种!B:F,4,0)</f>
        <v>1</v>
      </c>
      <c r="J79" s="4">
        <f>VLOOKUP(D79,兵种!B:F,5,0)</f>
        <v>1</v>
      </c>
      <c r="K79" s="16" t="str">
        <f>VLOOKUP(E79,绝技!B:C,2,0)</f>
        <v>无</v>
      </c>
      <c r="L79" s="32">
        <v>80</v>
      </c>
      <c r="M79" s="32">
        <v>79</v>
      </c>
      <c r="N79" s="32">
        <v>75</v>
      </c>
      <c r="O79" s="35">
        <v>69</v>
      </c>
      <c r="P79" s="1">
        <f>SUM(L79:O79)</f>
        <v>303</v>
      </c>
      <c r="Q79" s="48">
        <v>1</v>
      </c>
      <c r="R79" s="1">
        <f>INT(Q79*(100+L79+M79*2)*H79)</f>
        <v>304</v>
      </c>
      <c r="S79" s="1">
        <f>INT(L79*Q79*1*I79)</f>
        <v>80</v>
      </c>
      <c r="T79" s="1">
        <f>INT(L79*Q79*0.7*J79)</f>
        <v>56</v>
      </c>
      <c r="U79" s="1">
        <f>INT(M79*Q79*1.5)</f>
        <v>118</v>
      </c>
      <c r="V79" s="1">
        <f>INT(M79*Q79*1)</f>
        <v>79</v>
      </c>
      <c r="W79" s="1">
        <f>INT(N79*Q79*1.2)</f>
        <v>90</v>
      </c>
      <c r="X79" s="1">
        <f>INT(N79*Q79*0.8)</f>
        <v>60</v>
      </c>
      <c r="Y79" s="37">
        <f>VLOOKUP(D79,兵种!B:J,7,0)</f>
        <v>0</v>
      </c>
      <c r="Z79" s="37">
        <f>VLOOKUP(D79,兵种!B:J,8,0)</f>
        <v>0</v>
      </c>
      <c r="AA79" s="37">
        <f>VLOOKUP(D79,兵种!B:J,9,0)</f>
        <v>0.2</v>
      </c>
      <c r="AB79" s="1">
        <f>SUM(S79,U79,W79)</f>
        <v>288</v>
      </c>
    </row>
    <row r="80" spans="2:28">
      <c r="B80" s="27"/>
      <c r="C80" s="16">
        <v>279</v>
      </c>
      <c r="D80" s="27">
        <v>5</v>
      </c>
      <c r="E80" s="27"/>
      <c r="F80" s="2" t="s">
        <v>281</v>
      </c>
      <c r="G80" s="4" t="str">
        <f>VLOOKUP(D80,兵种!B:F,2,0)</f>
        <v>霹雳车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0.8</v>
      </c>
      <c r="K80" s="16" t="str">
        <f>VLOOKUP(E80,绝技!B:C,2,0)</f>
        <v>无</v>
      </c>
      <c r="L80" s="32">
        <v>80</v>
      </c>
      <c r="M80" s="32">
        <v>76</v>
      </c>
      <c r="N80" s="32">
        <v>57</v>
      </c>
      <c r="O80" s="35">
        <v>43</v>
      </c>
      <c r="P80" s="1">
        <f>SUM(L80:O80)</f>
        <v>256</v>
      </c>
      <c r="Q80" s="48">
        <v>1</v>
      </c>
      <c r="R80" s="1">
        <f>INT(Q80*(100+L80+M80*2)*H80)</f>
        <v>298</v>
      </c>
      <c r="S80" s="1">
        <f>INT(L80*Q80*1*I80)</f>
        <v>80</v>
      </c>
      <c r="T80" s="1">
        <f>INT(L80*Q80*0.7*J80)</f>
        <v>44</v>
      </c>
      <c r="U80" s="1">
        <f>INT(M80*Q80*1.5)</f>
        <v>114</v>
      </c>
      <c r="V80" s="1">
        <f>INT(M80*Q80*1)</f>
        <v>76</v>
      </c>
      <c r="W80" s="1">
        <f>INT(N80*Q80*1.2)</f>
        <v>68</v>
      </c>
      <c r="X80" s="1">
        <f>INT(N80*Q80*0.8)</f>
        <v>45</v>
      </c>
      <c r="Y80" s="37">
        <f>VLOOKUP(D80,兵种!B:J,7,0)</f>
        <v>0.15</v>
      </c>
      <c r="Z80" s="37">
        <f>VLOOKUP(D80,兵种!B:J,8,0)</f>
        <v>0</v>
      </c>
      <c r="AA80" s="37">
        <f>VLOOKUP(D80,兵种!B:J,9,0)</f>
        <v>0.05</v>
      </c>
      <c r="AB80" s="1">
        <f>SUM(S80,U80,W80)</f>
        <v>262</v>
      </c>
    </row>
    <row r="81" spans="2:28">
      <c r="B81" s="27"/>
      <c r="C81" s="16">
        <v>477</v>
      </c>
      <c r="D81" s="27">
        <v>5</v>
      </c>
      <c r="E81" s="27"/>
      <c r="F81" s="2" t="s">
        <v>477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80</v>
      </c>
      <c r="M81" s="32">
        <v>72</v>
      </c>
      <c r="N81" s="32">
        <v>80</v>
      </c>
      <c r="O81" s="35">
        <v>78</v>
      </c>
      <c r="P81" s="1">
        <f>SUM(L81:O81)</f>
        <v>310</v>
      </c>
      <c r="Q81" s="48">
        <v>1</v>
      </c>
      <c r="R81" s="1">
        <f>INT(Q81*(100+L81+M81*2)*H81)</f>
        <v>291</v>
      </c>
      <c r="S81" s="1">
        <f>INT(L81*Q81*1*I81)</f>
        <v>80</v>
      </c>
      <c r="T81" s="1">
        <f>INT(L81*Q81*0.7*J81)</f>
        <v>44</v>
      </c>
      <c r="U81" s="1">
        <f>INT(M81*Q81*1.5)</f>
        <v>108</v>
      </c>
      <c r="V81" s="1">
        <f>INT(M81*Q81*1)</f>
        <v>72</v>
      </c>
      <c r="W81" s="1">
        <f>INT(N81*Q81*1.2)</f>
        <v>96</v>
      </c>
      <c r="X81" s="1">
        <f>INT(N81*Q81*0.8)</f>
        <v>64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>SUM(S81,U81,W81)</f>
        <v>284</v>
      </c>
    </row>
    <row r="82" spans="2:28">
      <c r="B82" s="27"/>
      <c r="C82" s="16">
        <v>667</v>
      </c>
      <c r="D82" s="27">
        <v>4</v>
      </c>
      <c r="E82" s="27"/>
      <c r="F82" s="2" t="s">
        <v>665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32">
        <v>80</v>
      </c>
      <c r="M82" s="32">
        <v>56</v>
      </c>
      <c r="N82" s="32">
        <v>103</v>
      </c>
      <c r="O82" s="35">
        <v>99</v>
      </c>
      <c r="P82" s="1">
        <f>SUM(L82:O82)</f>
        <v>338</v>
      </c>
      <c r="Q82" s="48">
        <v>1</v>
      </c>
      <c r="R82" s="1">
        <f>INT(Q82*(100+L82+M82*2)*H82)</f>
        <v>262</v>
      </c>
      <c r="S82" s="1">
        <f>INT(L82*Q82*1*I82)</f>
        <v>80</v>
      </c>
      <c r="T82" s="1">
        <f>INT(L82*Q82*0.7*J82)</f>
        <v>56</v>
      </c>
      <c r="U82" s="1">
        <f>INT(M82*Q82*1.5)</f>
        <v>84</v>
      </c>
      <c r="V82" s="1">
        <f>INT(M82*Q82*1)</f>
        <v>56</v>
      </c>
      <c r="W82" s="1">
        <f>INT(N82*Q82*1.2)</f>
        <v>123</v>
      </c>
      <c r="X82" s="1">
        <f>INT(N82*Q82*0.8)</f>
        <v>82</v>
      </c>
      <c r="Y82" s="37">
        <f>VLOOKUP(D82,兵种!B:J,7,0)</f>
        <v>0</v>
      </c>
      <c r="Z82" s="37">
        <f>VLOOKUP(D82,兵种!B:J,8,0)</f>
        <v>0</v>
      </c>
      <c r="AA82" s="37">
        <f>VLOOKUP(D82,兵种!B:J,9,0)</f>
        <v>0.2</v>
      </c>
      <c r="AB82" s="1">
        <f>SUM(S82,U82,W82)</f>
        <v>287</v>
      </c>
    </row>
    <row r="83" spans="2:28">
      <c r="B83" s="27"/>
      <c r="C83" s="16">
        <v>336</v>
      </c>
      <c r="D83" s="27">
        <v>1</v>
      </c>
      <c r="E83" s="27"/>
      <c r="F83" s="2" t="s">
        <v>338</v>
      </c>
      <c r="G83" s="4" t="str">
        <f>VLOOKUP(D83,兵种!B:F,2,0)</f>
        <v>近卫军</v>
      </c>
      <c r="H83" s="4">
        <f>VLOOKUP(D83,兵种!B:F,3,0)</f>
        <v>1.1000000000000001</v>
      </c>
      <c r="I83" s="4">
        <f>VLOOKUP(D83,兵种!B:F,4,0)</f>
        <v>0.9</v>
      </c>
      <c r="J83" s="4">
        <f>VLOOKUP(D83,兵种!B:F,5,0)</f>
        <v>1.1000000000000001</v>
      </c>
      <c r="K83" s="16" t="str">
        <f>VLOOKUP(E83,绝技!B:C,2,0)</f>
        <v>无</v>
      </c>
      <c r="L83" s="32">
        <v>79</v>
      </c>
      <c r="M83" s="32">
        <v>81</v>
      </c>
      <c r="N83" s="32">
        <v>44</v>
      </c>
      <c r="O83" s="35">
        <v>35</v>
      </c>
      <c r="P83" s="1">
        <f>SUM(L83:O83)</f>
        <v>239</v>
      </c>
      <c r="Q83" s="48">
        <v>1</v>
      </c>
      <c r="R83" s="1">
        <f>INT(Q83*(100+L83+M83*2)*H83)</f>
        <v>375</v>
      </c>
      <c r="S83" s="1">
        <f>INT(L83*Q83*1*I83)</f>
        <v>71</v>
      </c>
      <c r="T83" s="1">
        <f>INT(L83*Q83*0.7*J83)</f>
        <v>60</v>
      </c>
      <c r="U83" s="1">
        <f>INT(M83*Q83*1.5)</f>
        <v>121</v>
      </c>
      <c r="V83" s="1">
        <f>INT(M83*Q83*1)</f>
        <v>81</v>
      </c>
      <c r="W83" s="1">
        <f>INT(N83*Q83*1.2)</f>
        <v>52</v>
      </c>
      <c r="X83" s="1">
        <f>INT(N83*Q83*0.8)</f>
        <v>35</v>
      </c>
      <c r="Y83" s="37">
        <f>VLOOKUP(D83,兵种!B:J,7,0)</f>
        <v>0</v>
      </c>
      <c r="Z83" s="37">
        <f>VLOOKUP(D83,兵种!B:J,8,0)</f>
        <v>0.2</v>
      </c>
      <c r="AA83" s="37">
        <f>VLOOKUP(D83,兵种!B:J,9,0)</f>
        <v>0</v>
      </c>
      <c r="AB83" s="1">
        <f>SUM(S83,U83,W83)</f>
        <v>244</v>
      </c>
    </row>
    <row r="84" spans="2:28">
      <c r="B84" s="27"/>
      <c r="C84" s="16">
        <v>123</v>
      </c>
      <c r="D84" s="27">
        <v>2</v>
      </c>
      <c r="E84" s="27"/>
      <c r="F84" s="2" t="s">
        <v>125</v>
      </c>
      <c r="G84" s="4" t="str">
        <f>VLOOKUP(D84,兵种!B:F,2,0)</f>
        <v>亲卫队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1</v>
      </c>
      <c r="K84" s="16" t="str">
        <f>VLOOKUP(E84,绝技!B:C,2,0)</f>
        <v>无</v>
      </c>
      <c r="L84" s="32">
        <v>79</v>
      </c>
      <c r="M84" s="32">
        <v>97</v>
      </c>
      <c r="N84" s="32">
        <v>42</v>
      </c>
      <c r="O84" s="35">
        <v>32</v>
      </c>
      <c r="P84" s="1">
        <f>SUM(L84:O84)</f>
        <v>250</v>
      </c>
      <c r="Q84" s="48">
        <v>1</v>
      </c>
      <c r="R84" s="1">
        <f>INT(Q84*(100+L84+M84*2)*H84)</f>
        <v>373</v>
      </c>
      <c r="S84" s="1">
        <f>INT(L84*Q84*1*I84)</f>
        <v>86</v>
      </c>
      <c r="T84" s="1">
        <f>INT(L84*Q84*0.7*J84)</f>
        <v>55</v>
      </c>
      <c r="U84" s="1">
        <f>INT(M84*Q84*1.5)</f>
        <v>145</v>
      </c>
      <c r="V84" s="1">
        <f>INT(M84*Q84*1)</f>
        <v>97</v>
      </c>
      <c r="W84" s="1">
        <f>INT(N84*Q84*1.2)</f>
        <v>50</v>
      </c>
      <c r="X84" s="1">
        <f>INT(N84*Q84*0.8)</f>
        <v>33</v>
      </c>
      <c r="Y84" s="37">
        <f>VLOOKUP(D84,兵种!B:J,7,0)</f>
        <v>0.05</v>
      </c>
      <c r="Z84" s="37">
        <f>VLOOKUP(D84,兵种!B:J,8,0)</f>
        <v>0.05</v>
      </c>
      <c r="AA84" s="37">
        <f>VLOOKUP(D84,兵种!B:J,9,0)</f>
        <v>0.1</v>
      </c>
      <c r="AB84" s="1">
        <f>SUM(S84,U84,W84)</f>
        <v>281</v>
      </c>
    </row>
    <row r="85" spans="2:28">
      <c r="B85" s="27"/>
      <c r="C85" s="16">
        <v>86</v>
      </c>
      <c r="D85" s="27">
        <v>3</v>
      </c>
      <c r="E85" s="27"/>
      <c r="F85" s="2" t="s">
        <v>88</v>
      </c>
      <c r="G85" s="4" t="str">
        <f>VLOOKUP(D85,兵种!B:F,2,0)</f>
        <v>战弓骑</v>
      </c>
      <c r="H85" s="4">
        <f>VLOOKUP(D85,兵种!B:F,3,0)</f>
        <v>1</v>
      </c>
      <c r="I85" s="4">
        <f>VLOOKUP(D85,兵种!B:F,4,0)</f>
        <v>1.1000000000000001</v>
      </c>
      <c r="J85" s="4">
        <f>VLOOKUP(D85,兵种!B:F,5,0)</f>
        <v>0.8</v>
      </c>
      <c r="K85" s="16" t="str">
        <f>VLOOKUP(E85,绝技!B:C,2,0)</f>
        <v>无</v>
      </c>
      <c r="L85" s="32">
        <v>79</v>
      </c>
      <c r="M85" s="32">
        <v>84</v>
      </c>
      <c r="N85" s="32">
        <v>77</v>
      </c>
      <c r="O85" s="35">
        <v>55</v>
      </c>
      <c r="P85" s="1">
        <f>SUM(L85:O85)</f>
        <v>295</v>
      </c>
      <c r="Q85" s="48">
        <v>1</v>
      </c>
      <c r="R85" s="1">
        <f>INT(Q85*(100+L85+M85*2)*H85)</f>
        <v>347</v>
      </c>
      <c r="S85" s="1">
        <f>INT(L85*Q85*1*I85)</f>
        <v>86</v>
      </c>
      <c r="T85" s="1">
        <f>INT(L85*Q85*0.7*J85)</f>
        <v>44</v>
      </c>
      <c r="U85" s="1">
        <f>INT(M85*Q85*1.5)</f>
        <v>126</v>
      </c>
      <c r="V85" s="1">
        <f>INT(M85*Q85*1)</f>
        <v>84</v>
      </c>
      <c r="W85" s="1">
        <f>INT(N85*Q85*1.2)</f>
        <v>92</v>
      </c>
      <c r="X85" s="1">
        <f>INT(N85*Q85*0.8)</f>
        <v>61</v>
      </c>
      <c r="Y85" s="37">
        <f>VLOOKUP(D85,兵种!B:J,7,0)</f>
        <v>0.05</v>
      </c>
      <c r="Z85" s="37">
        <f>VLOOKUP(D85,兵种!B:J,8,0)</f>
        <v>0</v>
      </c>
      <c r="AA85" s="37">
        <f>VLOOKUP(D85,兵种!B:J,9,0)</f>
        <v>0.15</v>
      </c>
      <c r="AB85" s="1">
        <f>SUM(S85,U85,W85)</f>
        <v>304</v>
      </c>
    </row>
    <row r="86" spans="2:28">
      <c r="B86" s="27"/>
      <c r="C86" s="16">
        <v>154</v>
      </c>
      <c r="D86" s="27">
        <v>3</v>
      </c>
      <c r="E86" s="27"/>
      <c r="F86" s="2" t="s">
        <v>156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32">
        <v>79</v>
      </c>
      <c r="M86" s="32">
        <v>83</v>
      </c>
      <c r="N86" s="32">
        <v>69</v>
      </c>
      <c r="O86" s="35">
        <v>67</v>
      </c>
      <c r="P86" s="1">
        <f>SUM(L86:O86)</f>
        <v>298</v>
      </c>
      <c r="Q86" s="48">
        <v>1</v>
      </c>
      <c r="R86" s="1">
        <f>INT(Q86*(100+L86+M86*2)*H86)</f>
        <v>345</v>
      </c>
      <c r="S86" s="1">
        <f>INT(L86*Q86*1*I86)</f>
        <v>86</v>
      </c>
      <c r="T86" s="1">
        <f>INT(L86*Q86*0.7*J86)</f>
        <v>44</v>
      </c>
      <c r="U86" s="1">
        <f>INT(M86*Q86*1.5)</f>
        <v>124</v>
      </c>
      <c r="V86" s="1">
        <f>INT(M86*Q86*1)</f>
        <v>83</v>
      </c>
      <c r="W86" s="1">
        <f>INT(N86*Q86*1.2)</f>
        <v>82</v>
      </c>
      <c r="X86" s="1">
        <f>INT(N86*Q86*0.8)</f>
        <v>55</v>
      </c>
      <c r="Y86" s="37">
        <f>VLOOKUP(D86,兵种!B:J,7,0)</f>
        <v>0.05</v>
      </c>
      <c r="Z86" s="37">
        <f>VLOOKUP(D86,兵种!B:J,8,0)</f>
        <v>0</v>
      </c>
      <c r="AA86" s="37">
        <f>VLOOKUP(D86,兵种!B:J,9,0)</f>
        <v>0.15</v>
      </c>
      <c r="AB86" s="1">
        <f>SUM(S86,U86,W86)</f>
        <v>292</v>
      </c>
    </row>
    <row r="87" spans="2:28">
      <c r="B87" s="27"/>
      <c r="C87" s="16">
        <v>163</v>
      </c>
      <c r="D87" s="27">
        <v>3</v>
      </c>
      <c r="E87" s="27"/>
      <c r="F87" s="2" t="s">
        <v>165</v>
      </c>
      <c r="G87" s="4" t="str">
        <f>VLOOKUP(D87,兵种!B:F,2,0)</f>
        <v>战弓骑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0.8</v>
      </c>
      <c r="K87" s="16" t="str">
        <f>VLOOKUP(E87,绝技!B:C,2,0)</f>
        <v>无</v>
      </c>
      <c r="L87" s="32">
        <v>79</v>
      </c>
      <c r="M87" s="32">
        <v>83</v>
      </c>
      <c r="N87" s="32">
        <v>65</v>
      </c>
      <c r="O87" s="35">
        <v>65</v>
      </c>
      <c r="P87" s="1">
        <f>SUM(L87:O87)</f>
        <v>292</v>
      </c>
      <c r="Q87" s="48">
        <v>1</v>
      </c>
      <c r="R87" s="1">
        <f>INT(Q87*(100+L87+M87*2)*H87)</f>
        <v>345</v>
      </c>
      <c r="S87" s="1">
        <f>INT(L87*Q87*1*I87)</f>
        <v>86</v>
      </c>
      <c r="T87" s="1">
        <f>INT(L87*Q87*0.7*J87)</f>
        <v>44</v>
      </c>
      <c r="U87" s="1">
        <f>INT(M87*Q87*1.5)</f>
        <v>124</v>
      </c>
      <c r="V87" s="1">
        <f>INT(M87*Q87*1)</f>
        <v>83</v>
      </c>
      <c r="W87" s="1">
        <f>INT(N87*Q87*1.2)</f>
        <v>78</v>
      </c>
      <c r="X87" s="1">
        <f>INT(N87*Q87*0.8)</f>
        <v>52</v>
      </c>
      <c r="Y87" s="37">
        <f>VLOOKUP(D87,兵种!B:J,7,0)</f>
        <v>0.05</v>
      </c>
      <c r="Z87" s="37">
        <f>VLOOKUP(D87,兵种!B:J,8,0)</f>
        <v>0</v>
      </c>
      <c r="AA87" s="37">
        <f>VLOOKUP(D87,兵种!B:J,9,0)</f>
        <v>0.15</v>
      </c>
      <c r="AB87" s="1">
        <f>SUM(S87,U87,W87)</f>
        <v>288</v>
      </c>
    </row>
    <row r="88" spans="2:28">
      <c r="B88" s="27"/>
      <c r="C88" s="16">
        <v>455</v>
      </c>
      <c r="D88" s="27">
        <v>4</v>
      </c>
      <c r="E88" s="27"/>
      <c r="F88" s="2" t="s">
        <v>455</v>
      </c>
      <c r="G88" s="4" t="str">
        <f>VLOOKUP(D88,兵种!B:F,2,0)</f>
        <v>弓弩手</v>
      </c>
      <c r="H88" s="4">
        <f>VLOOKUP(D88,兵种!B:F,3,0)</f>
        <v>0.9</v>
      </c>
      <c r="I88" s="4">
        <f>VLOOKUP(D88,兵种!B:F,4,0)</f>
        <v>1</v>
      </c>
      <c r="J88" s="4">
        <f>VLOOKUP(D88,兵种!B:F,5,0)</f>
        <v>1</v>
      </c>
      <c r="K88" s="16" t="str">
        <f>VLOOKUP(E88,绝技!B:C,2,0)</f>
        <v>无</v>
      </c>
      <c r="L88" s="32">
        <v>79</v>
      </c>
      <c r="M88" s="32">
        <v>64</v>
      </c>
      <c r="N88" s="32">
        <v>81</v>
      </c>
      <c r="O88" s="35">
        <v>80</v>
      </c>
      <c r="P88" s="1">
        <f>SUM(L88:O88)</f>
        <v>304</v>
      </c>
      <c r="Q88" s="48">
        <v>1</v>
      </c>
      <c r="R88" s="1">
        <f>INT(Q88*(100+L88+M88*2)*H88)</f>
        <v>276</v>
      </c>
      <c r="S88" s="1">
        <f>INT(L88*Q88*1*I88)</f>
        <v>79</v>
      </c>
      <c r="T88" s="1">
        <f>INT(L88*Q88*0.7*J88)</f>
        <v>55</v>
      </c>
      <c r="U88" s="1">
        <f>INT(M88*Q88*1.5)</f>
        <v>96</v>
      </c>
      <c r="V88" s="1">
        <f>INT(M88*Q88*1)</f>
        <v>64</v>
      </c>
      <c r="W88" s="1">
        <f>INT(N88*Q88*1.2)</f>
        <v>97</v>
      </c>
      <c r="X88" s="1">
        <f>INT(N88*Q88*0.8)</f>
        <v>64</v>
      </c>
      <c r="Y88" s="37">
        <f>VLOOKUP(D88,兵种!B:J,7,0)</f>
        <v>0</v>
      </c>
      <c r="Z88" s="37">
        <f>VLOOKUP(D88,兵种!B:J,8,0)</f>
        <v>0</v>
      </c>
      <c r="AA88" s="37">
        <f>VLOOKUP(D88,兵种!B:J,9,0)</f>
        <v>0.2</v>
      </c>
      <c r="AB88" s="1">
        <f>SUM(S88,U88,W88)</f>
        <v>272</v>
      </c>
    </row>
    <row r="89" spans="2:28">
      <c r="B89" s="27"/>
      <c r="C89" s="16">
        <v>407</v>
      </c>
      <c r="D89" s="27"/>
      <c r="E89" s="27"/>
      <c r="F89" s="2" t="s">
        <v>408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79</v>
      </c>
      <c r="M89" s="32">
        <v>72</v>
      </c>
      <c r="N89" s="32">
        <v>74</v>
      </c>
      <c r="O89" s="35">
        <v>77</v>
      </c>
      <c r="P89" s="1">
        <f>SUM(L89:O89)</f>
        <v>302</v>
      </c>
      <c r="Q89" s="48">
        <v>1</v>
      </c>
      <c r="R89" s="1">
        <f>INT(Q89*(100+L89+M89*2)*H89)</f>
        <v>226</v>
      </c>
      <c r="S89" s="1">
        <f>INT(L89*Q89*1*I89)</f>
        <v>55</v>
      </c>
      <c r="T89" s="1">
        <f>INT(L89*Q89*0.7*J89)</f>
        <v>38</v>
      </c>
      <c r="U89" s="1">
        <f>INT(M89*Q89*1.5)</f>
        <v>108</v>
      </c>
      <c r="V89" s="1">
        <f>INT(M89*Q89*1)</f>
        <v>72</v>
      </c>
      <c r="W89" s="1">
        <f>INT(N89*Q89*1.2)</f>
        <v>88</v>
      </c>
      <c r="X89" s="1">
        <f>INT(N89*Q89*0.8)</f>
        <v>59</v>
      </c>
      <c r="Y89" s="37">
        <f>VLOOKUP(D89,兵种!B:J,7,0)</f>
        <v>0</v>
      </c>
      <c r="Z89" s="37">
        <f>VLOOKUP(D89,兵种!B:J,8,0)</f>
        <v>0</v>
      </c>
      <c r="AA89" s="37">
        <f>VLOOKUP(D89,兵种!B:J,9,0)</f>
        <v>0</v>
      </c>
      <c r="AB89" s="1">
        <f>SUM(S89,U89,W89)</f>
        <v>251</v>
      </c>
    </row>
    <row r="90" spans="2:28">
      <c r="B90" s="27"/>
      <c r="C90" s="16">
        <v>83</v>
      </c>
      <c r="D90" s="27"/>
      <c r="E90" s="27"/>
      <c r="F90" s="2" t="s">
        <v>85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79</v>
      </c>
      <c r="M90" s="32">
        <v>72</v>
      </c>
      <c r="N90" s="32">
        <v>74</v>
      </c>
      <c r="O90" s="35">
        <v>65</v>
      </c>
      <c r="P90" s="1">
        <f>SUM(L90:O90)</f>
        <v>290</v>
      </c>
      <c r="Q90" s="48">
        <v>1</v>
      </c>
      <c r="R90" s="1">
        <f>INT(Q90*(100+L90+M90*2)*H90)</f>
        <v>226</v>
      </c>
      <c r="S90" s="1">
        <f>INT(L90*Q90*1*I90)</f>
        <v>55</v>
      </c>
      <c r="T90" s="1">
        <f>INT(L90*Q90*0.7*J90)</f>
        <v>38</v>
      </c>
      <c r="U90" s="1">
        <f>INT(M90*Q90*1.5)</f>
        <v>108</v>
      </c>
      <c r="V90" s="1">
        <f>INT(M90*Q90*1)</f>
        <v>72</v>
      </c>
      <c r="W90" s="1">
        <f>INT(N90*Q90*1.2)</f>
        <v>88</v>
      </c>
      <c r="X90" s="1">
        <f>INT(N90*Q90*0.8)</f>
        <v>59</v>
      </c>
      <c r="Y90" s="37">
        <f>VLOOKUP(D90,兵种!B:J,7,0)</f>
        <v>0</v>
      </c>
      <c r="Z90" s="37">
        <f>VLOOKUP(D90,兵种!B:J,8,0)</f>
        <v>0</v>
      </c>
      <c r="AA90" s="37">
        <f>VLOOKUP(D90,兵种!B:J,9,0)</f>
        <v>0</v>
      </c>
      <c r="AB90" s="1">
        <f>SUM(S90,U90,W90)</f>
        <v>251</v>
      </c>
    </row>
    <row r="91" spans="2:28">
      <c r="B91" s="27"/>
      <c r="C91" s="16">
        <v>250</v>
      </c>
      <c r="D91" s="27"/>
      <c r="E91" s="27"/>
      <c r="F91" s="2" t="s">
        <v>252</v>
      </c>
      <c r="G91" s="4" t="str">
        <f>VLOOKUP(D91,兵种!B:F,2,0)</f>
        <v>老百姓</v>
      </c>
      <c r="H91" s="4">
        <f>VLOOKUP(D91,兵种!B:F,3,0)</f>
        <v>0.7</v>
      </c>
      <c r="I91" s="4">
        <f>VLOOKUP(D91,兵种!B:F,4,0)</f>
        <v>0.7</v>
      </c>
      <c r="J91" s="4">
        <f>VLOOKUP(D91,兵种!B:F,5,0)</f>
        <v>0.7</v>
      </c>
      <c r="K91" s="16" t="str">
        <f>VLOOKUP(E91,绝技!B:C,2,0)</f>
        <v>无</v>
      </c>
      <c r="L91" s="32">
        <v>79</v>
      </c>
      <c r="M91" s="32">
        <v>69</v>
      </c>
      <c r="N91" s="32">
        <v>71</v>
      </c>
      <c r="O91" s="35">
        <v>60</v>
      </c>
      <c r="P91" s="1">
        <f>SUM(L91:O91)</f>
        <v>279</v>
      </c>
      <c r="Q91" s="48">
        <v>1</v>
      </c>
      <c r="R91" s="1">
        <f>INT(Q91*(100+L91+M91*2)*H91)</f>
        <v>221</v>
      </c>
      <c r="S91" s="1">
        <f>INT(L91*Q91*1*I91)</f>
        <v>55</v>
      </c>
      <c r="T91" s="1">
        <f>INT(L91*Q91*0.7*J91)</f>
        <v>38</v>
      </c>
      <c r="U91" s="1">
        <f>INT(M91*Q91*1.5)</f>
        <v>103</v>
      </c>
      <c r="V91" s="1">
        <f>INT(M91*Q91*1)</f>
        <v>69</v>
      </c>
      <c r="W91" s="1">
        <f>INT(N91*Q91*1.2)</f>
        <v>85</v>
      </c>
      <c r="X91" s="1">
        <f>INT(N91*Q91*0.8)</f>
        <v>56</v>
      </c>
      <c r="Y91" s="37">
        <f>VLOOKUP(D91,兵种!B:J,7,0)</f>
        <v>0</v>
      </c>
      <c r="Z91" s="37">
        <f>VLOOKUP(D91,兵种!B:J,8,0)</f>
        <v>0</v>
      </c>
      <c r="AA91" s="37">
        <f>VLOOKUP(D91,兵种!B:J,9,0)</f>
        <v>0</v>
      </c>
      <c r="AB91" s="1">
        <f>SUM(S91,U91,W91)</f>
        <v>243</v>
      </c>
    </row>
    <row r="92" spans="2:28">
      <c r="B92" s="27"/>
      <c r="C92" s="16">
        <v>597</v>
      </c>
      <c r="D92" s="27"/>
      <c r="E92" s="27"/>
      <c r="F92" s="2" t="s">
        <v>596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79</v>
      </c>
      <c r="M92" s="32">
        <v>65</v>
      </c>
      <c r="N92" s="32">
        <v>78</v>
      </c>
      <c r="O92" s="35">
        <v>77</v>
      </c>
      <c r="P92" s="1">
        <f>SUM(L92:O92)</f>
        <v>299</v>
      </c>
      <c r="Q92" s="48">
        <v>1</v>
      </c>
      <c r="R92" s="1">
        <f>INT(Q92*(100+L92+M92*2)*H92)</f>
        <v>216</v>
      </c>
      <c r="S92" s="1">
        <f>INT(L92*Q92*1*I92)</f>
        <v>55</v>
      </c>
      <c r="T92" s="1">
        <f>INT(L92*Q92*0.7*J92)</f>
        <v>38</v>
      </c>
      <c r="U92" s="1">
        <f>INT(M92*Q92*1.5)</f>
        <v>97</v>
      </c>
      <c r="V92" s="1">
        <f>INT(M92*Q92*1)</f>
        <v>65</v>
      </c>
      <c r="W92" s="1">
        <f>INT(N92*Q92*1.2)</f>
        <v>93</v>
      </c>
      <c r="X92" s="1">
        <f>INT(N92*Q92*0.8)</f>
        <v>62</v>
      </c>
      <c r="Y92" s="37">
        <f>VLOOKUP(D92,兵种!B:J,7,0)</f>
        <v>0</v>
      </c>
      <c r="Z92" s="37">
        <f>VLOOKUP(D92,兵种!B:J,8,0)</f>
        <v>0</v>
      </c>
      <c r="AA92" s="37">
        <f>VLOOKUP(D92,兵种!B:J,9,0)</f>
        <v>0</v>
      </c>
      <c r="AB92" s="1">
        <f>SUM(S92,U92,W92)</f>
        <v>245</v>
      </c>
    </row>
    <row r="93" spans="2:28">
      <c r="B93" s="27"/>
      <c r="C93" s="16">
        <v>267</v>
      </c>
      <c r="D93" s="27">
        <v>1</v>
      </c>
      <c r="E93" s="27"/>
      <c r="F93" s="2" t="s">
        <v>269</v>
      </c>
      <c r="G93" s="4" t="str">
        <f>VLOOKUP(D93,兵种!B:F,2,0)</f>
        <v>近卫军</v>
      </c>
      <c r="H93" s="4">
        <f>VLOOKUP(D93,兵种!B:F,3,0)</f>
        <v>1.1000000000000001</v>
      </c>
      <c r="I93" s="4">
        <f>VLOOKUP(D93,兵种!B:F,4,0)</f>
        <v>0.9</v>
      </c>
      <c r="J93" s="4">
        <f>VLOOKUP(D93,兵种!B:F,5,0)</f>
        <v>1.1000000000000001</v>
      </c>
      <c r="K93" s="16" t="str">
        <f>VLOOKUP(E93,绝技!B:C,2,0)</f>
        <v>无</v>
      </c>
      <c r="L93" s="32">
        <v>78</v>
      </c>
      <c r="M93" s="32">
        <v>84</v>
      </c>
      <c r="N93" s="32">
        <v>51</v>
      </c>
      <c r="O93" s="35">
        <v>42</v>
      </c>
      <c r="P93" s="1">
        <f>SUM(L93:O93)</f>
        <v>255</v>
      </c>
      <c r="Q93" s="48">
        <v>1</v>
      </c>
      <c r="R93" s="1">
        <f>INT(Q93*(100+L93+M93*2)*H93)</f>
        <v>380</v>
      </c>
      <c r="S93" s="1">
        <f>INT(L93*Q93*1*I93)</f>
        <v>70</v>
      </c>
      <c r="T93" s="1">
        <f>INT(L93*Q93*0.7*J93)</f>
        <v>60</v>
      </c>
      <c r="U93" s="1">
        <f>INT(M93*Q93*1.5)</f>
        <v>126</v>
      </c>
      <c r="V93" s="1">
        <f>INT(M93*Q93*1)</f>
        <v>84</v>
      </c>
      <c r="W93" s="1">
        <f>INT(N93*Q93*1.2)</f>
        <v>61</v>
      </c>
      <c r="X93" s="1">
        <f>INT(N93*Q93*0.8)</f>
        <v>40</v>
      </c>
      <c r="Y93" s="37">
        <f>VLOOKUP(D93,兵种!B:J,7,0)</f>
        <v>0</v>
      </c>
      <c r="Z93" s="37">
        <f>VLOOKUP(D93,兵种!B:J,8,0)</f>
        <v>0.2</v>
      </c>
      <c r="AA93" s="37">
        <f>VLOOKUP(D93,兵种!B:J,9,0)</f>
        <v>0</v>
      </c>
      <c r="AB93" s="1">
        <f>SUM(S93,U93,W93)</f>
        <v>257</v>
      </c>
    </row>
    <row r="94" spans="2:28">
      <c r="B94" s="27"/>
      <c r="C94" s="16">
        <v>146</v>
      </c>
      <c r="D94" s="27">
        <v>1</v>
      </c>
      <c r="E94" s="27"/>
      <c r="F94" s="2" t="s">
        <v>148</v>
      </c>
      <c r="G94" s="4" t="str">
        <f>VLOOKUP(D94,兵种!B:F,2,0)</f>
        <v>近卫军</v>
      </c>
      <c r="H94" s="4">
        <f>VLOOKUP(D94,兵种!B:F,3,0)</f>
        <v>1.1000000000000001</v>
      </c>
      <c r="I94" s="4">
        <f>VLOOKUP(D94,兵种!B:F,4,0)</f>
        <v>0.9</v>
      </c>
      <c r="J94" s="4">
        <f>VLOOKUP(D94,兵种!B:F,5,0)</f>
        <v>1.1000000000000001</v>
      </c>
      <c r="K94" s="16" t="str">
        <f>VLOOKUP(E94,绝技!B:C,2,0)</f>
        <v>无</v>
      </c>
      <c r="L94" s="32">
        <v>78</v>
      </c>
      <c r="M94" s="32">
        <v>83</v>
      </c>
      <c r="N94" s="32">
        <v>51</v>
      </c>
      <c r="O94" s="35">
        <v>48</v>
      </c>
      <c r="P94" s="1">
        <f>SUM(L94:O94)</f>
        <v>260</v>
      </c>
      <c r="Q94" s="48">
        <v>1</v>
      </c>
      <c r="R94" s="1">
        <f>INT(Q94*(100+L94+M94*2)*H94)</f>
        <v>378</v>
      </c>
      <c r="S94" s="1">
        <f>INT(L94*Q94*1*I94)</f>
        <v>70</v>
      </c>
      <c r="T94" s="1">
        <f>INT(L94*Q94*0.7*J94)</f>
        <v>60</v>
      </c>
      <c r="U94" s="1">
        <f>INT(M94*Q94*1.5)</f>
        <v>124</v>
      </c>
      <c r="V94" s="1">
        <f>INT(M94*Q94*1)</f>
        <v>83</v>
      </c>
      <c r="W94" s="1">
        <f>INT(N94*Q94*1.2)</f>
        <v>61</v>
      </c>
      <c r="X94" s="1">
        <f>INT(N94*Q94*0.8)</f>
        <v>40</v>
      </c>
      <c r="Y94" s="37">
        <f>VLOOKUP(D94,兵种!B:J,7,0)</f>
        <v>0</v>
      </c>
      <c r="Z94" s="37">
        <f>VLOOKUP(D94,兵种!B:J,8,0)</f>
        <v>0.2</v>
      </c>
      <c r="AA94" s="37">
        <f>VLOOKUP(D94,兵种!B:J,9,0)</f>
        <v>0</v>
      </c>
      <c r="AB94" s="1">
        <f>SUM(S94,U94,W94)</f>
        <v>255</v>
      </c>
    </row>
    <row r="95" spans="2:28">
      <c r="B95" s="27"/>
      <c r="C95" s="16">
        <v>545</v>
      </c>
      <c r="D95" s="27">
        <v>2</v>
      </c>
      <c r="E95" s="27"/>
      <c r="F95" s="2" t="s">
        <v>544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78</v>
      </c>
      <c r="M95" s="32">
        <v>98</v>
      </c>
      <c r="N95" s="32">
        <v>25</v>
      </c>
      <c r="O95" s="35">
        <v>25</v>
      </c>
      <c r="P95" s="1">
        <f>SUM(L95:O95)</f>
        <v>226</v>
      </c>
      <c r="Q95" s="48">
        <v>1</v>
      </c>
      <c r="R95" s="1">
        <f>INT(Q95*(100+L95+M95*2)*H95)</f>
        <v>374</v>
      </c>
      <c r="S95" s="1">
        <f>INT(L95*Q95*1*I95)</f>
        <v>85</v>
      </c>
      <c r="T95" s="1">
        <f>INT(L95*Q95*0.7*J95)</f>
        <v>54</v>
      </c>
      <c r="U95" s="1">
        <f>INT(M95*Q95*1.5)</f>
        <v>147</v>
      </c>
      <c r="V95" s="1">
        <f>INT(M95*Q95*1)</f>
        <v>98</v>
      </c>
      <c r="W95" s="1">
        <f>INT(N95*Q95*1.2)</f>
        <v>30</v>
      </c>
      <c r="X95" s="1">
        <f>INT(N95*Q95*0.8)</f>
        <v>20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>SUM(S95,U95,W95)</f>
        <v>262</v>
      </c>
    </row>
    <row r="96" spans="2:28">
      <c r="B96" s="27"/>
      <c r="C96" s="16">
        <v>505</v>
      </c>
      <c r="D96" s="27">
        <v>3</v>
      </c>
      <c r="E96" s="27"/>
      <c r="F96" s="2" t="s">
        <v>505</v>
      </c>
      <c r="G96" s="4" t="str">
        <f>VLOOKUP(D96,兵种!B:F,2,0)</f>
        <v>战弓骑</v>
      </c>
      <c r="H96" s="4">
        <f>VLOOKUP(D96,兵种!B:F,3,0)</f>
        <v>1</v>
      </c>
      <c r="I96" s="4">
        <f>VLOOKUP(D96,兵种!B:F,4,0)</f>
        <v>1.1000000000000001</v>
      </c>
      <c r="J96" s="4">
        <f>VLOOKUP(D96,兵种!B:F,5,0)</f>
        <v>0.8</v>
      </c>
      <c r="K96" s="16" t="str">
        <f>VLOOKUP(E96,绝技!B:C,2,0)</f>
        <v>无</v>
      </c>
      <c r="L96" s="32">
        <v>78</v>
      </c>
      <c r="M96" s="32">
        <v>88</v>
      </c>
      <c r="N96" s="32">
        <v>53</v>
      </c>
      <c r="O96" s="35">
        <v>46</v>
      </c>
      <c r="P96" s="1">
        <f>SUM(L96:O96)</f>
        <v>265</v>
      </c>
      <c r="Q96" s="48">
        <v>1</v>
      </c>
      <c r="R96" s="1">
        <f>INT(Q96*(100+L96+M96*2)*H96)</f>
        <v>354</v>
      </c>
      <c r="S96" s="1">
        <f>INT(L96*Q96*1*I96)</f>
        <v>85</v>
      </c>
      <c r="T96" s="1">
        <f>INT(L96*Q96*0.7*J96)</f>
        <v>43</v>
      </c>
      <c r="U96" s="1">
        <f>INT(M96*Q96*1.5)</f>
        <v>132</v>
      </c>
      <c r="V96" s="1">
        <f>INT(M96*Q96*1)</f>
        <v>88</v>
      </c>
      <c r="W96" s="1">
        <f>INT(N96*Q96*1.2)</f>
        <v>63</v>
      </c>
      <c r="X96" s="1">
        <f>INT(N96*Q96*0.8)</f>
        <v>42</v>
      </c>
      <c r="Y96" s="37">
        <f>VLOOKUP(D96,兵种!B:J,7,0)</f>
        <v>0.05</v>
      </c>
      <c r="Z96" s="37">
        <f>VLOOKUP(D96,兵种!B:J,8,0)</f>
        <v>0</v>
      </c>
      <c r="AA96" s="37">
        <f>VLOOKUP(D96,兵种!B:J,9,0)</f>
        <v>0.15</v>
      </c>
      <c r="AB96" s="1">
        <f>SUM(S96,U96,W96)</f>
        <v>280</v>
      </c>
    </row>
    <row r="97" spans="2:28">
      <c r="B97" s="27"/>
      <c r="C97" s="16">
        <v>440</v>
      </c>
      <c r="D97" s="27">
        <v>2</v>
      </c>
      <c r="E97" s="27"/>
      <c r="F97" s="2" t="s">
        <v>440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78</v>
      </c>
      <c r="M97" s="32">
        <v>80</v>
      </c>
      <c r="N97" s="32">
        <v>68</v>
      </c>
      <c r="O97" s="35">
        <v>52</v>
      </c>
      <c r="P97" s="1">
        <f>SUM(L97:O97)</f>
        <v>278</v>
      </c>
      <c r="Q97" s="48">
        <v>1</v>
      </c>
      <c r="R97" s="1">
        <f>INT(Q97*(100+L97+M97*2)*H97)</f>
        <v>338</v>
      </c>
      <c r="S97" s="1">
        <f>INT(L97*Q97*1*I97)</f>
        <v>85</v>
      </c>
      <c r="T97" s="1">
        <f>INT(L97*Q97*0.7*J97)</f>
        <v>54</v>
      </c>
      <c r="U97" s="1">
        <f>INT(M97*Q97*1.5)</f>
        <v>120</v>
      </c>
      <c r="V97" s="1">
        <f>INT(M97*Q97*1)</f>
        <v>80</v>
      </c>
      <c r="W97" s="1">
        <f>INT(N97*Q97*1.2)</f>
        <v>81</v>
      </c>
      <c r="X97" s="1">
        <f>INT(N97*Q97*0.8)</f>
        <v>54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>SUM(S97,U97,W97)</f>
        <v>286</v>
      </c>
    </row>
    <row r="98" spans="2:28">
      <c r="B98" s="27"/>
      <c r="C98" s="16">
        <v>609</v>
      </c>
      <c r="D98" s="27">
        <v>5</v>
      </c>
      <c r="E98" s="27"/>
      <c r="F98" s="2" t="s">
        <v>608</v>
      </c>
      <c r="G98" s="4" t="str">
        <f>VLOOKUP(D98,兵种!B:F,2,0)</f>
        <v>霹雳车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0.8</v>
      </c>
      <c r="K98" s="16" t="str">
        <f>VLOOKUP(E98,绝技!B:C,2,0)</f>
        <v>无</v>
      </c>
      <c r="L98" s="32">
        <v>78</v>
      </c>
      <c r="M98" s="32">
        <v>82</v>
      </c>
      <c r="N98" s="32">
        <v>79</v>
      </c>
      <c r="O98" s="35">
        <v>74</v>
      </c>
      <c r="P98" s="1">
        <f>SUM(L98:O98)</f>
        <v>313</v>
      </c>
      <c r="Q98" s="48">
        <v>1</v>
      </c>
      <c r="R98" s="1">
        <f>INT(Q98*(100+L98+M98*2)*H98)</f>
        <v>307</v>
      </c>
      <c r="S98" s="1">
        <f>INT(L98*Q98*1*I98)</f>
        <v>78</v>
      </c>
      <c r="T98" s="1">
        <f>INT(L98*Q98*0.7*J98)</f>
        <v>43</v>
      </c>
      <c r="U98" s="1">
        <f>INT(M98*Q98*1.5)</f>
        <v>123</v>
      </c>
      <c r="V98" s="1">
        <f>INT(M98*Q98*1)</f>
        <v>82</v>
      </c>
      <c r="W98" s="1">
        <f>INT(N98*Q98*1.2)</f>
        <v>94</v>
      </c>
      <c r="X98" s="1">
        <f>INT(N98*Q98*0.8)</f>
        <v>63</v>
      </c>
      <c r="Y98" s="37">
        <f>VLOOKUP(D98,兵种!B:J,7,0)</f>
        <v>0.15</v>
      </c>
      <c r="Z98" s="37">
        <f>VLOOKUP(D98,兵种!B:J,8,0)</f>
        <v>0</v>
      </c>
      <c r="AA98" s="37">
        <f>VLOOKUP(D98,兵种!B:J,9,0)</f>
        <v>0.05</v>
      </c>
      <c r="AB98" s="1">
        <f>SUM(S98,U98,W98)</f>
        <v>295</v>
      </c>
    </row>
    <row r="99" spans="2:28">
      <c r="B99" s="27"/>
      <c r="C99" s="16">
        <v>384</v>
      </c>
      <c r="D99" s="27">
        <v>4</v>
      </c>
      <c r="E99" s="27"/>
      <c r="F99" s="2" t="s">
        <v>385</v>
      </c>
      <c r="G99" s="4" t="str">
        <f>VLOOKUP(D99,兵种!B:F,2,0)</f>
        <v>弓弩手</v>
      </c>
      <c r="H99" s="4">
        <f>VLOOKUP(D99,兵种!B:F,3,0)</f>
        <v>0.9</v>
      </c>
      <c r="I99" s="4">
        <f>VLOOKUP(D99,兵种!B:F,4,0)</f>
        <v>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81</v>
      </c>
      <c r="N99" s="32">
        <v>62</v>
      </c>
      <c r="O99" s="35">
        <v>73</v>
      </c>
      <c r="P99" s="1">
        <f>SUM(L99:O99)</f>
        <v>294</v>
      </c>
      <c r="Q99" s="48">
        <v>1</v>
      </c>
      <c r="R99" s="1">
        <f>INT(Q99*(100+L99+M99*2)*H99)</f>
        <v>306</v>
      </c>
      <c r="S99" s="1">
        <f>INT(L99*Q99*1*I99)</f>
        <v>78</v>
      </c>
      <c r="T99" s="1">
        <f>INT(L99*Q99*0.7*J99)</f>
        <v>54</v>
      </c>
      <c r="U99" s="1">
        <f>INT(M99*Q99*1.5)</f>
        <v>121</v>
      </c>
      <c r="V99" s="1">
        <f>INT(M99*Q99*1)</f>
        <v>81</v>
      </c>
      <c r="W99" s="1">
        <f>INT(N99*Q99*1.2)</f>
        <v>74</v>
      </c>
      <c r="X99" s="1">
        <f>INT(N99*Q99*0.8)</f>
        <v>49</v>
      </c>
      <c r="Y99" s="37">
        <f>VLOOKUP(D99,兵种!B:J,7,0)</f>
        <v>0</v>
      </c>
      <c r="Z99" s="37">
        <f>VLOOKUP(D99,兵种!B:J,8,0)</f>
        <v>0</v>
      </c>
      <c r="AA99" s="37">
        <f>VLOOKUP(D99,兵种!B:J,9,0)</f>
        <v>0.2</v>
      </c>
      <c r="AB99" s="1">
        <f>SUM(S99,U99,W99)</f>
        <v>273</v>
      </c>
    </row>
    <row r="100" spans="2:28">
      <c r="B100" s="27"/>
      <c r="C100" s="16">
        <v>57</v>
      </c>
      <c r="D100" s="27">
        <v>3</v>
      </c>
      <c r="E100" s="27"/>
      <c r="F100" s="2" t="s">
        <v>59</v>
      </c>
      <c r="G100" s="4" t="str">
        <f>VLOOKUP(D100,兵种!B:F,2,0)</f>
        <v>战弓骑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0.8</v>
      </c>
      <c r="K100" s="16" t="str">
        <f>VLOOKUP(E100,绝技!B:C,2,0)</f>
        <v>无</v>
      </c>
      <c r="L100" s="32">
        <v>78</v>
      </c>
      <c r="M100" s="32">
        <v>61</v>
      </c>
      <c r="N100" s="32">
        <v>84</v>
      </c>
      <c r="O100" s="35">
        <v>85</v>
      </c>
      <c r="P100" s="1">
        <f>SUM(L100:O100)</f>
        <v>308</v>
      </c>
      <c r="Q100" s="48">
        <v>1</v>
      </c>
      <c r="R100" s="1">
        <f>INT(Q100*(100+L100+M100*2)*H100)</f>
        <v>300</v>
      </c>
      <c r="S100" s="1">
        <f>INT(L100*Q100*1*I100)</f>
        <v>85</v>
      </c>
      <c r="T100" s="1">
        <f>INT(L100*Q100*0.7*J100)</f>
        <v>43</v>
      </c>
      <c r="U100" s="1">
        <f>INT(M100*Q100*1.5)</f>
        <v>91</v>
      </c>
      <c r="V100" s="1">
        <f>INT(M100*Q100*1)</f>
        <v>61</v>
      </c>
      <c r="W100" s="1">
        <f>INT(N100*Q100*1.2)</f>
        <v>100</v>
      </c>
      <c r="X100" s="1">
        <f>INT(N100*Q100*0.8)</f>
        <v>67</v>
      </c>
      <c r="Y100" s="37">
        <f>VLOOKUP(D100,兵种!B:J,7,0)</f>
        <v>0.05</v>
      </c>
      <c r="Z100" s="37">
        <f>VLOOKUP(D100,兵种!B:J,8,0)</f>
        <v>0</v>
      </c>
      <c r="AA100" s="37">
        <f>VLOOKUP(D100,兵种!B:J,9,0)</f>
        <v>0.15</v>
      </c>
      <c r="AB100" s="1">
        <f>SUM(S100,U100,W100)</f>
        <v>276</v>
      </c>
    </row>
    <row r="101" spans="2:28">
      <c r="B101" s="27"/>
      <c r="C101" s="16">
        <v>446</v>
      </c>
      <c r="D101" s="27">
        <v>5</v>
      </c>
      <c r="E101" s="27"/>
      <c r="F101" s="2" t="s">
        <v>446</v>
      </c>
      <c r="G101" s="4" t="str">
        <f>VLOOKUP(D101,兵种!B:F,2,0)</f>
        <v>霹雳车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0.8</v>
      </c>
      <c r="K101" s="16" t="str">
        <f>VLOOKUP(E101,绝技!B:C,2,0)</f>
        <v>无</v>
      </c>
      <c r="L101" s="32">
        <v>78</v>
      </c>
      <c r="M101" s="32">
        <v>55</v>
      </c>
      <c r="N101" s="32">
        <v>89</v>
      </c>
      <c r="O101" s="35">
        <v>83</v>
      </c>
      <c r="P101" s="1">
        <f>SUM(L101:O101)</f>
        <v>305</v>
      </c>
      <c r="Q101" s="48">
        <v>1</v>
      </c>
      <c r="R101" s="1">
        <f>INT(Q101*(100+L101+M101*2)*H101)</f>
        <v>259</v>
      </c>
      <c r="S101" s="1">
        <f>INT(L101*Q101*1*I101)</f>
        <v>78</v>
      </c>
      <c r="T101" s="1">
        <f>INT(L101*Q101*0.7*J101)</f>
        <v>43</v>
      </c>
      <c r="U101" s="1">
        <f>INT(M101*Q101*1.5)</f>
        <v>82</v>
      </c>
      <c r="V101" s="1">
        <f>INT(M101*Q101*1)</f>
        <v>55</v>
      </c>
      <c r="W101" s="1">
        <f>INT(N101*Q101*1.2)</f>
        <v>106</v>
      </c>
      <c r="X101" s="1">
        <f>INT(N101*Q101*0.8)</f>
        <v>71</v>
      </c>
      <c r="Y101" s="37">
        <f>VLOOKUP(D101,兵种!B:J,7,0)</f>
        <v>0.15</v>
      </c>
      <c r="Z101" s="37">
        <f>VLOOKUP(D101,兵种!B:J,8,0)</f>
        <v>0</v>
      </c>
      <c r="AA101" s="37">
        <f>VLOOKUP(D101,兵种!B:J,9,0)</f>
        <v>0.05</v>
      </c>
      <c r="AB101" s="1">
        <f>SUM(S101,U101,W101)</f>
        <v>266</v>
      </c>
    </row>
    <row r="102" spans="2:28">
      <c r="B102" s="27"/>
      <c r="C102" s="16">
        <v>621</v>
      </c>
      <c r="D102" s="27"/>
      <c r="E102" s="27"/>
      <c r="F102" s="2" t="s">
        <v>619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32">
        <v>78</v>
      </c>
      <c r="M102" s="32">
        <v>75</v>
      </c>
      <c r="N102" s="32">
        <v>64</v>
      </c>
      <c r="O102" s="35">
        <v>57</v>
      </c>
      <c r="P102" s="1">
        <f>SUM(L102:O102)</f>
        <v>274</v>
      </c>
      <c r="Q102" s="48">
        <v>1</v>
      </c>
      <c r="R102" s="1">
        <f>INT(Q102*(100+L102+M102*2)*H102)</f>
        <v>229</v>
      </c>
      <c r="S102" s="1">
        <f>INT(L102*Q102*1*I102)</f>
        <v>54</v>
      </c>
      <c r="T102" s="1">
        <f>INT(L102*Q102*0.7*J102)</f>
        <v>38</v>
      </c>
      <c r="U102" s="1">
        <f>INT(M102*Q102*1.5)</f>
        <v>112</v>
      </c>
      <c r="V102" s="1">
        <f>INT(M102*Q102*1)</f>
        <v>75</v>
      </c>
      <c r="W102" s="1">
        <f>INT(N102*Q102*1.2)</f>
        <v>76</v>
      </c>
      <c r="X102" s="1">
        <f>INT(N102*Q102*0.8)</f>
        <v>51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</v>
      </c>
      <c r="AB102" s="1">
        <f>SUM(S102,U102,W102)</f>
        <v>242</v>
      </c>
    </row>
    <row r="103" spans="2:28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5">
        <v>56</v>
      </c>
      <c r="P103" s="1">
        <f>SUM(L103:O103)</f>
        <v>260</v>
      </c>
      <c r="Q103" s="48">
        <v>1</v>
      </c>
      <c r="R103" s="1">
        <f>INT(Q103*(100+L103+M103*2)*H103)</f>
        <v>228</v>
      </c>
      <c r="S103" s="1">
        <f>INT(L103*Q103*1*I103)</f>
        <v>54</v>
      </c>
      <c r="T103" s="1">
        <f>INT(L103*Q103*0.7*J103)</f>
        <v>38</v>
      </c>
      <c r="U103" s="1">
        <f>INT(M103*Q103*1.5)</f>
        <v>111</v>
      </c>
      <c r="V103" s="1">
        <f>INT(M103*Q103*1)</f>
        <v>74</v>
      </c>
      <c r="W103" s="1">
        <f>INT(N103*Q103*1.2)</f>
        <v>62</v>
      </c>
      <c r="X103" s="1">
        <f>INT(N103*Q103*0.8)</f>
        <v>41</v>
      </c>
      <c r="Y103" s="37">
        <f>VLOOKUP(D103,兵种!B:J,7,0)</f>
        <v>0</v>
      </c>
      <c r="Z103" s="37">
        <f>VLOOKUP(D103,兵种!B:J,8,0)</f>
        <v>0</v>
      </c>
      <c r="AA103" s="37">
        <f>VLOOKUP(D103,兵种!B:J,9,0)</f>
        <v>0</v>
      </c>
      <c r="AB103" s="1">
        <f>SUM(S103,U103,W103)</f>
        <v>227</v>
      </c>
    </row>
    <row r="104" spans="2:28">
      <c r="B104" s="27"/>
      <c r="C104" s="16">
        <v>514</v>
      </c>
      <c r="D104" s="27"/>
      <c r="E104" s="27"/>
      <c r="F104" s="2" t="s">
        <v>513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78</v>
      </c>
      <c r="M104" s="32">
        <v>72</v>
      </c>
      <c r="N104" s="32">
        <v>68</v>
      </c>
      <c r="O104" s="35">
        <v>78</v>
      </c>
      <c r="P104" s="1">
        <f>SUM(L104:O104)</f>
        <v>296</v>
      </c>
      <c r="Q104" s="48">
        <v>1</v>
      </c>
      <c r="R104" s="1">
        <f>INT(Q104*(100+L104+M104*2)*H104)</f>
        <v>225</v>
      </c>
      <c r="S104" s="1">
        <f>INT(L104*Q104*1*I104)</f>
        <v>54</v>
      </c>
      <c r="T104" s="1">
        <f>INT(L104*Q104*0.7*J104)</f>
        <v>38</v>
      </c>
      <c r="U104" s="1">
        <f>INT(M104*Q104*1.5)</f>
        <v>108</v>
      </c>
      <c r="V104" s="1">
        <f>INT(M104*Q104*1)</f>
        <v>72</v>
      </c>
      <c r="W104" s="1">
        <f>INT(N104*Q104*1.2)</f>
        <v>81</v>
      </c>
      <c r="X104" s="1">
        <f>INT(N104*Q104*0.8)</f>
        <v>54</v>
      </c>
      <c r="Y104" s="37">
        <f>VLOOKUP(D104,兵种!B:J,7,0)</f>
        <v>0</v>
      </c>
      <c r="Z104" s="37">
        <f>VLOOKUP(D104,兵种!B:J,8,0)</f>
        <v>0</v>
      </c>
      <c r="AA104" s="37">
        <f>VLOOKUP(D104,兵种!B:J,9,0)</f>
        <v>0</v>
      </c>
      <c r="AB104" s="1">
        <f>SUM(S104,U104,W104)</f>
        <v>243</v>
      </c>
    </row>
    <row r="105" spans="2:28">
      <c r="B105" s="27"/>
      <c r="C105" s="16">
        <v>325</v>
      </c>
      <c r="D105" s="27"/>
      <c r="E105" s="27"/>
      <c r="F105" s="2" t="s">
        <v>327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78</v>
      </c>
      <c r="M105" s="32">
        <v>72</v>
      </c>
      <c r="N105" s="32">
        <v>71</v>
      </c>
      <c r="O105" s="35">
        <v>61</v>
      </c>
      <c r="P105" s="1">
        <f>SUM(L105:O105)</f>
        <v>282</v>
      </c>
      <c r="Q105" s="48">
        <v>1</v>
      </c>
      <c r="R105" s="1">
        <f>INT(Q105*(100+L105+M105*2)*H105)</f>
        <v>225</v>
      </c>
      <c r="S105" s="1">
        <f>INT(L105*Q105*1*I105)</f>
        <v>54</v>
      </c>
      <c r="T105" s="1">
        <f>INT(L105*Q105*0.7*J105)</f>
        <v>38</v>
      </c>
      <c r="U105" s="1">
        <f>INT(M105*Q105*1.5)</f>
        <v>108</v>
      </c>
      <c r="V105" s="1">
        <f>INT(M105*Q105*1)</f>
        <v>72</v>
      </c>
      <c r="W105" s="1">
        <f>INT(N105*Q105*1.2)</f>
        <v>85</v>
      </c>
      <c r="X105" s="1">
        <f>INT(N105*Q105*0.8)</f>
        <v>56</v>
      </c>
      <c r="Y105" s="37">
        <f>VLOOKUP(D105,兵种!B:J,7,0)</f>
        <v>0</v>
      </c>
      <c r="Z105" s="37">
        <f>VLOOKUP(D105,兵种!B:J,8,0)</f>
        <v>0</v>
      </c>
      <c r="AA105" s="37">
        <f>VLOOKUP(D105,兵种!B:J,9,0)</f>
        <v>0</v>
      </c>
      <c r="AB105" s="1">
        <f>SUM(S105,U105,W105)</f>
        <v>247</v>
      </c>
    </row>
    <row r="106" spans="2:28">
      <c r="B106" s="27"/>
      <c r="C106" s="16">
        <v>353</v>
      </c>
      <c r="D106" s="27">
        <v>5</v>
      </c>
      <c r="E106" s="27"/>
      <c r="F106" s="2" t="s">
        <v>355</v>
      </c>
      <c r="G106" s="4" t="str">
        <f>VLOOKUP(D106,兵种!B:F,2,0)</f>
        <v>霹雳车</v>
      </c>
      <c r="H106" s="4">
        <f>VLOOKUP(D106,兵种!B:F,3,0)</f>
        <v>0.9</v>
      </c>
      <c r="I106" s="4">
        <f>VLOOKUP(D106,兵种!B:F,4,0)</f>
        <v>1</v>
      </c>
      <c r="J106" s="4">
        <f>VLOOKUP(D106,兵种!B:F,5,0)</f>
        <v>0.8</v>
      </c>
      <c r="K106" s="16" t="str">
        <f>VLOOKUP(E106,绝技!B:C,2,0)</f>
        <v>无</v>
      </c>
      <c r="L106" s="32">
        <v>78</v>
      </c>
      <c r="M106" s="32">
        <v>35</v>
      </c>
      <c r="N106" s="32">
        <v>93</v>
      </c>
      <c r="O106" s="35">
        <v>89</v>
      </c>
      <c r="P106" s="1">
        <f>SUM(L106:O106)</f>
        <v>295</v>
      </c>
      <c r="Q106" s="48">
        <v>1</v>
      </c>
      <c r="R106" s="1">
        <f>INT(Q106*(100+L106+M106*2)*H106)</f>
        <v>223</v>
      </c>
      <c r="S106" s="1">
        <f>INT(L106*Q106*1*I106)</f>
        <v>78</v>
      </c>
      <c r="T106" s="1">
        <f>INT(L106*Q106*0.7*J106)</f>
        <v>43</v>
      </c>
      <c r="U106" s="1">
        <f>INT(M106*Q106*1.5)</f>
        <v>52</v>
      </c>
      <c r="V106" s="1">
        <f>INT(M106*Q106*1)</f>
        <v>35</v>
      </c>
      <c r="W106" s="1">
        <f>INT(N106*Q106*1.2)</f>
        <v>111</v>
      </c>
      <c r="X106" s="1">
        <f>INT(N106*Q106*0.8)</f>
        <v>74</v>
      </c>
      <c r="Y106" s="37">
        <f>VLOOKUP(D106,兵种!B:J,7,0)</f>
        <v>0.15</v>
      </c>
      <c r="Z106" s="37">
        <f>VLOOKUP(D106,兵种!B:J,8,0)</f>
        <v>0</v>
      </c>
      <c r="AA106" s="37">
        <f>VLOOKUP(D106,兵种!B:J,9,0)</f>
        <v>0.05</v>
      </c>
      <c r="AB106" s="1">
        <f>SUM(S106,U106,W106)</f>
        <v>241</v>
      </c>
    </row>
    <row r="107" spans="2:28">
      <c r="B107" s="27"/>
      <c r="C107" s="16">
        <v>249</v>
      </c>
      <c r="D107" s="27"/>
      <c r="E107" s="27"/>
      <c r="F107" s="2" t="s">
        <v>251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78</v>
      </c>
      <c r="M107" s="32">
        <v>65</v>
      </c>
      <c r="N107" s="32">
        <v>70</v>
      </c>
      <c r="O107" s="35">
        <v>71</v>
      </c>
      <c r="P107" s="1">
        <f>SUM(L107:O107)</f>
        <v>284</v>
      </c>
      <c r="Q107" s="48">
        <v>1</v>
      </c>
      <c r="R107" s="1">
        <f>INT(Q107*(100+L107+M107*2)*H107)</f>
        <v>215</v>
      </c>
      <c r="S107" s="1">
        <f>INT(L107*Q107*1*I107)</f>
        <v>54</v>
      </c>
      <c r="T107" s="1">
        <f>INT(L107*Q107*0.7*J107)</f>
        <v>38</v>
      </c>
      <c r="U107" s="1">
        <f>INT(M107*Q107*1.5)</f>
        <v>97</v>
      </c>
      <c r="V107" s="1">
        <f>INT(M107*Q107*1)</f>
        <v>65</v>
      </c>
      <c r="W107" s="1">
        <f>INT(N107*Q107*1.2)</f>
        <v>84</v>
      </c>
      <c r="X107" s="1">
        <f>INT(N107*Q107*0.8)</f>
        <v>56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</v>
      </c>
      <c r="AB107" s="1">
        <f>SUM(S107,U107,W107)</f>
        <v>235</v>
      </c>
    </row>
    <row r="108" spans="2:28">
      <c r="B108" s="27"/>
      <c r="C108" s="16">
        <v>557</v>
      </c>
      <c r="D108" s="27">
        <v>6</v>
      </c>
      <c r="E108" s="27"/>
      <c r="F108" s="2" t="s">
        <v>556</v>
      </c>
      <c r="G108" s="4" t="str">
        <f>VLOOKUP(D108,兵种!B:F,2,0)</f>
        <v>谋略家</v>
      </c>
      <c r="H108" s="4">
        <f>VLOOKUP(D108,兵种!B:F,3,0)</f>
        <v>0.8</v>
      </c>
      <c r="I108" s="4">
        <f>VLOOKUP(D108,兵种!B:F,4,0)</f>
        <v>0.8</v>
      </c>
      <c r="J108" s="4">
        <f>VLOOKUP(D108,兵种!B:F,5,0)</f>
        <v>0.9</v>
      </c>
      <c r="K108" s="16" t="str">
        <f>VLOOKUP(E108,绝技!B:C,2,0)</f>
        <v>无</v>
      </c>
      <c r="L108" s="32">
        <v>78</v>
      </c>
      <c r="M108" s="32">
        <v>34</v>
      </c>
      <c r="N108" s="32">
        <v>110</v>
      </c>
      <c r="O108" s="35">
        <v>85</v>
      </c>
      <c r="P108" s="1">
        <f>SUM(L108:O108)</f>
        <v>307</v>
      </c>
      <c r="Q108" s="48">
        <v>1</v>
      </c>
      <c r="R108" s="1">
        <f>INT(Q108*(100+L108+M108*2)*H108)</f>
        <v>196</v>
      </c>
      <c r="S108" s="1">
        <f>INT(L108*Q108*1*I108)</f>
        <v>62</v>
      </c>
      <c r="T108" s="1">
        <f>INT(L108*Q108*0.7*J108)</f>
        <v>49</v>
      </c>
      <c r="U108" s="1">
        <f>INT(M108*Q108*1.5)</f>
        <v>51</v>
      </c>
      <c r="V108" s="1">
        <f>INT(M108*Q108*1)</f>
        <v>34</v>
      </c>
      <c r="W108" s="1">
        <f>INT(N108*Q108*1.2)</f>
        <v>132</v>
      </c>
      <c r="X108" s="1">
        <f>INT(N108*Q108*0.8)</f>
        <v>88</v>
      </c>
      <c r="Y108" s="37">
        <f>VLOOKUP(D108,兵种!B:J,7,0)</f>
        <v>0.2</v>
      </c>
      <c r="Z108" s="37">
        <f>VLOOKUP(D108,兵种!B:J,8,0)</f>
        <v>0</v>
      </c>
      <c r="AA108" s="37">
        <f>VLOOKUP(D108,兵种!B:J,9,0)</f>
        <v>0</v>
      </c>
      <c r="AB108" s="1">
        <f>SUM(S108,U108,W108)</f>
        <v>245</v>
      </c>
    </row>
    <row r="109" spans="2:28">
      <c r="B109" s="27"/>
      <c r="C109" s="16">
        <v>262</v>
      </c>
      <c r="D109" s="27">
        <v>6</v>
      </c>
      <c r="E109" s="27"/>
      <c r="F109" s="2" t="s">
        <v>264</v>
      </c>
      <c r="G109" s="4" t="str">
        <f>VLOOKUP(D109,兵种!B:F,2,0)</f>
        <v>谋略家</v>
      </c>
      <c r="H109" s="4">
        <f>VLOOKUP(D109,兵种!B:F,3,0)</f>
        <v>0.8</v>
      </c>
      <c r="I109" s="4">
        <f>VLOOKUP(D109,兵种!B:F,4,0)</f>
        <v>0.8</v>
      </c>
      <c r="J109" s="4">
        <f>VLOOKUP(D109,兵种!B:F,5,0)</f>
        <v>0.9</v>
      </c>
      <c r="K109" s="16" t="str">
        <f>VLOOKUP(E109,绝技!B:C,2,0)</f>
        <v>无</v>
      </c>
      <c r="L109" s="32">
        <v>78</v>
      </c>
      <c r="M109" s="32">
        <v>34</v>
      </c>
      <c r="N109" s="32">
        <v>84</v>
      </c>
      <c r="O109" s="35">
        <v>102</v>
      </c>
      <c r="P109" s="1">
        <f>SUM(L109:O109)</f>
        <v>298</v>
      </c>
      <c r="Q109" s="48">
        <v>1</v>
      </c>
      <c r="R109" s="1">
        <f>INT(Q109*(100+L109+M109*2)*H109)</f>
        <v>196</v>
      </c>
      <c r="S109" s="1">
        <f>INT(L109*Q109*1*I109)</f>
        <v>62</v>
      </c>
      <c r="T109" s="1">
        <f>INT(L109*Q109*0.7*J109)</f>
        <v>49</v>
      </c>
      <c r="U109" s="1">
        <f>INT(M109*Q109*1.5)</f>
        <v>51</v>
      </c>
      <c r="V109" s="1">
        <f>INT(M109*Q109*1)</f>
        <v>34</v>
      </c>
      <c r="W109" s="1">
        <f>INT(N109*Q109*1.2)</f>
        <v>100</v>
      </c>
      <c r="X109" s="1">
        <f>INT(N109*Q109*0.8)</f>
        <v>67</v>
      </c>
      <c r="Y109" s="37">
        <f>VLOOKUP(D109,兵种!B:J,7,0)</f>
        <v>0.2</v>
      </c>
      <c r="Z109" s="37">
        <f>VLOOKUP(D109,兵种!B:J,8,0)</f>
        <v>0</v>
      </c>
      <c r="AA109" s="37">
        <f>VLOOKUP(D109,兵种!B:J,9,0)</f>
        <v>0</v>
      </c>
      <c r="AB109" s="1">
        <f>SUM(S109,U109,W109)</f>
        <v>213</v>
      </c>
    </row>
    <row r="110" spans="2:28">
      <c r="B110" s="27"/>
      <c r="C110" s="16">
        <v>651</v>
      </c>
      <c r="D110" s="27">
        <v>3</v>
      </c>
      <c r="E110" s="27"/>
      <c r="F110" s="2" t="s">
        <v>649</v>
      </c>
      <c r="G110" s="4" t="str">
        <f>VLOOKUP(D110,兵种!B:F,2,0)</f>
        <v>战弓骑</v>
      </c>
      <c r="H110" s="4">
        <f>VLOOKUP(D110,兵种!B:F,3,0)</f>
        <v>1</v>
      </c>
      <c r="I110" s="4">
        <f>VLOOKUP(D110,兵种!B:F,4,0)</f>
        <v>1.1000000000000001</v>
      </c>
      <c r="J110" s="4">
        <f>VLOOKUP(D110,兵种!B:F,5,0)</f>
        <v>0.8</v>
      </c>
      <c r="K110" s="16" t="str">
        <f>VLOOKUP(E110,绝技!B:C,2,0)</f>
        <v>无</v>
      </c>
      <c r="L110" s="32">
        <v>77</v>
      </c>
      <c r="M110" s="32">
        <v>89</v>
      </c>
      <c r="N110" s="32">
        <v>55</v>
      </c>
      <c r="O110" s="35">
        <v>40</v>
      </c>
      <c r="P110" s="1">
        <f>SUM(L110:O110)</f>
        <v>261</v>
      </c>
      <c r="Q110" s="48">
        <v>1</v>
      </c>
      <c r="R110" s="1">
        <f>INT(Q110*(100+L110+M110*2)*H110)</f>
        <v>355</v>
      </c>
      <c r="S110" s="1">
        <f>INT(L110*Q110*1*I110)</f>
        <v>84</v>
      </c>
      <c r="T110" s="1">
        <f>INT(L110*Q110*0.7*J110)</f>
        <v>43</v>
      </c>
      <c r="U110" s="1">
        <f>INT(M110*Q110*1.5)</f>
        <v>133</v>
      </c>
      <c r="V110" s="1">
        <f>INT(M110*Q110*1)</f>
        <v>89</v>
      </c>
      <c r="W110" s="1">
        <f>INT(N110*Q110*1.2)</f>
        <v>66</v>
      </c>
      <c r="X110" s="1">
        <f>INT(N110*Q110*0.8)</f>
        <v>44</v>
      </c>
      <c r="Y110" s="37">
        <f>VLOOKUP(D110,兵种!B:J,7,0)</f>
        <v>0.05</v>
      </c>
      <c r="Z110" s="37">
        <f>VLOOKUP(D110,兵种!B:J,8,0)</f>
        <v>0</v>
      </c>
      <c r="AA110" s="37">
        <f>VLOOKUP(D110,兵种!B:J,9,0)</f>
        <v>0.15</v>
      </c>
      <c r="AB110" s="1">
        <f>SUM(S110,U110,W110)</f>
        <v>283</v>
      </c>
    </row>
    <row r="111" spans="2:28">
      <c r="B111" s="27"/>
      <c r="C111" s="16">
        <v>121</v>
      </c>
      <c r="D111" s="27">
        <v>5</v>
      </c>
      <c r="E111" s="27"/>
      <c r="F111" s="2" t="s">
        <v>123</v>
      </c>
      <c r="G111" s="4" t="str">
        <f>VLOOKUP(D111,兵种!B:F,2,0)</f>
        <v>霹雳车</v>
      </c>
      <c r="H111" s="4">
        <f>VLOOKUP(D111,兵种!B:F,3,0)</f>
        <v>0.9</v>
      </c>
      <c r="I111" s="4">
        <f>VLOOKUP(D111,兵种!B:F,4,0)</f>
        <v>1</v>
      </c>
      <c r="J111" s="4">
        <f>VLOOKUP(D111,兵种!B:F,5,0)</f>
        <v>0.8</v>
      </c>
      <c r="K111" s="16" t="str">
        <f>VLOOKUP(E111,绝技!B:C,2,0)</f>
        <v>无</v>
      </c>
      <c r="L111" s="32">
        <v>77</v>
      </c>
      <c r="M111" s="32">
        <v>82</v>
      </c>
      <c r="N111" s="32">
        <v>68</v>
      </c>
      <c r="O111" s="35">
        <v>60</v>
      </c>
      <c r="P111" s="1">
        <f>SUM(L111:O111)</f>
        <v>287</v>
      </c>
      <c r="Q111" s="48">
        <v>1</v>
      </c>
      <c r="R111" s="1">
        <f>INT(Q111*(100+L111+M111*2)*H111)</f>
        <v>306</v>
      </c>
      <c r="S111" s="1">
        <f>INT(L111*Q111*1*I111)</f>
        <v>77</v>
      </c>
      <c r="T111" s="1">
        <f>INT(L111*Q111*0.7*J111)</f>
        <v>43</v>
      </c>
      <c r="U111" s="1">
        <f>INT(M111*Q111*1.5)</f>
        <v>123</v>
      </c>
      <c r="V111" s="1">
        <f>INT(M111*Q111*1)</f>
        <v>82</v>
      </c>
      <c r="W111" s="1">
        <f>INT(N111*Q111*1.2)</f>
        <v>81</v>
      </c>
      <c r="X111" s="1">
        <f>INT(N111*Q111*0.8)</f>
        <v>54</v>
      </c>
      <c r="Y111" s="37">
        <f>VLOOKUP(D111,兵种!B:J,7,0)</f>
        <v>0.15</v>
      </c>
      <c r="Z111" s="37">
        <f>VLOOKUP(D111,兵种!B:J,8,0)</f>
        <v>0</v>
      </c>
      <c r="AA111" s="37">
        <f>VLOOKUP(D111,兵种!B:J,9,0)</f>
        <v>0.05</v>
      </c>
      <c r="AB111" s="1">
        <f>SUM(S111,U111,W111)</f>
        <v>281</v>
      </c>
    </row>
    <row r="112" spans="2:28">
      <c r="B112" s="27"/>
      <c r="C112" s="16">
        <v>555</v>
      </c>
      <c r="D112" s="27">
        <v>5</v>
      </c>
      <c r="E112" s="27"/>
      <c r="F112" s="2" t="s">
        <v>554</v>
      </c>
      <c r="G112" s="4" t="str">
        <f>VLOOKUP(D112,兵种!B:F,2,0)</f>
        <v>霹雳车</v>
      </c>
      <c r="H112" s="4">
        <f>VLOOKUP(D112,兵种!B:F,3,0)</f>
        <v>0.9</v>
      </c>
      <c r="I112" s="4">
        <f>VLOOKUP(D112,兵种!B:F,4,0)</f>
        <v>1</v>
      </c>
      <c r="J112" s="4">
        <f>VLOOKUP(D112,兵种!B:F,5,0)</f>
        <v>0.8</v>
      </c>
      <c r="K112" s="16" t="str">
        <f>VLOOKUP(E112,绝技!B:C,2,0)</f>
        <v>无</v>
      </c>
      <c r="L112" s="32">
        <v>77</v>
      </c>
      <c r="M112" s="32">
        <v>67</v>
      </c>
      <c r="N112" s="32">
        <v>81</v>
      </c>
      <c r="O112" s="35">
        <v>73</v>
      </c>
      <c r="P112" s="1">
        <f>SUM(L112:O112)</f>
        <v>298</v>
      </c>
      <c r="Q112" s="48">
        <v>1</v>
      </c>
      <c r="R112" s="1">
        <f>INT(Q112*(100+L112+M112*2)*H112)</f>
        <v>279</v>
      </c>
      <c r="S112" s="1">
        <f>INT(L112*Q112*1*I112)</f>
        <v>77</v>
      </c>
      <c r="T112" s="1">
        <f>INT(L112*Q112*0.7*J112)</f>
        <v>43</v>
      </c>
      <c r="U112" s="1">
        <f>INT(M112*Q112*1.5)</f>
        <v>100</v>
      </c>
      <c r="V112" s="1">
        <f>INT(M112*Q112*1)</f>
        <v>67</v>
      </c>
      <c r="W112" s="1">
        <f>INT(N112*Q112*1.2)</f>
        <v>97</v>
      </c>
      <c r="X112" s="1">
        <f>INT(N112*Q112*0.8)</f>
        <v>64</v>
      </c>
      <c r="Y112" s="37">
        <f>VLOOKUP(D112,兵种!B:J,7,0)</f>
        <v>0.15</v>
      </c>
      <c r="Z112" s="37">
        <f>VLOOKUP(D112,兵种!B:J,8,0)</f>
        <v>0</v>
      </c>
      <c r="AA112" s="37">
        <f>VLOOKUP(D112,兵种!B:J,9,0)</f>
        <v>0.05</v>
      </c>
      <c r="AB112" s="1">
        <f>SUM(S112,U112,W112)</f>
        <v>274</v>
      </c>
    </row>
    <row r="113" spans="2:28">
      <c r="B113" s="27"/>
      <c r="C113" s="16">
        <v>26</v>
      </c>
      <c r="D113" s="27"/>
      <c r="E113" s="27"/>
      <c r="F113" s="2" t="s">
        <v>28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77</v>
      </c>
      <c r="M113" s="32">
        <v>78</v>
      </c>
      <c r="N113" s="32">
        <v>76</v>
      </c>
      <c r="O113" s="35">
        <v>75</v>
      </c>
      <c r="P113" s="1">
        <f>SUM(L113:O113)</f>
        <v>306</v>
      </c>
      <c r="Q113" s="48">
        <v>1</v>
      </c>
      <c r="R113" s="1">
        <f>INT(Q113*(100+L113+M113*2)*H113)</f>
        <v>233</v>
      </c>
      <c r="S113" s="1">
        <f>INT(L113*Q113*1*I113)</f>
        <v>53</v>
      </c>
      <c r="T113" s="1">
        <f>INT(L113*Q113*0.7*J113)</f>
        <v>37</v>
      </c>
      <c r="U113" s="1">
        <f>INT(M113*Q113*1.5)</f>
        <v>117</v>
      </c>
      <c r="V113" s="1">
        <f>INT(M113*Q113*1)</f>
        <v>78</v>
      </c>
      <c r="W113" s="1">
        <f>INT(N113*Q113*1.2)</f>
        <v>91</v>
      </c>
      <c r="X113" s="1">
        <f>INT(N113*Q113*0.8)</f>
        <v>60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</v>
      </c>
      <c r="AB113" s="1">
        <f>SUM(S113,U113,W113)</f>
        <v>261</v>
      </c>
    </row>
    <row r="114" spans="2:28">
      <c r="B114" s="27"/>
      <c r="C114" s="16">
        <v>277</v>
      </c>
      <c r="D114" s="27"/>
      <c r="E114" s="27"/>
      <c r="F114" s="2" t="s">
        <v>279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77</v>
      </c>
      <c r="M114" s="32">
        <v>72</v>
      </c>
      <c r="N114" s="32">
        <v>73</v>
      </c>
      <c r="O114" s="35">
        <v>65</v>
      </c>
      <c r="P114" s="1">
        <f>SUM(L114:O114)</f>
        <v>287</v>
      </c>
      <c r="Q114" s="48">
        <v>1</v>
      </c>
      <c r="R114" s="1">
        <f>INT(Q114*(100+L114+M114*2)*H114)</f>
        <v>224</v>
      </c>
      <c r="S114" s="1">
        <f>INT(L114*Q114*1*I114)</f>
        <v>53</v>
      </c>
      <c r="T114" s="1">
        <f>INT(L114*Q114*0.7*J114)</f>
        <v>37</v>
      </c>
      <c r="U114" s="1">
        <f>INT(M114*Q114*1.5)</f>
        <v>108</v>
      </c>
      <c r="V114" s="1">
        <f>INT(M114*Q114*1)</f>
        <v>72</v>
      </c>
      <c r="W114" s="1">
        <f>INT(N114*Q114*1.2)</f>
        <v>87</v>
      </c>
      <c r="X114" s="1">
        <f>INT(N114*Q114*0.8)</f>
        <v>58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</v>
      </c>
      <c r="AB114" s="1">
        <f>SUM(S114,U114,W114)</f>
        <v>248</v>
      </c>
    </row>
    <row r="115" spans="2:28">
      <c r="B115" s="27"/>
      <c r="C115" s="16">
        <v>369</v>
      </c>
      <c r="D115" s="27"/>
      <c r="E115" s="27"/>
      <c r="F115" s="2" t="s">
        <v>371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32">
        <v>77</v>
      </c>
      <c r="M115" s="32">
        <v>72</v>
      </c>
      <c r="N115" s="32">
        <v>66</v>
      </c>
      <c r="O115" s="35">
        <v>71</v>
      </c>
      <c r="P115" s="1">
        <f>SUM(L115:O115)</f>
        <v>286</v>
      </c>
      <c r="Q115" s="48">
        <v>1</v>
      </c>
      <c r="R115" s="1">
        <f>INT(Q115*(100+L115+M115*2)*H115)</f>
        <v>224</v>
      </c>
      <c r="S115" s="1">
        <f>INT(L115*Q115*1*I115)</f>
        <v>53</v>
      </c>
      <c r="T115" s="1">
        <f>INT(L115*Q115*0.7*J115)</f>
        <v>37</v>
      </c>
      <c r="U115" s="1">
        <f>INT(M115*Q115*1.5)</f>
        <v>108</v>
      </c>
      <c r="V115" s="1">
        <f>INT(M115*Q115*1)</f>
        <v>72</v>
      </c>
      <c r="W115" s="1">
        <f>INT(N115*Q115*1.2)</f>
        <v>79</v>
      </c>
      <c r="X115" s="1">
        <f>INT(N115*Q115*0.8)</f>
        <v>52</v>
      </c>
      <c r="Y115" s="37">
        <f>VLOOKUP(D115,兵种!B:J,7,0)</f>
        <v>0</v>
      </c>
      <c r="Z115" s="37">
        <f>VLOOKUP(D115,兵种!B:J,8,0)</f>
        <v>0</v>
      </c>
      <c r="AA115" s="37">
        <f>VLOOKUP(D115,兵种!B:J,9,0)</f>
        <v>0</v>
      </c>
      <c r="AB115" s="1">
        <f>SUM(S115,U115,W115)</f>
        <v>240</v>
      </c>
    </row>
    <row r="116" spans="2:28">
      <c r="B116" s="27"/>
      <c r="C116" s="16">
        <v>219</v>
      </c>
      <c r="D116" s="27"/>
      <c r="E116" s="27"/>
      <c r="F116" s="2" t="s">
        <v>221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70</v>
      </c>
      <c r="N116" s="32">
        <v>77</v>
      </c>
      <c r="O116" s="35">
        <v>72</v>
      </c>
      <c r="P116" s="1">
        <f>SUM(L116:O116)</f>
        <v>296</v>
      </c>
      <c r="Q116" s="48">
        <v>1</v>
      </c>
      <c r="R116" s="1">
        <f>INT(Q116*(100+L116+M116*2)*H116)</f>
        <v>221</v>
      </c>
      <c r="S116" s="1">
        <f>INT(L116*Q116*1*I116)</f>
        <v>53</v>
      </c>
      <c r="T116" s="1">
        <f>INT(L116*Q116*0.7*J116)</f>
        <v>37</v>
      </c>
      <c r="U116" s="1">
        <f>INT(M116*Q116*1.5)</f>
        <v>105</v>
      </c>
      <c r="V116" s="1">
        <f>INT(M116*Q116*1)</f>
        <v>70</v>
      </c>
      <c r="W116" s="1">
        <f>INT(N116*Q116*1.2)</f>
        <v>92</v>
      </c>
      <c r="X116" s="1">
        <f>INT(N116*Q116*0.8)</f>
        <v>61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>SUM(S116,U116,W116)</f>
        <v>250</v>
      </c>
    </row>
    <row r="117" spans="2:28">
      <c r="B117" s="27"/>
      <c r="C117" s="16">
        <v>422</v>
      </c>
      <c r="D117" s="27"/>
      <c r="E117" s="27"/>
      <c r="F117" s="2" t="s">
        <v>423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77</v>
      </c>
      <c r="M117" s="32">
        <v>70</v>
      </c>
      <c r="N117" s="32">
        <v>75</v>
      </c>
      <c r="O117" s="35">
        <v>73</v>
      </c>
      <c r="P117" s="1">
        <f>SUM(L117:O117)</f>
        <v>295</v>
      </c>
      <c r="Q117" s="48">
        <v>1</v>
      </c>
      <c r="R117" s="1">
        <f>INT(Q117*(100+L117+M117*2)*H117)</f>
        <v>221</v>
      </c>
      <c r="S117" s="1">
        <f>INT(L117*Q117*1*I117)</f>
        <v>53</v>
      </c>
      <c r="T117" s="1">
        <f>INT(L117*Q117*0.7*J117)</f>
        <v>37</v>
      </c>
      <c r="U117" s="1">
        <f>INT(M117*Q117*1.5)</f>
        <v>105</v>
      </c>
      <c r="V117" s="1">
        <f>INT(M117*Q117*1)</f>
        <v>70</v>
      </c>
      <c r="W117" s="1">
        <f>INT(N117*Q117*1.2)</f>
        <v>90</v>
      </c>
      <c r="X117" s="1">
        <f>INT(N117*Q117*0.8)</f>
        <v>60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>SUM(S117,U117,W117)</f>
        <v>248</v>
      </c>
    </row>
    <row r="118" spans="2:28">
      <c r="B118" s="27"/>
      <c r="C118" s="16">
        <v>381</v>
      </c>
      <c r="D118" s="27"/>
      <c r="E118" s="27"/>
      <c r="F118" s="2" t="s">
        <v>382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77</v>
      </c>
      <c r="M118" s="32">
        <v>70</v>
      </c>
      <c r="N118" s="32">
        <v>68</v>
      </c>
      <c r="O118" s="35">
        <v>69</v>
      </c>
      <c r="P118" s="1">
        <f>SUM(L118:O118)</f>
        <v>284</v>
      </c>
      <c r="Q118" s="48">
        <v>1</v>
      </c>
      <c r="R118" s="1">
        <f>INT(Q118*(100+L118+M118*2)*H118)</f>
        <v>221</v>
      </c>
      <c r="S118" s="1">
        <f>INT(L118*Q118*1*I118)</f>
        <v>53</v>
      </c>
      <c r="T118" s="1">
        <f>INT(L118*Q118*0.7*J118)</f>
        <v>37</v>
      </c>
      <c r="U118" s="1">
        <f>INT(M118*Q118*1.5)</f>
        <v>105</v>
      </c>
      <c r="V118" s="1">
        <f>INT(M118*Q118*1)</f>
        <v>70</v>
      </c>
      <c r="W118" s="1">
        <f>INT(N118*Q118*1.2)</f>
        <v>81</v>
      </c>
      <c r="X118" s="1">
        <f>INT(N118*Q118*0.8)</f>
        <v>54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>SUM(S118,U118,W118)</f>
        <v>239</v>
      </c>
    </row>
    <row r="119" spans="2:28">
      <c r="B119" s="27"/>
      <c r="C119" s="16">
        <v>247</v>
      </c>
      <c r="D119" s="27"/>
      <c r="E119" s="27"/>
      <c r="F119" s="2" t="s">
        <v>249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77</v>
      </c>
      <c r="M119" s="32">
        <v>57</v>
      </c>
      <c r="N119" s="32">
        <v>72</v>
      </c>
      <c r="O119" s="35">
        <v>70</v>
      </c>
      <c r="P119" s="1">
        <f>SUM(L119:O119)</f>
        <v>276</v>
      </c>
      <c r="Q119" s="48">
        <v>1</v>
      </c>
      <c r="R119" s="1">
        <f>INT(Q119*(100+L119+M119*2)*H119)</f>
        <v>203</v>
      </c>
      <c r="S119" s="1">
        <f>INT(L119*Q119*1*I119)</f>
        <v>53</v>
      </c>
      <c r="T119" s="1">
        <f>INT(L119*Q119*0.7*J119)</f>
        <v>37</v>
      </c>
      <c r="U119" s="1">
        <f>INT(M119*Q119*1.5)</f>
        <v>85</v>
      </c>
      <c r="V119" s="1">
        <f>INT(M119*Q119*1)</f>
        <v>57</v>
      </c>
      <c r="W119" s="1">
        <f>INT(N119*Q119*1.2)</f>
        <v>86</v>
      </c>
      <c r="X119" s="1">
        <f>INT(N119*Q119*0.8)</f>
        <v>57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>SUM(S119,U119,W119)</f>
        <v>224</v>
      </c>
    </row>
    <row r="120" spans="2:28">
      <c r="B120" s="27"/>
      <c r="C120" s="16">
        <v>528</v>
      </c>
      <c r="D120" s="27">
        <v>6</v>
      </c>
      <c r="E120" s="27"/>
      <c r="F120" s="2" t="s">
        <v>527</v>
      </c>
      <c r="G120" s="4" t="str">
        <f>VLOOKUP(D120,兵种!B:F,2,0)</f>
        <v>谋略家</v>
      </c>
      <c r="H120" s="4">
        <f>VLOOKUP(D120,兵种!B:F,3,0)</f>
        <v>0.8</v>
      </c>
      <c r="I120" s="4">
        <f>VLOOKUP(D120,兵种!B:F,4,0)</f>
        <v>0.8</v>
      </c>
      <c r="J120" s="4">
        <f>VLOOKUP(D120,兵种!B:F,5,0)</f>
        <v>0.9</v>
      </c>
      <c r="K120" s="16" t="str">
        <f>VLOOKUP(E120,绝技!B:C,2,0)</f>
        <v>无</v>
      </c>
      <c r="L120" s="32">
        <v>77</v>
      </c>
      <c r="M120" s="32">
        <v>30</v>
      </c>
      <c r="N120" s="32">
        <v>83</v>
      </c>
      <c r="O120" s="35">
        <v>101</v>
      </c>
      <c r="P120" s="1">
        <f>SUM(L120:O120)</f>
        <v>291</v>
      </c>
      <c r="Q120" s="48">
        <v>1</v>
      </c>
      <c r="R120" s="1">
        <f>INT(Q120*(100+L120+M120*2)*H120)</f>
        <v>189</v>
      </c>
      <c r="S120" s="1">
        <f>INT(L120*Q120*1*I120)</f>
        <v>61</v>
      </c>
      <c r="T120" s="1">
        <f>INT(L120*Q120*0.7*J120)</f>
        <v>48</v>
      </c>
      <c r="U120" s="1">
        <f>INT(M120*Q120*1.5)</f>
        <v>45</v>
      </c>
      <c r="V120" s="1">
        <f>INT(M120*Q120*1)</f>
        <v>30</v>
      </c>
      <c r="W120" s="1">
        <f>INT(N120*Q120*1.2)</f>
        <v>99</v>
      </c>
      <c r="X120" s="1">
        <f>INT(N120*Q120*0.8)</f>
        <v>66</v>
      </c>
      <c r="Y120" s="37">
        <f>VLOOKUP(D120,兵种!B:J,7,0)</f>
        <v>0.2</v>
      </c>
      <c r="Z120" s="37">
        <f>VLOOKUP(D120,兵种!B:J,8,0)</f>
        <v>0</v>
      </c>
      <c r="AA120" s="37">
        <f>VLOOKUP(D120,兵种!B:J,9,0)</f>
        <v>0</v>
      </c>
      <c r="AB120" s="1">
        <f>SUM(S120,U120,W120)</f>
        <v>205</v>
      </c>
    </row>
    <row r="121" spans="2:28">
      <c r="B121" s="27"/>
      <c r="C121" s="16">
        <v>242</v>
      </c>
      <c r="D121" s="27">
        <v>1</v>
      </c>
      <c r="E121" s="27"/>
      <c r="F121" s="2" t="s">
        <v>244</v>
      </c>
      <c r="G121" s="4" t="str">
        <f>VLOOKUP(D121,兵种!B:F,2,0)</f>
        <v>近卫军</v>
      </c>
      <c r="H121" s="4">
        <f>VLOOKUP(D121,兵种!B:F,3,0)</f>
        <v>1.1000000000000001</v>
      </c>
      <c r="I121" s="4">
        <f>VLOOKUP(D121,兵种!B:F,4,0)</f>
        <v>0.9</v>
      </c>
      <c r="J121" s="4">
        <f>VLOOKUP(D121,兵种!B:F,5,0)</f>
        <v>1.1000000000000001</v>
      </c>
      <c r="K121" s="16" t="str">
        <f>VLOOKUP(E121,绝技!B:C,2,0)</f>
        <v>无</v>
      </c>
      <c r="L121" s="32">
        <v>76</v>
      </c>
      <c r="M121" s="32">
        <v>94</v>
      </c>
      <c r="N121" s="32">
        <v>48</v>
      </c>
      <c r="O121" s="35">
        <v>38</v>
      </c>
      <c r="P121" s="1">
        <f>SUM(L121:O121)</f>
        <v>256</v>
      </c>
      <c r="Q121" s="48">
        <v>1</v>
      </c>
      <c r="R121" s="1">
        <f>INT(Q121*(100+L121+M121*2)*H121)</f>
        <v>400</v>
      </c>
      <c r="S121" s="1">
        <f>INT(L121*Q121*1*I121)</f>
        <v>68</v>
      </c>
      <c r="T121" s="1">
        <f>INT(L121*Q121*0.7*J121)</f>
        <v>58</v>
      </c>
      <c r="U121" s="1">
        <f>INT(M121*Q121*1.5)</f>
        <v>141</v>
      </c>
      <c r="V121" s="1">
        <f>INT(M121*Q121*1)</f>
        <v>94</v>
      </c>
      <c r="W121" s="1">
        <f>INT(N121*Q121*1.2)</f>
        <v>57</v>
      </c>
      <c r="X121" s="1">
        <f>INT(N121*Q121*0.8)</f>
        <v>38</v>
      </c>
      <c r="Y121" s="37">
        <f>VLOOKUP(D121,兵种!B:J,7,0)</f>
        <v>0</v>
      </c>
      <c r="Z121" s="37">
        <f>VLOOKUP(D121,兵种!B:J,8,0)</f>
        <v>0.2</v>
      </c>
      <c r="AA121" s="37">
        <f>VLOOKUP(D121,兵种!B:J,9,0)</f>
        <v>0</v>
      </c>
      <c r="AB121" s="1">
        <f>SUM(S121,U121,W121)</f>
        <v>266</v>
      </c>
    </row>
    <row r="122" spans="2:28">
      <c r="B122" s="27"/>
      <c r="C122" s="16">
        <v>542</v>
      </c>
      <c r="D122" s="27">
        <v>2</v>
      </c>
      <c r="E122" s="27"/>
      <c r="F122" s="2" t="s">
        <v>541</v>
      </c>
      <c r="G122" s="4" t="str">
        <f>VLOOKUP(D122,兵种!B:F,2,0)</f>
        <v>亲卫队</v>
      </c>
      <c r="H122" s="4">
        <f>VLOOKUP(D122,兵种!B:F,3,0)</f>
        <v>1</v>
      </c>
      <c r="I122" s="4">
        <f>VLOOKUP(D122,兵种!B:F,4,0)</f>
        <v>1.1000000000000001</v>
      </c>
      <c r="J122" s="4">
        <f>VLOOKUP(D122,兵种!B:F,5,0)</f>
        <v>1</v>
      </c>
      <c r="K122" s="16" t="str">
        <f>VLOOKUP(E122,绝技!B:C,2,0)</f>
        <v>无</v>
      </c>
      <c r="L122" s="32">
        <v>76</v>
      </c>
      <c r="M122" s="32">
        <v>91</v>
      </c>
      <c r="N122" s="32">
        <v>60</v>
      </c>
      <c r="O122" s="35">
        <v>32</v>
      </c>
      <c r="P122" s="1">
        <f>SUM(L122:O122)</f>
        <v>259</v>
      </c>
      <c r="Q122" s="48">
        <v>1</v>
      </c>
      <c r="R122" s="1">
        <f>INT(Q122*(100+L122+M122*2)*H122)</f>
        <v>358</v>
      </c>
      <c r="S122" s="1">
        <f>INT(L122*Q122*1*I122)</f>
        <v>83</v>
      </c>
      <c r="T122" s="1">
        <f>INT(L122*Q122*0.7*J122)</f>
        <v>53</v>
      </c>
      <c r="U122" s="1">
        <f>INT(M122*Q122*1.5)</f>
        <v>136</v>
      </c>
      <c r="V122" s="1">
        <f>INT(M122*Q122*1)</f>
        <v>91</v>
      </c>
      <c r="W122" s="1">
        <f>INT(N122*Q122*1.2)</f>
        <v>72</v>
      </c>
      <c r="X122" s="1">
        <f>INT(N122*Q122*0.8)</f>
        <v>48</v>
      </c>
      <c r="Y122" s="37">
        <f>VLOOKUP(D122,兵种!B:J,7,0)</f>
        <v>0.05</v>
      </c>
      <c r="Z122" s="37">
        <f>VLOOKUP(D122,兵种!B:J,8,0)</f>
        <v>0.05</v>
      </c>
      <c r="AA122" s="37">
        <f>VLOOKUP(D122,兵种!B:J,9,0)</f>
        <v>0.1</v>
      </c>
      <c r="AB122" s="1">
        <f>SUM(S122,U122,W122)</f>
        <v>291</v>
      </c>
    </row>
    <row r="123" spans="2:28">
      <c r="B123" s="27"/>
      <c r="C123" s="16">
        <v>107</v>
      </c>
      <c r="D123" s="27">
        <v>2</v>
      </c>
      <c r="E123" s="27"/>
      <c r="F123" s="2" t="s">
        <v>109</v>
      </c>
      <c r="G123" s="4" t="str">
        <f>VLOOKUP(D123,兵种!B:F,2,0)</f>
        <v>亲卫队</v>
      </c>
      <c r="H123" s="4">
        <f>VLOOKUP(D123,兵种!B:F,3,0)</f>
        <v>1</v>
      </c>
      <c r="I123" s="4">
        <f>VLOOKUP(D123,兵种!B:F,4,0)</f>
        <v>1.1000000000000001</v>
      </c>
      <c r="J123" s="4">
        <f>VLOOKUP(D123,兵种!B:F,5,0)</f>
        <v>1</v>
      </c>
      <c r="K123" s="16" t="str">
        <f>VLOOKUP(E123,绝技!B:C,2,0)</f>
        <v>无</v>
      </c>
      <c r="L123" s="32">
        <v>76</v>
      </c>
      <c r="M123" s="32">
        <v>86</v>
      </c>
      <c r="N123" s="32">
        <v>62</v>
      </c>
      <c r="O123" s="35">
        <v>58</v>
      </c>
      <c r="P123" s="1">
        <f>SUM(L123:O123)</f>
        <v>282</v>
      </c>
      <c r="Q123" s="48">
        <v>1</v>
      </c>
      <c r="R123" s="1">
        <f>INT(Q123*(100+L123+M123*2)*H123)</f>
        <v>348</v>
      </c>
      <c r="S123" s="1">
        <f>INT(L123*Q123*1*I123)</f>
        <v>83</v>
      </c>
      <c r="T123" s="1">
        <f>INT(L123*Q123*0.7*J123)</f>
        <v>53</v>
      </c>
      <c r="U123" s="1">
        <f>INT(M123*Q123*1.5)</f>
        <v>129</v>
      </c>
      <c r="V123" s="1">
        <f>INT(M123*Q123*1)</f>
        <v>86</v>
      </c>
      <c r="W123" s="1">
        <f>INT(N123*Q123*1.2)</f>
        <v>74</v>
      </c>
      <c r="X123" s="1">
        <f>INT(N123*Q123*0.8)</f>
        <v>49</v>
      </c>
      <c r="Y123" s="37">
        <f>VLOOKUP(D123,兵种!B:J,7,0)</f>
        <v>0.05</v>
      </c>
      <c r="Z123" s="37">
        <f>VLOOKUP(D123,兵种!B:J,8,0)</f>
        <v>0.05</v>
      </c>
      <c r="AA123" s="37">
        <f>VLOOKUP(D123,兵种!B:J,9,0)</f>
        <v>0.1</v>
      </c>
      <c r="AB123" s="1">
        <f>SUM(S123,U123,W123)</f>
        <v>286</v>
      </c>
    </row>
    <row r="124" spans="2:28">
      <c r="B124" s="27"/>
      <c r="C124" s="16">
        <v>116</v>
      </c>
      <c r="D124" s="27">
        <v>2</v>
      </c>
      <c r="E124" s="27"/>
      <c r="F124" s="2" t="s">
        <v>118</v>
      </c>
      <c r="G124" s="4" t="str">
        <f>VLOOKUP(D124,兵种!B:F,2,0)</f>
        <v>亲卫队</v>
      </c>
      <c r="H124" s="4">
        <f>VLOOKUP(D124,兵种!B:F,3,0)</f>
        <v>1</v>
      </c>
      <c r="I124" s="4">
        <f>VLOOKUP(D124,兵种!B:F,4,0)</f>
        <v>1.1000000000000001</v>
      </c>
      <c r="J124" s="4">
        <f>VLOOKUP(D124,兵种!B:F,5,0)</f>
        <v>1</v>
      </c>
      <c r="K124" s="16" t="str">
        <f>VLOOKUP(E124,绝技!B:C,2,0)</f>
        <v>无</v>
      </c>
      <c r="L124" s="32">
        <v>76</v>
      </c>
      <c r="M124" s="32">
        <v>85</v>
      </c>
      <c r="N124" s="32">
        <v>56</v>
      </c>
      <c r="O124" s="35">
        <v>51</v>
      </c>
      <c r="P124" s="1">
        <f>SUM(L124:O124)</f>
        <v>268</v>
      </c>
      <c r="Q124" s="48">
        <v>1</v>
      </c>
      <c r="R124" s="1">
        <f>INT(Q124*(100+L124+M124*2)*H124)</f>
        <v>346</v>
      </c>
      <c r="S124" s="1">
        <f>INT(L124*Q124*1*I124)</f>
        <v>83</v>
      </c>
      <c r="T124" s="1">
        <f>INT(L124*Q124*0.7*J124)</f>
        <v>53</v>
      </c>
      <c r="U124" s="1">
        <f>INT(M124*Q124*1.5)</f>
        <v>127</v>
      </c>
      <c r="V124" s="1">
        <f>INT(M124*Q124*1)</f>
        <v>85</v>
      </c>
      <c r="W124" s="1">
        <f>INT(N124*Q124*1.2)</f>
        <v>67</v>
      </c>
      <c r="X124" s="1">
        <f>INT(N124*Q124*0.8)</f>
        <v>44</v>
      </c>
      <c r="Y124" s="37">
        <f>VLOOKUP(D124,兵种!B:J,7,0)</f>
        <v>0.05</v>
      </c>
      <c r="Z124" s="37">
        <f>VLOOKUP(D124,兵种!B:J,8,0)</f>
        <v>0.05</v>
      </c>
      <c r="AA124" s="37">
        <f>VLOOKUP(D124,兵种!B:J,9,0)</f>
        <v>0.1</v>
      </c>
      <c r="AB124" s="1">
        <f>SUM(S124,U124,W124)</f>
        <v>277</v>
      </c>
    </row>
    <row r="125" spans="2:28">
      <c r="B125" s="27"/>
      <c r="C125" s="16">
        <v>367</v>
      </c>
      <c r="D125" s="27">
        <v>1</v>
      </c>
      <c r="E125" s="27"/>
      <c r="F125" s="2" t="s">
        <v>369</v>
      </c>
      <c r="G125" s="4" t="str">
        <f>VLOOKUP(D125,兵种!B:F,2,0)</f>
        <v>近卫军</v>
      </c>
      <c r="H125" s="4">
        <f>VLOOKUP(D125,兵种!B:F,3,0)</f>
        <v>1.1000000000000001</v>
      </c>
      <c r="I125" s="4">
        <f>VLOOKUP(D125,兵种!B:F,4,0)</f>
        <v>0.9</v>
      </c>
      <c r="J125" s="4">
        <f>VLOOKUP(D125,兵种!B:F,5,0)</f>
        <v>1.1000000000000001</v>
      </c>
      <c r="K125" s="16" t="str">
        <f>VLOOKUP(E125,绝技!B:C,2,0)</f>
        <v>无</v>
      </c>
      <c r="L125" s="32">
        <v>76</v>
      </c>
      <c r="M125" s="32">
        <v>68</v>
      </c>
      <c r="N125" s="32">
        <v>83</v>
      </c>
      <c r="O125" s="35">
        <v>94</v>
      </c>
      <c r="P125" s="1">
        <f>SUM(L125:O125)</f>
        <v>321</v>
      </c>
      <c r="Q125" s="48">
        <v>1</v>
      </c>
      <c r="R125" s="1">
        <f>INT(Q125*(100+L125+M125*2)*H125)</f>
        <v>343</v>
      </c>
      <c r="S125" s="1">
        <f>INT(L125*Q125*1*I125)</f>
        <v>68</v>
      </c>
      <c r="T125" s="1">
        <f>INT(L125*Q125*0.7*J125)</f>
        <v>58</v>
      </c>
      <c r="U125" s="1">
        <f>INT(M125*Q125*1.5)</f>
        <v>102</v>
      </c>
      <c r="V125" s="1">
        <f>INT(M125*Q125*1)</f>
        <v>68</v>
      </c>
      <c r="W125" s="1">
        <f>INT(N125*Q125*1.2)</f>
        <v>99</v>
      </c>
      <c r="X125" s="1">
        <f>INT(N125*Q125*0.8)</f>
        <v>66</v>
      </c>
      <c r="Y125" s="37">
        <f>VLOOKUP(D125,兵种!B:J,7,0)</f>
        <v>0</v>
      </c>
      <c r="Z125" s="37">
        <f>VLOOKUP(D125,兵种!B:J,8,0)</f>
        <v>0.2</v>
      </c>
      <c r="AA125" s="37">
        <f>VLOOKUP(D125,兵种!B:J,9,0)</f>
        <v>0</v>
      </c>
      <c r="AB125" s="1">
        <f>SUM(S125,U125,W125)</f>
        <v>269</v>
      </c>
    </row>
    <row r="126" spans="2:28">
      <c r="B126" s="27"/>
      <c r="C126" s="16">
        <v>524</v>
      </c>
      <c r="D126" s="27">
        <v>2</v>
      </c>
      <c r="E126" s="27"/>
      <c r="F126" s="2" t="s">
        <v>523</v>
      </c>
      <c r="G126" s="4" t="str">
        <f>VLOOKUP(D126,兵种!B:F,2,0)</f>
        <v>亲卫队</v>
      </c>
      <c r="H126" s="4">
        <f>VLOOKUP(D126,兵种!B:F,3,0)</f>
        <v>1</v>
      </c>
      <c r="I126" s="4">
        <f>VLOOKUP(D126,兵种!B:F,4,0)</f>
        <v>1.1000000000000001</v>
      </c>
      <c r="J126" s="4">
        <f>VLOOKUP(D126,兵种!B:F,5,0)</f>
        <v>1</v>
      </c>
      <c r="K126" s="16" t="str">
        <f>VLOOKUP(E126,绝技!B:C,2,0)</f>
        <v>无</v>
      </c>
      <c r="L126" s="32">
        <v>76</v>
      </c>
      <c r="M126" s="32">
        <v>80</v>
      </c>
      <c r="N126" s="32">
        <v>70</v>
      </c>
      <c r="O126" s="35">
        <v>28</v>
      </c>
      <c r="P126" s="1">
        <f>SUM(L126:O126)</f>
        <v>254</v>
      </c>
      <c r="Q126" s="48">
        <v>1</v>
      </c>
      <c r="R126" s="1">
        <f>INT(Q126*(100+L126+M126*2)*H126)</f>
        <v>336</v>
      </c>
      <c r="S126" s="1">
        <f>INT(L126*Q126*1*I126)</f>
        <v>83</v>
      </c>
      <c r="T126" s="1">
        <f>INT(L126*Q126*0.7*J126)</f>
        <v>53</v>
      </c>
      <c r="U126" s="1">
        <f>INT(M126*Q126*1.5)</f>
        <v>120</v>
      </c>
      <c r="V126" s="1">
        <f>INT(M126*Q126*1)</f>
        <v>80</v>
      </c>
      <c r="W126" s="1">
        <f>INT(N126*Q126*1.2)</f>
        <v>84</v>
      </c>
      <c r="X126" s="1">
        <f>INT(N126*Q126*0.8)</f>
        <v>56</v>
      </c>
      <c r="Y126" s="37">
        <f>VLOOKUP(D126,兵种!B:J,7,0)</f>
        <v>0.05</v>
      </c>
      <c r="Z126" s="37">
        <f>VLOOKUP(D126,兵种!B:J,8,0)</f>
        <v>0.05</v>
      </c>
      <c r="AA126" s="37">
        <f>VLOOKUP(D126,兵种!B:J,9,0)</f>
        <v>0.1</v>
      </c>
      <c r="AB126" s="1">
        <f>SUM(S126,U126,W126)</f>
        <v>287</v>
      </c>
    </row>
    <row r="127" spans="2:28">
      <c r="B127" s="27"/>
      <c r="C127" s="16">
        <v>568</v>
      </c>
      <c r="D127" s="27">
        <v>5</v>
      </c>
      <c r="E127" s="27"/>
      <c r="F127" s="2" t="s">
        <v>567</v>
      </c>
      <c r="G127" s="4" t="str">
        <f>VLOOKUP(D127,兵种!B:F,2,0)</f>
        <v>霹雳车</v>
      </c>
      <c r="H127" s="4">
        <f>VLOOKUP(D127,兵种!B:F,3,0)</f>
        <v>0.9</v>
      </c>
      <c r="I127" s="4">
        <f>VLOOKUP(D127,兵种!B:F,4,0)</f>
        <v>1</v>
      </c>
      <c r="J127" s="4">
        <f>VLOOKUP(D127,兵种!B:F,5,0)</f>
        <v>0.8</v>
      </c>
      <c r="K127" s="16" t="str">
        <f>VLOOKUP(E127,绝技!B:C,2,0)</f>
        <v>无</v>
      </c>
      <c r="L127" s="32">
        <v>76</v>
      </c>
      <c r="M127" s="32">
        <v>87</v>
      </c>
      <c r="N127" s="32">
        <v>42</v>
      </c>
      <c r="O127" s="35">
        <v>45</v>
      </c>
      <c r="P127" s="1">
        <f>SUM(L127:O127)</f>
        <v>250</v>
      </c>
      <c r="Q127" s="48">
        <v>1</v>
      </c>
      <c r="R127" s="1">
        <f>INT(Q127*(100+L127+M127*2)*H127)</f>
        <v>315</v>
      </c>
      <c r="S127" s="1">
        <f>INT(L127*Q127*1*I127)</f>
        <v>76</v>
      </c>
      <c r="T127" s="1">
        <f>INT(L127*Q127*0.7*J127)</f>
        <v>42</v>
      </c>
      <c r="U127" s="1">
        <f>INT(M127*Q127*1.5)</f>
        <v>130</v>
      </c>
      <c r="V127" s="1">
        <f>INT(M127*Q127*1)</f>
        <v>87</v>
      </c>
      <c r="W127" s="1">
        <f>INT(N127*Q127*1.2)</f>
        <v>50</v>
      </c>
      <c r="X127" s="1">
        <f>INT(N127*Q127*0.8)</f>
        <v>33</v>
      </c>
      <c r="Y127" s="37">
        <f>VLOOKUP(D127,兵种!B:J,7,0)</f>
        <v>0.15</v>
      </c>
      <c r="Z127" s="37">
        <f>VLOOKUP(D127,兵种!B:J,8,0)</f>
        <v>0</v>
      </c>
      <c r="AA127" s="37">
        <f>VLOOKUP(D127,兵种!B:J,9,0)</f>
        <v>0.05</v>
      </c>
      <c r="AB127" s="1">
        <f>SUM(S127,U127,W127)</f>
        <v>256</v>
      </c>
    </row>
    <row r="128" spans="2:28">
      <c r="B128" s="27"/>
      <c r="C128" s="16">
        <v>191</v>
      </c>
      <c r="D128" s="27">
        <v>5</v>
      </c>
      <c r="E128" s="27"/>
      <c r="F128" s="2" t="s">
        <v>193</v>
      </c>
      <c r="G128" s="4" t="str">
        <f>VLOOKUP(D128,兵种!B:F,2,0)</f>
        <v>霹雳车</v>
      </c>
      <c r="H128" s="4">
        <f>VLOOKUP(D128,兵种!B:F,3,0)</f>
        <v>0.9</v>
      </c>
      <c r="I128" s="4">
        <f>VLOOKUP(D128,兵种!B:F,4,0)</f>
        <v>1</v>
      </c>
      <c r="J128" s="4">
        <f>VLOOKUP(D128,兵种!B:F,5,0)</f>
        <v>0.8</v>
      </c>
      <c r="K128" s="16" t="str">
        <f>VLOOKUP(E128,绝技!B:C,2,0)</f>
        <v>无</v>
      </c>
      <c r="L128" s="32">
        <v>76</v>
      </c>
      <c r="M128" s="32">
        <v>82</v>
      </c>
      <c r="N128" s="32">
        <v>66</v>
      </c>
      <c r="O128" s="35">
        <v>55</v>
      </c>
      <c r="P128" s="1">
        <f>SUM(L128:O128)</f>
        <v>279</v>
      </c>
      <c r="Q128" s="48">
        <v>1</v>
      </c>
      <c r="R128" s="1">
        <f>INT(Q128*(100+L128+M128*2)*H128)</f>
        <v>306</v>
      </c>
      <c r="S128" s="1">
        <f>INT(L128*Q128*1*I128)</f>
        <v>76</v>
      </c>
      <c r="T128" s="1">
        <f>INT(L128*Q128*0.7*J128)</f>
        <v>42</v>
      </c>
      <c r="U128" s="1">
        <f>INT(M128*Q128*1.5)</f>
        <v>123</v>
      </c>
      <c r="V128" s="1">
        <f>INT(M128*Q128*1)</f>
        <v>82</v>
      </c>
      <c r="W128" s="1">
        <f>INT(N128*Q128*1.2)</f>
        <v>79</v>
      </c>
      <c r="X128" s="1">
        <f>INT(N128*Q128*0.8)</f>
        <v>52</v>
      </c>
      <c r="Y128" s="37">
        <f>VLOOKUP(D128,兵种!B:J,7,0)</f>
        <v>0.15</v>
      </c>
      <c r="Z128" s="37">
        <f>VLOOKUP(D128,兵种!B:J,8,0)</f>
        <v>0</v>
      </c>
      <c r="AA128" s="37">
        <f>VLOOKUP(D128,兵种!B:J,9,0)</f>
        <v>0.05</v>
      </c>
      <c r="AB128" s="1">
        <f>SUM(S128,U128,W128)</f>
        <v>278</v>
      </c>
    </row>
    <row r="129" spans="2:28">
      <c r="B129" s="27"/>
      <c r="C129" s="16">
        <v>228</v>
      </c>
      <c r="D129" s="27">
        <v>4</v>
      </c>
      <c r="E129" s="27"/>
      <c r="F129" s="2" t="s">
        <v>230</v>
      </c>
      <c r="G129" s="4" t="str">
        <f>VLOOKUP(D129,兵种!B:F,2,0)</f>
        <v>弓弩手</v>
      </c>
      <c r="H129" s="4">
        <f>VLOOKUP(D129,兵种!B:F,3,0)</f>
        <v>0.9</v>
      </c>
      <c r="I129" s="4">
        <f>VLOOKUP(D129,兵种!B:F,4,0)</f>
        <v>1</v>
      </c>
      <c r="J129" s="4">
        <f>VLOOKUP(D129,兵种!B:F,5,0)</f>
        <v>1</v>
      </c>
      <c r="K129" s="16" t="str">
        <f>VLOOKUP(E129,绝技!B:C,2,0)</f>
        <v>无</v>
      </c>
      <c r="L129" s="32">
        <v>76</v>
      </c>
      <c r="M129" s="32">
        <v>57</v>
      </c>
      <c r="N129" s="32">
        <v>87</v>
      </c>
      <c r="O129" s="35">
        <v>88</v>
      </c>
      <c r="P129" s="1">
        <f>SUM(L129:O129)</f>
        <v>308</v>
      </c>
      <c r="Q129" s="48">
        <v>1</v>
      </c>
      <c r="R129" s="1">
        <f>INT(Q129*(100+L129+M129*2)*H129)</f>
        <v>261</v>
      </c>
      <c r="S129" s="1">
        <f>INT(L129*Q129*1*I129)</f>
        <v>76</v>
      </c>
      <c r="T129" s="1">
        <f>INT(L129*Q129*0.7*J129)</f>
        <v>53</v>
      </c>
      <c r="U129" s="1">
        <f>INT(M129*Q129*1.5)</f>
        <v>85</v>
      </c>
      <c r="V129" s="1">
        <f>INT(M129*Q129*1)</f>
        <v>57</v>
      </c>
      <c r="W129" s="1">
        <f>INT(N129*Q129*1.2)</f>
        <v>104</v>
      </c>
      <c r="X129" s="1">
        <f>INT(N129*Q129*0.8)</f>
        <v>69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0.2</v>
      </c>
      <c r="AB129" s="1">
        <f>SUM(S129,U129,W129)</f>
        <v>265</v>
      </c>
    </row>
    <row r="130" spans="2:28">
      <c r="B130" s="27"/>
      <c r="C130" s="16">
        <v>32</v>
      </c>
      <c r="D130" s="27"/>
      <c r="E130" s="27"/>
      <c r="F130" s="2" t="s">
        <v>34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76</v>
      </c>
      <c r="M130" s="32">
        <v>76</v>
      </c>
      <c r="N130" s="32">
        <v>72</v>
      </c>
      <c r="O130" s="35">
        <v>74</v>
      </c>
      <c r="P130" s="1">
        <f>SUM(L130:O130)</f>
        <v>298</v>
      </c>
      <c r="Q130" s="48">
        <v>1</v>
      </c>
      <c r="R130" s="1">
        <f>INT(Q130*(100+L130+M130*2)*H130)</f>
        <v>229</v>
      </c>
      <c r="S130" s="1">
        <f>INT(L130*Q130*1*I130)</f>
        <v>53</v>
      </c>
      <c r="T130" s="1">
        <f>INT(L130*Q130*0.7*J130)</f>
        <v>37</v>
      </c>
      <c r="U130" s="1">
        <f>INT(M130*Q130*1.5)</f>
        <v>114</v>
      </c>
      <c r="V130" s="1">
        <f>INT(M130*Q130*1)</f>
        <v>76</v>
      </c>
      <c r="W130" s="1">
        <f>INT(N130*Q130*1.2)</f>
        <v>86</v>
      </c>
      <c r="X130" s="1">
        <f>INT(N130*Q130*0.8)</f>
        <v>57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>SUM(S130,U130,W130)</f>
        <v>253</v>
      </c>
    </row>
    <row r="131" spans="2:28">
      <c r="B131" s="27"/>
      <c r="C131" s="16">
        <v>456</v>
      </c>
      <c r="D131" s="27"/>
      <c r="E131" s="27"/>
      <c r="F131" s="2" t="s">
        <v>456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76</v>
      </c>
      <c r="M131" s="32">
        <v>71</v>
      </c>
      <c r="N131" s="32">
        <v>63</v>
      </c>
      <c r="O131" s="35">
        <v>53</v>
      </c>
      <c r="P131" s="1">
        <f>SUM(L131:O131)</f>
        <v>263</v>
      </c>
      <c r="Q131" s="48">
        <v>1</v>
      </c>
      <c r="R131" s="1">
        <f>INT(Q131*(100+L131+M131*2)*H131)</f>
        <v>222</v>
      </c>
      <c r="S131" s="1">
        <f>INT(L131*Q131*1*I131)</f>
        <v>53</v>
      </c>
      <c r="T131" s="1">
        <f>INT(L131*Q131*0.7*J131)</f>
        <v>37</v>
      </c>
      <c r="U131" s="1">
        <f>INT(M131*Q131*1.5)</f>
        <v>106</v>
      </c>
      <c r="V131" s="1">
        <f>INT(M131*Q131*1)</f>
        <v>71</v>
      </c>
      <c r="W131" s="1">
        <f>INT(N131*Q131*1.2)</f>
        <v>75</v>
      </c>
      <c r="X131" s="1">
        <f>INT(N131*Q131*0.8)</f>
        <v>50</v>
      </c>
      <c r="Y131" s="37">
        <f>VLOOKUP(D131,兵种!B:J,7,0)</f>
        <v>0</v>
      </c>
      <c r="Z131" s="37">
        <f>VLOOKUP(D131,兵种!B:J,8,0)</f>
        <v>0</v>
      </c>
      <c r="AA131" s="37">
        <f>VLOOKUP(D131,兵种!B:J,9,0)</f>
        <v>0</v>
      </c>
      <c r="AB131" s="1">
        <f>SUM(S131,U131,W131)</f>
        <v>234</v>
      </c>
    </row>
    <row r="132" spans="2:28">
      <c r="B132" s="27"/>
      <c r="C132" s="16">
        <v>272</v>
      </c>
      <c r="D132" s="27"/>
      <c r="E132" s="27"/>
      <c r="F132" s="2" t="s">
        <v>274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61</v>
      </c>
      <c r="N132" s="32">
        <v>76</v>
      </c>
      <c r="O132" s="35">
        <v>67</v>
      </c>
      <c r="P132" s="1">
        <f>SUM(L132:O132)</f>
        <v>280</v>
      </c>
      <c r="Q132" s="48">
        <v>1</v>
      </c>
      <c r="R132" s="1">
        <f>INT(Q132*(100+L132+M132*2)*H132)</f>
        <v>208</v>
      </c>
      <c r="S132" s="1">
        <f>INT(L132*Q132*1*I132)</f>
        <v>53</v>
      </c>
      <c r="T132" s="1">
        <f>INT(L132*Q132*0.7*J132)</f>
        <v>37</v>
      </c>
      <c r="U132" s="1">
        <f>INT(M132*Q132*1.5)</f>
        <v>91</v>
      </c>
      <c r="V132" s="1">
        <f>INT(M132*Q132*1)</f>
        <v>61</v>
      </c>
      <c r="W132" s="1">
        <f>INT(N132*Q132*1.2)</f>
        <v>91</v>
      </c>
      <c r="X132" s="1">
        <f>INT(N132*Q132*0.8)</f>
        <v>60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>SUM(S132,U132,W132)</f>
        <v>235</v>
      </c>
    </row>
    <row r="133" spans="2:28">
      <c r="B133" s="27"/>
      <c r="C133" s="16">
        <v>31</v>
      </c>
      <c r="D133" s="27"/>
      <c r="E133" s="27"/>
      <c r="F133" s="2" t="s">
        <v>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76</v>
      </c>
      <c r="M133" s="32">
        <v>60</v>
      </c>
      <c r="N133" s="32">
        <v>61</v>
      </c>
      <c r="O133" s="35">
        <v>62</v>
      </c>
      <c r="P133" s="1">
        <f>SUM(L133:O133)</f>
        <v>259</v>
      </c>
      <c r="Q133" s="48">
        <v>1</v>
      </c>
      <c r="R133" s="1">
        <f>INT(Q133*(100+L133+M133*2)*H133)</f>
        <v>207</v>
      </c>
      <c r="S133" s="1">
        <f>INT(L133*Q133*1*I133)</f>
        <v>53</v>
      </c>
      <c r="T133" s="1">
        <f>INT(L133*Q133*0.7*J133)</f>
        <v>37</v>
      </c>
      <c r="U133" s="1">
        <f>INT(M133*Q133*1.5)</f>
        <v>90</v>
      </c>
      <c r="V133" s="1">
        <f>INT(M133*Q133*1)</f>
        <v>60</v>
      </c>
      <c r="W133" s="1">
        <f>INT(N133*Q133*1.2)</f>
        <v>73</v>
      </c>
      <c r="X133" s="1">
        <f>INT(N133*Q133*0.8)</f>
        <v>48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>SUM(S133,U133,W133)</f>
        <v>216</v>
      </c>
    </row>
    <row r="134" spans="2:28">
      <c r="B134" s="27"/>
      <c r="C134" s="16">
        <v>594</v>
      </c>
      <c r="D134" s="27"/>
      <c r="E134" s="27"/>
      <c r="F134" s="2" t="s">
        <v>593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76</v>
      </c>
      <c r="M134" s="32">
        <v>58</v>
      </c>
      <c r="N134" s="32">
        <v>75</v>
      </c>
      <c r="O134" s="35">
        <v>77</v>
      </c>
      <c r="P134" s="1">
        <f>SUM(L134:O134)</f>
        <v>286</v>
      </c>
      <c r="Q134" s="48">
        <v>1</v>
      </c>
      <c r="R134" s="1">
        <f>INT(Q134*(100+L134+M134*2)*H134)</f>
        <v>204</v>
      </c>
      <c r="S134" s="1">
        <f>INT(L134*Q134*1*I134)</f>
        <v>53</v>
      </c>
      <c r="T134" s="1">
        <f>INT(L134*Q134*0.7*J134)</f>
        <v>37</v>
      </c>
      <c r="U134" s="1">
        <f>INT(M134*Q134*1.5)</f>
        <v>87</v>
      </c>
      <c r="V134" s="1">
        <f>INT(M134*Q134*1)</f>
        <v>58</v>
      </c>
      <c r="W134" s="1">
        <f>INT(N134*Q134*1.2)</f>
        <v>90</v>
      </c>
      <c r="X134" s="1">
        <f>INT(N134*Q134*0.8)</f>
        <v>60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>SUM(S134,U134,W134)</f>
        <v>230</v>
      </c>
    </row>
    <row r="135" spans="2:28">
      <c r="B135" s="27"/>
      <c r="C135" s="16">
        <v>144</v>
      </c>
      <c r="D135" s="27">
        <v>1</v>
      </c>
      <c r="E135" s="27"/>
      <c r="F135" s="2" t="s">
        <v>146</v>
      </c>
      <c r="G135" s="4" t="str">
        <f>VLOOKUP(D135,兵种!B:F,2,0)</f>
        <v>近卫军</v>
      </c>
      <c r="H135" s="4">
        <f>VLOOKUP(D135,兵种!B:F,3,0)</f>
        <v>1.1000000000000001</v>
      </c>
      <c r="I135" s="4">
        <f>VLOOKUP(D135,兵种!B:F,4,0)</f>
        <v>0.9</v>
      </c>
      <c r="J135" s="4">
        <f>VLOOKUP(D135,兵种!B:F,5,0)</f>
        <v>1.1000000000000001</v>
      </c>
      <c r="K135" s="16" t="str">
        <f>VLOOKUP(E135,绝技!B:C,2,0)</f>
        <v>无</v>
      </c>
      <c r="L135" s="32">
        <v>75</v>
      </c>
      <c r="M135" s="32">
        <v>110</v>
      </c>
      <c r="N135" s="32">
        <v>36</v>
      </c>
      <c r="O135" s="35">
        <v>20</v>
      </c>
      <c r="P135" s="1">
        <f>SUM(L135:O135)</f>
        <v>241</v>
      </c>
      <c r="Q135" s="48">
        <v>1</v>
      </c>
      <c r="R135" s="1">
        <f>INT(Q135*(100+L135+M135*2)*H135)</f>
        <v>434</v>
      </c>
      <c r="S135" s="1">
        <f>INT(L135*Q135*1*I135)</f>
        <v>67</v>
      </c>
      <c r="T135" s="1">
        <f>INT(L135*Q135*0.7*J135)</f>
        <v>57</v>
      </c>
      <c r="U135" s="1">
        <f>INT(M135*Q135*1.5)</f>
        <v>165</v>
      </c>
      <c r="V135" s="1">
        <f>INT(M135*Q135*1)</f>
        <v>110</v>
      </c>
      <c r="W135" s="1">
        <f>INT(N135*Q135*1.2)</f>
        <v>43</v>
      </c>
      <c r="X135" s="1">
        <f>INT(N135*Q135*0.8)</f>
        <v>28</v>
      </c>
      <c r="Y135" s="37">
        <f>VLOOKUP(D135,兵种!B:J,7,0)</f>
        <v>0</v>
      </c>
      <c r="Z135" s="37">
        <f>VLOOKUP(D135,兵种!B:J,8,0)</f>
        <v>0.2</v>
      </c>
      <c r="AA135" s="37">
        <f>VLOOKUP(D135,兵种!B:J,9,0)</f>
        <v>0</v>
      </c>
      <c r="AB135" s="1">
        <f>SUM(S135,U135,W135)</f>
        <v>275</v>
      </c>
    </row>
    <row r="136" spans="2:28">
      <c r="B136" s="27"/>
      <c r="C136" s="16">
        <v>434</v>
      </c>
      <c r="D136" s="27">
        <v>3</v>
      </c>
      <c r="E136" s="27"/>
      <c r="F136" s="2" t="s">
        <v>434</v>
      </c>
      <c r="G136" s="4" t="str">
        <f>VLOOKUP(D136,兵种!B:F,2,0)</f>
        <v>战弓骑</v>
      </c>
      <c r="H136" s="4">
        <f>VLOOKUP(D136,兵种!B:F,3,0)</f>
        <v>1</v>
      </c>
      <c r="I136" s="4">
        <f>VLOOKUP(D136,兵种!B:F,4,0)</f>
        <v>1.1000000000000001</v>
      </c>
      <c r="J136" s="4">
        <f>VLOOKUP(D136,兵种!B:F,5,0)</f>
        <v>0.8</v>
      </c>
      <c r="K136" s="16" t="str">
        <f>VLOOKUP(E136,绝技!B:C,2,0)</f>
        <v>无</v>
      </c>
      <c r="L136" s="32">
        <v>75</v>
      </c>
      <c r="M136" s="32">
        <v>87</v>
      </c>
      <c r="N136" s="32">
        <v>48</v>
      </c>
      <c r="O136" s="35">
        <v>46</v>
      </c>
      <c r="P136" s="1">
        <f>SUM(L136:O136)</f>
        <v>256</v>
      </c>
      <c r="Q136" s="48">
        <v>1</v>
      </c>
      <c r="R136" s="1">
        <f>INT(Q136*(100+L136+M136*2)*H136)</f>
        <v>349</v>
      </c>
      <c r="S136" s="1">
        <f>INT(L136*Q136*1*I136)</f>
        <v>82</v>
      </c>
      <c r="T136" s="1">
        <f>INT(L136*Q136*0.7*J136)</f>
        <v>42</v>
      </c>
      <c r="U136" s="1">
        <f>INT(M136*Q136*1.5)</f>
        <v>130</v>
      </c>
      <c r="V136" s="1">
        <f>INT(M136*Q136*1)</f>
        <v>87</v>
      </c>
      <c r="W136" s="1">
        <f>INT(N136*Q136*1.2)</f>
        <v>57</v>
      </c>
      <c r="X136" s="1">
        <f>INT(N136*Q136*0.8)</f>
        <v>38</v>
      </c>
      <c r="Y136" s="37">
        <f>VLOOKUP(D136,兵种!B:J,7,0)</f>
        <v>0.05</v>
      </c>
      <c r="Z136" s="37">
        <f>VLOOKUP(D136,兵种!B:J,8,0)</f>
        <v>0</v>
      </c>
      <c r="AA136" s="37">
        <f>VLOOKUP(D136,兵种!B:J,9,0)</f>
        <v>0.15</v>
      </c>
      <c r="AB136" s="1">
        <f>SUM(S136,U136,W136)</f>
        <v>269</v>
      </c>
    </row>
    <row r="137" spans="2:28">
      <c r="B137" s="27"/>
      <c r="C137" s="16">
        <v>650</v>
      </c>
      <c r="D137" s="27">
        <v>3</v>
      </c>
      <c r="E137" s="27"/>
      <c r="F137" s="2" t="s">
        <v>648</v>
      </c>
      <c r="G137" s="4" t="str">
        <f>VLOOKUP(D137,兵种!B:F,2,0)</f>
        <v>战弓骑</v>
      </c>
      <c r="H137" s="4">
        <f>VLOOKUP(D137,兵种!B:F,3,0)</f>
        <v>1</v>
      </c>
      <c r="I137" s="4">
        <f>VLOOKUP(D137,兵种!B:F,4,0)</f>
        <v>1.1000000000000001</v>
      </c>
      <c r="J137" s="4">
        <f>VLOOKUP(D137,兵种!B:F,5,0)</f>
        <v>0.8</v>
      </c>
      <c r="K137" s="16" t="str">
        <f>VLOOKUP(E137,绝技!B:C,2,0)</f>
        <v>无</v>
      </c>
      <c r="L137" s="32">
        <v>75</v>
      </c>
      <c r="M137" s="32">
        <v>81</v>
      </c>
      <c r="N137" s="32">
        <v>42</v>
      </c>
      <c r="O137" s="35">
        <v>35</v>
      </c>
      <c r="P137" s="1">
        <f>SUM(L137:O137)</f>
        <v>233</v>
      </c>
      <c r="Q137" s="48">
        <v>1</v>
      </c>
      <c r="R137" s="1">
        <f>INT(Q137*(100+L137+M137*2)*H137)</f>
        <v>337</v>
      </c>
      <c r="S137" s="1">
        <f>INT(L137*Q137*1*I137)</f>
        <v>82</v>
      </c>
      <c r="T137" s="1">
        <f>INT(L137*Q137*0.7*J137)</f>
        <v>42</v>
      </c>
      <c r="U137" s="1">
        <f>INT(M137*Q137*1.5)</f>
        <v>121</v>
      </c>
      <c r="V137" s="1">
        <f>INT(M137*Q137*1)</f>
        <v>81</v>
      </c>
      <c r="W137" s="1">
        <f>INT(N137*Q137*1.2)</f>
        <v>50</v>
      </c>
      <c r="X137" s="1">
        <f>INT(N137*Q137*0.8)</f>
        <v>33</v>
      </c>
      <c r="Y137" s="37">
        <f>VLOOKUP(D137,兵种!B:J,7,0)</f>
        <v>0.05</v>
      </c>
      <c r="Z137" s="37">
        <f>VLOOKUP(D137,兵种!B:J,8,0)</f>
        <v>0</v>
      </c>
      <c r="AA137" s="37">
        <f>VLOOKUP(D137,兵种!B:J,9,0)</f>
        <v>0.15</v>
      </c>
      <c r="AB137" s="1">
        <f>SUM(S137,U137,W137)</f>
        <v>253</v>
      </c>
    </row>
    <row r="138" spans="2:28">
      <c r="B138" s="27"/>
      <c r="C138" s="16">
        <v>166</v>
      </c>
      <c r="D138" s="27">
        <v>1</v>
      </c>
      <c r="E138" s="27"/>
      <c r="F138" s="2" t="s">
        <v>168</v>
      </c>
      <c r="G138" s="4" t="str">
        <f>VLOOKUP(D138,兵种!B:F,2,0)</f>
        <v>近卫军</v>
      </c>
      <c r="H138" s="4">
        <f>VLOOKUP(D138,兵种!B:F,3,0)</f>
        <v>1.1000000000000001</v>
      </c>
      <c r="I138" s="4">
        <f>VLOOKUP(D138,兵种!B:F,4,0)</f>
        <v>0.9</v>
      </c>
      <c r="J138" s="4">
        <f>VLOOKUP(D138,兵种!B:F,5,0)</f>
        <v>1.1000000000000001</v>
      </c>
      <c r="K138" s="16" t="str">
        <f>VLOOKUP(E138,绝技!B:C,2,0)</f>
        <v>无</v>
      </c>
      <c r="L138" s="32">
        <v>75</v>
      </c>
      <c r="M138" s="32">
        <v>59</v>
      </c>
      <c r="N138" s="32">
        <v>82</v>
      </c>
      <c r="O138" s="35">
        <v>79</v>
      </c>
      <c r="P138" s="1">
        <f>SUM(L138:O138)</f>
        <v>295</v>
      </c>
      <c r="Q138" s="48">
        <v>1</v>
      </c>
      <c r="R138" s="1">
        <f>INT(Q138*(100+L138+M138*2)*H138)</f>
        <v>322</v>
      </c>
      <c r="S138" s="1">
        <f>INT(L138*Q138*1*I138)</f>
        <v>67</v>
      </c>
      <c r="T138" s="1">
        <f>INT(L138*Q138*0.7*J138)</f>
        <v>57</v>
      </c>
      <c r="U138" s="1">
        <f>INT(M138*Q138*1.5)</f>
        <v>88</v>
      </c>
      <c r="V138" s="1">
        <f>INT(M138*Q138*1)</f>
        <v>59</v>
      </c>
      <c r="W138" s="1">
        <f>INT(N138*Q138*1.2)</f>
        <v>98</v>
      </c>
      <c r="X138" s="1">
        <f>INT(N138*Q138*0.8)</f>
        <v>65</v>
      </c>
      <c r="Y138" s="37">
        <f>VLOOKUP(D138,兵种!B:J,7,0)</f>
        <v>0</v>
      </c>
      <c r="Z138" s="37">
        <f>VLOOKUP(D138,兵种!B:J,8,0)</f>
        <v>0.2</v>
      </c>
      <c r="AA138" s="37">
        <f>VLOOKUP(D138,兵种!B:J,9,0)</f>
        <v>0</v>
      </c>
      <c r="AB138" s="1">
        <f>SUM(S138,U138,W138)</f>
        <v>253</v>
      </c>
    </row>
    <row r="139" spans="2:28">
      <c r="B139" s="27"/>
      <c r="C139" s="16">
        <v>640</v>
      </c>
      <c r="D139" s="27"/>
      <c r="E139" s="27"/>
      <c r="F139" s="2" t="s">
        <v>638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75</v>
      </c>
      <c r="M139" s="32">
        <v>79</v>
      </c>
      <c r="N139" s="32">
        <v>44</v>
      </c>
      <c r="O139" s="35">
        <v>50</v>
      </c>
      <c r="P139" s="1">
        <f>SUM(L139:O139)</f>
        <v>248</v>
      </c>
      <c r="Q139" s="48">
        <v>1</v>
      </c>
      <c r="R139" s="1">
        <f>INT(Q139*(100+L139+M139*2)*H139)</f>
        <v>233</v>
      </c>
      <c r="S139" s="1">
        <f>INT(L139*Q139*1*I139)</f>
        <v>52</v>
      </c>
      <c r="T139" s="1">
        <f>INT(L139*Q139*0.7*J139)</f>
        <v>36</v>
      </c>
      <c r="U139" s="1">
        <f>INT(M139*Q139*1.5)</f>
        <v>118</v>
      </c>
      <c r="V139" s="1">
        <f>INT(M139*Q139*1)</f>
        <v>79</v>
      </c>
      <c r="W139" s="1">
        <f>INT(N139*Q139*1.2)</f>
        <v>52</v>
      </c>
      <c r="X139" s="1">
        <f>INT(N139*Q139*0.8)</f>
        <v>35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>SUM(S139,U139,W139)</f>
        <v>222</v>
      </c>
    </row>
    <row r="140" spans="2:28">
      <c r="B140" s="27"/>
      <c r="C140" s="16">
        <v>438</v>
      </c>
      <c r="D140" s="27"/>
      <c r="E140" s="27"/>
      <c r="F140" s="2" t="s">
        <v>438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75</v>
      </c>
      <c r="M140" s="32">
        <v>74</v>
      </c>
      <c r="N140" s="32">
        <v>71</v>
      </c>
      <c r="O140" s="35">
        <v>72</v>
      </c>
      <c r="P140" s="1">
        <f>SUM(L140:O140)</f>
        <v>292</v>
      </c>
      <c r="Q140" s="48">
        <v>1</v>
      </c>
      <c r="R140" s="1">
        <f>INT(Q140*(100+L140+M140*2)*H140)</f>
        <v>226</v>
      </c>
      <c r="S140" s="1">
        <f>INT(L140*Q140*1*I140)</f>
        <v>52</v>
      </c>
      <c r="T140" s="1">
        <f>INT(L140*Q140*0.7*J140)</f>
        <v>36</v>
      </c>
      <c r="U140" s="1">
        <f>INT(M140*Q140*1.5)</f>
        <v>111</v>
      </c>
      <c r="V140" s="1">
        <f>INT(M140*Q140*1)</f>
        <v>74</v>
      </c>
      <c r="W140" s="1">
        <f>INT(N140*Q140*1.2)</f>
        <v>85</v>
      </c>
      <c r="X140" s="1">
        <f>INT(N140*Q140*0.8)</f>
        <v>56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>SUM(S140,U140,W140)</f>
        <v>248</v>
      </c>
    </row>
    <row r="141" spans="2:28">
      <c r="B141" s="27"/>
      <c r="C141" s="16">
        <v>409</v>
      </c>
      <c r="D141" s="27"/>
      <c r="E141" s="27"/>
      <c r="F141" s="2" t="s">
        <v>410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75</v>
      </c>
      <c r="M141" s="32">
        <v>74</v>
      </c>
      <c r="N141" s="32">
        <v>41</v>
      </c>
      <c r="O141" s="35">
        <v>44</v>
      </c>
      <c r="P141" s="1">
        <f>SUM(L141:O141)</f>
        <v>234</v>
      </c>
      <c r="Q141" s="48">
        <v>1</v>
      </c>
      <c r="R141" s="1">
        <f>INT(Q141*(100+L141+M141*2)*H141)</f>
        <v>226</v>
      </c>
      <c r="S141" s="1">
        <f>INT(L141*Q141*1*I141)</f>
        <v>52</v>
      </c>
      <c r="T141" s="1">
        <f>INT(L141*Q141*0.7*J141)</f>
        <v>36</v>
      </c>
      <c r="U141" s="1">
        <f>INT(M141*Q141*1.5)</f>
        <v>111</v>
      </c>
      <c r="V141" s="1">
        <f>INT(M141*Q141*1)</f>
        <v>74</v>
      </c>
      <c r="W141" s="1">
        <f>INT(N141*Q141*1.2)</f>
        <v>49</v>
      </c>
      <c r="X141" s="1">
        <f>INT(N141*Q141*0.8)</f>
        <v>32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>SUM(S141,U141,W141)</f>
        <v>212</v>
      </c>
    </row>
    <row r="142" spans="2:28">
      <c r="B142" s="27"/>
      <c r="C142" s="16">
        <v>397</v>
      </c>
      <c r="D142" s="27"/>
      <c r="E142" s="27"/>
      <c r="F142" s="2" t="s">
        <v>398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75</v>
      </c>
      <c r="M142" s="32">
        <v>74</v>
      </c>
      <c r="N142" s="32">
        <v>41</v>
      </c>
      <c r="O142" s="35">
        <v>34</v>
      </c>
      <c r="P142" s="1">
        <f>SUM(L142:O142)</f>
        <v>224</v>
      </c>
      <c r="Q142" s="48">
        <v>1</v>
      </c>
      <c r="R142" s="1">
        <f>INT(Q142*(100+L142+M142*2)*H142)</f>
        <v>226</v>
      </c>
      <c r="S142" s="1">
        <f>INT(L142*Q142*1*I142)</f>
        <v>52</v>
      </c>
      <c r="T142" s="1">
        <f>INT(L142*Q142*0.7*J142)</f>
        <v>36</v>
      </c>
      <c r="U142" s="1">
        <f>INT(M142*Q142*1.5)</f>
        <v>111</v>
      </c>
      <c r="V142" s="1">
        <f>INT(M142*Q142*1)</f>
        <v>74</v>
      </c>
      <c r="W142" s="1">
        <f>INT(N142*Q142*1.2)</f>
        <v>49</v>
      </c>
      <c r="X142" s="1">
        <f>INT(N142*Q142*0.8)</f>
        <v>32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>SUM(S142,U142,W142)</f>
        <v>212</v>
      </c>
    </row>
    <row r="143" spans="2:28">
      <c r="B143" s="27"/>
      <c r="C143" s="16">
        <v>570</v>
      </c>
      <c r="D143" s="27"/>
      <c r="E143" s="27"/>
      <c r="F143" s="2" t="s">
        <v>569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75</v>
      </c>
      <c r="M143" s="32">
        <v>73</v>
      </c>
      <c r="N143" s="32">
        <v>74</v>
      </c>
      <c r="O143" s="35">
        <v>66</v>
      </c>
      <c r="P143" s="1">
        <f>SUM(L143:O143)</f>
        <v>288</v>
      </c>
      <c r="Q143" s="48">
        <v>1</v>
      </c>
      <c r="R143" s="1">
        <f>INT(Q143*(100+L143+M143*2)*H143)</f>
        <v>224</v>
      </c>
      <c r="S143" s="1">
        <f>INT(L143*Q143*1*I143)</f>
        <v>52</v>
      </c>
      <c r="T143" s="1">
        <f>INT(L143*Q143*0.7*J143)</f>
        <v>36</v>
      </c>
      <c r="U143" s="1">
        <f>INT(M143*Q143*1.5)</f>
        <v>109</v>
      </c>
      <c r="V143" s="1">
        <f>INT(M143*Q143*1)</f>
        <v>73</v>
      </c>
      <c r="W143" s="1">
        <f>INT(N143*Q143*1.2)</f>
        <v>88</v>
      </c>
      <c r="X143" s="1">
        <f>INT(N143*Q143*0.8)</f>
        <v>59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>SUM(S143,U143,W143)</f>
        <v>249</v>
      </c>
    </row>
    <row r="144" spans="2:28">
      <c r="B144" s="27"/>
      <c r="C144" s="16">
        <v>337</v>
      </c>
      <c r="D144" s="27"/>
      <c r="E144" s="27"/>
      <c r="F144" s="2" t="s">
        <v>339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75</v>
      </c>
      <c r="M144" s="32">
        <v>71</v>
      </c>
      <c r="N144" s="32">
        <v>60</v>
      </c>
      <c r="O144" s="35">
        <v>35</v>
      </c>
      <c r="P144" s="1">
        <f>SUM(L144:O144)</f>
        <v>241</v>
      </c>
      <c r="Q144" s="48">
        <v>1</v>
      </c>
      <c r="R144" s="1">
        <f>INT(Q144*(100+L144+M144*2)*H144)</f>
        <v>221</v>
      </c>
      <c r="S144" s="1">
        <f>INT(L144*Q144*1*I144)</f>
        <v>52</v>
      </c>
      <c r="T144" s="1">
        <f>INT(L144*Q144*0.7*J144)</f>
        <v>36</v>
      </c>
      <c r="U144" s="1">
        <f>INT(M144*Q144*1.5)</f>
        <v>106</v>
      </c>
      <c r="V144" s="1">
        <f>INT(M144*Q144*1)</f>
        <v>71</v>
      </c>
      <c r="W144" s="1">
        <f>INT(N144*Q144*1.2)</f>
        <v>72</v>
      </c>
      <c r="X144" s="1">
        <f>INT(N144*Q144*0.8)</f>
        <v>48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>SUM(S144,U144,W144)</f>
        <v>230</v>
      </c>
    </row>
    <row r="145" spans="2:28">
      <c r="B145" s="27"/>
      <c r="C145" s="16">
        <v>282</v>
      </c>
      <c r="D145" s="27">
        <v>6</v>
      </c>
      <c r="E145" s="27"/>
      <c r="F145" s="2" t="s">
        <v>284</v>
      </c>
      <c r="G145" s="4" t="str">
        <f>VLOOKUP(D145,兵种!B:F,2,0)</f>
        <v>谋略家</v>
      </c>
      <c r="H145" s="4">
        <f>VLOOKUP(D145,兵种!B:F,3,0)</f>
        <v>0.8</v>
      </c>
      <c r="I145" s="4">
        <f>VLOOKUP(D145,兵种!B:F,4,0)</f>
        <v>0.8</v>
      </c>
      <c r="J145" s="4">
        <f>VLOOKUP(D145,兵种!B:F,5,0)</f>
        <v>0.9</v>
      </c>
      <c r="K145" s="16" t="str">
        <f>VLOOKUP(E145,绝技!B:C,2,0)</f>
        <v>无</v>
      </c>
      <c r="L145" s="32">
        <v>75</v>
      </c>
      <c r="M145" s="32">
        <v>34</v>
      </c>
      <c r="N145" s="32">
        <v>81</v>
      </c>
      <c r="O145" s="35">
        <v>92</v>
      </c>
      <c r="P145" s="1">
        <f>SUM(L145:O145)</f>
        <v>282</v>
      </c>
      <c r="Q145" s="48">
        <v>1</v>
      </c>
      <c r="R145" s="1">
        <f>INT(Q145*(100+L145+M145*2)*H145)</f>
        <v>194</v>
      </c>
      <c r="S145" s="1">
        <f>INT(L145*Q145*1*I145)</f>
        <v>60</v>
      </c>
      <c r="T145" s="1">
        <f>INT(L145*Q145*0.7*J145)</f>
        <v>47</v>
      </c>
      <c r="U145" s="1">
        <f>INT(M145*Q145*1.5)</f>
        <v>51</v>
      </c>
      <c r="V145" s="1">
        <f>INT(M145*Q145*1)</f>
        <v>34</v>
      </c>
      <c r="W145" s="1">
        <f>INT(N145*Q145*1.2)</f>
        <v>97</v>
      </c>
      <c r="X145" s="1">
        <f>INT(N145*Q145*0.8)</f>
        <v>64</v>
      </c>
      <c r="Y145" s="37">
        <f>VLOOKUP(D145,兵种!B:J,7,0)</f>
        <v>0.2</v>
      </c>
      <c r="Z145" s="37">
        <f>VLOOKUP(D145,兵种!B:J,8,0)</f>
        <v>0</v>
      </c>
      <c r="AA145" s="37">
        <f>VLOOKUP(D145,兵种!B:J,9,0)</f>
        <v>0</v>
      </c>
      <c r="AB145" s="1">
        <f>SUM(S145,U145,W145)</f>
        <v>208</v>
      </c>
    </row>
    <row r="146" spans="2:28">
      <c r="B146" s="27"/>
      <c r="C146" s="16">
        <v>108</v>
      </c>
      <c r="D146" s="27">
        <v>1</v>
      </c>
      <c r="E146" s="27"/>
      <c r="F146" s="2" t="s">
        <v>110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74</v>
      </c>
      <c r="M146" s="32">
        <v>88</v>
      </c>
      <c r="N146" s="32">
        <v>52</v>
      </c>
      <c r="O146" s="35">
        <v>47</v>
      </c>
      <c r="P146" s="1">
        <f>SUM(L146:O146)</f>
        <v>261</v>
      </c>
      <c r="Q146" s="48">
        <v>1</v>
      </c>
      <c r="R146" s="1">
        <f>INT(Q146*(100+L146+M146*2)*H146)</f>
        <v>385</v>
      </c>
      <c r="S146" s="1">
        <f>INT(L146*Q146*1*I146)</f>
        <v>66</v>
      </c>
      <c r="T146" s="1">
        <f>INT(L146*Q146*0.7*J146)</f>
        <v>56</v>
      </c>
      <c r="U146" s="1">
        <f>INT(M146*Q146*1.5)</f>
        <v>132</v>
      </c>
      <c r="V146" s="1">
        <f>INT(M146*Q146*1)</f>
        <v>88</v>
      </c>
      <c r="W146" s="1">
        <f>INT(N146*Q146*1.2)</f>
        <v>62</v>
      </c>
      <c r="X146" s="1">
        <f>INT(N146*Q146*0.8)</f>
        <v>41</v>
      </c>
      <c r="Y146" s="37">
        <f>VLOOKUP(D146,兵种!B:J,7,0)</f>
        <v>0</v>
      </c>
      <c r="Z146" s="37">
        <f>VLOOKUP(D146,兵种!B:J,8,0)</f>
        <v>0.2</v>
      </c>
      <c r="AA146" s="37">
        <f>VLOOKUP(D146,兵种!B:J,9,0)</f>
        <v>0</v>
      </c>
      <c r="AB146" s="1">
        <f>SUM(S146,U146,W146)</f>
        <v>260</v>
      </c>
    </row>
    <row r="147" spans="2:28">
      <c r="B147" s="27"/>
      <c r="C147" s="16">
        <v>458</v>
      </c>
      <c r="D147" s="27">
        <v>1</v>
      </c>
      <c r="E147" s="27"/>
      <c r="F147" s="2" t="s">
        <v>458</v>
      </c>
      <c r="G147" s="4" t="str">
        <f>VLOOKUP(D147,兵种!B:F,2,0)</f>
        <v>近卫军</v>
      </c>
      <c r="H147" s="4">
        <f>VLOOKUP(D147,兵种!B:F,3,0)</f>
        <v>1.1000000000000001</v>
      </c>
      <c r="I147" s="4">
        <f>VLOOKUP(D147,兵种!B:F,4,0)</f>
        <v>0.9</v>
      </c>
      <c r="J147" s="4">
        <f>VLOOKUP(D147,兵种!B:F,5,0)</f>
        <v>1.1000000000000001</v>
      </c>
      <c r="K147" s="16" t="str">
        <f>VLOOKUP(E147,绝技!B:C,2,0)</f>
        <v>无</v>
      </c>
      <c r="L147" s="32">
        <v>74</v>
      </c>
      <c r="M147" s="32">
        <v>87</v>
      </c>
      <c r="N147" s="32">
        <v>43</v>
      </c>
      <c r="O147" s="35">
        <v>40</v>
      </c>
      <c r="P147" s="1">
        <f>SUM(L147:O147)</f>
        <v>244</v>
      </c>
      <c r="Q147" s="48">
        <v>1</v>
      </c>
      <c r="R147" s="1">
        <f>INT(Q147*(100+L147+M147*2)*H147)</f>
        <v>382</v>
      </c>
      <c r="S147" s="1">
        <f>INT(L147*Q147*1*I147)</f>
        <v>66</v>
      </c>
      <c r="T147" s="1">
        <f>INT(L147*Q147*0.7*J147)</f>
        <v>56</v>
      </c>
      <c r="U147" s="1">
        <f>INT(M147*Q147*1.5)</f>
        <v>130</v>
      </c>
      <c r="V147" s="1">
        <f>INT(M147*Q147*1)</f>
        <v>87</v>
      </c>
      <c r="W147" s="1">
        <f>INT(N147*Q147*1.2)</f>
        <v>51</v>
      </c>
      <c r="X147" s="1">
        <f>INT(N147*Q147*0.8)</f>
        <v>34</v>
      </c>
      <c r="Y147" s="37">
        <f>VLOOKUP(D147,兵种!B:J,7,0)</f>
        <v>0</v>
      </c>
      <c r="Z147" s="37">
        <f>VLOOKUP(D147,兵种!B:J,8,0)</f>
        <v>0.2</v>
      </c>
      <c r="AA147" s="37">
        <f>VLOOKUP(D147,兵种!B:J,9,0)</f>
        <v>0</v>
      </c>
      <c r="AB147" s="1">
        <f>SUM(S147,U147,W147)</f>
        <v>247</v>
      </c>
    </row>
    <row r="148" spans="2:28">
      <c r="B148" s="27"/>
      <c r="C148" s="16">
        <v>493</v>
      </c>
      <c r="D148" s="27">
        <v>2</v>
      </c>
      <c r="E148" s="27"/>
      <c r="F148" s="2" t="s">
        <v>493</v>
      </c>
      <c r="G148" s="4" t="str">
        <f>VLOOKUP(D148,兵种!B:F,2,0)</f>
        <v>亲卫队</v>
      </c>
      <c r="H148" s="4">
        <f>VLOOKUP(D148,兵种!B:F,3,0)</f>
        <v>1</v>
      </c>
      <c r="I148" s="4">
        <f>VLOOKUP(D148,兵种!B:F,4,0)</f>
        <v>1.1000000000000001</v>
      </c>
      <c r="J148" s="4">
        <f>VLOOKUP(D148,兵种!B:F,5,0)</f>
        <v>1</v>
      </c>
      <c r="K148" s="16" t="str">
        <f>VLOOKUP(E148,绝技!B:C,2,0)</f>
        <v>无</v>
      </c>
      <c r="L148" s="32">
        <v>74</v>
      </c>
      <c r="M148" s="32">
        <v>87</v>
      </c>
      <c r="N148" s="32">
        <v>69</v>
      </c>
      <c r="O148" s="35">
        <v>19</v>
      </c>
      <c r="P148" s="1">
        <f>SUM(L148:O148)</f>
        <v>249</v>
      </c>
      <c r="Q148" s="48">
        <v>1</v>
      </c>
      <c r="R148" s="1">
        <f>INT(Q148*(100+L148+M148*2)*H148)</f>
        <v>348</v>
      </c>
      <c r="S148" s="1">
        <f>INT(L148*Q148*1*I148)</f>
        <v>81</v>
      </c>
      <c r="T148" s="1">
        <f>INT(L148*Q148*0.7*J148)</f>
        <v>51</v>
      </c>
      <c r="U148" s="1">
        <f>INT(M148*Q148*1.5)</f>
        <v>130</v>
      </c>
      <c r="V148" s="1">
        <f>INT(M148*Q148*1)</f>
        <v>87</v>
      </c>
      <c r="W148" s="1">
        <f>INT(N148*Q148*1.2)</f>
        <v>82</v>
      </c>
      <c r="X148" s="1">
        <f>INT(N148*Q148*0.8)</f>
        <v>55</v>
      </c>
      <c r="Y148" s="37">
        <f>VLOOKUP(D148,兵种!B:J,7,0)</f>
        <v>0.05</v>
      </c>
      <c r="Z148" s="37">
        <f>VLOOKUP(D148,兵种!B:J,8,0)</f>
        <v>0.05</v>
      </c>
      <c r="AA148" s="37">
        <f>VLOOKUP(D148,兵种!B:J,9,0)</f>
        <v>0.1</v>
      </c>
      <c r="AB148" s="1">
        <f>SUM(S148,U148,W148)</f>
        <v>293</v>
      </c>
    </row>
    <row r="149" spans="2:28">
      <c r="B149" s="27"/>
      <c r="C149" s="16">
        <v>248</v>
      </c>
      <c r="D149" s="27">
        <v>3</v>
      </c>
      <c r="E149" s="27"/>
      <c r="F149" s="2" t="s">
        <v>250</v>
      </c>
      <c r="G149" s="4" t="str">
        <f>VLOOKUP(D149,兵种!B:F,2,0)</f>
        <v>战弓骑</v>
      </c>
      <c r="H149" s="4">
        <f>VLOOKUP(D149,兵种!B:F,3,0)</f>
        <v>1</v>
      </c>
      <c r="I149" s="4">
        <f>VLOOKUP(D149,兵种!B:F,4,0)</f>
        <v>1.1000000000000001</v>
      </c>
      <c r="J149" s="4">
        <f>VLOOKUP(D149,兵种!B:F,5,0)</f>
        <v>0.8</v>
      </c>
      <c r="K149" s="16" t="str">
        <f>VLOOKUP(E149,绝技!B:C,2,0)</f>
        <v>无</v>
      </c>
      <c r="L149" s="32">
        <v>74</v>
      </c>
      <c r="M149" s="32">
        <v>85</v>
      </c>
      <c r="N149" s="32">
        <v>29</v>
      </c>
      <c r="O149" s="35">
        <v>24</v>
      </c>
      <c r="P149" s="1">
        <f>SUM(L149:O149)</f>
        <v>212</v>
      </c>
      <c r="Q149" s="48">
        <v>1</v>
      </c>
      <c r="R149" s="1">
        <f>INT(Q149*(100+L149+M149*2)*H149)</f>
        <v>344</v>
      </c>
      <c r="S149" s="1">
        <f>INT(L149*Q149*1*I149)</f>
        <v>81</v>
      </c>
      <c r="T149" s="1">
        <f>INT(L149*Q149*0.7*J149)</f>
        <v>41</v>
      </c>
      <c r="U149" s="1">
        <f>INT(M149*Q149*1.5)</f>
        <v>127</v>
      </c>
      <c r="V149" s="1">
        <f>INT(M149*Q149*1)</f>
        <v>85</v>
      </c>
      <c r="W149" s="1">
        <f>INT(N149*Q149*1.2)</f>
        <v>34</v>
      </c>
      <c r="X149" s="1">
        <f>INT(N149*Q149*0.8)</f>
        <v>23</v>
      </c>
      <c r="Y149" s="37">
        <f>VLOOKUP(D149,兵种!B:J,7,0)</f>
        <v>0.05</v>
      </c>
      <c r="Z149" s="37">
        <f>VLOOKUP(D149,兵种!B:J,8,0)</f>
        <v>0</v>
      </c>
      <c r="AA149" s="37">
        <f>VLOOKUP(D149,兵种!B:J,9,0)</f>
        <v>0.15</v>
      </c>
      <c r="AB149" s="1">
        <f>SUM(S149,U149,W149)</f>
        <v>242</v>
      </c>
    </row>
    <row r="150" spans="2:28">
      <c r="B150" s="27"/>
      <c r="C150" s="16">
        <v>543</v>
      </c>
      <c r="D150" s="27">
        <v>4</v>
      </c>
      <c r="E150" s="27"/>
      <c r="F150" s="2" t="s">
        <v>542</v>
      </c>
      <c r="G150" s="4" t="str">
        <f>VLOOKUP(D150,兵种!B:F,2,0)</f>
        <v>弓弩手</v>
      </c>
      <c r="H150" s="4">
        <f>VLOOKUP(D150,兵种!B:F,3,0)</f>
        <v>0.9</v>
      </c>
      <c r="I150" s="4">
        <f>VLOOKUP(D150,兵种!B:F,4,0)</f>
        <v>1</v>
      </c>
      <c r="J150" s="4">
        <f>VLOOKUP(D150,兵种!B:F,5,0)</f>
        <v>1</v>
      </c>
      <c r="K150" s="16" t="str">
        <f>VLOOKUP(E150,绝技!B:C,2,0)</f>
        <v>无</v>
      </c>
      <c r="L150" s="32">
        <v>74</v>
      </c>
      <c r="M150" s="32">
        <v>83</v>
      </c>
      <c r="N150" s="32">
        <v>43</v>
      </c>
      <c r="O150" s="35">
        <v>34</v>
      </c>
      <c r="P150" s="1">
        <f>SUM(L150:O150)</f>
        <v>234</v>
      </c>
      <c r="Q150" s="48">
        <v>1</v>
      </c>
      <c r="R150" s="1">
        <f>INT(Q150*(100+L150+M150*2)*H150)</f>
        <v>306</v>
      </c>
      <c r="S150" s="1">
        <f>INT(L150*Q150*1*I150)</f>
        <v>74</v>
      </c>
      <c r="T150" s="1">
        <f>INT(L150*Q150*0.7*J150)</f>
        <v>51</v>
      </c>
      <c r="U150" s="1">
        <f>INT(M150*Q150*1.5)</f>
        <v>124</v>
      </c>
      <c r="V150" s="1">
        <f>INT(M150*Q150*1)</f>
        <v>83</v>
      </c>
      <c r="W150" s="1">
        <f>INT(N150*Q150*1.2)</f>
        <v>51</v>
      </c>
      <c r="X150" s="1">
        <f>INT(N150*Q150*0.8)</f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0.2</v>
      </c>
      <c r="AB150" s="1">
        <f>SUM(S150,U150,W150)</f>
        <v>249</v>
      </c>
    </row>
    <row r="151" spans="2:28">
      <c r="B151" s="27"/>
      <c r="C151" s="16">
        <v>48</v>
      </c>
      <c r="D151" s="27">
        <v>5</v>
      </c>
      <c r="E151" s="27"/>
      <c r="F151" s="2" t="s">
        <v>50</v>
      </c>
      <c r="G151" s="4" t="str">
        <f>VLOOKUP(D151,兵种!B:F,2,0)</f>
        <v>霹雳车</v>
      </c>
      <c r="H151" s="4">
        <f>VLOOKUP(D151,兵种!B:F,3,0)</f>
        <v>0.9</v>
      </c>
      <c r="I151" s="4">
        <f>VLOOKUP(D151,兵种!B:F,4,0)</f>
        <v>1</v>
      </c>
      <c r="J151" s="4">
        <f>VLOOKUP(D151,兵种!B:F,5,0)</f>
        <v>0.8</v>
      </c>
      <c r="K151" s="16" t="str">
        <f>VLOOKUP(E151,绝技!B:C,2,0)</f>
        <v>无</v>
      </c>
      <c r="L151" s="32">
        <v>74</v>
      </c>
      <c r="M151" s="32">
        <v>64</v>
      </c>
      <c r="N151" s="32">
        <v>70</v>
      </c>
      <c r="O151" s="35">
        <v>82</v>
      </c>
      <c r="P151" s="1">
        <f>SUM(L151:O151)</f>
        <v>290</v>
      </c>
      <c r="Q151" s="48">
        <v>1</v>
      </c>
      <c r="R151" s="1">
        <f>INT(Q151*(100+L151+M151*2)*H151)</f>
        <v>271</v>
      </c>
      <c r="S151" s="1">
        <f>INT(L151*Q151*1*I151)</f>
        <v>74</v>
      </c>
      <c r="T151" s="1">
        <f>INT(L151*Q151*0.7*J151)</f>
        <v>41</v>
      </c>
      <c r="U151" s="1">
        <f>INT(M151*Q151*1.5)</f>
        <v>96</v>
      </c>
      <c r="V151" s="1">
        <f>INT(M151*Q151*1)</f>
        <v>64</v>
      </c>
      <c r="W151" s="1">
        <f>INT(N151*Q151*1.2)</f>
        <v>84</v>
      </c>
      <c r="X151" s="1">
        <f>INT(N151*Q151*0.8)</f>
        <v>56</v>
      </c>
      <c r="Y151" s="37">
        <f>VLOOKUP(D151,兵种!B:J,7,0)</f>
        <v>0.15</v>
      </c>
      <c r="Z151" s="37">
        <f>VLOOKUP(D151,兵种!B:J,8,0)</f>
        <v>0</v>
      </c>
      <c r="AA151" s="37">
        <f>VLOOKUP(D151,兵种!B:J,9,0)</f>
        <v>0.05</v>
      </c>
      <c r="AB151" s="1">
        <f>SUM(S151,U151,W151)</f>
        <v>254</v>
      </c>
    </row>
    <row r="152" spans="2:28">
      <c r="B152" s="27"/>
      <c r="C152" s="16">
        <v>404</v>
      </c>
      <c r="D152" s="27">
        <v>1</v>
      </c>
      <c r="E152" s="27"/>
      <c r="F152" s="2" t="s">
        <v>405</v>
      </c>
      <c r="G152" s="4" t="str">
        <f>VLOOKUP(D152,兵种!B:F,2,0)</f>
        <v>近卫军</v>
      </c>
      <c r="H152" s="4">
        <f>VLOOKUP(D152,兵种!B:F,3,0)</f>
        <v>1.1000000000000001</v>
      </c>
      <c r="I152" s="4">
        <f>VLOOKUP(D152,兵种!B:F,4,0)</f>
        <v>0.9</v>
      </c>
      <c r="J152" s="4">
        <f>VLOOKUP(D152,兵种!B:F,5,0)</f>
        <v>1.1000000000000001</v>
      </c>
      <c r="K152" s="16" t="str">
        <f>VLOOKUP(E152,绝技!B:C,2,0)</f>
        <v>无</v>
      </c>
      <c r="L152" s="32">
        <v>74</v>
      </c>
      <c r="M152" s="32">
        <v>35</v>
      </c>
      <c r="N152" s="32">
        <v>75</v>
      </c>
      <c r="O152" s="35">
        <v>88</v>
      </c>
      <c r="P152" s="1">
        <f>SUM(L152:O152)</f>
        <v>272</v>
      </c>
      <c r="Q152" s="48">
        <v>1</v>
      </c>
      <c r="R152" s="1">
        <f>INT(Q152*(100+L152+M152*2)*H152)</f>
        <v>268</v>
      </c>
      <c r="S152" s="1">
        <f>INT(L152*Q152*1*I152)</f>
        <v>66</v>
      </c>
      <c r="T152" s="1">
        <f>INT(L152*Q152*0.7*J152)</f>
        <v>56</v>
      </c>
      <c r="U152" s="1">
        <f>INT(M152*Q152*1.5)</f>
        <v>52</v>
      </c>
      <c r="V152" s="1">
        <f>INT(M152*Q152*1)</f>
        <v>35</v>
      </c>
      <c r="W152" s="1">
        <f>INT(N152*Q152*1.2)</f>
        <v>90</v>
      </c>
      <c r="X152" s="1">
        <f>INT(N152*Q152*0.8)</f>
        <v>60</v>
      </c>
      <c r="Y152" s="37">
        <f>VLOOKUP(D152,兵种!B:J,7,0)</f>
        <v>0</v>
      </c>
      <c r="Z152" s="37">
        <f>VLOOKUP(D152,兵种!B:J,8,0)</f>
        <v>0.2</v>
      </c>
      <c r="AA152" s="37">
        <f>VLOOKUP(D152,兵种!B:J,9,0)</f>
        <v>0</v>
      </c>
      <c r="AB152" s="1">
        <f>SUM(S152,U152,W152)</f>
        <v>208</v>
      </c>
    </row>
    <row r="153" spans="2:28">
      <c r="B153" s="27"/>
      <c r="C153" s="16">
        <v>173</v>
      </c>
      <c r="D153" s="27"/>
      <c r="E153" s="27"/>
      <c r="F153" s="2" t="s">
        <v>175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74</v>
      </c>
      <c r="M153" s="32">
        <v>75</v>
      </c>
      <c r="N153" s="32">
        <v>63</v>
      </c>
      <c r="O153" s="35">
        <v>56</v>
      </c>
      <c r="P153" s="1">
        <f>SUM(L153:O153)</f>
        <v>268</v>
      </c>
      <c r="Q153" s="48">
        <v>1</v>
      </c>
      <c r="R153" s="1">
        <f>INT(Q153*(100+L153+M153*2)*H153)</f>
        <v>226</v>
      </c>
      <c r="S153" s="1">
        <f>INT(L153*Q153*1*I153)</f>
        <v>51</v>
      </c>
      <c r="T153" s="1">
        <f>INT(L153*Q153*0.7*J153)</f>
        <v>36</v>
      </c>
      <c r="U153" s="1">
        <f>INT(M153*Q153*1.5)</f>
        <v>112</v>
      </c>
      <c r="V153" s="1">
        <f>INT(M153*Q153*1)</f>
        <v>75</v>
      </c>
      <c r="W153" s="1">
        <f>INT(N153*Q153*1.2)</f>
        <v>75</v>
      </c>
      <c r="X153" s="1">
        <f>INT(N153*Q153*0.8)</f>
        <v>50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>SUM(S153,U153,W153)</f>
        <v>238</v>
      </c>
    </row>
    <row r="154" spans="2:28">
      <c r="B154" s="27"/>
      <c r="C154" s="16">
        <v>331</v>
      </c>
      <c r="D154" s="27"/>
      <c r="E154" s="27"/>
      <c r="F154" s="2" t="s">
        <v>333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32">
        <v>74</v>
      </c>
      <c r="M154" s="32">
        <v>75</v>
      </c>
      <c r="N154" s="32">
        <v>58</v>
      </c>
      <c r="O154" s="35">
        <v>56</v>
      </c>
      <c r="P154" s="1">
        <f>SUM(L154:O154)</f>
        <v>263</v>
      </c>
      <c r="Q154" s="48">
        <v>1</v>
      </c>
      <c r="R154" s="1">
        <f>INT(Q154*(100+L154+M154*2)*H154)</f>
        <v>226</v>
      </c>
      <c r="S154" s="1">
        <f>INT(L154*Q154*1*I154)</f>
        <v>51</v>
      </c>
      <c r="T154" s="1">
        <f>INT(L154*Q154*0.7*J154)</f>
        <v>36</v>
      </c>
      <c r="U154" s="1">
        <f>INT(M154*Q154*1.5)</f>
        <v>112</v>
      </c>
      <c r="V154" s="1">
        <f>INT(M154*Q154*1)</f>
        <v>75</v>
      </c>
      <c r="W154" s="1">
        <f>INT(N154*Q154*1.2)</f>
        <v>69</v>
      </c>
      <c r="X154" s="1">
        <f>INT(N154*Q154*0.8)</f>
        <v>46</v>
      </c>
      <c r="Y154" s="37">
        <f>VLOOKUP(D154,兵种!B:J,7,0)</f>
        <v>0</v>
      </c>
      <c r="Z154" s="37">
        <f>VLOOKUP(D154,兵种!B:J,8,0)</f>
        <v>0</v>
      </c>
      <c r="AA154" s="37">
        <f>VLOOKUP(D154,兵种!B:J,9,0)</f>
        <v>0</v>
      </c>
      <c r="AB154" s="1">
        <f>SUM(S154,U154,W154)</f>
        <v>232</v>
      </c>
    </row>
    <row r="155" spans="2:28">
      <c r="B155" s="27"/>
      <c r="C155" s="16">
        <v>346</v>
      </c>
      <c r="D155" s="27"/>
      <c r="E155" s="27"/>
      <c r="F155" s="2" t="s">
        <v>348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74</v>
      </c>
      <c r="M155" s="32">
        <v>75</v>
      </c>
      <c r="N155" s="32">
        <v>52</v>
      </c>
      <c r="O155" s="35">
        <v>56</v>
      </c>
      <c r="P155" s="1">
        <f>SUM(L155:O155)</f>
        <v>257</v>
      </c>
      <c r="Q155" s="48">
        <v>1</v>
      </c>
      <c r="R155" s="1">
        <f>INT(Q155*(100+L155+M155*2)*H155)</f>
        <v>226</v>
      </c>
      <c r="S155" s="1">
        <f>INT(L155*Q155*1*I155)</f>
        <v>51</v>
      </c>
      <c r="T155" s="1">
        <f>INT(L155*Q155*0.7*J155)</f>
        <v>36</v>
      </c>
      <c r="U155" s="1">
        <f>INT(M155*Q155*1.5)</f>
        <v>112</v>
      </c>
      <c r="V155" s="1">
        <f>INT(M155*Q155*1)</f>
        <v>75</v>
      </c>
      <c r="W155" s="1">
        <f>INT(N155*Q155*1.2)</f>
        <v>62</v>
      </c>
      <c r="X155" s="1">
        <f>INT(N155*Q155*0.8)</f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>SUM(S155,U155,W155)</f>
        <v>225</v>
      </c>
    </row>
    <row r="156" spans="2:28">
      <c r="B156" s="27"/>
      <c r="C156" s="16">
        <v>196</v>
      </c>
      <c r="D156" s="27"/>
      <c r="E156" s="27"/>
      <c r="F156" s="2" t="s">
        <v>198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74</v>
      </c>
      <c r="M156" s="32">
        <v>72</v>
      </c>
      <c r="N156" s="32">
        <v>77</v>
      </c>
      <c r="O156" s="35">
        <v>69</v>
      </c>
      <c r="P156" s="1">
        <f>SUM(L156:O156)</f>
        <v>292</v>
      </c>
      <c r="Q156" s="48">
        <v>1</v>
      </c>
      <c r="R156" s="1">
        <f>INT(Q156*(100+L156+M156*2)*H156)</f>
        <v>222</v>
      </c>
      <c r="S156" s="1">
        <f>INT(L156*Q156*1*I156)</f>
        <v>51</v>
      </c>
      <c r="T156" s="1">
        <f>INT(L156*Q156*0.7*J156)</f>
        <v>36</v>
      </c>
      <c r="U156" s="1">
        <f>INT(M156*Q156*1.5)</f>
        <v>108</v>
      </c>
      <c r="V156" s="1">
        <f>INT(M156*Q156*1)</f>
        <v>72</v>
      </c>
      <c r="W156" s="1">
        <f>INT(N156*Q156*1.2)</f>
        <v>92</v>
      </c>
      <c r="X156" s="1">
        <f>INT(N156*Q156*0.8)</f>
        <v>61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>SUM(S156,U156,W156)</f>
        <v>251</v>
      </c>
    </row>
    <row r="157" spans="2:28">
      <c r="B157" s="27"/>
      <c r="C157" s="16">
        <v>176</v>
      </c>
      <c r="D157" s="27"/>
      <c r="E157" s="27"/>
      <c r="F157" s="2" t="s">
        <v>178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74</v>
      </c>
      <c r="M157" s="32">
        <v>72</v>
      </c>
      <c r="N157" s="32">
        <v>47</v>
      </c>
      <c r="O157" s="35">
        <v>54</v>
      </c>
      <c r="P157" s="1">
        <f>SUM(L157:O157)</f>
        <v>247</v>
      </c>
      <c r="Q157" s="48">
        <v>1</v>
      </c>
      <c r="R157" s="1">
        <f>INT(Q157*(100+L157+M157*2)*H157)</f>
        <v>222</v>
      </c>
      <c r="S157" s="1">
        <f>INT(L157*Q157*1*I157)</f>
        <v>51</v>
      </c>
      <c r="T157" s="1">
        <f>INT(L157*Q157*0.7*J157)</f>
        <v>36</v>
      </c>
      <c r="U157" s="1">
        <f>INT(M157*Q157*1.5)</f>
        <v>108</v>
      </c>
      <c r="V157" s="1">
        <f>INT(M157*Q157*1)</f>
        <v>72</v>
      </c>
      <c r="W157" s="1">
        <f>INT(N157*Q157*1.2)</f>
        <v>56</v>
      </c>
      <c r="X157" s="1">
        <f>INT(N157*Q157*0.8)</f>
        <v>37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>SUM(S157,U157,W157)</f>
        <v>215</v>
      </c>
    </row>
    <row r="158" spans="2:28">
      <c r="B158" s="27"/>
      <c r="C158" s="16">
        <v>313</v>
      </c>
      <c r="D158" s="27"/>
      <c r="E158" s="27"/>
      <c r="F158" s="2" t="s">
        <v>315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74</v>
      </c>
      <c r="M158" s="32">
        <v>72</v>
      </c>
      <c r="N158" s="32">
        <v>41</v>
      </c>
      <c r="O158" s="35">
        <v>48</v>
      </c>
      <c r="P158" s="1">
        <f>SUM(L158:O158)</f>
        <v>235</v>
      </c>
      <c r="Q158" s="48">
        <v>1</v>
      </c>
      <c r="R158" s="1">
        <f>INT(Q158*(100+L158+M158*2)*H158)</f>
        <v>222</v>
      </c>
      <c r="S158" s="1">
        <f>INT(L158*Q158*1*I158)</f>
        <v>51</v>
      </c>
      <c r="T158" s="1">
        <f>INT(L158*Q158*0.7*J158)</f>
        <v>36</v>
      </c>
      <c r="U158" s="1">
        <f>INT(M158*Q158*1.5)</f>
        <v>108</v>
      </c>
      <c r="V158" s="1">
        <f>INT(M158*Q158*1)</f>
        <v>72</v>
      </c>
      <c r="W158" s="1">
        <f>INT(N158*Q158*1.2)</f>
        <v>49</v>
      </c>
      <c r="X158" s="1">
        <f>INT(N158*Q158*0.8)</f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>SUM(S158,U158,W158)</f>
        <v>208</v>
      </c>
    </row>
    <row r="159" spans="2:28">
      <c r="B159" s="27"/>
      <c r="C159" s="16">
        <v>209</v>
      </c>
      <c r="D159" s="27"/>
      <c r="E159" s="27"/>
      <c r="F159" s="2" t="s">
        <v>211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74</v>
      </c>
      <c r="M159" s="32">
        <v>71</v>
      </c>
      <c r="N159" s="32">
        <v>56</v>
      </c>
      <c r="O159" s="35">
        <v>45</v>
      </c>
      <c r="P159" s="1">
        <f>SUM(L159:O159)</f>
        <v>246</v>
      </c>
      <c r="Q159" s="48">
        <v>1</v>
      </c>
      <c r="R159" s="1">
        <f>INT(Q159*(100+L159+M159*2)*H159)</f>
        <v>221</v>
      </c>
      <c r="S159" s="1">
        <f>INT(L159*Q159*1*I159)</f>
        <v>51</v>
      </c>
      <c r="T159" s="1">
        <f>INT(L159*Q159*0.7*J159)</f>
        <v>36</v>
      </c>
      <c r="U159" s="1">
        <f>INT(M159*Q159*1.5)</f>
        <v>106</v>
      </c>
      <c r="V159" s="1">
        <f>INT(M159*Q159*1)</f>
        <v>71</v>
      </c>
      <c r="W159" s="1">
        <f>INT(N159*Q159*1.2)</f>
        <v>67</v>
      </c>
      <c r="X159" s="1">
        <f>INT(N159*Q159*0.8)</f>
        <v>44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>SUM(S159,U159,W159)</f>
        <v>224</v>
      </c>
    </row>
    <row r="160" spans="2:28">
      <c r="B160" s="27"/>
      <c r="C160" s="16">
        <v>335</v>
      </c>
      <c r="D160" s="27"/>
      <c r="E160" s="27"/>
      <c r="F160" s="2" t="s">
        <v>337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74</v>
      </c>
      <c r="M160" s="32">
        <v>67</v>
      </c>
      <c r="N160" s="32">
        <v>66</v>
      </c>
      <c r="O160" s="35">
        <v>68</v>
      </c>
      <c r="P160" s="1">
        <f>SUM(L160:O160)</f>
        <v>275</v>
      </c>
      <c r="Q160" s="48">
        <v>1</v>
      </c>
      <c r="R160" s="1">
        <f>INT(Q160*(100+L160+M160*2)*H160)</f>
        <v>215</v>
      </c>
      <c r="S160" s="1">
        <f>INT(L160*Q160*1*I160)</f>
        <v>51</v>
      </c>
      <c r="T160" s="1">
        <f>INT(L160*Q160*0.7*J160)</f>
        <v>36</v>
      </c>
      <c r="U160" s="1">
        <f>INT(M160*Q160*1.5)</f>
        <v>100</v>
      </c>
      <c r="V160" s="1">
        <f>INT(M160*Q160*1)</f>
        <v>67</v>
      </c>
      <c r="W160" s="1">
        <f>INT(N160*Q160*1.2)</f>
        <v>79</v>
      </c>
      <c r="X160" s="1">
        <f>INT(N160*Q160*0.8)</f>
        <v>52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>SUM(S160,U160,W160)</f>
        <v>230</v>
      </c>
    </row>
    <row r="161" spans="2:28">
      <c r="B161" s="27"/>
      <c r="C161" s="16">
        <v>175</v>
      </c>
      <c r="D161" s="27"/>
      <c r="E161" s="27"/>
      <c r="F161" s="2" t="s">
        <v>177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74</v>
      </c>
      <c r="M161" s="32">
        <v>66</v>
      </c>
      <c r="N161" s="32">
        <v>53</v>
      </c>
      <c r="O161" s="35">
        <v>38</v>
      </c>
      <c r="P161" s="1">
        <f>SUM(L161:O161)</f>
        <v>231</v>
      </c>
      <c r="Q161" s="48">
        <v>1</v>
      </c>
      <c r="R161" s="1">
        <f>INT(Q161*(100+L161+M161*2)*H161)</f>
        <v>214</v>
      </c>
      <c r="S161" s="1">
        <f>INT(L161*Q161*1*I161)</f>
        <v>51</v>
      </c>
      <c r="T161" s="1">
        <f>INT(L161*Q161*0.7*J161)</f>
        <v>36</v>
      </c>
      <c r="U161" s="1">
        <f>INT(M161*Q161*1.5)</f>
        <v>99</v>
      </c>
      <c r="V161" s="1">
        <f>INT(M161*Q161*1)</f>
        <v>66</v>
      </c>
      <c r="W161" s="1">
        <f>INT(N161*Q161*1.2)</f>
        <v>63</v>
      </c>
      <c r="X161" s="1">
        <f>INT(N161*Q161*0.8)</f>
        <v>42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>SUM(S161,U161,W161)</f>
        <v>213</v>
      </c>
    </row>
    <row r="162" spans="2:28">
      <c r="B162" s="27"/>
      <c r="C162" s="16">
        <v>396</v>
      </c>
      <c r="D162" s="27"/>
      <c r="E162" s="27"/>
      <c r="F162" s="2" t="s">
        <v>397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74</v>
      </c>
      <c r="M162" s="32">
        <v>66</v>
      </c>
      <c r="N162" s="32">
        <v>45</v>
      </c>
      <c r="O162" s="35">
        <v>44</v>
      </c>
      <c r="P162" s="1">
        <f>SUM(L162:O162)</f>
        <v>229</v>
      </c>
      <c r="Q162" s="48">
        <v>1</v>
      </c>
      <c r="R162" s="1">
        <f>INT(Q162*(100+L162+M162*2)*H162)</f>
        <v>214</v>
      </c>
      <c r="S162" s="1">
        <f>INT(L162*Q162*1*I162)</f>
        <v>51</v>
      </c>
      <c r="T162" s="1">
        <f>INT(L162*Q162*0.7*J162)</f>
        <v>36</v>
      </c>
      <c r="U162" s="1">
        <f>INT(M162*Q162*1.5)</f>
        <v>99</v>
      </c>
      <c r="V162" s="1">
        <f>INT(M162*Q162*1)</f>
        <v>66</v>
      </c>
      <c r="W162" s="1">
        <f>INT(N162*Q162*1.2)</f>
        <v>54</v>
      </c>
      <c r="X162" s="1">
        <f>INT(N162*Q162*0.8)</f>
        <v>36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>SUM(S162,U162,W162)</f>
        <v>204</v>
      </c>
    </row>
    <row r="163" spans="2:28">
      <c r="B163" s="27"/>
      <c r="C163" s="16">
        <v>239</v>
      </c>
      <c r="D163" s="27"/>
      <c r="E163" s="27"/>
      <c r="F163" s="2" t="s">
        <v>241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74</v>
      </c>
      <c r="M163" s="32">
        <v>65</v>
      </c>
      <c r="N163" s="32">
        <v>62</v>
      </c>
      <c r="O163" s="35">
        <v>49</v>
      </c>
      <c r="P163" s="1">
        <f>SUM(L163:O163)</f>
        <v>250</v>
      </c>
      <c r="Q163" s="48">
        <v>1</v>
      </c>
      <c r="R163" s="1">
        <f>INT(Q163*(100+L163+M163*2)*H163)</f>
        <v>212</v>
      </c>
      <c r="S163" s="1">
        <f>INT(L163*Q163*1*I163)</f>
        <v>51</v>
      </c>
      <c r="T163" s="1">
        <f>INT(L163*Q163*0.7*J163)</f>
        <v>36</v>
      </c>
      <c r="U163" s="1">
        <f>INT(M163*Q163*1.5)</f>
        <v>97</v>
      </c>
      <c r="V163" s="1">
        <f>INT(M163*Q163*1)</f>
        <v>65</v>
      </c>
      <c r="W163" s="1">
        <f>INT(N163*Q163*1.2)</f>
        <v>74</v>
      </c>
      <c r="X163" s="1">
        <f>INT(N163*Q163*0.8)</f>
        <v>49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>SUM(S163,U163,W163)</f>
        <v>222</v>
      </c>
    </row>
    <row r="164" spans="2:28">
      <c r="B164" s="27"/>
      <c r="C164" s="16">
        <v>42</v>
      </c>
      <c r="D164" s="27"/>
      <c r="E164" s="27"/>
      <c r="F164" s="2" t="s">
        <v>44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74</v>
      </c>
      <c r="M164" s="32">
        <v>64</v>
      </c>
      <c r="N164" s="32">
        <v>79</v>
      </c>
      <c r="O164" s="35">
        <v>79</v>
      </c>
      <c r="P164" s="1">
        <f>SUM(L164:O164)</f>
        <v>296</v>
      </c>
      <c r="Q164" s="48">
        <v>1</v>
      </c>
      <c r="R164" s="1">
        <f>INT(Q164*(100+L164+M164*2)*H164)</f>
        <v>211</v>
      </c>
      <c r="S164" s="1">
        <f>INT(L164*Q164*1*I164)</f>
        <v>51</v>
      </c>
      <c r="T164" s="1">
        <f>INT(L164*Q164*0.7*J164)</f>
        <v>36</v>
      </c>
      <c r="U164" s="1">
        <f>INT(M164*Q164*1.5)</f>
        <v>96</v>
      </c>
      <c r="V164" s="1">
        <f>INT(M164*Q164*1)</f>
        <v>64</v>
      </c>
      <c r="W164" s="1">
        <f>INT(N164*Q164*1.2)</f>
        <v>94</v>
      </c>
      <c r="X164" s="1">
        <f>INT(N164*Q164*0.8)</f>
        <v>63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>SUM(S164,U164,W164)</f>
        <v>241</v>
      </c>
    </row>
    <row r="165" spans="2:28">
      <c r="B165" s="27"/>
      <c r="C165" s="16">
        <v>164</v>
      </c>
      <c r="D165" s="27"/>
      <c r="E165" s="27"/>
      <c r="F165" s="2" t="s">
        <v>166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74</v>
      </c>
      <c r="M165" s="32">
        <v>56</v>
      </c>
      <c r="N165" s="32">
        <v>48</v>
      </c>
      <c r="O165" s="35">
        <v>59</v>
      </c>
      <c r="P165" s="1">
        <f>SUM(L165:O165)</f>
        <v>237</v>
      </c>
      <c r="Q165" s="48">
        <v>1</v>
      </c>
      <c r="R165" s="1">
        <f>INT(Q165*(100+L165+M165*2)*H165)</f>
        <v>200</v>
      </c>
      <c r="S165" s="1">
        <f>INT(L165*Q165*1*I165)</f>
        <v>51</v>
      </c>
      <c r="T165" s="1">
        <f>INT(L165*Q165*0.7*J165)</f>
        <v>36</v>
      </c>
      <c r="U165" s="1">
        <f>INT(M165*Q165*1.5)</f>
        <v>84</v>
      </c>
      <c r="V165" s="1">
        <f>INT(M165*Q165*1)</f>
        <v>56</v>
      </c>
      <c r="W165" s="1">
        <f>INT(N165*Q165*1.2)</f>
        <v>57</v>
      </c>
      <c r="X165" s="1">
        <f>INT(N165*Q165*0.8)</f>
        <v>38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>SUM(S165,U165,W165)</f>
        <v>192</v>
      </c>
    </row>
    <row r="166" spans="2:28">
      <c r="B166" s="27"/>
      <c r="C166" s="16">
        <v>539</v>
      </c>
      <c r="D166" s="27">
        <v>1</v>
      </c>
      <c r="E166" s="27"/>
      <c r="F166" s="2" t="s">
        <v>538</v>
      </c>
      <c r="G166" s="4" t="str">
        <f>VLOOKUP(D166,兵种!B:F,2,0)</f>
        <v>近卫军</v>
      </c>
      <c r="H166" s="4">
        <f>VLOOKUP(D166,兵种!B:F,3,0)</f>
        <v>1.1000000000000001</v>
      </c>
      <c r="I166" s="4">
        <f>VLOOKUP(D166,兵种!B:F,4,0)</f>
        <v>0.9</v>
      </c>
      <c r="J166" s="4">
        <f>VLOOKUP(D166,兵种!B:F,5,0)</f>
        <v>1.1000000000000001</v>
      </c>
      <c r="K166" s="16" t="str">
        <f>VLOOKUP(E166,绝技!B:C,2,0)</f>
        <v>无</v>
      </c>
      <c r="L166" s="32">
        <v>73</v>
      </c>
      <c r="M166" s="32">
        <v>85</v>
      </c>
      <c r="N166" s="32">
        <v>72</v>
      </c>
      <c r="O166" s="35">
        <v>46</v>
      </c>
      <c r="P166" s="1">
        <f>SUM(L166:O166)</f>
        <v>276</v>
      </c>
      <c r="Q166" s="48">
        <v>1</v>
      </c>
      <c r="R166" s="1">
        <f>INT(Q166*(100+L166+M166*2)*H166)</f>
        <v>377</v>
      </c>
      <c r="S166" s="1">
        <f>INT(L166*Q166*1*I166)</f>
        <v>65</v>
      </c>
      <c r="T166" s="1">
        <f>INT(L166*Q166*0.7*J166)</f>
        <v>56</v>
      </c>
      <c r="U166" s="1">
        <f>INT(M166*Q166*1.5)</f>
        <v>127</v>
      </c>
      <c r="V166" s="1">
        <f>INT(M166*Q166*1)</f>
        <v>85</v>
      </c>
      <c r="W166" s="1">
        <f>INT(N166*Q166*1.2)</f>
        <v>86</v>
      </c>
      <c r="X166" s="1">
        <f>INT(N166*Q166*0.8)</f>
        <v>57</v>
      </c>
      <c r="Y166" s="37">
        <f>VLOOKUP(D166,兵种!B:J,7,0)</f>
        <v>0</v>
      </c>
      <c r="Z166" s="37">
        <f>VLOOKUP(D166,兵种!B:J,8,0)</f>
        <v>0.2</v>
      </c>
      <c r="AA166" s="37">
        <f>VLOOKUP(D166,兵种!B:J,9,0)</f>
        <v>0</v>
      </c>
      <c r="AB166" s="1">
        <f>SUM(S166,U166,W166)</f>
        <v>278</v>
      </c>
    </row>
    <row r="167" spans="2:28">
      <c r="B167" s="27"/>
      <c r="C167" s="16">
        <v>608</v>
      </c>
      <c r="D167" s="27">
        <v>2</v>
      </c>
      <c r="E167" s="27"/>
      <c r="F167" s="2" t="s">
        <v>607</v>
      </c>
      <c r="G167" s="4" t="str">
        <f>VLOOKUP(D167,兵种!B:F,2,0)</f>
        <v>亲卫队</v>
      </c>
      <c r="H167" s="4">
        <f>VLOOKUP(D167,兵种!B:F,3,0)</f>
        <v>1</v>
      </c>
      <c r="I167" s="4">
        <f>VLOOKUP(D167,兵种!B:F,4,0)</f>
        <v>1.1000000000000001</v>
      </c>
      <c r="J167" s="4">
        <f>VLOOKUP(D167,兵种!B:F,5,0)</f>
        <v>1</v>
      </c>
      <c r="K167" s="16" t="str">
        <f>VLOOKUP(E167,绝技!B:C,2,0)</f>
        <v>无</v>
      </c>
      <c r="L167" s="32">
        <v>73</v>
      </c>
      <c r="M167" s="32">
        <v>81</v>
      </c>
      <c r="N167" s="32">
        <v>57</v>
      </c>
      <c r="O167" s="35">
        <v>63</v>
      </c>
      <c r="P167" s="1">
        <f>SUM(L167:O167)</f>
        <v>274</v>
      </c>
      <c r="Q167" s="48">
        <v>1</v>
      </c>
      <c r="R167" s="1">
        <f>INT(Q167*(100+L167+M167*2)*H167)</f>
        <v>335</v>
      </c>
      <c r="S167" s="1">
        <f>INT(L167*Q167*1*I167)</f>
        <v>80</v>
      </c>
      <c r="T167" s="1">
        <f>INT(L167*Q167*0.7*J167)</f>
        <v>51</v>
      </c>
      <c r="U167" s="1">
        <f>INT(M167*Q167*1.5)</f>
        <v>121</v>
      </c>
      <c r="V167" s="1">
        <f>INT(M167*Q167*1)</f>
        <v>81</v>
      </c>
      <c r="W167" s="1">
        <f>INT(N167*Q167*1.2)</f>
        <v>68</v>
      </c>
      <c r="X167" s="1">
        <f>INT(N167*Q167*0.8)</f>
        <v>45</v>
      </c>
      <c r="Y167" s="37">
        <f>VLOOKUP(D167,兵种!B:J,7,0)</f>
        <v>0.05</v>
      </c>
      <c r="Z167" s="37">
        <f>VLOOKUP(D167,兵种!B:J,8,0)</f>
        <v>0.05</v>
      </c>
      <c r="AA167" s="37">
        <f>VLOOKUP(D167,兵种!B:J,9,0)</f>
        <v>0.1</v>
      </c>
      <c r="AB167" s="1">
        <f>SUM(S167,U167,W167)</f>
        <v>269</v>
      </c>
    </row>
    <row r="168" spans="2:28">
      <c r="B168" s="27"/>
      <c r="C168" s="16">
        <v>436</v>
      </c>
      <c r="D168" s="27">
        <v>4</v>
      </c>
      <c r="E168" s="27"/>
      <c r="F168" s="2" t="s">
        <v>436</v>
      </c>
      <c r="G168" s="4" t="str">
        <f>VLOOKUP(D168,兵种!B:F,2,0)</f>
        <v>弓弩手</v>
      </c>
      <c r="H168" s="4">
        <f>VLOOKUP(D168,兵种!B:F,3,0)</f>
        <v>0.9</v>
      </c>
      <c r="I168" s="4">
        <f>VLOOKUP(D168,兵种!B:F,4,0)</f>
        <v>1</v>
      </c>
      <c r="J168" s="4">
        <f>VLOOKUP(D168,兵种!B:F,5,0)</f>
        <v>1</v>
      </c>
      <c r="K168" s="16" t="str">
        <f>VLOOKUP(E168,绝技!B:C,2,0)</f>
        <v>无</v>
      </c>
      <c r="L168" s="32">
        <v>73</v>
      </c>
      <c r="M168" s="32">
        <v>81</v>
      </c>
      <c r="N168" s="32">
        <v>45</v>
      </c>
      <c r="O168" s="35">
        <v>37</v>
      </c>
      <c r="P168" s="1">
        <f>SUM(L168:O168)</f>
        <v>236</v>
      </c>
      <c r="Q168" s="48">
        <v>1</v>
      </c>
      <c r="R168" s="1">
        <f>INT(Q168*(100+L168+M168*2)*H168)</f>
        <v>301</v>
      </c>
      <c r="S168" s="1">
        <f>INT(L168*Q168*1*I168)</f>
        <v>73</v>
      </c>
      <c r="T168" s="1">
        <f>INT(L168*Q168*0.7*J168)</f>
        <v>51</v>
      </c>
      <c r="U168" s="1">
        <f>INT(M168*Q168*1.5)</f>
        <v>121</v>
      </c>
      <c r="V168" s="1">
        <f>INT(M168*Q168*1)</f>
        <v>81</v>
      </c>
      <c r="W168" s="1">
        <f>INT(N168*Q168*1.2)</f>
        <v>54</v>
      </c>
      <c r="X168" s="1">
        <f>INT(N168*Q168*0.8)</f>
        <v>36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0.2</v>
      </c>
      <c r="AB168" s="1">
        <f>SUM(S168,U168,W168)</f>
        <v>248</v>
      </c>
    </row>
    <row r="169" spans="2:28">
      <c r="B169" s="27"/>
      <c r="C169" s="16">
        <v>314</v>
      </c>
      <c r="D169" s="27">
        <v>4</v>
      </c>
      <c r="E169" s="27"/>
      <c r="F169" s="2" t="s">
        <v>316</v>
      </c>
      <c r="G169" s="4" t="str">
        <f>VLOOKUP(D169,兵种!B:F,2,0)</f>
        <v>弓弩手</v>
      </c>
      <c r="H169" s="4">
        <f>VLOOKUP(D169,兵种!B:F,3,0)</f>
        <v>0.9</v>
      </c>
      <c r="I169" s="4">
        <f>VLOOKUP(D169,兵种!B:F,4,0)</f>
        <v>1</v>
      </c>
      <c r="J169" s="4">
        <f>VLOOKUP(D169,兵种!B:F,5,0)</f>
        <v>1</v>
      </c>
      <c r="K169" s="16" t="str">
        <f>VLOOKUP(E169,绝技!B:C,2,0)</f>
        <v>无</v>
      </c>
      <c r="L169" s="32">
        <v>73</v>
      </c>
      <c r="M169" s="32">
        <v>71</v>
      </c>
      <c r="N169" s="32">
        <v>80</v>
      </c>
      <c r="O169" s="35">
        <v>62</v>
      </c>
      <c r="P169" s="1">
        <f>SUM(L169:O169)</f>
        <v>286</v>
      </c>
      <c r="Q169" s="48">
        <v>1</v>
      </c>
      <c r="R169" s="1">
        <f>INT(Q169*(100+L169+M169*2)*H169)</f>
        <v>283</v>
      </c>
      <c r="S169" s="1">
        <f>INT(L169*Q169*1*I169)</f>
        <v>73</v>
      </c>
      <c r="T169" s="1">
        <f>INT(L169*Q169*0.7*J169)</f>
        <v>51</v>
      </c>
      <c r="U169" s="1">
        <f>INT(M169*Q169*1.5)</f>
        <v>106</v>
      </c>
      <c r="V169" s="1">
        <f>INT(M169*Q169*1)</f>
        <v>71</v>
      </c>
      <c r="W169" s="1">
        <f>INT(N169*Q169*1.2)</f>
        <v>96</v>
      </c>
      <c r="X169" s="1">
        <f>INT(N169*Q169*0.8)</f>
        <v>64</v>
      </c>
      <c r="Y169" s="37">
        <f>VLOOKUP(D169,兵种!B:J,7,0)</f>
        <v>0</v>
      </c>
      <c r="Z169" s="37">
        <f>VLOOKUP(D169,兵种!B:J,8,0)</f>
        <v>0</v>
      </c>
      <c r="AA169" s="37">
        <f>VLOOKUP(D169,兵种!B:J,9,0)</f>
        <v>0.2</v>
      </c>
      <c r="AB169" s="1">
        <f>SUM(S169,U169,W169)</f>
        <v>275</v>
      </c>
    </row>
    <row r="170" spans="2:28">
      <c r="B170" s="27"/>
      <c r="C170" s="16">
        <v>486</v>
      </c>
      <c r="D170" s="27">
        <v>3</v>
      </c>
      <c r="E170" s="27"/>
      <c r="F170" s="2" t="s">
        <v>486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32">
        <v>73</v>
      </c>
      <c r="M170" s="32">
        <v>52</v>
      </c>
      <c r="N170" s="32">
        <v>81</v>
      </c>
      <c r="O170" s="35">
        <v>85</v>
      </c>
      <c r="P170" s="1">
        <f>SUM(L170:O170)</f>
        <v>291</v>
      </c>
      <c r="Q170" s="48">
        <v>1</v>
      </c>
      <c r="R170" s="1">
        <f>INT(Q170*(100+L170+M170*2)*H170)</f>
        <v>277</v>
      </c>
      <c r="S170" s="1">
        <f>INT(L170*Q170*1*I170)</f>
        <v>80</v>
      </c>
      <c r="T170" s="1">
        <f>INT(L170*Q170*0.7*J170)</f>
        <v>40</v>
      </c>
      <c r="U170" s="1">
        <f>INT(M170*Q170*1.5)</f>
        <v>78</v>
      </c>
      <c r="V170" s="1">
        <f>INT(M170*Q170*1)</f>
        <v>52</v>
      </c>
      <c r="W170" s="1">
        <f>INT(N170*Q170*1.2)</f>
        <v>97</v>
      </c>
      <c r="X170" s="1">
        <f>INT(N170*Q170*0.8)</f>
        <v>64</v>
      </c>
      <c r="Y170" s="37">
        <f>VLOOKUP(D170,兵种!B:J,7,0)</f>
        <v>0.05</v>
      </c>
      <c r="Z170" s="37">
        <f>VLOOKUP(D170,兵种!B:J,8,0)</f>
        <v>0</v>
      </c>
      <c r="AA170" s="37">
        <f>VLOOKUP(D170,兵种!B:J,9,0)</f>
        <v>0.15</v>
      </c>
      <c r="AB170" s="1">
        <f>SUM(S170,U170,W170)</f>
        <v>255</v>
      </c>
    </row>
    <row r="171" spans="2:28">
      <c r="B171" s="27"/>
      <c r="C171" s="16">
        <v>648</v>
      </c>
      <c r="D171" s="27">
        <v>2</v>
      </c>
      <c r="E171" s="27"/>
      <c r="F171" s="2" t="s">
        <v>646</v>
      </c>
      <c r="G171" s="4" t="str">
        <f>VLOOKUP(D171,兵种!B:F,2,0)</f>
        <v>亲卫队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1</v>
      </c>
      <c r="K171" s="16" t="str">
        <f>VLOOKUP(E171,绝技!B:C,2,0)</f>
        <v>无</v>
      </c>
      <c r="L171" s="32">
        <v>73</v>
      </c>
      <c r="M171" s="32">
        <v>40</v>
      </c>
      <c r="N171" s="32">
        <v>73</v>
      </c>
      <c r="O171" s="35">
        <v>87</v>
      </c>
      <c r="P171" s="1">
        <f>SUM(L171:O171)</f>
        <v>273</v>
      </c>
      <c r="Q171" s="48">
        <v>1</v>
      </c>
      <c r="R171" s="1">
        <f>INT(Q171*(100+L171+M171*2)*H171)</f>
        <v>253</v>
      </c>
      <c r="S171" s="1">
        <f>INT(L171*Q171*1*I171)</f>
        <v>80</v>
      </c>
      <c r="T171" s="1">
        <f>INT(L171*Q171*0.7*J171)</f>
        <v>51</v>
      </c>
      <c r="U171" s="1">
        <f>INT(M171*Q171*1.5)</f>
        <v>60</v>
      </c>
      <c r="V171" s="1">
        <f>INT(M171*Q171*1)</f>
        <v>40</v>
      </c>
      <c r="W171" s="1">
        <f>INT(N171*Q171*1.2)</f>
        <v>87</v>
      </c>
      <c r="X171" s="1">
        <f>INT(N171*Q171*0.8)</f>
        <v>58</v>
      </c>
      <c r="Y171" s="37">
        <f>VLOOKUP(D171,兵种!B:J,7,0)</f>
        <v>0.05</v>
      </c>
      <c r="Z171" s="37">
        <f>VLOOKUP(D171,兵种!B:J,8,0)</f>
        <v>0.05</v>
      </c>
      <c r="AA171" s="37">
        <f>VLOOKUP(D171,兵种!B:J,9,0)</f>
        <v>0.1</v>
      </c>
      <c r="AB171" s="1">
        <f>SUM(S171,U171,W171)</f>
        <v>227</v>
      </c>
    </row>
    <row r="172" spans="2:28">
      <c r="B172" s="27"/>
      <c r="C172" s="16">
        <v>645</v>
      </c>
      <c r="D172" s="27"/>
      <c r="E172" s="27"/>
      <c r="F172" s="2" t="s">
        <v>643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73</v>
      </c>
      <c r="M172" s="32">
        <v>76</v>
      </c>
      <c r="N172" s="32">
        <v>64</v>
      </c>
      <c r="O172" s="35">
        <v>49</v>
      </c>
      <c r="P172" s="1">
        <f>SUM(L172:O172)</f>
        <v>262</v>
      </c>
      <c r="Q172" s="48">
        <v>1</v>
      </c>
      <c r="R172" s="1">
        <f>INT(Q172*(100+L172+M172*2)*H172)</f>
        <v>227</v>
      </c>
      <c r="S172" s="1">
        <f>INT(L172*Q172*1*I172)</f>
        <v>51</v>
      </c>
      <c r="T172" s="1">
        <f>INT(L172*Q172*0.7*J172)</f>
        <v>35</v>
      </c>
      <c r="U172" s="1">
        <f>INT(M172*Q172*1.5)</f>
        <v>114</v>
      </c>
      <c r="V172" s="1">
        <f>INT(M172*Q172*1)</f>
        <v>76</v>
      </c>
      <c r="W172" s="1">
        <f>INT(N172*Q172*1.2)</f>
        <v>76</v>
      </c>
      <c r="X172" s="1">
        <f>INT(N172*Q172*0.8)</f>
        <v>51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</v>
      </c>
      <c r="AB172" s="1">
        <f>SUM(S172,U172,W172)</f>
        <v>241</v>
      </c>
    </row>
    <row r="173" spans="2:28">
      <c r="B173" s="27"/>
      <c r="C173" s="16">
        <v>70</v>
      </c>
      <c r="D173" s="27"/>
      <c r="E173" s="27"/>
      <c r="F173" s="2" t="s">
        <v>72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73</v>
      </c>
      <c r="M173" s="32">
        <v>75</v>
      </c>
      <c r="N173" s="32">
        <v>43</v>
      </c>
      <c r="O173" s="35">
        <v>41</v>
      </c>
      <c r="P173" s="1">
        <f>SUM(L173:O173)</f>
        <v>232</v>
      </c>
      <c r="Q173" s="48">
        <v>1</v>
      </c>
      <c r="R173" s="1">
        <f>INT(Q173*(100+L173+M173*2)*H173)</f>
        <v>226</v>
      </c>
      <c r="S173" s="1">
        <f>INT(L173*Q173*1*I173)</f>
        <v>51</v>
      </c>
      <c r="T173" s="1">
        <f>INT(L173*Q173*0.7*J173)</f>
        <v>35</v>
      </c>
      <c r="U173" s="1">
        <f>INT(M173*Q173*1.5)</f>
        <v>112</v>
      </c>
      <c r="V173" s="1">
        <f>INT(M173*Q173*1)</f>
        <v>75</v>
      </c>
      <c r="W173" s="1">
        <f>INT(N173*Q173*1.2)</f>
        <v>51</v>
      </c>
      <c r="X173" s="1">
        <f>INT(N173*Q173*0.8)</f>
        <v>34</v>
      </c>
      <c r="Y173" s="37">
        <f>VLOOKUP(D173,兵种!B:J,7,0)</f>
        <v>0</v>
      </c>
      <c r="Z173" s="37">
        <f>VLOOKUP(D173,兵种!B:J,8,0)</f>
        <v>0</v>
      </c>
      <c r="AA173" s="37">
        <f>VLOOKUP(D173,兵种!B:J,9,0)</f>
        <v>0</v>
      </c>
      <c r="AB173" s="1">
        <f>SUM(S173,U173,W173)</f>
        <v>214</v>
      </c>
    </row>
    <row r="174" spans="2:28">
      <c r="B174" s="27"/>
      <c r="C174" s="16">
        <v>75</v>
      </c>
      <c r="D174" s="27"/>
      <c r="E174" s="27"/>
      <c r="F174" s="2" t="s">
        <v>77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73</v>
      </c>
      <c r="M174" s="32">
        <v>69</v>
      </c>
      <c r="N174" s="32">
        <v>69</v>
      </c>
      <c r="O174" s="35">
        <v>74</v>
      </c>
      <c r="P174" s="1">
        <f>SUM(L174:O174)</f>
        <v>285</v>
      </c>
      <c r="Q174" s="48">
        <v>1</v>
      </c>
      <c r="R174" s="1">
        <f>INT(Q174*(100+L174+M174*2)*H174)</f>
        <v>217</v>
      </c>
      <c r="S174" s="1">
        <f>INT(L174*Q174*1*I174)</f>
        <v>51</v>
      </c>
      <c r="T174" s="1">
        <f>INT(L174*Q174*0.7*J174)</f>
        <v>35</v>
      </c>
      <c r="U174" s="1">
        <f>INT(M174*Q174*1.5)</f>
        <v>103</v>
      </c>
      <c r="V174" s="1">
        <f>INT(M174*Q174*1)</f>
        <v>69</v>
      </c>
      <c r="W174" s="1">
        <f>INT(N174*Q174*1.2)</f>
        <v>82</v>
      </c>
      <c r="X174" s="1">
        <f>INT(N174*Q174*0.8)</f>
        <v>55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>SUM(S174,U174,W174)</f>
        <v>236</v>
      </c>
    </row>
    <row r="175" spans="2:28">
      <c r="B175" s="27"/>
      <c r="C175" s="16">
        <v>183</v>
      </c>
      <c r="D175" s="27"/>
      <c r="E175" s="27"/>
      <c r="F175" s="2" t="s">
        <v>185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73</v>
      </c>
      <c r="M175" s="32">
        <v>69</v>
      </c>
      <c r="N175" s="32">
        <v>64</v>
      </c>
      <c r="O175" s="35">
        <v>62</v>
      </c>
      <c r="P175" s="1">
        <f>SUM(L175:O175)</f>
        <v>268</v>
      </c>
      <c r="Q175" s="48">
        <v>1</v>
      </c>
      <c r="R175" s="1">
        <f>INT(Q175*(100+L175+M175*2)*H175)</f>
        <v>217</v>
      </c>
      <c r="S175" s="1">
        <f>INT(L175*Q175*1*I175)</f>
        <v>51</v>
      </c>
      <c r="T175" s="1">
        <f>INT(L175*Q175*0.7*J175)</f>
        <v>35</v>
      </c>
      <c r="U175" s="1">
        <f>INT(M175*Q175*1.5)</f>
        <v>103</v>
      </c>
      <c r="V175" s="1">
        <f>INT(M175*Q175*1)</f>
        <v>69</v>
      </c>
      <c r="W175" s="1">
        <f>INT(N175*Q175*1.2)</f>
        <v>76</v>
      </c>
      <c r="X175" s="1">
        <f>INT(N175*Q175*0.8)</f>
        <v>51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>SUM(S175,U175,W175)</f>
        <v>230</v>
      </c>
    </row>
    <row r="176" spans="2:28">
      <c r="B176" s="27"/>
      <c r="C176" s="16">
        <v>213</v>
      </c>
      <c r="D176" s="27"/>
      <c r="E176" s="27"/>
      <c r="F176" s="2" t="s">
        <v>215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73</v>
      </c>
      <c r="M176" s="32">
        <v>67</v>
      </c>
      <c r="N176" s="32">
        <v>72</v>
      </c>
      <c r="O176" s="35">
        <v>65</v>
      </c>
      <c r="P176" s="1">
        <f>SUM(L176:O176)</f>
        <v>277</v>
      </c>
      <c r="Q176" s="48">
        <v>1</v>
      </c>
      <c r="R176" s="1">
        <f>INT(Q176*(100+L176+M176*2)*H176)</f>
        <v>214</v>
      </c>
      <c r="S176" s="1">
        <f>INT(L176*Q176*1*I176)</f>
        <v>51</v>
      </c>
      <c r="T176" s="1">
        <f>INT(L176*Q176*0.7*J176)</f>
        <v>35</v>
      </c>
      <c r="U176" s="1">
        <f>INT(M176*Q176*1.5)</f>
        <v>100</v>
      </c>
      <c r="V176" s="1">
        <f>INT(M176*Q176*1)</f>
        <v>67</v>
      </c>
      <c r="W176" s="1">
        <f>INT(N176*Q176*1.2)</f>
        <v>86</v>
      </c>
      <c r="X176" s="1">
        <f>INT(N176*Q176*0.8)</f>
        <v>57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>SUM(S176,U176,W176)</f>
        <v>237</v>
      </c>
    </row>
    <row r="177" spans="2:28">
      <c r="B177" s="27"/>
      <c r="C177" s="16">
        <v>659</v>
      </c>
      <c r="D177" s="27"/>
      <c r="E177" s="27"/>
      <c r="F177" s="2" t="s">
        <v>657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73</v>
      </c>
      <c r="M177" s="32">
        <v>63</v>
      </c>
      <c r="N177" s="32">
        <v>74</v>
      </c>
      <c r="O177" s="35">
        <v>75</v>
      </c>
      <c r="P177" s="1">
        <f>SUM(L177:O177)</f>
        <v>285</v>
      </c>
      <c r="Q177" s="48">
        <v>1</v>
      </c>
      <c r="R177" s="1">
        <f>INT(Q177*(100+L177+M177*2)*H177)</f>
        <v>209</v>
      </c>
      <c r="S177" s="1">
        <f>INT(L177*Q177*1*I177)</f>
        <v>51</v>
      </c>
      <c r="T177" s="1">
        <f>INT(L177*Q177*0.7*J177)</f>
        <v>35</v>
      </c>
      <c r="U177" s="1">
        <f>INT(M177*Q177*1.5)</f>
        <v>94</v>
      </c>
      <c r="V177" s="1">
        <f>INT(M177*Q177*1)</f>
        <v>63</v>
      </c>
      <c r="W177" s="1">
        <f>INT(N177*Q177*1.2)</f>
        <v>88</v>
      </c>
      <c r="X177" s="1">
        <f>INT(N177*Q177*0.8)</f>
        <v>59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>SUM(S177,U177,W177)</f>
        <v>233</v>
      </c>
    </row>
    <row r="178" spans="2:28">
      <c r="B178" s="27"/>
      <c r="C178" s="16">
        <v>259</v>
      </c>
      <c r="D178" s="27">
        <v>4</v>
      </c>
      <c r="E178" s="27"/>
      <c r="F178" s="2" t="s">
        <v>261</v>
      </c>
      <c r="G178" s="4" t="str">
        <f>VLOOKUP(D178,兵种!B:F,2,0)</f>
        <v>弓弩手</v>
      </c>
      <c r="H178" s="4">
        <f>VLOOKUP(D178,兵种!B:F,3,0)</f>
        <v>0.9</v>
      </c>
      <c r="I178" s="4">
        <f>VLOOKUP(D178,兵种!B:F,4,0)</f>
        <v>1</v>
      </c>
      <c r="J178" s="4">
        <f>VLOOKUP(D178,兵种!B:F,5,0)</f>
        <v>1</v>
      </c>
      <c r="K178" s="16" t="str">
        <f>VLOOKUP(E178,绝技!B:C,2,0)</f>
        <v>无</v>
      </c>
      <c r="L178" s="32">
        <v>73</v>
      </c>
      <c r="M178" s="32">
        <v>26</v>
      </c>
      <c r="N178" s="32">
        <v>94</v>
      </c>
      <c r="O178" s="35">
        <v>88</v>
      </c>
      <c r="P178" s="1">
        <f>SUM(L178:O178)</f>
        <v>281</v>
      </c>
      <c r="Q178" s="48">
        <v>1</v>
      </c>
      <c r="R178" s="1">
        <f>INT(Q178*(100+L178+M178*2)*H178)</f>
        <v>202</v>
      </c>
      <c r="S178" s="1">
        <f>INT(L178*Q178*1*I178)</f>
        <v>73</v>
      </c>
      <c r="T178" s="1">
        <f>INT(L178*Q178*0.7*J178)</f>
        <v>51</v>
      </c>
      <c r="U178" s="1">
        <f>INT(M178*Q178*1.5)</f>
        <v>39</v>
      </c>
      <c r="V178" s="1">
        <f>INT(M178*Q178*1)</f>
        <v>26</v>
      </c>
      <c r="W178" s="1">
        <f>INT(N178*Q178*1.2)</f>
        <v>112</v>
      </c>
      <c r="X178" s="1">
        <f>INT(N178*Q178*0.8)</f>
        <v>75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0.2</v>
      </c>
      <c r="AB178" s="1">
        <f>SUM(S178,U178,W178)</f>
        <v>224</v>
      </c>
    </row>
    <row r="179" spans="2:28">
      <c r="B179" s="27"/>
      <c r="C179" s="16">
        <v>231</v>
      </c>
      <c r="D179" s="27"/>
      <c r="E179" s="27"/>
      <c r="F179" s="2" t="s">
        <v>233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73</v>
      </c>
      <c r="M179" s="32">
        <v>58</v>
      </c>
      <c r="N179" s="32">
        <v>78</v>
      </c>
      <c r="O179" s="35">
        <v>65</v>
      </c>
      <c r="P179" s="1">
        <f>SUM(L179:O179)</f>
        <v>274</v>
      </c>
      <c r="Q179" s="48">
        <v>1</v>
      </c>
      <c r="R179" s="1">
        <f>INT(Q179*(100+L179+M179*2)*H179)</f>
        <v>202</v>
      </c>
      <c r="S179" s="1">
        <f>INT(L179*Q179*1*I179)</f>
        <v>51</v>
      </c>
      <c r="T179" s="1">
        <f>INT(L179*Q179*0.7*J179)</f>
        <v>35</v>
      </c>
      <c r="U179" s="1">
        <f>INT(M179*Q179*1.5)</f>
        <v>87</v>
      </c>
      <c r="V179" s="1">
        <f>INT(M179*Q179*1)</f>
        <v>58</v>
      </c>
      <c r="W179" s="1">
        <f>INT(N179*Q179*1.2)</f>
        <v>93</v>
      </c>
      <c r="X179" s="1">
        <f>INT(N179*Q179*0.8)</f>
        <v>62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>SUM(S179,U179,W179)</f>
        <v>231</v>
      </c>
    </row>
    <row r="180" spans="2:28">
      <c r="B180" s="27"/>
      <c r="C180" s="16">
        <v>427</v>
      </c>
      <c r="D180" s="27"/>
      <c r="E180" s="27"/>
      <c r="F180" s="2" t="s">
        <v>428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73</v>
      </c>
      <c r="M180" s="32">
        <v>54</v>
      </c>
      <c r="N180" s="32">
        <v>75</v>
      </c>
      <c r="O180" s="35">
        <v>66</v>
      </c>
      <c r="P180" s="1">
        <f>SUM(L180:O180)</f>
        <v>268</v>
      </c>
      <c r="Q180" s="48">
        <v>1</v>
      </c>
      <c r="R180" s="1">
        <f>INT(Q180*(100+L180+M180*2)*H180)</f>
        <v>196</v>
      </c>
      <c r="S180" s="1">
        <f>INT(L180*Q180*1*I180)</f>
        <v>51</v>
      </c>
      <c r="T180" s="1">
        <f>INT(L180*Q180*0.7*J180)</f>
        <v>35</v>
      </c>
      <c r="U180" s="1">
        <f>INT(M180*Q180*1.5)</f>
        <v>81</v>
      </c>
      <c r="V180" s="1">
        <f>INT(M180*Q180*1)</f>
        <v>54</v>
      </c>
      <c r="W180" s="1">
        <f>INT(N180*Q180*1.2)</f>
        <v>90</v>
      </c>
      <c r="X180" s="1">
        <f>INT(N180*Q180*0.8)</f>
        <v>60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>SUM(S180,U180,W180)</f>
        <v>222</v>
      </c>
    </row>
    <row r="181" spans="2:28">
      <c r="B181" s="27"/>
      <c r="C181" s="16">
        <v>201</v>
      </c>
      <c r="D181" s="27"/>
      <c r="E181" s="27"/>
      <c r="F181" s="2" t="s">
        <v>203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73</v>
      </c>
      <c r="M181" s="32">
        <v>46</v>
      </c>
      <c r="N181" s="32">
        <v>74</v>
      </c>
      <c r="O181" s="35">
        <v>77</v>
      </c>
      <c r="P181" s="1">
        <f>SUM(L181:O181)</f>
        <v>270</v>
      </c>
      <c r="Q181" s="48">
        <v>1</v>
      </c>
      <c r="R181" s="1">
        <f>INT(Q181*(100+L181+M181*2)*H181)</f>
        <v>185</v>
      </c>
      <c r="S181" s="1">
        <f>INT(L181*Q181*1*I181)</f>
        <v>51</v>
      </c>
      <c r="T181" s="1">
        <f>INT(L181*Q181*0.7*J181)</f>
        <v>35</v>
      </c>
      <c r="U181" s="1">
        <f>INT(M181*Q181*1.5)</f>
        <v>69</v>
      </c>
      <c r="V181" s="1">
        <f>INT(M181*Q181*1)</f>
        <v>46</v>
      </c>
      <c r="W181" s="1">
        <f>INT(N181*Q181*1.2)</f>
        <v>88</v>
      </c>
      <c r="X181" s="1">
        <f>INT(N181*Q181*0.8)</f>
        <v>59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>SUM(S181,U181,W181)</f>
        <v>208</v>
      </c>
    </row>
    <row r="182" spans="2:28">
      <c r="B182" s="27"/>
      <c r="C182" s="16">
        <v>488</v>
      </c>
      <c r="D182" s="27">
        <v>1</v>
      </c>
      <c r="E182" s="27"/>
      <c r="F182" s="2" t="s">
        <v>488</v>
      </c>
      <c r="G182" s="4" t="str">
        <f>VLOOKUP(D182,兵种!B:F,2,0)</f>
        <v>近卫军</v>
      </c>
      <c r="H182" s="4">
        <f>VLOOKUP(D182,兵种!B:F,3,0)</f>
        <v>1.1000000000000001</v>
      </c>
      <c r="I182" s="4">
        <f>VLOOKUP(D182,兵种!B:F,4,0)</f>
        <v>0.9</v>
      </c>
      <c r="J182" s="4">
        <f>VLOOKUP(D182,兵种!B:F,5,0)</f>
        <v>1.1000000000000001</v>
      </c>
      <c r="K182" s="16" t="str">
        <f>VLOOKUP(E182,绝技!B:C,2,0)</f>
        <v>无</v>
      </c>
      <c r="L182" s="32">
        <v>72</v>
      </c>
      <c r="M182" s="32">
        <v>85</v>
      </c>
      <c r="N182" s="32">
        <v>50</v>
      </c>
      <c r="O182" s="35">
        <v>48</v>
      </c>
      <c r="P182" s="1">
        <f>SUM(L182:O182)</f>
        <v>255</v>
      </c>
      <c r="Q182" s="48">
        <v>1</v>
      </c>
      <c r="R182" s="1">
        <f>INT(Q182*(100+L182+M182*2)*H182)</f>
        <v>376</v>
      </c>
      <c r="S182" s="1">
        <f>INT(L182*Q182*1*I182)</f>
        <v>64</v>
      </c>
      <c r="T182" s="1">
        <f>INT(L182*Q182*0.7*J182)</f>
        <v>55</v>
      </c>
      <c r="U182" s="1">
        <f>INT(M182*Q182*1.5)</f>
        <v>127</v>
      </c>
      <c r="V182" s="1">
        <f>INT(M182*Q182*1)</f>
        <v>85</v>
      </c>
      <c r="W182" s="1">
        <f>INT(N182*Q182*1.2)</f>
        <v>60</v>
      </c>
      <c r="X182" s="1">
        <f>INT(N182*Q182*0.8)</f>
        <v>40</v>
      </c>
      <c r="Y182" s="37">
        <f>VLOOKUP(D182,兵种!B:J,7,0)</f>
        <v>0</v>
      </c>
      <c r="Z182" s="37">
        <f>VLOOKUP(D182,兵种!B:J,8,0)</f>
        <v>0.2</v>
      </c>
      <c r="AA182" s="37">
        <f>VLOOKUP(D182,兵种!B:J,9,0)</f>
        <v>0</v>
      </c>
      <c r="AB182" s="1">
        <f>SUM(S182,U182,W182)</f>
        <v>251</v>
      </c>
    </row>
    <row r="183" spans="2:28">
      <c r="B183" s="27"/>
      <c r="C183" s="16">
        <v>375</v>
      </c>
      <c r="D183" s="27">
        <v>3</v>
      </c>
      <c r="E183" s="27"/>
      <c r="F183" s="2" t="s">
        <v>376</v>
      </c>
      <c r="G183" s="4" t="str">
        <f>VLOOKUP(D183,兵种!B:F,2,0)</f>
        <v>战弓骑</v>
      </c>
      <c r="H183" s="4">
        <f>VLOOKUP(D183,兵种!B:F,3,0)</f>
        <v>1</v>
      </c>
      <c r="I183" s="4">
        <f>VLOOKUP(D183,兵种!B:F,4,0)</f>
        <v>1.1000000000000001</v>
      </c>
      <c r="J183" s="4">
        <f>VLOOKUP(D183,兵种!B:F,5,0)</f>
        <v>0.8</v>
      </c>
      <c r="K183" s="16" t="str">
        <f>VLOOKUP(E183,绝技!B:C,2,0)</f>
        <v>无</v>
      </c>
      <c r="L183" s="32">
        <v>72</v>
      </c>
      <c r="M183" s="32">
        <v>86</v>
      </c>
      <c r="N183" s="32">
        <v>67</v>
      </c>
      <c r="O183" s="35">
        <v>63</v>
      </c>
      <c r="P183" s="1">
        <f>SUM(L183:O183)</f>
        <v>288</v>
      </c>
      <c r="Q183" s="48">
        <v>1</v>
      </c>
      <c r="R183" s="1">
        <f>INT(Q183*(100+L183+M183*2)*H183)</f>
        <v>344</v>
      </c>
      <c r="S183" s="1">
        <f>INT(L183*Q183*1*I183)</f>
        <v>79</v>
      </c>
      <c r="T183" s="1">
        <f>INT(L183*Q183*0.7*J183)</f>
        <v>40</v>
      </c>
      <c r="U183" s="1">
        <f>INT(M183*Q183*1.5)</f>
        <v>129</v>
      </c>
      <c r="V183" s="1">
        <f>INT(M183*Q183*1)</f>
        <v>86</v>
      </c>
      <c r="W183" s="1">
        <f>INT(N183*Q183*1.2)</f>
        <v>80</v>
      </c>
      <c r="X183" s="1">
        <f>INT(N183*Q183*0.8)</f>
        <v>53</v>
      </c>
      <c r="Y183" s="37">
        <f>VLOOKUP(D183,兵种!B:J,7,0)</f>
        <v>0.05</v>
      </c>
      <c r="Z183" s="37">
        <f>VLOOKUP(D183,兵种!B:J,8,0)</f>
        <v>0</v>
      </c>
      <c r="AA183" s="37">
        <f>VLOOKUP(D183,兵种!B:J,9,0)</f>
        <v>0.15</v>
      </c>
      <c r="AB183" s="1">
        <f>SUM(S183,U183,W183)</f>
        <v>288</v>
      </c>
    </row>
    <row r="184" spans="2:28">
      <c r="B184" s="27"/>
      <c r="C184" s="16">
        <v>554</v>
      </c>
      <c r="D184" s="27">
        <v>2</v>
      </c>
      <c r="E184" s="27"/>
      <c r="F184" s="2" t="s">
        <v>553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32">
        <v>72</v>
      </c>
      <c r="M184" s="32">
        <v>83</v>
      </c>
      <c r="N184" s="32">
        <v>56</v>
      </c>
      <c r="O184" s="35">
        <v>36</v>
      </c>
      <c r="P184" s="1">
        <f>SUM(L184:O184)</f>
        <v>247</v>
      </c>
      <c r="Q184" s="48">
        <v>1</v>
      </c>
      <c r="R184" s="1">
        <f>INT(Q184*(100+L184+M184*2)*H184)</f>
        <v>338</v>
      </c>
      <c r="S184" s="1">
        <f>INT(L184*Q184*1*I184)</f>
        <v>79</v>
      </c>
      <c r="T184" s="1">
        <f>INT(L184*Q184*0.7*J184)</f>
        <v>50</v>
      </c>
      <c r="U184" s="1">
        <f>INT(M184*Q184*1.5)</f>
        <v>124</v>
      </c>
      <c r="V184" s="1">
        <f>INT(M184*Q184*1)</f>
        <v>83</v>
      </c>
      <c r="W184" s="1">
        <f>INT(N184*Q184*1.2)</f>
        <v>67</v>
      </c>
      <c r="X184" s="1">
        <f>INT(N184*Q184*0.8)</f>
        <v>44</v>
      </c>
      <c r="Y184" s="37">
        <f>VLOOKUP(D184,兵种!B:J,7,0)</f>
        <v>0.05</v>
      </c>
      <c r="Z184" s="37">
        <f>VLOOKUP(D184,兵种!B:J,8,0)</f>
        <v>0.05</v>
      </c>
      <c r="AA184" s="37">
        <f>VLOOKUP(D184,兵种!B:J,9,0)</f>
        <v>0.1</v>
      </c>
      <c r="AB184" s="1">
        <f>SUM(S184,U184,W184)</f>
        <v>270</v>
      </c>
    </row>
    <row r="185" spans="2:28">
      <c r="B185" s="27"/>
      <c r="C185" s="16">
        <v>207</v>
      </c>
      <c r="D185" s="27">
        <v>5</v>
      </c>
      <c r="E185" s="27"/>
      <c r="F185" s="2" t="s">
        <v>209</v>
      </c>
      <c r="G185" s="4" t="str">
        <f>VLOOKUP(D185,兵种!B:F,2,0)</f>
        <v>霹雳车</v>
      </c>
      <c r="H185" s="4">
        <f>VLOOKUP(D185,兵种!B:F,3,0)</f>
        <v>0.9</v>
      </c>
      <c r="I185" s="4">
        <f>VLOOKUP(D185,兵种!B:F,4,0)</f>
        <v>1</v>
      </c>
      <c r="J185" s="4">
        <f>VLOOKUP(D185,兵种!B:F,5,0)</f>
        <v>0.8</v>
      </c>
      <c r="K185" s="16" t="str">
        <f>VLOOKUP(E185,绝技!B:C,2,0)</f>
        <v>无</v>
      </c>
      <c r="L185" s="32">
        <v>72</v>
      </c>
      <c r="M185" s="32">
        <v>86</v>
      </c>
      <c r="N185" s="32">
        <v>1</v>
      </c>
      <c r="O185" s="35">
        <v>3</v>
      </c>
      <c r="P185" s="1">
        <f>SUM(L185:O185)</f>
        <v>162</v>
      </c>
      <c r="Q185" s="48">
        <v>1</v>
      </c>
      <c r="R185" s="1">
        <f>INT(Q185*(100+L185+M185*2)*H185)</f>
        <v>309</v>
      </c>
      <c r="S185" s="1">
        <f>INT(L185*Q185*1*I185)</f>
        <v>72</v>
      </c>
      <c r="T185" s="1">
        <f>INT(L185*Q185*0.7*J185)</f>
        <v>40</v>
      </c>
      <c r="U185" s="1">
        <f>INT(M185*Q185*1.5)</f>
        <v>129</v>
      </c>
      <c r="V185" s="1">
        <f>INT(M185*Q185*1)</f>
        <v>86</v>
      </c>
      <c r="W185" s="1">
        <f>INT(N185*Q185*1.2)</f>
        <v>1</v>
      </c>
      <c r="X185" s="1">
        <f>INT(N185*Q185*0.8)</f>
        <v>0</v>
      </c>
      <c r="Y185" s="37">
        <f>VLOOKUP(D185,兵种!B:J,7,0)</f>
        <v>0.15</v>
      </c>
      <c r="Z185" s="37">
        <f>VLOOKUP(D185,兵种!B:J,8,0)</f>
        <v>0</v>
      </c>
      <c r="AA185" s="37">
        <f>VLOOKUP(D185,兵种!B:J,9,0)</f>
        <v>0.05</v>
      </c>
      <c r="AB185" s="1">
        <f>SUM(S185,U185,W185)</f>
        <v>202</v>
      </c>
    </row>
    <row r="186" spans="2:28">
      <c r="B186" s="27"/>
      <c r="C186" s="16">
        <v>494</v>
      </c>
      <c r="D186" s="27">
        <v>5</v>
      </c>
      <c r="E186" s="27"/>
      <c r="F186" s="2" t="s">
        <v>494</v>
      </c>
      <c r="G186" s="4" t="str">
        <f>VLOOKUP(D186,兵种!B:F,2,0)</f>
        <v>霹雳车</v>
      </c>
      <c r="H186" s="4">
        <f>VLOOKUP(D186,兵种!B:F,3,0)</f>
        <v>0.9</v>
      </c>
      <c r="I186" s="4">
        <f>VLOOKUP(D186,兵种!B:F,4,0)</f>
        <v>1</v>
      </c>
      <c r="J186" s="4">
        <f>VLOOKUP(D186,兵种!B:F,5,0)</f>
        <v>0.8</v>
      </c>
      <c r="K186" s="16" t="str">
        <f>VLOOKUP(E186,绝技!B:C,2,0)</f>
        <v>无</v>
      </c>
      <c r="L186" s="32">
        <v>72</v>
      </c>
      <c r="M186" s="32">
        <v>85</v>
      </c>
      <c r="N186" s="32">
        <v>69</v>
      </c>
      <c r="O186" s="35">
        <v>55</v>
      </c>
      <c r="P186" s="1">
        <f>SUM(L186:O186)</f>
        <v>281</v>
      </c>
      <c r="Q186" s="48">
        <v>1</v>
      </c>
      <c r="R186" s="1">
        <f>INT(Q186*(100+L186+M186*2)*H186)</f>
        <v>307</v>
      </c>
      <c r="S186" s="1">
        <f>INT(L186*Q186*1*I186)</f>
        <v>72</v>
      </c>
      <c r="T186" s="1">
        <f>INT(L186*Q186*0.7*J186)</f>
        <v>40</v>
      </c>
      <c r="U186" s="1">
        <f>INT(M186*Q186*1.5)</f>
        <v>127</v>
      </c>
      <c r="V186" s="1">
        <f>INT(M186*Q186*1)</f>
        <v>85</v>
      </c>
      <c r="W186" s="1">
        <f>INT(N186*Q186*1.2)</f>
        <v>82</v>
      </c>
      <c r="X186" s="1">
        <f>INT(N186*Q186*0.8)</f>
        <v>55</v>
      </c>
      <c r="Y186" s="37">
        <f>VLOOKUP(D186,兵种!B:J,7,0)</f>
        <v>0.15</v>
      </c>
      <c r="Z186" s="37">
        <f>VLOOKUP(D186,兵种!B:J,8,0)</f>
        <v>0</v>
      </c>
      <c r="AA186" s="37">
        <f>VLOOKUP(D186,兵种!B:J,9,0)</f>
        <v>0.05</v>
      </c>
      <c r="AB186" s="1">
        <f>SUM(S186,U186,W186)</f>
        <v>281</v>
      </c>
    </row>
    <row r="187" spans="2:28">
      <c r="B187" s="27"/>
      <c r="C187" s="16">
        <v>14</v>
      </c>
      <c r="D187" s="27">
        <v>4</v>
      </c>
      <c r="E187" s="27"/>
      <c r="F187" s="2" t="s">
        <v>16</v>
      </c>
      <c r="G187" s="4" t="str">
        <f>VLOOKUP(D187,兵种!B:F,2,0)</f>
        <v>弓弩手</v>
      </c>
      <c r="H187" s="4">
        <f>VLOOKUP(D187,兵种!B:F,3,0)</f>
        <v>0.9</v>
      </c>
      <c r="I187" s="4">
        <f>VLOOKUP(D187,兵种!B:F,4,0)</f>
        <v>1</v>
      </c>
      <c r="J187" s="4">
        <f>VLOOKUP(D187,兵种!B:F,5,0)</f>
        <v>1</v>
      </c>
      <c r="K187" s="16" t="str">
        <f>VLOOKUP(E187,绝技!B:C,2,0)</f>
        <v>无</v>
      </c>
      <c r="L187" s="32">
        <v>72</v>
      </c>
      <c r="M187" s="32">
        <v>84</v>
      </c>
      <c r="N187" s="32">
        <v>61</v>
      </c>
      <c r="O187" s="35">
        <v>58</v>
      </c>
      <c r="P187" s="1">
        <f>SUM(L187:O187)</f>
        <v>275</v>
      </c>
      <c r="Q187" s="48">
        <v>1</v>
      </c>
      <c r="R187" s="1">
        <f>INT(Q187*(100+L187+M187*2)*H187)</f>
        <v>306</v>
      </c>
      <c r="S187" s="1">
        <f>INT(L187*Q187*1*I187)</f>
        <v>72</v>
      </c>
      <c r="T187" s="1">
        <f>INT(L187*Q187*0.7*J187)</f>
        <v>50</v>
      </c>
      <c r="U187" s="1">
        <f>INT(M187*Q187*1.5)</f>
        <v>126</v>
      </c>
      <c r="V187" s="1">
        <f>INT(M187*Q187*1)</f>
        <v>84</v>
      </c>
      <c r="W187" s="1">
        <f>INT(N187*Q187*1.2)</f>
        <v>73</v>
      </c>
      <c r="X187" s="1">
        <f>INT(N187*Q187*0.8)</f>
        <v>48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0.2</v>
      </c>
      <c r="AB187" s="1">
        <f>SUM(S187,U187,W187)</f>
        <v>271</v>
      </c>
    </row>
    <row r="188" spans="2:28">
      <c r="B188" s="27"/>
      <c r="C188" s="16">
        <v>280</v>
      </c>
      <c r="D188" s="27">
        <v>3</v>
      </c>
      <c r="E188" s="27"/>
      <c r="F188" s="2" t="s">
        <v>282</v>
      </c>
      <c r="G188" s="4" t="str">
        <f>VLOOKUP(D188,兵种!B:F,2,0)</f>
        <v>战弓骑</v>
      </c>
      <c r="H188" s="4">
        <f>VLOOKUP(D188,兵种!B:F,3,0)</f>
        <v>1</v>
      </c>
      <c r="I188" s="4">
        <f>VLOOKUP(D188,兵种!B:F,4,0)</f>
        <v>1.1000000000000001</v>
      </c>
      <c r="J188" s="4">
        <f>VLOOKUP(D188,兵种!B:F,5,0)</f>
        <v>0.8</v>
      </c>
      <c r="K188" s="16" t="str">
        <f>VLOOKUP(E188,绝技!B:C,2,0)</f>
        <v>无</v>
      </c>
      <c r="L188" s="32">
        <v>72</v>
      </c>
      <c r="M188" s="32">
        <v>47</v>
      </c>
      <c r="N188" s="32">
        <v>90</v>
      </c>
      <c r="O188" s="35">
        <v>80</v>
      </c>
      <c r="P188" s="1">
        <f>SUM(L188:O188)</f>
        <v>289</v>
      </c>
      <c r="Q188" s="48">
        <v>1</v>
      </c>
      <c r="R188" s="1">
        <f>INT(Q188*(100+L188+M188*2)*H188)</f>
        <v>266</v>
      </c>
      <c r="S188" s="1">
        <f>INT(L188*Q188*1*I188)</f>
        <v>79</v>
      </c>
      <c r="T188" s="1">
        <f>INT(L188*Q188*0.7*J188)</f>
        <v>40</v>
      </c>
      <c r="U188" s="1">
        <f>INT(M188*Q188*1.5)</f>
        <v>70</v>
      </c>
      <c r="V188" s="1">
        <f>INT(M188*Q188*1)</f>
        <v>47</v>
      </c>
      <c r="W188" s="1">
        <f>INT(N188*Q188*1.2)</f>
        <v>108</v>
      </c>
      <c r="X188" s="1">
        <f>INT(N188*Q188*0.8)</f>
        <v>72</v>
      </c>
      <c r="Y188" s="37">
        <f>VLOOKUP(D188,兵种!B:J,7,0)</f>
        <v>0.05</v>
      </c>
      <c r="Z188" s="37">
        <f>VLOOKUP(D188,兵种!B:J,8,0)</f>
        <v>0</v>
      </c>
      <c r="AA188" s="37">
        <f>VLOOKUP(D188,兵种!B:J,9,0)</f>
        <v>0.15</v>
      </c>
      <c r="AB188" s="1">
        <f>SUM(S188,U188,W188)</f>
        <v>257</v>
      </c>
    </row>
    <row r="189" spans="2:28">
      <c r="B189" s="27"/>
      <c r="C189" s="16">
        <v>328</v>
      </c>
      <c r="D189" s="27">
        <v>4</v>
      </c>
      <c r="E189" s="27"/>
      <c r="F189" s="2" t="s">
        <v>330</v>
      </c>
      <c r="G189" s="4" t="str">
        <f>VLOOKUP(D189,兵种!B:F,2,0)</f>
        <v>弓弩手</v>
      </c>
      <c r="H189" s="4">
        <f>VLOOKUP(D189,兵种!B:F,3,0)</f>
        <v>0.9</v>
      </c>
      <c r="I189" s="4">
        <f>VLOOKUP(D189,兵种!B:F,4,0)</f>
        <v>1</v>
      </c>
      <c r="J189" s="4">
        <f>VLOOKUP(D189,兵种!B:F,5,0)</f>
        <v>1</v>
      </c>
      <c r="K189" s="16" t="str">
        <f>VLOOKUP(E189,绝技!B:C,2,0)</f>
        <v>无</v>
      </c>
      <c r="L189" s="32">
        <v>72</v>
      </c>
      <c r="M189" s="32">
        <v>52</v>
      </c>
      <c r="N189" s="32">
        <v>82</v>
      </c>
      <c r="O189" s="35">
        <v>82</v>
      </c>
      <c r="P189" s="1">
        <f>SUM(L189:O189)</f>
        <v>288</v>
      </c>
      <c r="Q189" s="48">
        <v>1</v>
      </c>
      <c r="R189" s="1">
        <f>INT(Q189*(100+L189+M189*2)*H189)</f>
        <v>248</v>
      </c>
      <c r="S189" s="1">
        <f>INT(L189*Q189*1*I189)</f>
        <v>72</v>
      </c>
      <c r="T189" s="1">
        <f>INT(L189*Q189*0.7*J189)</f>
        <v>50</v>
      </c>
      <c r="U189" s="1">
        <f>INT(M189*Q189*1.5)</f>
        <v>78</v>
      </c>
      <c r="V189" s="1">
        <f>INT(M189*Q189*1)</f>
        <v>52</v>
      </c>
      <c r="W189" s="1">
        <f>INT(N189*Q189*1.2)</f>
        <v>98</v>
      </c>
      <c r="X189" s="1">
        <f>INT(N189*Q189*0.8)</f>
        <v>65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0.2</v>
      </c>
      <c r="AB189" s="1">
        <f>SUM(S189,U189,W189)</f>
        <v>248</v>
      </c>
    </row>
    <row r="190" spans="2:28">
      <c r="B190" s="27"/>
      <c r="C190" s="16">
        <v>564</v>
      </c>
      <c r="D190" s="27">
        <v>5</v>
      </c>
      <c r="E190" s="27"/>
      <c r="F190" s="2" t="s">
        <v>563</v>
      </c>
      <c r="G190" s="4" t="str">
        <f>VLOOKUP(D190,兵种!B:F,2,0)</f>
        <v>霹雳车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0.8</v>
      </c>
      <c r="K190" s="16" t="str">
        <f>VLOOKUP(E190,绝技!B:C,2,0)</f>
        <v>无</v>
      </c>
      <c r="L190" s="32">
        <v>72</v>
      </c>
      <c r="M190" s="32">
        <v>51</v>
      </c>
      <c r="N190" s="32">
        <v>84</v>
      </c>
      <c r="O190" s="35">
        <v>86</v>
      </c>
      <c r="P190" s="1">
        <f>SUM(L190:O190)</f>
        <v>293</v>
      </c>
      <c r="Q190" s="48">
        <v>1</v>
      </c>
      <c r="R190" s="1">
        <f>INT(Q190*(100+L190+M190*2)*H190)</f>
        <v>246</v>
      </c>
      <c r="S190" s="1">
        <f>INT(L190*Q190*1*I190)</f>
        <v>72</v>
      </c>
      <c r="T190" s="1">
        <f>INT(L190*Q190*0.7*J190)</f>
        <v>40</v>
      </c>
      <c r="U190" s="1">
        <f>INT(M190*Q190*1.5)</f>
        <v>76</v>
      </c>
      <c r="V190" s="1">
        <f>INT(M190*Q190*1)</f>
        <v>51</v>
      </c>
      <c r="W190" s="1">
        <f>INT(N190*Q190*1.2)</f>
        <v>100</v>
      </c>
      <c r="X190" s="1">
        <f>INT(N190*Q190*0.8)</f>
        <v>67</v>
      </c>
      <c r="Y190" s="37">
        <f>VLOOKUP(D190,兵种!B:J,7,0)</f>
        <v>0.15</v>
      </c>
      <c r="Z190" s="37">
        <f>VLOOKUP(D190,兵种!B:J,8,0)</f>
        <v>0</v>
      </c>
      <c r="AA190" s="37">
        <f>VLOOKUP(D190,兵种!B:J,9,0)</f>
        <v>0.05</v>
      </c>
      <c r="AB190" s="1">
        <f>SUM(S190,U190,W190)</f>
        <v>248</v>
      </c>
    </row>
    <row r="191" spans="2:28">
      <c r="B191" s="27"/>
      <c r="C191" s="16">
        <v>131</v>
      </c>
      <c r="D191" s="27"/>
      <c r="E191" s="27"/>
      <c r="F191" s="2" t="s">
        <v>133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32">
        <v>72</v>
      </c>
      <c r="M191" s="32">
        <v>79</v>
      </c>
      <c r="N191" s="32">
        <v>38</v>
      </c>
      <c r="O191" s="35">
        <v>40</v>
      </c>
      <c r="P191" s="1">
        <f>SUM(L191:O191)</f>
        <v>229</v>
      </c>
      <c r="Q191" s="48">
        <v>1</v>
      </c>
      <c r="R191" s="1">
        <f>INT(Q191*(100+L191+M191*2)*H191)</f>
        <v>231</v>
      </c>
      <c r="S191" s="1">
        <f>INT(L191*Q191*1*I191)</f>
        <v>50</v>
      </c>
      <c r="T191" s="1">
        <f>INT(L191*Q191*0.7*J191)</f>
        <v>35</v>
      </c>
      <c r="U191" s="1">
        <f>INT(M191*Q191*1.5)</f>
        <v>118</v>
      </c>
      <c r="V191" s="1">
        <f>INT(M191*Q191*1)</f>
        <v>79</v>
      </c>
      <c r="W191" s="1">
        <f>INT(N191*Q191*1.2)</f>
        <v>45</v>
      </c>
      <c r="X191" s="1">
        <f>INT(N191*Q191*0.8)</f>
        <v>30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</v>
      </c>
      <c r="AB191" s="1">
        <f>SUM(S191,U191,W191)</f>
        <v>213</v>
      </c>
    </row>
    <row r="192" spans="2:28">
      <c r="B192" s="27"/>
      <c r="C192" s="16">
        <v>360</v>
      </c>
      <c r="D192" s="27"/>
      <c r="E192" s="27"/>
      <c r="F192" s="2" t="s">
        <v>362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72</v>
      </c>
      <c r="M192" s="32">
        <v>78</v>
      </c>
      <c r="N192" s="32">
        <v>51</v>
      </c>
      <c r="O192" s="35">
        <v>39</v>
      </c>
      <c r="P192" s="1">
        <f>SUM(L192:O192)</f>
        <v>240</v>
      </c>
      <c r="Q192" s="48">
        <v>1</v>
      </c>
      <c r="R192" s="1">
        <f>INT(Q192*(100+L192+M192*2)*H192)</f>
        <v>229</v>
      </c>
      <c r="S192" s="1">
        <f>INT(L192*Q192*1*I192)</f>
        <v>50</v>
      </c>
      <c r="T192" s="1">
        <f>INT(L192*Q192*0.7*J192)</f>
        <v>35</v>
      </c>
      <c r="U192" s="1">
        <f>INT(M192*Q192*1.5)</f>
        <v>117</v>
      </c>
      <c r="V192" s="1">
        <f>INT(M192*Q192*1)</f>
        <v>78</v>
      </c>
      <c r="W192" s="1">
        <f>INT(N192*Q192*1.2)</f>
        <v>61</v>
      </c>
      <c r="X192" s="1">
        <f>INT(N192*Q192*0.8)</f>
        <v>40</v>
      </c>
      <c r="Y192" s="37">
        <f>VLOOKUP(D192,兵种!B:J,7,0)</f>
        <v>0</v>
      </c>
      <c r="Z192" s="37">
        <f>VLOOKUP(D192,兵种!B:J,8,0)</f>
        <v>0</v>
      </c>
      <c r="AA192" s="37">
        <f>VLOOKUP(D192,兵种!B:J,9,0)</f>
        <v>0</v>
      </c>
      <c r="AB192" s="1">
        <f>SUM(S192,U192,W192)</f>
        <v>228</v>
      </c>
    </row>
    <row r="193" spans="2:28">
      <c r="B193" s="27"/>
      <c r="C193" s="16">
        <v>450</v>
      </c>
      <c r="D193" s="27"/>
      <c r="E193" s="27"/>
      <c r="F193" s="2" t="s">
        <v>450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72</v>
      </c>
      <c r="M193" s="32">
        <v>71</v>
      </c>
      <c r="N193" s="32">
        <v>65</v>
      </c>
      <c r="O193" s="35">
        <v>57</v>
      </c>
      <c r="P193" s="1">
        <f>SUM(L193:O193)</f>
        <v>265</v>
      </c>
      <c r="Q193" s="48">
        <v>1</v>
      </c>
      <c r="R193" s="1">
        <f>INT(Q193*(100+L193+M193*2)*H193)</f>
        <v>219</v>
      </c>
      <c r="S193" s="1">
        <f>INT(L193*Q193*1*I193)</f>
        <v>50</v>
      </c>
      <c r="T193" s="1">
        <f>INT(L193*Q193*0.7*J193)</f>
        <v>35</v>
      </c>
      <c r="U193" s="1">
        <f>INT(M193*Q193*1.5)</f>
        <v>106</v>
      </c>
      <c r="V193" s="1">
        <f>INT(M193*Q193*1)</f>
        <v>71</v>
      </c>
      <c r="W193" s="1">
        <f>INT(N193*Q193*1.2)</f>
        <v>78</v>
      </c>
      <c r="X193" s="1">
        <f>INT(N193*Q193*0.8)</f>
        <v>52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>SUM(S193,U193,W193)</f>
        <v>234</v>
      </c>
    </row>
    <row r="194" spans="2:28">
      <c r="B194" s="27"/>
      <c r="C194" s="16">
        <v>536</v>
      </c>
      <c r="D194" s="27"/>
      <c r="E194" s="27"/>
      <c r="F194" s="2" t="s">
        <v>535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72</v>
      </c>
      <c r="M194" s="32">
        <v>71</v>
      </c>
      <c r="N194" s="32">
        <v>39</v>
      </c>
      <c r="O194" s="35">
        <v>41</v>
      </c>
      <c r="P194" s="1">
        <f>SUM(L194:O194)</f>
        <v>223</v>
      </c>
      <c r="Q194" s="48">
        <v>1</v>
      </c>
      <c r="R194" s="1">
        <f>INT(Q194*(100+L194+M194*2)*H194)</f>
        <v>219</v>
      </c>
      <c r="S194" s="1">
        <f>INT(L194*Q194*1*I194)</f>
        <v>50</v>
      </c>
      <c r="T194" s="1">
        <f>INT(L194*Q194*0.7*J194)</f>
        <v>35</v>
      </c>
      <c r="U194" s="1">
        <f>INT(M194*Q194*1.5)</f>
        <v>106</v>
      </c>
      <c r="V194" s="1">
        <f>INT(M194*Q194*1)</f>
        <v>71</v>
      </c>
      <c r="W194" s="1">
        <f>INT(N194*Q194*1.2)</f>
        <v>46</v>
      </c>
      <c r="X194" s="1">
        <f>INT(N194*Q194*0.8)</f>
        <v>31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>SUM(S194,U194,W194)</f>
        <v>202</v>
      </c>
    </row>
    <row r="195" spans="2:28">
      <c r="B195" s="27"/>
      <c r="C195" s="16">
        <v>437</v>
      </c>
      <c r="D195" s="27"/>
      <c r="E195" s="27"/>
      <c r="F195" s="2" t="s">
        <v>437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72</v>
      </c>
      <c r="M195" s="32">
        <v>70</v>
      </c>
      <c r="N195" s="32">
        <v>62</v>
      </c>
      <c r="O195" s="35">
        <v>58</v>
      </c>
      <c r="P195" s="1">
        <f>SUM(L195:O195)</f>
        <v>262</v>
      </c>
      <c r="Q195" s="48">
        <v>1</v>
      </c>
      <c r="R195" s="1">
        <f>INT(Q195*(100+L195+M195*2)*H195)</f>
        <v>218</v>
      </c>
      <c r="S195" s="1">
        <f>INT(L195*Q195*1*I195)</f>
        <v>50</v>
      </c>
      <c r="T195" s="1">
        <f>INT(L195*Q195*0.7*J195)</f>
        <v>35</v>
      </c>
      <c r="U195" s="1">
        <f>INT(M195*Q195*1.5)</f>
        <v>105</v>
      </c>
      <c r="V195" s="1">
        <f>INT(M195*Q195*1)</f>
        <v>70</v>
      </c>
      <c r="W195" s="1">
        <f>INT(N195*Q195*1.2)</f>
        <v>74</v>
      </c>
      <c r="X195" s="1">
        <f>INT(N195*Q195*0.8)</f>
        <v>49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>SUM(S195,U195,W195)</f>
        <v>229</v>
      </c>
    </row>
    <row r="196" spans="2:28">
      <c r="B196" s="27"/>
      <c r="C196" s="16">
        <v>158</v>
      </c>
      <c r="D196" s="27"/>
      <c r="E196" s="27"/>
      <c r="F196" s="2" t="s">
        <v>160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72</v>
      </c>
      <c r="M196" s="32">
        <v>69</v>
      </c>
      <c r="N196" s="32">
        <v>73</v>
      </c>
      <c r="O196" s="35">
        <v>75</v>
      </c>
      <c r="P196" s="1">
        <f>SUM(L196:O196)</f>
        <v>289</v>
      </c>
      <c r="Q196" s="48">
        <v>1</v>
      </c>
      <c r="R196" s="1">
        <f>INT(Q196*(100+L196+M196*2)*H196)</f>
        <v>217</v>
      </c>
      <c r="S196" s="1">
        <f>INT(L196*Q196*1*I196)</f>
        <v>50</v>
      </c>
      <c r="T196" s="1">
        <f>INT(L196*Q196*0.7*J196)</f>
        <v>35</v>
      </c>
      <c r="U196" s="1">
        <f>INT(M196*Q196*1.5)</f>
        <v>103</v>
      </c>
      <c r="V196" s="1">
        <f>INT(M196*Q196*1)</f>
        <v>69</v>
      </c>
      <c r="W196" s="1">
        <f>INT(N196*Q196*1.2)</f>
        <v>87</v>
      </c>
      <c r="X196" s="1">
        <f>INT(N196*Q196*0.8)</f>
        <v>58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>SUM(S196,U196,W196)</f>
        <v>240</v>
      </c>
    </row>
    <row r="197" spans="2:28">
      <c r="B197" s="27"/>
      <c r="C197" s="16">
        <v>408</v>
      </c>
      <c r="D197" s="27"/>
      <c r="E197" s="27"/>
      <c r="F197" s="2" t="s">
        <v>409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72</v>
      </c>
      <c r="M197" s="32">
        <v>68</v>
      </c>
      <c r="N197" s="32">
        <v>41</v>
      </c>
      <c r="O197" s="35">
        <v>39</v>
      </c>
      <c r="P197" s="1">
        <f>SUM(L197:O197)</f>
        <v>220</v>
      </c>
      <c r="Q197" s="48">
        <v>1</v>
      </c>
      <c r="R197" s="1">
        <f>INT(Q197*(100+L197+M197*2)*H197)</f>
        <v>215</v>
      </c>
      <c r="S197" s="1">
        <f>INT(L197*Q197*1*I197)</f>
        <v>50</v>
      </c>
      <c r="T197" s="1">
        <f>INT(L197*Q197*0.7*J197)</f>
        <v>35</v>
      </c>
      <c r="U197" s="1">
        <f>INT(M197*Q197*1.5)</f>
        <v>102</v>
      </c>
      <c r="V197" s="1">
        <f>INT(M197*Q197*1)</f>
        <v>68</v>
      </c>
      <c r="W197" s="1">
        <f>INT(N197*Q197*1.2)</f>
        <v>49</v>
      </c>
      <c r="X197" s="1">
        <f>INT(N197*Q197*0.8)</f>
        <v>32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>SUM(S197,U197,W197)</f>
        <v>201</v>
      </c>
    </row>
    <row r="198" spans="2:28">
      <c r="B198" s="27"/>
      <c r="C198" s="16">
        <v>394</v>
      </c>
      <c r="D198" s="27"/>
      <c r="E198" s="27"/>
      <c r="F198" s="2" t="s">
        <v>395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72</v>
      </c>
      <c r="M198" s="32">
        <v>67</v>
      </c>
      <c r="N198" s="32">
        <v>42</v>
      </c>
      <c r="O198" s="35">
        <v>56</v>
      </c>
      <c r="P198" s="1">
        <f>SUM(L198:O198)</f>
        <v>237</v>
      </c>
      <c r="Q198" s="48">
        <v>1</v>
      </c>
      <c r="R198" s="1">
        <f>INT(Q198*(100+L198+M198*2)*H198)</f>
        <v>214</v>
      </c>
      <c r="S198" s="1">
        <f>INT(L198*Q198*1*I198)</f>
        <v>50</v>
      </c>
      <c r="T198" s="1">
        <f>INT(L198*Q198*0.7*J198)</f>
        <v>35</v>
      </c>
      <c r="U198" s="1">
        <f>INT(M198*Q198*1.5)</f>
        <v>100</v>
      </c>
      <c r="V198" s="1">
        <f>INT(M198*Q198*1)</f>
        <v>67</v>
      </c>
      <c r="W198" s="1">
        <f>INT(N198*Q198*1.2)</f>
        <v>50</v>
      </c>
      <c r="X198" s="1">
        <f>INT(N198*Q198*0.8)</f>
        <v>33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>SUM(S198,U198,W198)</f>
        <v>200</v>
      </c>
    </row>
    <row r="199" spans="2:28">
      <c r="B199" s="27"/>
      <c r="C199" s="16">
        <v>179</v>
      </c>
      <c r="D199" s="27"/>
      <c r="E199" s="27"/>
      <c r="F199" s="2" t="s">
        <v>181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72</v>
      </c>
      <c r="M199" s="32">
        <v>66</v>
      </c>
      <c r="N199" s="32">
        <v>61</v>
      </c>
      <c r="O199" s="35">
        <v>58</v>
      </c>
      <c r="P199" s="1">
        <f>SUM(L199:O199)</f>
        <v>257</v>
      </c>
      <c r="Q199" s="48">
        <v>1</v>
      </c>
      <c r="R199" s="1">
        <f>INT(Q199*(100+L199+M199*2)*H199)</f>
        <v>212</v>
      </c>
      <c r="S199" s="1">
        <f>INT(L199*Q199*1*I199)</f>
        <v>50</v>
      </c>
      <c r="T199" s="1">
        <f>INT(L199*Q199*0.7*J199)</f>
        <v>35</v>
      </c>
      <c r="U199" s="1">
        <f>INT(M199*Q199*1.5)</f>
        <v>99</v>
      </c>
      <c r="V199" s="1">
        <f>INT(M199*Q199*1)</f>
        <v>66</v>
      </c>
      <c r="W199" s="1">
        <f>INT(N199*Q199*1.2)</f>
        <v>73</v>
      </c>
      <c r="X199" s="1">
        <f>INT(N199*Q199*0.8)</f>
        <v>48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>SUM(S199,U199,W199)</f>
        <v>222</v>
      </c>
    </row>
    <row r="200" spans="2:28">
      <c r="B200" s="27"/>
      <c r="C200" s="16">
        <v>255</v>
      </c>
      <c r="D200" s="27"/>
      <c r="E200" s="27"/>
      <c r="F200" s="2" t="s">
        <v>257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72</v>
      </c>
      <c r="M200" s="32">
        <v>66</v>
      </c>
      <c r="N200" s="32">
        <v>29</v>
      </c>
      <c r="O200" s="35">
        <v>29</v>
      </c>
      <c r="P200" s="1">
        <f>SUM(L200:O200)</f>
        <v>196</v>
      </c>
      <c r="Q200" s="48">
        <v>1</v>
      </c>
      <c r="R200" s="1">
        <f>INT(Q200*(100+L200+M200*2)*H200)</f>
        <v>212</v>
      </c>
      <c r="S200" s="1">
        <f>INT(L200*Q200*1*I200)</f>
        <v>50</v>
      </c>
      <c r="T200" s="1">
        <f>INT(L200*Q200*0.7*J200)</f>
        <v>35</v>
      </c>
      <c r="U200" s="1">
        <f>INT(M200*Q200*1.5)</f>
        <v>99</v>
      </c>
      <c r="V200" s="1">
        <f>INT(M200*Q200*1)</f>
        <v>66</v>
      </c>
      <c r="W200" s="1">
        <f>INT(N200*Q200*1.2)</f>
        <v>34</v>
      </c>
      <c r="X200" s="1">
        <f>INT(N200*Q200*0.8)</f>
        <v>23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>SUM(S200,U200,W200)</f>
        <v>183</v>
      </c>
    </row>
    <row r="201" spans="2:28">
      <c r="B201" s="27"/>
      <c r="C201" s="16">
        <v>475</v>
      </c>
      <c r="D201" s="27">
        <v>6</v>
      </c>
      <c r="E201" s="27"/>
      <c r="F201" s="2" t="s">
        <v>475</v>
      </c>
      <c r="G201" s="4" t="str">
        <f>VLOOKUP(D201,兵种!B:F,2,0)</f>
        <v>谋略家</v>
      </c>
      <c r="H201" s="4">
        <f>VLOOKUP(D201,兵种!B:F,3,0)</f>
        <v>0.8</v>
      </c>
      <c r="I201" s="4">
        <f>VLOOKUP(D201,兵种!B:F,4,0)</f>
        <v>0.8</v>
      </c>
      <c r="J201" s="4">
        <f>VLOOKUP(D201,兵种!B:F,5,0)</f>
        <v>0.9</v>
      </c>
      <c r="K201" s="16" t="str">
        <f>VLOOKUP(E201,绝技!B:C,2,0)</f>
        <v>无</v>
      </c>
      <c r="L201" s="32">
        <v>72</v>
      </c>
      <c r="M201" s="32">
        <v>29</v>
      </c>
      <c r="N201" s="32">
        <v>100</v>
      </c>
      <c r="O201" s="35">
        <v>91</v>
      </c>
      <c r="P201" s="1">
        <f>SUM(L201:O201)</f>
        <v>292</v>
      </c>
      <c r="Q201" s="48">
        <v>1</v>
      </c>
      <c r="R201" s="1">
        <f>INT(Q201*(100+L201+M201*2)*H201)</f>
        <v>184</v>
      </c>
      <c r="S201" s="1">
        <f>INT(L201*Q201*1*I201)</f>
        <v>57</v>
      </c>
      <c r="T201" s="1">
        <f>INT(L201*Q201*0.7*J201)</f>
        <v>45</v>
      </c>
      <c r="U201" s="1">
        <f>INT(M201*Q201*1.5)</f>
        <v>43</v>
      </c>
      <c r="V201" s="1">
        <f>INT(M201*Q201*1)</f>
        <v>29</v>
      </c>
      <c r="W201" s="1">
        <f>INT(N201*Q201*1.2)</f>
        <v>120</v>
      </c>
      <c r="X201" s="1">
        <f>INT(N201*Q201*0.8)</f>
        <v>80</v>
      </c>
      <c r="Y201" s="37">
        <f>VLOOKUP(D201,兵种!B:J,7,0)</f>
        <v>0.2</v>
      </c>
      <c r="Z201" s="37">
        <f>VLOOKUP(D201,兵种!B:J,8,0)</f>
        <v>0</v>
      </c>
      <c r="AA201" s="37">
        <f>VLOOKUP(D201,兵种!B:J,9,0)</f>
        <v>0</v>
      </c>
      <c r="AB201" s="1">
        <f>SUM(S201,U201,W201)</f>
        <v>220</v>
      </c>
    </row>
    <row r="202" spans="2:28">
      <c r="B202" s="27"/>
      <c r="C202" s="16">
        <v>664</v>
      </c>
      <c r="D202" s="27">
        <v>3</v>
      </c>
      <c r="E202" s="27"/>
      <c r="F202" s="2" t="s">
        <v>662</v>
      </c>
      <c r="G202" s="4" t="str">
        <f>VLOOKUP(D202,兵种!B:F,2,0)</f>
        <v>战弓骑</v>
      </c>
      <c r="H202" s="4">
        <f>VLOOKUP(D202,兵种!B:F,3,0)</f>
        <v>1</v>
      </c>
      <c r="I202" s="4">
        <f>VLOOKUP(D202,兵种!B:F,4,0)</f>
        <v>1.1000000000000001</v>
      </c>
      <c r="J202" s="4">
        <f>VLOOKUP(D202,兵种!B:F,5,0)</f>
        <v>0.8</v>
      </c>
      <c r="K202" s="16" t="str">
        <f>VLOOKUP(E202,绝技!B:C,2,0)</f>
        <v>无</v>
      </c>
      <c r="L202" s="32">
        <v>71</v>
      </c>
      <c r="M202" s="32">
        <v>82</v>
      </c>
      <c r="N202" s="32">
        <v>68</v>
      </c>
      <c r="O202" s="35">
        <v>37</v>
      </c>
      <c r="P202" s="1">
        <f>SUM(L202:O202)</f>
        <v>258</v>
      </c>
      <c r="Q202" s="48">
        <v>1</v>
      </c>
      <c r="R202" s="1">
        <f>INT(Q202*(100+L202+M202*2)*H202)</f>
        <v>335</v>
      </c>
      <c r="S202" s="1">
        <f>INT(L202*Q202*1*I202)</f>
        <v>78</v>
      </c>
      <c r="T202" s="1">
        <f>INT(L202*Q202*0.7*J202)</f>
        <v>39</v>
      </c>
      <c r="U202" s="1">
        <f>INT(M202*Q202*1.5)</f>
        <v>123</v>
      </c>
      <c r="V202" s="1">
        <f>INT(M202*Q202*1)</f>
        <v>82</v>
      </c>
      <c r="W202" s="1">
        <f>INT(N202*Q202*1.2)</f>
        <v>81</v>
      </c>
      <c r="X202" s="1">
        <f>INT(N202*Q202*0.8)</f>
        <v>54</v>
      </c>
      <c r="Y202" s="37">
        <f>VLOOKUP(D202,兵种!B:J,7,0)</f>
        <v>0.05</v>
      </c>
      <c r="Z202" s="37">
        <f>VLOOKUP(D202,兵种!B:J,8,0)</f>
        <v>0</v>
      </c>
      <c r="AA202" s="37">
        <f>VLOOKUP(D202,兵种!B:J,9,0)</f>
        <v>0.15</v>
      </c>
      <c r="AB202" s="1">
        <f>SUM(S202,U202,W202)</f>
        <v>282</v>
      </c>
    </row>
    <row r="203" spans="2:28">
      <c r="B203" s="27"/>
      <c r="C203" s="16">
        <v>210</v>
      </c>
      <c r="D203" s="27"/>
      <c r="E203" s="27"/>
      <c r="F203" s="2" t="s">
        <v>212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71</v>
      </c>
      <c r="M203" s="32">
        <v>76</v>
      </c>
      <c r="N203" s="32">
        <v>50</v>
      </c>
      <c r="O203" s="35">
        <v>52</v>
      </c>
      <c r="P203" s="1">
        <f>SUM(L203:O203)</f>
        <v>249</v>
      </c>
      <c r="Q203" s="48">
        <v>1</v>
      </c>
      <c r="R203" s="1">
        <f>INT(Q203*(100+L203+M203*2)*H203)</f>
        <v>226</v>
      </c>
      <c r="S203" s="1">
        <f>INT(L203*Q203*1*I203)</f>
        <v>49</v>
      </c>
      <c r="T203" s="1">
        <f>INT(L203*Q203*0.7*J203)</f>
        <v>34</v>
      </c>
      <c r="U203" s="1">
        <f>INT(M203*Q203*1.5)</f>
        <v>114</v>
      </c>
      <c r="V203" s="1">
        <f>INT(M203*Q203*1)</f>
        <v>76</v>
      </c>
      <c r="W203" s="1">
        <f>INT(N203*Q203*1.2)</f>
        <v>60</v>
      </c>
      <c r="X203" s="1">
        <f>INT(N203*Q203*0.8)</f>
        <v>40</v>
      </c>
      <c r="Y203" s="37">
        <f>VLOOKUP(D203,兵种!B:J,7,0)</f>
        <v>0</v>
      </c>
      <c r="Z203" s="37">
        <f>VLOOKUP(D203,兵种!B:J,8,0)</f>
        <v>0</v>
      </c>
      <c r="AA203" s="37">
        <f>VLOOKUP(D203,兵种!B:J,9,0)</f>
        <v>0</v>
      </c>
      <c r="AB203" s="1">
        <f>SUM(S203,U203,W203)</f>
        <v>223</v>
      </c>
    </row>
    <row r="204" spans="2:28">
      <c r="B204" s="27"/>
      <c r="C204" s="16">
        <v>509</v>
      </c>
      <c r="D204" s="27"/>
      <c r="E204" s="27"/>
      <c r="F204" s="2" t="s">
        <v>509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71</v>
      </c>
      <c r="M204" s="32">
        <v>74</v>
      </c>
      <c r="N204" s="32">
        <v>52</v>
      </c>
      <c r="O204" s="35">
        <v>25</v>
      </c>
      <c r="P204" s="1">
        <f>SUM(L204:O204)</f>
        <v>222</v>
      </c>
      <c r="Q204" s="48">
        <v>1</v>
      </c>
      <c r="R204" s="1">
        <f>INT(Q204*(100+L204+M204*2)*H204)</f>
        <v>223</v>
      </c>
      <c r="S204" s="1">
        <f>INT(L204*Q204*1*I204)</f>
        <v>49</v>
      </c>
      <c r="T204" s="1">
        <f>INT(L204*Q204*0.7*J204)</f>
        <v>34</v>
      </c>
      <c r="U204" s="1">
        <f>INT(M204*Q204*1.5)</f>
        <v>111</v>
      </c>
      <c r="V204" s="1">
        <f>INT(M204*Q204*1)</f>
        <v>74</v>
      </c>
      <c r="W204" s="1">
        <f>INT(N204*Q204*1.2)</f>
        <v>62</v>
      </c>
      <c r="X204" s="1">
        <f>INT(N204*Q204*0.8)</f>
        <v>41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>SUM(S204,U204,W204)</f>
        <v>222</v>
      </c>
    </row>
    <row r="205" spans="2:28">
      <c r="B205" s="27"/>
      <c r="C205" s="16">
        <v>506</v>
      </c>
      <c r="D205" s="27"/>
      <c r="E205" s="27"/>
      <c r="F205" s="2" t="s">
        <v>506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71</v>
      </c>
      <c r="M205" s="32">
        <v>74</v>
      </c>
      <c r="N205" s="32">
        <v>16</v>
      </c>
      <c r="O205" s="35">
        <v>23</v>
      </c>
      <c r="P205" s="1">
        <f>SUM(L205:O205)</f>
        <v>184</v>
      </c>
      <c r="Q205" s="48">
        <v>1</v>
      </c>
      <c r="R205" s="1">
        <f>INT(Q205*(100+L205+M205*2)*H205)</f>
        <v>223</v>
      </c>
      <c r="S205" s="1">
        <f>INT(L205*Q205*1*I205)</f>
        <v>49</v>
      </c>
      <c r="T205" s="1">
        <f>INT(L205*Q205*0.7*J205)</f>
        <v>34</v>
      </c>
      <c r="U205" s="1">
        <f>INT(M205*Q205*1.5)</f>
        <v>111</v>
      </c>
      <c r="V205" s="1">
        <f>INT(M205*Q205*1)</f>
        <v>74</v>
      </c>
      <c r="W205" s="1">
        <f>INT(N205*Q205*1.2)</f>
        <v>19</v>
      </c>
      <c r="X205" s="1">
        <f>INT(N205*Q205*0.8)</f>
        <v>12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>SUM(S205,U205,W205)</f>
        <v>179</v>
      </c>
    </row>
    <row r="206" spans="2:28">
      <c r="B206" s="27"/>
      <c r="C206" s="16">
        <v>253</v>
      </c>
      <c r="D206" s="27"/>
      <c r="E206" s="27"/>
      <c r="F206" s="2" t="s">
        <v>255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71</v>
      </c>
      <c r="M206" s="32">
        <v>73</v>
      </c>
      <c r="N206" s="32">
        <v>67</v>
      </c>
      <c r="O206" s="35">
        <v>53</v>
      </c>
      <c r="P206" s="1">
        <f>SUM(L206:O206)</f>
        <v>264</v>
      </c>
      <c r="Q206" s="48">
        <v>1</v>
      </c>
      <c r="R206" s="1">
        <f>INT(Q206*(100+L206+M206*2)*H206)</f>
        <v>221</v>
      </c>
      <c r="S206" s="1">
        <f>INT(L206*Q206*1*I206)</f>
        <v>49</v>
      </c>
      <c r="T206" s="1">
        <f>INT(L206*Q206*0.7*J206)</f>
        <v>34</v>
      </c>
      <c r="U206" s="1">
        <f>INT(M206*Q206*1.5)</f>
        <v>109</v>
      </c>
      <c r="V206" s="1">
        <f>INT(M206*Q206*1)</f>
        <v>73</v>
      </c>
      <c r="W206" s="1">
        <f>INT(N206*Q206*1.2)</f>
        <v>80</v>
      </c>
      <c r="X206" s="1">
        <f>INT(N206*Q206*0.8)</f>
        <v>53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>SUM(S206,U206,W206)</f>
        <v>238</v>
      </c>
    </row>
    <row r="207" spans="2:28">
      <c r="B207" s="27"/>
      <c r="C207" s="16">
        <v>616</v>
      </c>
      <c r="D207" s="27"/>
      <c r="E207" s="27"/>
      <c r="F207" s="2" t="s">
        <v>614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71</v>
      </c>
      <c r="M207" s="32">
        <v>73</v>
      </c>
      <c r="N207" s="32">
        <v>66</v>
      </c>
      <c r="O207" s="35">
        <v>44</v>
      </c>
      <c r="P207" s="1">
        <f>SUM(L207:O207)</f>
        <v>254</v>
      </c>
      <c r="Q207" s="48">
        <v>1</v>
      </c>
      <c r="R207" s="1">
        <f>INT(Q207*(100+L207+M207*2)*H207)</f>
        <v>221</v>
      </c>
      <c r="S207" s="1">
        <f>INT(L207*Q207*1*I207)</f>
        <v>49</v>
      </c>
      <c r="T207" s="1">
        <f>INT(L207*Q207*0.7*J207)</f>
        <v>34</v>
      </c>
      <c r="U207" s="1">
        <f>INT(M207*Q207*1.5)</f>
        <v>109</v>
      </c>
      <c r="V207" s="1">
        <f>INT(M207*Q207*1)</f>
        <v>73</v>
      </c>
      <c r="W207" s="1">
        <f>INT(N207*Q207*1.2)</f>
        <v>79</v>
      </c>
      <c r="X207" s="1">
        <f>INT(N207*Q207*0.8)</f>
        <v>52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>SUM(S207,U207,W207)</f>
        <v>237</v>
      </c>
    </row>
    <row r="208" spans="2:28">
      <c r="B208" s="27"/>
      <c r="C208" s="16">
        <v>77</v>
      </c>
      <c r="D208" s="27"/>
      <c r="E208" s="27"/>
      <c r="F208" s="2" t="s">
        <v>79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71</v>
      </c>
      <c r="M208" s="32">
        <v>73</v>
      </c>
      <c r="N208" s="32">
        <v>49</v>
      </c>
      <c r="O208" s="35">
        <v>57</v>
      </c>
      <c r="P208" s="1">
        <f>SUM(L208:O208)</f>
        <v>250</v>
      </c>
      <c r="Q208" s="48">
        <v>1</v>
      </c>
      <c r="R208" s="1">
        <f>INT(Q208*(100+L208+M208*2)*H208)</f>
        <v>221</v>
      </c>
      <c r="S208" s="1">
        <f>INT(L208*Q208*1*I208)</f>
        <v>49</v>
      </c>
      <c r="T208" s="1">
        <f>INT(L208*Q208*0.7*J208)</f>
        <v>34</v>
      </c>
      <c r="U208" s="1">
        <f>INT(M208*Q208*1.5)</f>
        <v>109</v>
      </c>
      <c r="V208" s="1">
        <f>INT(M208*Q208*1)</f>
        <v>73</v>
      </c>
      <c r="W208" s="1">
        <f>INT(N208*Q208*1.2)</f>
        <v>58</v>
      </c>
      <c r="X208" s="1">
        <f>INT(N208*Q208*0.8)</f>
        <v>39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>SUM(S208,U208,W208)</f>
        <v>216</v>
      </c>
    </row>
    <row r="209" spans="2:28">
      <c r="B209" s="27"/>
      <c r="C209" s="16">
        <v>232</v>
      </c>
      <c r="D209" s="27"/>
      <c r="E209" s="27"/>
      <c r="F209" s="2" t="s">
        <v>234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71</v>
      </c>
      <c r="M209" s="32">
        <v>68</v>
      </c>
      <c r="N209" s="32">
        <v>75</v>
      </c>
      <c r="O209" s="35">
        <v>77</v>
      </c>
      <c r="P209" s="1">
        <f>SUM(L209:O209)</f>
        <v>291</v>
      </c>
      <c r="Q209" s="48">
        <v>1</v>
      </c>
      <c r="R209" s="1">
        <f>INT(Q209*(100+L209+M209*2)*H209)</f>
        <v>214</v>
      </c>
      <c r="S209" s="1">
        <f>INT(L209*Q209*1*I209)</f>
        <v>49</v>
      </c>
      <c r="T209" s="1">
        <f>INT(L209*Q209*0.7*J209)</f>
        <v>34</v>
      </c>
      <c r="U209" s="1">
        <f>INT(M209*Q209*1.5)</f>
        <v>102</v>
      </c>
      <c r="V209" s="1">
        <f>INT(M209*Q209*1)</f>
        <v>68</v>
      </c>
      <c r="W209" s="1">
        <f>INT(N209*Q209*1.2)</f>
        <v>90</v>
      </c>
      <c r="X209" s="1">
        <f>INT(N209*Q209*0.8)</f>
        <v>60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>SUM(S209,U209,W209)</f>
        <v>241</v>
      </c>
    </row>
    <row r="210" spans="2:28">
      <c r="B210" s="27"/>
      <c r="C210" s="16">
        <v>323</v>
      </c>
      <c r="D210" s="27"/>
      <c r="E210" s="27"/>
      <c r="F210" s="2" t="s">
        <v>325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71</v>
      </c>
      <c r="M210" s="32">
        <v>68</v>
      </c>
      <c r="N210" s="32">
        <v>43</v>
      </c>
      <c r="O210" s="35">
        <v>49</v>
      </c>
      <c r="P210" s="1">
        <f>SUM(L210:O210)</f>
        <v>231</v>
      </c>
      <c r="Q210" s="48">
        <v>1</v>
      </c>
      <c r="R210" s="1">
        <f>INT(Q210*(100+L210+M210*2)*H210)</f>
        <v>214</v>
      </c>
      <c r="S210" s="1">
        <f>INT(L210*Q210*1*I210)</f>
        <v>49</v>
      </c>
      <c r="T210" s="1">
        <f>INT(L210*Q210*0.7*J210)</f>
        <v>34</v>
      </c>
      <c r="U210" s="1">
        <f>INT(M210*Q210*1.5)</f>
        <v>102</v>
      </c>
      <c r="V210" s="1">
        <f>INT(M210*Q210*1)</f>
        <v>68</v>
      </c>
      <c r="W210" s="1">
        <f>INT(N210*Q210*1.2)</f>
        <v>51</v>
      </c>
      <c r="X210" s="1">
        <f>INT(N210*Q210*0.8)</f>
        <v>34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>SUM(S210,U210,W210)</f>
        <v>202</v>
      </c>
    </row>
    <row r="211" spans="2:28">
      <c r="B211" s="27"/>
      <c r="C211" s="16">
        <v>643</v>
      </c>
      <c r="D211" s="27"/>
      <c r="E211" s="27"/>
      <c r="F211" s="2" t="s">
        <v>641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71</v>
      </c>
      <c r="M211" s="32">
        <v>66</v>
      </c>
      <c r="N211" s="32">
        <v>59</v>
      </c>
      <c r="O211" s="35">
        <v>46</v>
      </c>
      <c r="P211" s="1">
        <f>SUM(L211:O211)</f>
        <v>242</v>
      </c>
      <c r="Q211" s="48">
        <v>1</v>
      </c>
      <c r="R211" s="1">
        <f>INT(Q211*(100+L211+M211*2)*H211)</f>
        <v>212</v>
      </c>
      <c r="S211" s="1">
        <f>INT(L211*Q211*1*I211)</f>
        <v>49</v>
      </c>
      <c r="T211" s="1">
        <f>INT(L211*Q211*0.7*J211)</f>
        <v>34</v>
      </c>
      <c r="U211" s="1">
        <f>INT(M211*Q211*1.5)</f>
        <v>99</v>
      </c>
      <c r="V211" s="1">
        <f>INT(M211*Q211*1)</f>
        <v>66</v>
      </c>
      <c r="W211" s="1">
        <f>INT(N211*Q211*1.2)</f>
        <v>70</v>
      </c>
      <c r="X211" s="1">
        <f>INT(N211*Q211*0.8)</f>
        <v>47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>SUM(S211,U211,W211)</f>
        <v>218</v>
      </c>
    </row>
    <row r="212" spans="2:28">
      <c r="B212" s="27"/>
      <c r="C212" s="16">
        <v>243</v>
      </c>
      <c r="D212" s="27"/>
      <c r="E212" s="27"/>
      <c r="F212" s="2" t="s">
        <v>245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64</v>
      </c>
      <c r="N212" s="32">
        <v>71</v>
      </c>
      <c r="O212" s="35">
        <v>64</v>
      </c>
      <c r="P212" s="1">
        <f>SUM(L212:O212)</f>
        <v>270</v>
      </c>
      <c r="Q212" s="48">
        <v>1</v>
      </c>
      <c r="R212" s="1">
        <f>INT(Q212*(100+L212+M212*2)*H212)</f>
        <v>209</v>
      </c>
      <c r="S212" s="1">
        <f>INT(L212*Q212*1*I212)</f>
        <v>49</v>
      </c>
      <c r="T212" s="1">
        <f>INT(L212*Q212*0.7*J212)</f>
        <v>34</v>
      </c>
      <c r="U212" s="1">
        <f>INT(M212*Q212*1.5)</f>
        <v>96</v>
      </c>
      <c r="V212" s="1">
        <f>INT(M212*Q212*1)</f>
        <v>64</v>
      </c>
      <c r="W212" s="1">
        <f>INT(N212*Q212*1.2)</f>
        <v>85</v>
      </c>
      <c r="X212" s="1">
        <f>INT(N212*Q212*0.8)</f>
        <v>56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>SUM(S212,U212,W212)</f>
        <v>230</v>
      </c>
    </row>
    <row r="213" spans="2:28">
      <c r="B213" s="27"/>
      <c r="C213" s="16">
        <v>287</v>
      </c>
      <c r="D213" s="27"/>
      <c r="E213" s="27"/>
      <c r="F213" s="2" t="s">
        <v>289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71</v>
      </c>
      <c r="M213" s="32">
        <v>60</v>
      </c>
      <c r="N213" s="32">
        <v>70</v>
      </c>
      <c r="O213" s="35">
        <v>72</v>
      </c>
      <c r="P213" s="1">
        <f>SUM(L213:O213)</f>
        <v>273</v>
      </c>
      <c r="Q213" s="48">
        <v>1</v>
      </c>
      <c r="R213" s="1">
        <f>INT(Q213*(100+L213+M213*2)*H213)</f>
        <v>203</v>
      </c>
      <c r="S213" s="1">
        <f>INT(L213*Q213*1*I213)</f>
        <v>49</v>
      </c>
      <c r="T213" s="1">
        <f>INT(L213*Q213*0.7*J213)</f>
        <v>34</v>
      </c>
      <c r="U213" s="1">
        <f>INT(M213*Q213*1.5)</f>
        <v>90</v>
      </c>
      <c r="V213" s="1">
        <f>INT(M213*Q213*1)</f>
        <v>60</v>
      </c>
      <c r="W213" s="1">
        <f>INT(N213*Q213*1.2)</f>
        <v>84</v>
      </c>
      <c r="X213" s="1">
        <f>INT(N213*Q213*0.8)</f>
        <v>56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>SUM(S213,U213,W213)</f>
        <v>223</v>
      </c>
    </row>
    <row r="214" spans="2:28">
      <c r="B214" s="27"/>
      <c r="C214" s="16">
        <v>565</v>
      </c>
      <c r="D214" s="27"/>
      <c r="E214" s="27"/>
      <c r="F214" s="2" t="s">
        <v>564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32">
        <v>71</v>
      </c>
      <c r="M214" s="32">
        <v>60</v>
      </c>
      <c r="N214" s="32">
        <v>71</v>
      </c>
      <c r="O214" s="35">
        <v>64</v>
      </c>
      <c r="P214" s="1">
        <f>SUM(L214:O214)</f>
        <v>266</v>
      </c>
      <c r="Q214" s="48">
        <v>1</v>
      </c>
      <c r="R214" s="1">
        <f>INT(Q214*(100+L214+M214*2)*H214)</f>
        <v>203</v>
      </c>
      <c r="S214" s="1">
        <f>INT(L214*Q214*1*I214)</f>
        <v>49</v>
      </c>
      <c r="T214" s="1">
        <f>INT(L214*Q214*0.7*J214)</f>
        <v>34</v>
      </c>
      <c r="U214" s="1">
        <f>INT(M214*Q214*1.5)</f>
        <v>90</v>
      </c>
      <c r="V214" s="1">
        <f>INT(M214*Q214*1)</f>
        <v>60</v>
      </c>
      <c r="W214" s="1">
        <f>INT(N214*Q214*1.2)</f>
        <v>85</v>
      </c>
      <c r="X214" s="1">
        <f>INT(N214*Q214*0.8)</f>
        <v>56</v>
      </c>
      <c r="Y214" s="37">
        <f>VLOOKUP(D214,兵种!B:J,7,0)</f>
        <v>0</v>
      </c>
      <c r="Z214" s="37">
        <f>VLOOKUP(D214,兵种!B:J,8,0)</f>
        <v>0</v>
      </c>
      <c r="AA214" s="37">
        <f>VLOOKUP(D214,兵种!B:J,9,0)</f>
        <v>0</v>
      </c>
      <c r="AB214" s="1">
        <f>SUM(S214,U214,W214)</f>
        <v>224</v>
      </c>
    </row>
    <row r="215" spans="2:28">
      <c r="B215" s="27"/>
      <c r="C215" s="16">
        <v>265</v>
      </c>
      <c r="D215" s="27"/>
      <c r="E215" s="27"/>
      <c r="F215" s="2" t="s">
        <v>267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71</v>
      </c>
      <c r="M215" s="32">
        <v>58</v>
      </c>
      <c r="N215" s="32">
        <v>57</v>
      </c>
      <c r="O215" s="35">
        <v>51</v>
      </c>
      <c r="P215" s="1">
        <f>SUM(L215:O215)</f>
        <v>237</v>
      </c>
      <c r="Q215" s="48">
        <v>1</v>
      </c>
      <c r="R215" s="1">
        <f>INT(Q215*(100+L215+M215*2)*H215)</f>
        <v>200</v>
      </c>
      <c r="S215" s="1">
        <f>INT(L215*Q215*1*I215)</f>
        <v>49</v>
      </c>
      <c r="T215" s="1">
        <f>INT(L215*Q215*0.7*J215)</f>
        <v>34</v>
      </c>
      <c r="U215" s="1">
        <f>INT(M215*Q215*1.5)</f>
        <v>87</v>
      </c>
      <c r="V215" s="1">
        <f>INT(M215*Q215*1)</f>
        <v>58</v>
      </c>
      <c r="W215" s="1">
        <f>INT(N215*Q215*1.2)</f>
        <v>68</v>
      </c>
      <c r="X215" s="1">
        <f>INT(N215*Q215*0.8)</f>
        <v>45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</v>
      </c>
      <c r="AB215" s="1">
        <f>SUM(S215,U215,W215)</f>
        <v>204</v>
      </c>
    </row>
    <row r="216" spans="2:28">
      <c r="B216" s="27"/>
      <c r="C216" s="16">
        <v>15</v>
      </c>
      <c r="D216" s="27"/>
      <c r="E216" s="27"/>
      <c r="F216" s="2" t="s">
        <v>17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32">
        <v>71</v>
      </c>
      <c r="M216" s="32">
        <v>57</v>
      </c>
      <c r="N216" s="32">
        <v>70</v>
      </c>
      <c r="O216" s="35">
        <v>73</v>
      </c>
      <c r="P216" s="1">
        <f>SUM(L216:O216)</f>
        <v>271</v>
      </c>
      <c r="Q216" s="48">
        <v>1</v>
      </c>
      <c r="R216" s="1">
        <f>INT(Q216*(100+L216+M216*2)*H216)</f>
        <v>199</v>
      </c>
      <c r="S216" s="1">
        <f>INT(L216*Q216*1*I216)</f>
        <v>49</v>
      </c>
      <c r="T216" s="1">
        <f>INT(L216*Q216*0.7*J216)</f>
        <v>34</v>
      </c>
      <c r="U216" s="1">
        <f>INT(M216*Q216*1.5)</f>
        <v>85</v>
      </c>
      <c r="V216" s="1">
        <f>INT(M216*Q216*1)</f>
        <v>57</v>
      </c>
      <c r="W216" s="1">
        <f>INT(N216*Q216*1.2)</f>
        <v>84</v>
      </c>
      <c r="X216" s="1">
        <f>INT(N216*Q216*0.8)</f>
        <v>56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</v>
      </c>
      <c r="AB216" s="1">
        <f>SUM(S216,U216,W216)</f>
        <v>218</v>
      </c>
    </row>
    <row r="217" spans="2:28">
      <c r="B217" s="27"/>
      <c r="C217" s="16">
        <v>251</v>
      </c>
      <c r="D217" s="27"/>
      <c r="E217" s="27"/>
      <c r="F217" s="2" t="s">
        <v>253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71</v>
      </c>
      <c r="M217" s="32">
        <v>56</v>
      </c>
      <c r="N217" s="32">
        <v>72</v>
      </c>
      <c r="O217" s="35">
        <v>73</v>
      </c>
      <c r="P217" s="1">
        <f>SUM(L217:O217)</f>
        <v>272</v>
      </c>
      <c r="Q217" s="48">
        <v>1</v>
      </c>
      <c r="R217" s="1">
        <f>INT(Q217*(100+L217+M217*2)*H217)</f>
        <v>198</v>
      </c>
      <c r="S217" s="1">
        <f>INT(L217*Q217*1*I217)</f>
        <v>49</v>
      </c>
      <c r="T217" s="1">
        <f>INT(L217*Q217*0.7*J217)</f>
        <v>34</v>
      </c>
      <c r="U217" s="1">
        <f>INT(M217*Q217*1.5)</f>
        <v>84</v>
      </c>
      <c r="V217" s="1">
        <f>INT(M217*Q217*1)</f>
        <v>56</v>
      </c>
      <c r="W217" s="1">
        <f>INT(N217*Q217*1.2)</f>
        <v>86</v>
      </c>
      <c r="X217" s="1">
        <f>INT(N217*Q217*0.8)</f>
        <v>57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>SUM(S217,U217,W217)</f>
        <v>219</v>
      </c>
    </row>
    <row r="218" spans="2:28">
      <c r="B218" s="27"/>
      <c r="C218" s="16">
        <v>625</v>
      </c>
      <c r="D218" s="27"/>
      <c r="E218" s="27"/>
      <c r="F218" s="2" t="s">
        <v>623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71</v>
      </c>
      <c r="M218" s="32">
        <v>53</v>
      </c>
      <c r="N218" s="32">
        <v>74</v>
      </c>
      <c r="O218" s="35">
        <v>79</v>
      </c>
      <c r="P218" s="1">
        <f>SUM(L218:O218)</f>
        <v>277</v>
      </c>
      <c r="Q218" s="48">
        <v>1</v>
      </c>
      <c r="R218" s="1">
        <f>INT(Q218*(100+L218+M218*2)*H218)</f>
        <v>193</v>
      </c>
      <c r="S218" s="1">
        <f>INT(L218*Q218*1*I218)</f>
        <v>49</v>
      </c>
      <c r="T218" s="1">
        <f>INT(L218*Q218*0.7*J218)</f>
        <v>34</v>
      </c>
      <c r="U218" s="1">
        <f>INT(M218*Q218*1.5)</f>
        <v>79</v>
      </c>
      <c r="V218" s="1">
        <f>INT(M218*Q218*1)</f>
        <v>53</v>
      </c>
      <c r="W218" s="1">
        <f>INT(N218*Q218*1.2)</f>
        <v>88</v>
      </c>
      <c r="X218" s="1">
        <f>INT(N218*Q218*0.8)</f>
        <v>59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>SUM(S218,U218,W218)</f>
        <v>216</v>
      </c>
    </row>
    <row r="219" spans="2:28">
      <c r="B219" s="27"/>
      <c r="C219" s="16">
        <v>668</v>
      </c>
      <c r="D219" s="27"/>
      <c r="E219" s="27"/>
      <c r="F219" s="2" t="s">
        <v>666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71</v>
      </c>
      <c r="M219" s="32">
        <v>53</v>
      </c>
      <c r="N219" s="32">
        <v>74</v>
      </c>
      <c r="O219" s="35">
        <v>76</v>
      </c>
      <c r="P219" s="1">
        <f>SUM(L219:O219)</f>
        <v>274</v>
      </c>
      <c r="Q219" s="48">
        <v>1</v>
      </c>
      <c r="R219" s="1">
        <f>INT(Q219*(100+L219+M219*2)*H219)</f>
        <v>193</v>
      </c>
      <c r="S219" s="1">
        <f>INT(L219*Q219*1*I219)</f>
        <v>49</v>
      </c>
      <c r="T219" s="1">
        <f>INT(L219*Q219*0.7*J219)</f>
        <v>34</v>
      </c>
      <c r="U219" s="1">
        <f>INT(M219*Q219*1.5)</f>
        <v>79</v>
      </c>
      <c r="V219" s="1">
        <f>INT(M219*Q219*1)</f>
        <v>53</v>
      </c>
      <c r="W219" s="1">
        <f>INT(N219*Q219*1.2)</f>
        <v>88</v>
      </c>
      <c r="X219" s="1">
        <f>INT(N219*Q219*0.8)</f>
        <v>59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>SUM(S219,U219,W219)</f>
        <v>216</v>
      </c>
    </row>
    <row r="220" spans="2:28">
      <c r="B220" s="27"/>
      <c r="C220" s="16">
        <v>560</v>
      </c>
      <c r="D220" s="27"/>
      <c r="E220" s="27"/>
      <c r="F220" s="2" t="s">
        <v>559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71</v>
      </c>
      <c r="M220" s="32">
        <v>49</v>
      </c>
      <c r="N220" s="32">
        <v>69</v>
      </c>
      <c r="O220" s="35">
        <v>63</v>
      </c>
      <c r="P220" s="1">
        <f>SUM(L220:O220)</f>
        <v>252</v>
      </c>
      <c r="Q220" s="48">
        <v>1</v>
      </c>
      <c r="R220" s="1">
        <f>INT(Q220*(100+L220+M220*2)*H220)</f>
        <v>188</v>
      </c>
      <c r="S220" s="1">
        <f>INT(L220*Q220*1*I220)</f>
        <v>49</v>
      </c>
      <c r="T220" s="1">
        <f>INT(L220*Q220*0.7*J220)</f>
        <v>34</v>
      </c>
      <c r="U220" s="1">
        <f>INT(M220*Q220*1.5)</f>
        <v>73</v>
      </c>
      <c r="V220" s="1">
        <f>INT(M220*Q220*1)</f>
        <v>49</v>
      </c>
      <c r="W220" s="1">
        <f>INT(N220*Q220*1.2)</f>
        <v>82</v>
      </c>
      <c r="X220" s="1">
        <f>INT(N220*Q220*0.8)</f>
        <v>55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</v>
      </c>
      <c r="AB220" s="1">
        <f>SUM(S220,U220,W220)</f>
        <v>204</v>
      </c>
    </row>
    <row r="221" spans="2:28">
      <c r="B221" s="27" t="s">
        <v>825</v>
      </c>
      <c r="C221" s="16">
        <v>801</v>
      </c>
      <c r="D221" s="27">
        <v>1</v>
      </c>
      <c r="E221" s="27">
        <v>0</v>
      </c>
      <c r="F221" s="4" t="s">
        <v>807</v>
      </c>
      <c r="G221" s="4" t="str">
        <f>VLOOKUP(D221,兵种!B:F,2,0)</f>
        <v>近卫军</v>
      </c>
      <c r="H221" s="4">
        <f>VLOOKUP(D221,兵种!B:F,3,0)</f>
        <v>1.1000000000000001</v>
      </c>
      <c r="I221" s="4">
        <f>VLOOKUP(D221,兵种!B:F,4,0)</f>
        <v>0.9</v>
      </c>
      <c r="J221" s="4">
        <f>VLOOKUP(D221,兵种!B:F,5,0)</f>
        <v>1.1000000000000001</v>
      </c>
      <c r="K221" s="16" t="str">
        <f>VLOOKUP(E221,绝技!B:C,2,0)</f>
        <v>无</v>
      </c>
      <c r="L221" s="32">
        <v>70</v>
      </c>
      <c r="M221" s="32">
        <v>60</v>
      </c>
      <c r="N221" s="32">
        <v>30</v>
      </c>
      <c r="O221" s="35">
        <v>0</v>
      </c>
      <c r="P221" s="1">
        <f>SUM(L221:O221)</f>
        <v>160</v>
      </c>
      <c r="Q221" s="48">
        <v>1</v>
      </c>
      <c r="R221" s="1">
        <f>INT(Q221*(100+L221+M221*2)*H221)</f>
        <v>319</v>
      </c>
      <c r="S221" s="1">
        <f>INT(L221*Q221*1*I221)</f>
        <v>63</v>
      </c>
      <c r="T221" s="1">
        <f>INT(L221*Q221*0.7*J221)</f>
        <v>53</v>
      </c>
      <c r="U221" s="1">
        <f>INT(M221*Q221*1.5)</f>
        <v>90</v>
      </c>
      <c r="V221" s="1">
        <f>INT(M221*Q221*1)</f>
        <v>60</v>
      </c>
      <c r="W221" s="1">
        <f>INT(N221*Q221*1.2)</f>
        <v>36</v>
      </c>
      <c r="X221" s="1">
        <f>INT(N221*Q221*0.8)</f>
        <v>24</v>
      </c>
      <c r="Y221" s="37">
        <f>VLOOKUP(D221,兵种!B:J,7,0)</f>
        <v>0</v>
      </c>
      <c r="Z221" s="37">
        <f>VLOOKUP(D221,兵种!B:J,8,0)</f>
        <v>0.2</v>
      </c>
      <c r="AA221" s="37">
        <f>VLOOKUP(D221,兵种!B:J,9,0)</f>
        <v>0</v>
      </c>
      <c r="AB221" s="1">
        <f>SUM(S221,U221,W221)</f>
        <v>189</v>
      </c>
    </row>
    <row r="222" spans="2:28">
      <c r="B222" s="27"/>
      <c r="C222" s="16">
        <v>100</v>
      </c>
      <c r="D222" s="27">
        <v>5</v>
      </c>
      <c r="E222" s="27"/>
      <c r="F222" s="2" t="s">
        <v>102</v>
      </c>
      <c r="G222" s="4" t="str">
        <f>VLOOKUP(D222,兵种!B:F,2,0)</f>
        <v>霹雳车</v>
      </c>
      <c r="H222" s="4">
        <f>VLOOKUP(D222,兵种!B:F,3,0)</f>
        <v>0.9</v>
      </c>
      <c r="I222" s="4">
        <f>VLOOKUP(D222,兵种!B:F,4,0)</f>
        <v>1</v>
      </c>
      <c r="J222" s="4">
        <f>VLOOKUP(D222,兵种!B:F,5,0)</f>
        <v>0.8</v>
      </c>
      <c r="K222" s="16" t="str">
        <f>VLOOKUP(E222,绝技!B:C,2,0)</f>
        <v>无</v>
      </c>
      <c r="L222" s="32">
        <v>70</v>
      </c>
      <c r="M222" s="32">
        <v>82</v>
      </c>
      <c r="N222" s="32">
        <v>10</v>
      </c>
      <c r="O222" s="35">
        <v>5</v>
      </c>
      <c r="P222" s="1">
        <f>SUM(L222:O222)</f>
        <v>167</v>
      </c>
      <c r="Q222" s="48">
        <v>1</v>
      </c>
      <c r="R222" s="1">
        <f>INT(Q222*(100+L222+M222*2)*H222)</f>
        <v>300</v>
      </c>
      <c r="S222" s="1">
        <f>INT(L222*Q222*1*I222)</f>
        <v>70</v>
      </c>
      <c r="T222" s="1">
        <f>INT(L222*Q222*0.7*J222)</f>
        <v>39</v>
      </c>
      <c r="U222" s="1">
        <f>INT(M222*Q222*1.5)</f>
        <v>123</v>
      </c>
      <c r="V222" s="1">
        <f>INT(M222*Q222*1)</f>
        <v>82</v>
      </c>
      <c r="W222" s="1">
        <f>INT(N222*Q222*1.2)</f>
        <v>12</v>
      </c>
      <c r="X222" s="1">
        <f>INT(N222*Q222*0.8)</f>
        <v>8</v>
      </c>
      <c r="Y222" s="37">
        <f>VLOOKUP(D222,兵种!B:J,7,0)</f>
        <v>0.15</v>
      </c>
      <c r="Z222" s="37">
        <f>VLOOKUP(D222,兵种!B:J,8,0)</f>
        <v>0</v>
      </c>
      <c r="AA222" s="37">
        <f>VLOOKUP(D222,兵种!B:J,9,0)</f>
        <v>0.05</v>
      </c>
      <c r="AB222" s="1">
        <f>SUM(S222,U222,W222)</f>
        <v>205</v>
      </c>
    </row>
    <row r="223" spans="2:28">
      <c r="B223" s="27"/>
      <c r="C223" s="16">
        <v>347</v>
      </c>
      <c r="D223" s="27">
        <v>3</v>
      </c>
      <c r="E223" s="27"/>
      <c r="F223" s="2" t="s">
        <v>349</v>
      </c>
      <c r="G223" s="4" t="str">
        <f>VLOOKUP(D223,兵种!B:F,2,0)</f>
        <v>战弓骑</v>
      </c>
      <c r="H223" s="4">
        <f>VLOOKUP(D223,兵种!B:F,3,0)</f>
        <v>1</v>
      </c>
      <c r="I223" s="4">
        <f>VLOOKUP(D223,兵种!B:F,4,0)</f>
        <v>1.1000000000000001</v>
      </c>
      <c r="J223" s="4">
        <f>VLOOKUP(D223,兵种!B:F,5,0)</f>
        <v>0.8</v>
      </c>
      <c r="K223" s="16" t="str">
        <f>VLOOKUP(E223,绝技!B:C,2,0)</f>
        <v>无</v>
      </c>
      <c r="L223" s="32">
        <v>70</v>
      </c>
      <c r="M223" s="32">
        <v>64</v>
      </c>
      <c r="N223" s="32">
        <v>87</v>
      </c>
      <c r="O223" s="35">
        <v>100</v>
      </c>
      <c r="P223" s="1">
        <f>SUM(L223:O223)</f>
        <v>321</v>
      </c>
      <c r="Q223" s="48">
        <v>1</v>
      </c>
      <c r="R223" s="1">
        <f>INT(Q223*(100+L223+M223*2)*H223)</f>
        <v>298</v>
      </c>
      <c r="S223" s="1">
        <f>INT(L223*Q223*1*I223)</f>
        <v>77</v>
      </c>
      <c r="T223" s="1">
        <f>INT(L223*Q223*0.7*J223)</f>
        <v>39</v>
      </c>
      <c r="U223" s="1">
        <f>INT(M223*Q223*1.5)</f>
        <v>96</v>
      </c>
      <c r="V223" s="1">
        <f>INT(M223*Q223*1)</f>
        <v>64</v>
      </c>
      <c r="W223" s="1">
        <f>INT(N223*Q223*1.2)</f>
        <v>104</v>
      </c>
      <c r="X223" s="1">
        <f>INT(N223*Q223*0.8)</f>
        <v>69</v>
      </c>
      <c r="Y223" s="37">
        <f>VLOOKUP(D223,兵种!B:J,7,0)</f>
        <v>0.05</v>
      </c>
      <c r="Z223" s="37">
        <f>VLOOKUP(D223,兵种!B:J,8,0)</f>
        <v>0</v>
      </c>
      <c r="AA223" s="37">
        <f>VLOOKUP(D223,兵种!B:J,9,0)</f>
        <v>0.15</v>
      </c>
      <c r="AB223" s="1">
        <f>SUM(S223,U223,W223)</f>
        <v>277</v>
      </c>
    </row>
    <row r="224" spans="2:28">
      <c r="B224" s="27" t="s">
        <v>825</v>
      </c>
      <c r="C224" s="16">
        <v>802</v>
      </c>
      <c r="D224" s="27">
        <v>2</v>
      </c>
      <c r="E224" s="27">
        <v>0</v>
      </c>
      <c r="F224" s="4" t="s">
        <v>806</v>
      </c>
      <c r="G224" s="4" t="str">
        <f>VLOOKUP(D224,兵种!B:F,2,0)</f>
        <v>亲卫队</v>
      </c>
      <c r="H224" s="4">
        <f>VLOOKUP(D224,兵种!B:F,3,0)</f>
        <v>1</v>
      </c>
      <c r="I224" s="4">
        <f>VLOOKUP(D224,兵种!B:F,4,0)</f>
        <v>1.1000000000000001</v>
      </c>
      <c r="J224" s="4">
        <f>VLOOKUP(D224,兵种!B:F,5,0)</f>
        <v>1</v>
      </c>
      <c r="K224" s="16" t="str">
        <f>VLOOKUP(E224,绝技!B:C,2,0)</f>
        <v>无</v>
      </c>
      <c r="L224" s="32">
        <v>70</v>
      </c>
      <c r="M224" s="32">
        <v>60</v>
      </c>
      <c r="N224" s="32">
        <v>30</v>
      </c>
      <c r="O224" s="35">
        <v>0</v>
      </c>
      <c r="P224" s="1">
        <f>SUM(L224:O224)</f>
        <v>160</v>
      </c>
      <c r="Q224" s="48">
        <v>1</v>
      </c>
      <c r="R224" s="1">
        <f>INT(Q224*(100+L224+M224*2)*H224)</f>
        <v>290</v>
      </c>
      <c r="S224" s="1">
        <f>INT(L224*Q224*1*I224)</f>
        <v>77</v>
      </c>
      <c r="T224" s="1">
        <f>INT(L224*Q224*0.7*J224)</f>
        <v>49</v>
      </c>
      <c r="U224" s="1">
        <f>INT(M224*Q224*1.5)</f>
        <v>90</v>
      </c>
      <c r="V224" s="1">
        <f>INT(M224*Q224*1)</f>
        <v>60</v>
      </c>
      <c r="W224" s="1">
        <f>INT(N224*Q224*1.2)</f>
        <v>36</v>
      </c>
      <c r="X224" s="1">
        <f>INT(N224*Q224*0.8)</f>
        <v>24</v>
      </c>
      <c r="Y224" s="37">
        <f>VLOOKUP(D224,兵种!B:J,7,0)</f>
        <v>0.05</v>
      </c>
      <c r="Z224" s="37">
        <f>VLOOKUP(D224,兵种!B:J,8,0)</f>
        <v>0.05</v>
      </c>
      <c r="AA224" s="37">
        <f>VLOOKUP(D224,兵种!B:J,9,0)</f>
        <v>0.1</v>
      </c>
      <c r="AB224" s="1">
        <f>SUM(S224,U224,W224)</f>
        <v>203</v>
      </c>
    </row>
    <row r="225" spans="2:28">
      <c r="B225" s="27" t="s">
        <v>825</v>
      </c>
      <c r="C225" s="16">
        <v>803</v>
      </c>
      <c r="D225" s="27">
        <v>3</v>
      </c>
      <c r="E225" s="27">
        <v>0</v>
      </c>
      <c r="F225" s="4" t="s">
        <v>805</v>
      </c>
      <c r="G225" s="4" t="str">
        <f>VLOOKUP(D225,兵种!B:F,2,0)</f>
        <v>战弓骑</v>
      </c>
      <c r="H225" s="4">
        <f>VLOOKUP(D225,兵种!B:F,3,0)</f>
        <v>1</v>
      </c>
      <c r="I225" s="4">
        <f>VLOOKUP(D225,兵种!B:F,4,0)</f>
        <v>1.1000000000000001</v>
      </c>
      <c r="J225" s="4">
        <f>VLOOKUP(D225,兵种!B:F,5,0)</f>
        <v>0.8</v>
      </c>
      <c r="K225" s="16" t="str">
        <f>VLOOKUP(E225,绝技!B:C,2,0)</f>
        <v>无</v>
      </c>
      <c r="L225" s="32">
        <v>70</v>
      </c>
      <c r="M225" s="32">
        <v>60</v>
      </c>
      <c r="N225" s="32">
        <v>30</v>
      </c>
      <c r="O225" s="35">
        <v>0</v>
      </c>
      <c r="P225" s="1">
        <f>SUM(L225:O225)</f>
        <v>160</v>
      </c>
      <c r="Q225" s="48">
        <v>1</v>
      </c>
      <c r="R225" s="1">
        <f>INT(Q225*(100+L225+M225*2)*H225)</f>
        <v>290</v>
      </c>
      <c r="S225" s="1">
        <f>INT(L225*Q225*1*I225)</f>
        <v>77</v>
      </c>
      <c r="T225" s="1">
        <f>INT(L225*Q225*0.7*J225)</f>
        <v>39</v>
      </c>
      <c r="U225" s="1">
        <f>INT(M225*Q225*1.5)</f>
        <v>90</v>
      </c>
      <c r="V225" s="1">
        <f>INT(M225*Q225*1)</f>
        <v>60</v>
      </c>
      <c r="W225" s="1">
        <f>INT(N225*Q225*1.2)</f>
        <v>36</v>
      </c>
      <c r="X225" s="1">
        <f>INT(N225*Q225*0.8)</f>
        <v>24</v>
      </c>
      <c r="Y225" s="37">
        <f>VLOOKUP(D225,兵种!B:J,7,0)</f>
        <v>0.05</v>
      </c>
      <c r="Z225" s="37">
        <f>VLOOKUP(D225,兵种!B:J,8,0)</f>
        <v>0</v>
      </c>
      <c r="AA225" s="37">
        <f>VLOOKUP(D225,兵种!B:J,9,0)</f>
        <v>0.15</v>
      </c>
      <c r="AB225" s="1">
        <f>SUM(S225,U225,W225)</f>
        <v>203</v>
      </c>
    </row>
    <row r="226" spans="2:28">
      <c r="B226" s="27" t="s">
        <v>825</v>
      </c>
      <c r="C226" s="16">
        <v>804</v>
      </c>
      <c r="D226" s="27">
        <v>4</v>
      </c>
      <c r="E226" s="27">
        <v>0</v>
      </c>
      <c r="F226" s="4" t="s">
        <v>804</v>
      </c>
      <c r="G226" s="4" t="str">
        <f>VLOOKUP(D226,兵种!B:F,2,0)</f>
        <v>弓弩手</v>
      </c>
      <c r="H226" s="4">
        <f>VLOOKUP(D226,兵种!B:F,3,0)</f>
        <v>0.9</v>
      </c>
      <c r="I226" s="4">
        <f>VLOOKUP(D226,兵种!B:F,4,0)</f>
        <v>1</v>
      </c>
      <c r="J226" s="4">
        <f>VLOOKUP(D226,兵种!B:F,5,0)</f>
        <v>1</v>
      </c>
      <c r="K226" s="16" t="str">
        <f>VLOOKUP(E226,绝技!B:C,2,0)</f>
        <v>无</v>
      </c>
      <c r="L226" s="32">
        <v>70</v>
      </c>
      <c r="M226" s="32">
        <v>60</v>
      </c>
      <c r="N226" s="32">
        <v>30</v>
      </c>
      <c r="O226" s="35">
        <v>0</v>
      </c>
      <c r="P226" s="1">
        <f>SUM(L226:O226)</f>
        <v>160</v>
      </c>
      <c r="Q226" s="48">
        <v>1</v>
      </c>
      <c r="R226" s="1">
        <f>INT(Q226*(100+L226+M226*2)*H226)</f>
        <v>261</v>
      </c>
      <c r="S226" s="1">
        <f>INT(L226*Q226*1*I226)</f>
        <v>70</v>
      </c>
      <c r="T226" s="1">
        <f>INT(L226*Q226*0.7*J226)</f>
        <v>49</v>
      </c>
      <c r="U226" s="1">
        <f>INT(M226*Q226*1.5)</f>
        <v>90</v>
      </c>
      <c r="V226" s="1">
        <f>INT(M226*Q226*1)</f>
        <v>60</v>
      </c>
      <c r="W226" s="1">
        <f>INT(N226*Q226*1.2)</f>
        <v>36</v>
      </c>
      <c r="X226" s="1">
        <f>INT(N226*Q226*0.8)</f>
        <v>24</v>
      </c>
      <c r="Y226" s="37">
        <f>VLOOKUP(D226,兵种!B:J,7,0)</f>
        <v>0</v>
      </c>
      <c r="Z226" s="37">
        <f>VLOOKUP(D226,兵种!B:J,8,0)</f>
        <v>0</v>
      </c>
      <c r="AA226" s="37">
        <f>VLOOKUP(D226,兵种!B:J,9,0)</f>
        <v>0.2</v>
      </c>
      <c r="AB226" s="1">
        <f>SUM(S226,U226,W226)</f>
        <v>196</v>
      </c>
    </row>
    <row r="227" spans="2:28">
      <c r="B227" s="28" t="s">
        <v>828</v>
      </c>
      <c r="C227" s="16">
        <v>805</v>
      </c>
      <c r="D227" s="27">
        <v>5</v>
      </c>
      <c r="E227" s="27">
        <v>0</v>
      </c>
      <c r="F227" s="4" t="s">
        <v>800</v>
      </c>
      <c r="G227" s="4" t="str">
        <f>VLOOKUP(D227,兵种!B:F,2,0)</f>
        <v>霹雳车</v>
      </c>
      <c r="H227" s="4">
        <f>VLOOKUP(D227,兵种!B:F,3,0)</f>
        <v>0.9</v>
      </c>
      <c r="I227" s="4">
        <f>VLOOKUP(D227,兵种!B:F,4,0)</f>
        <v>1</v>
      </c>
      <c r="J227" s="4">
        <f>VLOOKUP(D227,兵种!B:F,5,0)</f>
        <v>0.8</v>
      </c>
      <c r="K227" s="16" t="str">
        <f>VLOOKUP(E227,绝技!B:C,2,0)</f>
        <v>无</v>
      </c>
      <c r="L227" s="32">
        <v>70</v>
      </c>
      <c r="M227" s="32">
        <v>60</v>
      </c>
      <c r="N227" s="32">
        <v>30</v>
      </c>
      <c r="O227" s="35">
        <v>0</v>
      </c>
      <c r="P227" s="1">
        <f>SUM(L227:O227)</f>
        <v>160</v>
      </c>
      <c r="Q227" s="48">
        <v>1</v>
      </c>
      <c r="R227" s="1">
        <f>INT(Q227*(100+L227+M227*2)*H227)</f>
        <v>261</v>
      </c>
      <c r="S227" s="1">
        <f>INT(L227*Q227*1*I227)</f>
        <v>70</v>
      </c>
      <c r="T227" s="1">
        <f>INT(L227*Q227*0.7*J227)</f>
        <v>39</v>
      </c>
      <c r="U227" s="1">
        <f>INT(M227*Q227*1.5)</f>
        <v>90</v>
      </c>
      <c r="V227" s="1">
        <f>INT(M227*Q227*1)</f>
        <v>60</v>
      </c>
      <c r="W227" s="1">
        <f>INT(N227*Q227*1.2)</f>
        <v>36</v>
      </c>
      <c r="X227" s="1">
        <f>INT(N227*Q227*0.8)</f>
        <v>24</v>
      </c>
      <c r="Y227" s="37">
        <f>VLOOKUP(D227,兵种!B:J,7,0)</f>
        <v>0.15</v>
      </c>
      <c r="Z227" s="37">
        <f>VLOOKUP(D227,兵种!B:J,8,0)</f>
        <v>0</v>
      </c>
      <c r="AA227" s="37">
        <f>VLOOKUP(D227,兵种!B:J,9,0)</f>
        <v>0.05</v>
      </c>
      <c r="AB227" s="1">
        <f>SUM(S227,U227,W227)</f>
        <v>196</v>
      </c>
    </row>
    <row r="228" spans="2:28">
      <c r="B228" s="27" t="s">
        <v>825</v>
      </c>
      <c r="C228" s="16">
        <v>806</v>
      </c>
      <c r="D228" s="27">
        <v>6</v>
      </c>
      <c r="E228" s="27">
        <v>0</v>
      </c>
      <c r="F228" s="4" t="s">
        <v>829</v>
      </c>
      <c r="G228" s="4" t="str">
        <f>VLOOKUP(D228,兵种!B:F,2,0)</f>
        <v>谋略家</v>
      </c>
      <c r="H228" s="4">
        <f>VLOOKUP(D228,兵种!B:F,3,0)</f>
        <v>0.8</v>
      </c>
      <c r="I228" s="4">
        <f>VLOOKUP(D228,兵种!B:F,4,0)</f>
        <v>0.8</v>
      </c>
      <c r="J228" s="4">
        <f>VLOOKUP(D228,兵种!B:F,5,0)</f>
        <v>0.9</v>
      </c>
      <c r="K228" s="16" t="str">
        <f>VLOOKUP(E228,绝技!B:C,2,0)</f>
        <v>无</v>
      </c>
      <c r="L228" s="32">
        <v>70</v>
      </c>
      <c r="M228" s="32">
        <v>60</v>
      </c>
      <c r="N228" s="32">
        <v>30</v>
      </c>
      <c r="O228" s="35">
        <v>0</v>
      </c>
      <c r="P228" s="1">
        <f>SUM(L228:O228)</f>
        <v>160</v>
      </c>
      <c r="Q228" s="48">
        <v>1</v>
      </c>
      <c r="R228" s="1">
        <f>INT(Q228*(100+L228+M228*2)*H228)</f>
        <v>232</v>
      </c>
      <c r="S228" s="1">
        <f>INT(L228*Q228*1*I228)</f>
        <v>56</v>
      </c>
      <c r="T228" s="1">
        <f>INT(L228*Q228*0.7*J228)</f>
        <v>44</v>
      </c>
      <c r="U228" s="1">
        <f>INT(M228*Q228*1.5)</f>
        <v>90</v>
      </c>
      <c r="V228" s="1">
        <f>INT(M228*Q228*1)</f>
        <v>60</v>
      </c>
      <c r="W228" s="1">
        <f>INT(N228*Q228*1.2)</f>
        <v>36</v>
      </c>
      <c r="X228" s="1">
        <f>INT(N228*Q228*0.8)</f>
        <v>24</v>
      </c>
      <c r="Y228" s="37">
        <f>VLOOKUP(D228,兵种!B:J,7,0)</f>
        <v>0.2</v>
      </c>
      <c r="Z228" s="37">
        <f>VLOOKUP(D228,兵种!B:J,8,0)</f>
        <v>0</v>
      </c>
      <c r="AA228" s="37">
        <f>VLOOKUP(D228,兵种!B:J,9,0)</f>
        <v>0</v>
      </c>
      <c r="AB228" s="1">
        <f>SUM(S228,U228,W228)</f>
        <v>182</v>
      </c>
    </row>
    <row r="229" spans="2:28">
      <c r="B229" s="27"/>
      <c r="C229" s="16">
        <v>585</v>
      </c>
      <c r="D229" s="27"/>
      <c r="E229" s="27"/>
      <c r="F229" s="2" t="s">
        <v>584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70</v>
      </c>
      <c r="M229" s="32">
        <v>78</v>
      </c>
      <c r="N229" s="32">
        <v>53</v>
      </c>
      <c r="O229" s="35">
        <v>40</v>
      </c>
      <c r="P229" s="1">
        <f>SUM(L229:O229)</f>
        <v>241</v>
      </c>
      <c r="Q229" s="48">
        <v>1</v>
      </c>
      <c r="R229" s="1">
        <f>INT(Q229*(100+L229+M229*2)*H229)</f>
        <v>228</v>
      </c>
      <c r="S229" s="1">
        <f>INT(L229*Q229*1*I229)</f>
        <v>49</v>
      </c>
      <c r="T229" s="1">
        <f>INT(L229*Q229*0.7*J229)</f>
        <v>34</v>
      </c>
      <c r="U229" s="1">
        <f>INT(M229*Q229*1.5)</f>
        <v>117</v>
      </c>
      <c r="V229" s="1">
        <f>INT(M229*Q229*1)</f>
        <v>78</v>
      </c>
      <c r="W229" s="1">
        <f>INT(N229*Q229*1.2)</f>
        <v>63</v>
      </c>
      <c r="X229" s="1">
        <f>INT(N229*Q229*0.8)</f>
        <v>42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>SUM(S229,U229,W229)</f>
        <v>229</v>
      </c>
    </row>
    <row r="230" spans="2:28">
      <c r="B230" s="27"/>
      <c r="C230" s="16">
        <v>296</v>
      </c>
      <c r="D230" s="27"/>
      <c r="E230" s="27"/>
      <c r="F230" s="2" t="s">
        <v>298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70</v>
      </c>
      <c r="M230" s="32">
        <v>77</v>
      </c>
      <c r="N230" s="32">
        <v>61</v>
      </c>
      <c r="O230" s="35">
        <v>42</v>
      </c>
      <c r="P230" s="1">
        <f>SUM(L230:O230)</f>
        <v>250</v>
      </c>
      <c r="Q230" s="48">
        <v>1</v>
      </c>
      <c r="R230" s="1">
        <f>INT(Q230*(100+L230+M230*2)*H230)</f>
        <v>226</v>
      </c>
      <c r="S230" s="1">
        <f>INT(L230*Q230*1*I230)</f>
        <v>49</v>
      </c>
      <c r="T230" s="1">
        <f>INT(L230*Q230*0.7*J230)</f>
        <v>34</v>
      </c>
      <c r="U230" s="1">
        <f>INT(M230*Q230*1.5)</f>
        <v>115</v>
      </c>
      <c r="V230" s="1">
        <f>INT(M230*Q230*1)</f>
        <v>77</v>
      </c>
      <c r="W230" s="1">
        <f>INT(N230*Q230*1.2)</f>
        <v>73</v>
      </c>
      <c r="X230" s="1">
        <f>INT(N230*Q230*0.8)</f>
        <v>48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>SUM(S230,U230,W230)</f>
        <v>237</v>
      </c>
    </row>
    <row r="231" spans="2:28">
      <c r="B231" s="27"/>
      <c r="C231" s="16">
        <v>204</v>
      </c>
      <c r="D231" s="27"/>
      <c r="E231" s="27"/>
      <c r="F231" s="2" t="s">
        <v>206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70</v>
      </c>
      <c r="M231" s="32">
        <v>76</v>
      </c>
      <c r="N231" s="32">
        <v>52</v>
      </c>
      <c r="O231" s="35">
        <v>50</v>
      </c>
      <c r="P231" s="1">
        <f>SUM(L231:O231)</f>
        <v>248</v>
      </c>
      <c r="Q231" s="48">
        <v>1</v>
      </c>
      <c r="R231" s="1">
        <f>INT(Q231*(100+L231+M231*2)*H231)</f>
        <v>225</v>
      </c>
      <c r="S231" s="1">
        <f>INT(L231*Q231*1*I231)</f>
        <v>49</v>
      </c>
      <c r="T231" s="1">
        <f>INT(L231*Q231*0.7*J231)</f>
        <v>34</v>
      </c>
      <c r="U231" s="1">
        <f>INT(M231*Q231*1.5)</f>
        <v>114</v>
      </c>
      <c r="V231" s="1">
        <f>INT(M231*Q231*1)</f>
        <v>76</v>
      </c>
      <c r="W231" s="1">
        <f>INT(N231*Q231*1.2)</f>
        <v>62</v>
      </c>
      <c r="X231" s="1">
        <f>INT(N231*Q231*0.8)</f>
        <v>41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>SUM(S231,U231,W231)</f>
        <v>225</v>
      </c>
    </row>
    <row r="232" spans="2:28">
      <c r="B232" s="27"/>
      <c r="C232" s="16">
        <v>465</v>
      </c>
      <c r="D232" s="27"/>
      <c r="E232" s="27"/>
      <c r="F232" s="2" t="s">
        <v>465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76</v>
      </c>
      <c r="N232" s="32">
        <v>35</v>
      </c>
      <c r="O232" s="35">
        <v>40</v>
      </c>
      <c r="P232" s="1">
        <f>SUM(L232:O232)</f>
        <v>221</v>
      </c>
      <c r="Q232" s="48">
        <v>1</v>
      </c>
      <c r="R232" s="1">
        <f>INT(Q232*(100+L232+M232*2)*H232)</f>
        <v>225</v>
      </c>
      <c r="S232" s="1">
        <f>INT(L232*Q232*1*I232)</f>
        <v>49</v>
      </c>
      <c r="T232" s="1">
        <f>INT(L232*Q232*0.7*J232)</f>
        <v>34</v>
      </c>
      <c r="U232" s="1">
        <f>INT(M232*Q232*1.5)</f>
        <v>114</v>
      </c>
      <c r="V232" s="1">
        <f>INT(M232*Q232*1)</f>
        <v>76</v>
      </c>
      <c r="W232" s="1">
        <f>INT(N232*Q232*1.2)</f>
        <v>42</v>
      </c>
      <c r="X232" s="1">
        <f>INT(N232*Q232*0.8)</f>
        <v>28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>SUM(S232,U232,W232)</f>
        <v>205</v>
      </c>
    </row>
    <row r="233" spans="2:28">
      <c r="B233" s="27"/>
      <c r="C233" s="16">
        <v>391</v>
      </c>
      <c r="D233" s="27"/>
      <c r="E233" s="27"/>
      <c r="F233" s="2" t="s">
        <v>392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70</v>
      </c>
      <c r="M233" s="32">
        <v>75</v>
      </c>
      <c r="N233" s="32">
        <v>39</v>
      </c>
      <c r="O233" s="35">
        <v>48</v>
      </c>
      <c r="P233" s="1">
        <f>SUM(L233:O233)</f>
        <v>232</v>
      </c>
      <c r="Q233" s="48">
        <v>1</v>
      </c>
      <c r="R233" s="1">
        <f>INT(Q233*(100+L233+M233*2)*H233)</f>
        <v>224</v>
      </c>
      <c r="S233" s="1">
        <f>INT(L233*Q233*1*I233)</f>
        <v>49</v>
      </c>
      <c r="T233" s="1">
        <f>INT(L233*Q233*0.7*J233)</f>
        <v>34</v>
      </c>
      <c r="U233" s="1">
        <f>INT(M233*Q233*1.5)</f>
        <v>112</v>
      </c>
      <c r="V233" s="1">
        <f>INT(M233*Q233*1)</f>
        <v>75</v>
      </c>
      <c r="W233" s="1">
        <f>INT(N233*Q233*1.2)</f>
        <v>46</v>
      </c>
      <c r="X233" s="1">
        <f>INT(N233*Q233*0.8)</f>
        <v>31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>SUM(S233,U233,W233)</f>
        <v>207</v>
      </c>
    </row>
    <row r="234" spans="2:28">
      <c r="B234" s="27"/>
      <c r="C234" s="16">
        <v>155</v>
      </c>
      <c r="D234" s="27"/>
      <c r="E234" s="27"/>
      <c r="F234" s="2" t="s">
        <v>157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70</v>
      </c>
      <c r="M234" s="32">
        <v>74</v>
      </c>
      <c r="N234" s="32">
        <v>66</v>
      </c>
      <c r="O234" s="35">
        <v>65</v>
      </c>
      <c r="P234" s="1">
        <f>SUM(L234:O234)</f>
        <v>275</v>
      </c>
      <c r="Q234" s="48">
        <v>1</v>
      </c>
      <c r="R234" s="1">
        <f>INT(Q234*(100+L234+M234*2)*H234)</f>
        <v>222</v>
      </c>
      <c r="S234" s="1">
        <f>INT(L234*Q234*1*I234)</f>
        <v>49</v>
      </c>
      <c r="T234" s="1">
        <f>INT(L234*Q234*0.7*J234)</f>
        <v>34</v>
      </c>
      <c r="U234" s="1">
        <f>INT(M234*Q234*1.5)</f>
        <v>111</v>
      </c>
      <c r="V234" s="1">
        <f>INT(M234*Q234*1)</f>
        <v>74</v>
      </c>
      <c r="W234" s="1">
        <f>INT(N234*Q234*1.2)</f>
        <v>79</v>
      </c>
      <c r="X234" s="1">
        <f>INT(N234*Q234*0.8)</f>
        <v>52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>SUM(S234,U234,W234)</f>
        <v>239</v>
      </c>
    </row>
    <row r="235" spans="2:28">
      <c r="B235" s="27"/>
      <c r="C235" s="16">
        <v>639</v>
      </c>
      <c r="D235" s="27"/>
      <c r="E235" s="27"/>
      <c r="F235" s="2" t="s">
        <v>637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70</v>
      </c>
      <c r="M235" s="32">
        <v>72</v>
      </c>
      <c r="N235" s="32">
        <v>47</v>
      </c>
      <c r="O235" s="35">
        <v>34</v>
      </c>
      <c r="P235" s="1">
        <f>SUM(L235:O235)</f>
        <v>223</v>
      </c>
      <c r="Q235" s="48">
        <v>1</v>
      </c>
      <c r="R235" s="1">
        <f>INT(Q235*(100+L235+M235*2)*H235)</f>
        <v>219</v>
      </c>
      <c r="S235" s="1">
        <f>INT(L235*Q235*1*I235)</f>
        <v>49</v>
      </c>
      <c r="T235" s="1">
        <f>INT(L235*Q235*0.7*J235)</f>
        <v>34</v>
      </c>
      <c r="U235" s="1">
        <f>INT(M235*Q235*1.5)</f>
        <v>108</v>
      </c>
      <c r="V235" s="1">
        <f>INT(M235*Q235*1)</f>
        <v>72</v>
      </c>
      <c r="W235" s="1">
        <f>INT(N235*Q235*1.2)</f>
        <v>56</v>
      </c>
      <c r="X235" s="1">
        <f>INT(N235*Q235*0.8)</f>
        <v>37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>SUM(S235,U235,W235)</f>
        <v>213</v>
      </c>
    </row>
    <row r="236" spans="2:28">
      <c r="B236" s="27"/>
      <c r="C236" s="16">
        <v>638</v>
      </c>
      <c r="D236" s="27"/>
      <c r="E236" s="27"/>
      <c r="F236" s="2" t="s">
        <v>636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70</v>
      </c>
      <c r="M236" s="32">
        <v>71</v>
      </c>
      <c r="N236" s="32">
        <v>68</v>
      </c>
      <c r="O236" s="35">
        <v>57</v>
      </c>
      <c r="P236" s="1">
        <f>SUM(L236:O236)</f>
        <v>266</v>
      </c>
      <c r="Q236" s="48">
        <v>1</v>
      </c>
      <c r="R236" s="1">
        <f>INT(Q236*(100+L236+M236*2)*H236)</f>
        <v>218</v>
      </c>
      <c r="S236" s="1">
        <f>INT(L236*Q236*1*I236)</f>
        <v>49</v>
      </c>
      <c r="T236" s="1">
        <f>INT(L236*Q236*0.7*J236)</f>
        <v>34</v>
      </c>
      <c r="U236" s="1">
        <f>INT(M236*Q236*1.5)</f>
        <v>106</v>
      </c>
      <c r="V236" s="1">
        <f>INT(M236*Q236*1)</f>
        <v>71</v>
      </c>
      <c r="W236" s="1">
        <f>INT(N236*Q236*1.2)</f>
        <v>81</v>
      </c>
      <c r="X236" s="1">
        <f>INT(N236*Q236*0.8)</f>
        <v>54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>SUM(S236,U236,W236)</f>
        <v>236</v>
      </c>
    </row>
    <row r="237" spans="2:28">
      <c r="B237" s="27"/>
      <c r="C237" s="16">
        <v>355</v>
      </c>
      <c r="D237" s="27"/>
      <c r="E237" s="27"/>
      <c r="F237" s="2" t="s">
        <v>357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70</v>
      </c>
      <c r="M237" s="32">
        <v>71</v>
      </c>
      <c r="N237" s="32">
        <v>62</v>
      </c>
      <c r="O237" s="35">
        <v>53</v>
      </c>
      <c r="P237" s="1">
        <f>SUM(L237:O237)</f>
        <v>256</v>
      </c>
      <c r="Q237" s="48">
        <v>1</v>
      </c>
      <c r="R237" s="1">
        <f>INT(Q237*(100+L237+M237*2)*H237)</f>
        <v>218</v>
      </c>
      <c r="S237" s="1">
        <f>INT(L237*Q237*1*I237)</f>
        <v>49</v>
      </c>
      <c r="T237" s="1">
        <f>INT(L237*Q237*0.7*J237)</f>
        <v>34</v>
      </c>
      <c r="U237" s="1">
        <f>INT(M237*Q237*1.5)</f>
        <v>106</v>
      </c>
      <c r="V237" s="1">
        <f>INT(M237*Q237*1)</f>
        <v>71</v>
      </c>
      <c r="W237" s="1">
        <f>INT(N237*Q237*1.2)</f>
        <v>74</v>
      </c>
      <c r="X237" s="1">
        <f>INT(N237*Q237*0.8)</f>
        <v>49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>SUM(S237,U237,W237)</f>
        <v>229</v>
      </c>
    </row>
    <row r="238" spans="2:28">
      <c r="B238" s="27"/>
      <c r="C238" s="16">
        <v>452</v>
      </c>
      <c r="D238" s="27"/>
      <c r="E238" s="27"/>
      <c r="F238" s="2" t="s">
        <v>452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70</v>
      </c>
      <c r="M238" s="32">
        <v>71</v>
      </c>
      <c r="N238" s="32">
        <v>25</v>
      </c>
      <c r="O238" s="35">
        <v>23</v>
      </c>
      <c r="P238" s="1">
        <f>SUM(L238:O238)</f>
        <v>189</v>
      </c>
      <c r="Q238" s="48">
        <v>1</v>
      </c>
      <c r="R238" s="1">
        <f>INT(Q238*(100+L238+M238*2)*H238)</f>
        <v>218</v>
      </c>
      <c r="S238" s="1">
        <f>INT(L238*Q238*1*I238)</f>
        <v>49</v>
      </c>
      <c r="T238" s="1">
        <f>INT(L238*Q238*0.7*J238)</f>
        <v>34</v>
      </c>
      <c r="U238" s="1">
        <f>INT(M238*Q238*1.5)</f>
        <v>106</v>
      </c>
      <c r="V238" s="1">
        <f>INT(M238*Q238*1)</f>
        <v>71</v>
      </c>
      <c r="W238" s="1">
        <f>INT(N238*Q238*1.2)</f>
        <v>30</v>
      </c>
      <c r="X238" s="1">
        <f>INT(N238*Q238*0.8)</f>
        <v>20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>SUM(S238,U238,W238)</f>
        <v>185</v>
      </c>
    </row>
    <row r="239" spans="2:28">
      <c r="B239" s="27"/>
      <c r="C239" s="16">
        <v>429</v>
      </c>
      <c r="D239" s="27"/>
      <c r="E239" s="27"/>
      <c r="F239" s="2" t="s">
        <v>429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69</v>
      </c>
      <c r="N239" s="32">
        <v>37</v>
      </c>
      <c r="O239" s="35">
        <v>43</v>
      </c>
      <c r="P239" s="1">
        <f>SUM(L239:O239)</f>
        <v>219</v>
      </c>
      <c r="Q239" s="48">
        <v>1</v>
      </c>
      <c r="R239" s="1">
        <f>INT(Q239*(100+L239+M239*2)*H239)</f>
        <v>215</v>
      </c>
      <c r="S239" s="1">
        <f>INT(L239*Q239*1*I239)</f>
        <v>49</v>
      </c>
      <c r="T239" s="1">
        <f>INT(L239*Q239*0.7*J239)</f>
        <v>34</v>
      </c>
      <c r="U239" s="1">
        <f>INT(M239*Q239*1.5)</f>
        <v>103</v>
      </c>
      <c r="V239" s="1">
        <f>INT(M239*Q239*1)</f>
        <v>69</v>
      </c>
      <c r="W239" s="1">
        <f>INT(N239*Q239*1.2)</f>
        <v>44</v>
      </c>
      <c r="X239" s="1">
        <f>INT(N239*Q239*0.8)</f>
        <v>29</v>
      </c>
      <c r="Y239" s="37">
        <f>VLOOKUP(D239,兵种!B:J,7,0)</f>
        <v>0</v>
      </c>
      <c r="Z239" s="37">
        <f>VLOOKUP(D239,兵种!B:J,8,0)</f>
        <v>0</v>
      </c>
      <c r="AA239" s="37">
        <f>VLOOKUP(D239,兵种!B:J,9,0)</f>
        <v>0</v>
      </c>
      <c r="AB239" s="1">
        <f>SUM(S239,U239,W239)</f>
        <v>196</v>
      </c>
    </row>
    <row r="240" spans="2:28">
      <c r="B240" s="27"/>
      <c r="C240" s="16">
        <v>461</v>
      </c>
      <c r="D240" s="27">
        <v>6</v>
      </c>
      <c r="E240" s="27"/>
      <c r="F240" s="2" t="s">
        <v>461</v>
      </c>
      <c r="G240" s="4" t="str">
        <f>VLOOKUP(D240,兵种!B:F,2,0)</f>
        <v>谋略家</v>
      </c>
      <c r="H240" s="4">
        <f>VLOOKUP(D240,兵种!B:F,3,0)</f>
        <v>0.8</v>
      </c>
      <c r="I240" s="4">
        <f>VLOOKUP(D240,兵种!B:F,4,0)</f>
        <v>0.8</v>
      </c>
      <c r="J240" s="4">
        <f>VLOOKUP(D240,兵种!B:F,5,0)</f>
        <v>0.9</v>
      </c>
      <c r="K240" s="16" t="str">
        <f>VLOOKUP(E240,绝技!B:C,2,0)</f>
        <v>无</v>
      </c>
      <c r="L240" s="32">
        <v>70</v>
      </c>
      <c r="M240" s="32">
        <v>49</v>
      </c>
      <c r="N240" s="32">
        <v>91</v>
      </c>
      <c r="O240" s="35">
        <v>79</v>
      </c>
      <c r="P240" s="1">
        <f>SUM(L240:O240)</f>
        <v>289</v>
      </c>
      <c r="Q240" s="48">
        <v>1</v>
      </c>
      <c r="R240" s="1">
        <f>INT(Q240*(100+L240+M240*2)*H240)</f>
        <v>214</v>
      </c>
      <c r="S240" s="1">
        <f>INT(L240*Q240*1*I240)</f>
        <v>56</v>
      </c>
      <c r="T240" s="1">
        <f>INT(L240*Q240*0.7*J240)</f>
        <v>44</v>
      </c>
      <c r="U240" s="1">
        <f>INT(M240*Q240*1.5)</f>
        <v>73</v>
      </c>
      <c r="V240" s="1">
        <f>INT(M240*Q240*1)</f>
        <v>49</v>
      </c>
      <c r="W240" s="1">
        <f>INT(N240*Q240*1.2)</f>
        <v>109</v>
      </c>
      <c r="X240" s="1">
        <f>INT(N240*Q240*0.8)</f>
        <v>72</v>
      </c>
      <c r="Y240" s="37">
        <f>VLOOKUP(D240,兵种!B:J,7,0)</f>
        <v>0.2</v>
      </c>
      <c r="Z240" s="37">
        <f>VLOOKUP(D240,兵种!B:J,8,0)</f>
        <v>0</v>
      </c>
      <c r="AA240" s="37">
        <f>VLOOKUP(D240,兵种!B:J,9,0)</f>
        <v>0</v>
      </c>
      <c r="AB240" s="1">
        <f>SUM(S240,U240,W240)</f>
        <v>238</v>
      </c>
    </row>
    <row r="241" spans="2:28">
      <c r="B241" s="27"/>
      <c r="C241" s="16">
        <v>237</v>
      </c>
      <c r="D241" s="27"/>
      <c r="E241" s="27"/>
      <c r="F241" s="2" t="s">
        <v>239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70</v>
      </c>
      <c r="M241" s="32">
        <v>68</v>
      </c>
      <c r="N241" s="32">
        <v>60</v>
      </c>
      <c r="O241" s="35">
        <v>45</v>
      </c>
      <c r="P241" s="1">
        <f>SUM(L241:O241)</f>
        <v>243</v>
      </c>
      <c r="Q241" s="48">
        <v>1</v>
      </c>
      <c r="R241" s="1">
        <f>INT(Q241*(100+L241+M241*2)*H241)</f>
        <v>214</v>
      </c>
      <c r="S241" s="1">
        <f>INT(L241*Q241*1*I241)</f>
        <v>49</v>
      </c>
      <c r="T241" s="1">
        <f>INT(L241*Q241*0.7*J241)</f>
        <v>34</v>
      </c>
      <c r="U241" s="1">
        <f>INT(M241*Q241*1.5)</f>
        <v>102</v>
      </c>
      <c r="V241" s="1">
        <f>INT(M241*Q241*1)</f>
        <v>68</v>
      </c>
      <c r="W241" s="1">
        <f>INT(N241*Q241*1.2)</f>
        <v>72</v>
      </c>
      <c r="X241" s="1">
        <f>INT(N241*Q241*0.8)</f>
        <v>48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>SUM(S241,U241,W241)</f>
        <v>223</v>
      </c>
    </row>
    <row r="242" spans="2:28">
      <c r="B242" s="27"/>
      <c r="C242" s="16">
        <v>534</v>
      </c>
      <c r="D242" s="27"/>
      <c r="E242" s="27"/>
      <c r="F242" s="2" t="s">
        <v>533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70</v>
      </c>
      <c r="M242" s="32">
        <v>66</v>
      </c>
      <c r="N242" s="32">
        <v>73</v>
      </c>
      <c r="O242" s="35">
        <v>62</v>
      </c>
      <c r="P242" s="1">
        <f>SUM(L242:O242)</f>
        <v>271</v>
      </c>
      <c r="Q242" s="48">
        <v>1</v>
      </c>
      <c r="R242" s="1">
        <f>INT(Q242*(100+L242+M242*2)*H242)</f>
        <v>211</v>
      </c>
      <c r="S242" s="1">
        <f>INT(L242*Q242*1*I242)</f>
        <v>49</v>
      </c>
      <c r="T242" s="1">
        <f>INT(L242*Q242*0.7*J242)</f>
        <v>34</v>
      </c>
      <c r="U242" s="1">
        <f>INT(M242*Q242*1.5)</f>
        <v>99</v>
      </c>
      <c r="V242" s="1">
        <f>INT(M242*Q242*1)</f>
        <v>66</v>
      </c>
      <c r="W242" s="1">
        <f>INT(N242*Q242*1.2)</f>
        <v>87</v>
      </c>
      <c r="X242" s="1">
        <f>INT(N242*Q242*0.8)</f>
        <v>58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>SUM(S242,U242,W242)</f>
        <v>235</v>
      </c>
    </row>
    <row r="243" spans="2:28">
      <c r="B243" s="27"/>
      <c r="C243" s="16">
        <v>414</v>
      </c>
      <c r="D243" s="27"/>
      <c r="E243" s="27"/>
      <c r="F243" s="2" t="s">
        <v>415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70</v>
      </c>
      <c r="M243" s="32">
        <v>66</v>
      </c>
      <c r="N243" s="32">
        <v>52</v>
      </c>
      <c r="O243" s="35">
        <v>53</v>
      </c>
      <c r="P243" s="1">
        <f>SUM(L243:O243)</f>
        <v>241</v>
      </c>
      <c r="Q243" s="48">
        <v>1</v>
      </c>
      <c r="R243" s="1">
        <f>INT(Q243*(100+L243+M243*2)*H243)</f>
        <v>211</v>
      </c>
      <c r="S243" s="1">
        <f>INT(L243*Q243*1*I243)</f>
        <v>49</v>
      </c>
      <c r="T243" s="1">
        <f>INT(L243*Q243*0.7*J243)</f>
        <v>34</v>
      </c>
      <c r="U243" s="1">
        <f>INT(M243*Q243*1.5)</f>
        <v>99</v>
      </c>
      <c r="V243" s="1">
        <f>INT(M243*Q243*1)</f>
        <v>66</v>
      </c>
      <c r="W243" s="1">
        <f>INT(N243*Q243*1.2)</f>
        <v>62</v>
      </c>
      <c r="X243" s="1">
        <f>INT(N243*Q243*0.8)</f>
        <v>41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>SUM(S243,U243,W243)</f>
        <v>210</v>
      </c>
    </row>
    <row r="244" spans="2:28">
      <c r="B244" s="27"/>
      <c r="C244" s="16">
        <v>587</v>
      </c>
      <c r="D244" s="27"/>
      <c r="E244" s="27"/>
      <c r="F244" s="2" t="s">
        <v>586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70</v>
      </c>
      <c r="M244" s="32">
        <v>65</v>
      </c>
      <c r="N244" s="32">
        <v>68</v>
      </c>
      <c r="O244" s="35">
        <v>62</v>
      </c>
      <c r="P244" s="1">
        <f>SUM(L244:O244)</f>
        <v>265</v>
      </c>
      <c r="Q244" s="48">
        <v>1</v>
      </c>
      <c r="R244" s="1">
        <f>INT(Q244*(100+L244+M244*2)*H244)</f>
        <v>210</v>
      </c>
      <c r="S244" s="1">
        <f>INT(L244*Q244*1*I244)</f>
        <v>49</v>
      </c>
      <c r="T244" s="1">
        <f>INT(L244*Q244*0.7*J244)</f>
        <v>34</v>
      </c>
      <c r="U244" s="1">
        <f>INT(M244*Q244*1.5)</f>
        <v>97</v>
      </c>
      <c r="V244" s="1">
        <f>INT(M244*Q244*1)</f>
        <v>65</v>
      </c>
      <c r="W244" s="1">
        <f>INT(N244*Q244*1.2)</f>
        <v>81</v>
      </c>
      <c r="X244" s="1">
        <f>INT(N244*Q244*0.8)</f>
        <v>54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>SUM(S244,U244,W244)</f>
        <v>227</v>
      </c>
    </row>
    <row r="245" spans="2:28">
      <c r="B245" s="27"/>
      <c r="C245" s="16">
        <v>311</v>
      </c>
      <c r="D245" s="27"/>
      <c r="E245" s="27"/>
      <c r="F245" s="2" t="s">
        <v>313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70</v>
      </c>
      <c r="M245" s="32">
        <v>64</v>
      </c>
      <c r="N245" s="32">
        <v>66</v>
      </c>
      <c r="O245" s="35">
        <v>59</v>
      </c>
      <c r="P245" s="1">
        <f>SUM(L245:O245)</f>
        <v>259</v>
      </c>
      <c r="Q245" s="48">
        <v>1</v>
      </c>
      <c r="R245" s="1">
        <f>INT(Q245*(100+L245+M245*2)*H245)</f>
        <v>208</v>
      </c>
      <c r="S245" s="1">
        <f>INT(L245*Q245*1*I245)</f>
        <v>49</v>
      </c>
      <c r="T245" s="1">
        <f>INT(L245*Q245*0.7*J245)</f>
        <v>34</v>
      </c>
      <c r="U245" s="1">
        <f>INT(M245*Q245*1.5)</f>
        <v>96</v>
      </c>
      <c r="V245" s="1">
        <f>INT(M245*Q245*1)</f>
        <v>64</v>
      </c>
      <c r="W245" s="1">
        <f>INT(N245*Q245*1.2)</f>
        <v>79</v>
      </c>
      <c r="X245" s="1">
        <f>INT(N245*Q245*0.8)</f>
        <v>52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>SUM(S245,U245,W245)</f>
        <v>224</v>
      </c>
    </row>
    <row r="246" spans="2:28">
      <c r="B246" s="27"/>
      <c r="C246" s="16">
        <v>516</v>
      </c>
      <c r="D246" s="27"/>
      <c r="E246" s="27"/>
      <c r="F246" s="2" t="s">
        <v>515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70</v>
      </c>
      <c r="M246" s="32">
        <v>62</v>
      </c>
      <c r="N246" s="32">
        <v>56</v>
      </c>
      <c r="O246" s="35">
        <v>52</v>
      </c>
      <c r="P246" s="1">
        <f>SUM(L246:O246)</f>
        <v>240</v>
      </c>
      <c r="Q246" s="48">
        <v>1</v>
      </c>
      <c r="R246" s="1">
        <f>INT(Q246*(100+L246+M246*2)*H246)</f>
        <v>205</v>
      </c>
      <c r="S246" s="1">
        <f>INT(L246*Q246*1*I246)</f>
        <v>49</v>
      </c>
      <c r="T246" s="1">
        <f>INT(L246*Q246*0.7*J246)</f>
        <v>34</v>
      </c>
      <c r="U246" s="1">
        <f>INT(M246*Q246*1.5)</f>
        <v>93</v>
      </c>
      <c r="V246" s="1">
        <f>INT(M246*Q246*1)</f>
        <v>62</v>
      </c>
      <c r="W246" s="1">
        <f>INT(N246*Q246*1.2)</f>
        <v>67</v>
      </c>
      <c r="X246" s="1">
        <f>INT(N246*Q246*0.8)</f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>SUM(S246,U246,W246)</f>
        <v>209</v>
      </c>
    </row>
    <row r="247" spans="2:28">
      <c r="B247" s="27"/>
      <c r="C247" s="16">
        <v>654</v>
      </c>
      <c r="D247" s="27"/>
      <c r="E247" s="27"/>
      <c r="F247" s="2" t="s">
        <v>652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70</v>
      </c>
      <c r="M247" s="32">
        <v>59</v>
      </c>
      <c r="N247" s="32">
        <v>71</v>
      </c>
      <c r="O247" s="35">
        <v>62</v>
      </c>
      <c r="P247" s="1">
        <f>SUM(L247:O247)</f>
        <v>262</v>
      </c>
      <c r="Q247" s="48">
        <v>1</v>
      </c>
      <c r="R247" s="1">
        <f>INT(Q247*(100+L247+M247*2)*H247)</f>
        <v>201</v>
      </c>
      <c r="S247" s="1">
        <f>INT(L247*Q247*1*I247)</f>
        <v>49</v>
      </c>
      <c r="T247" s="1">
        <f>INT(L247*Q247*0.7*J247)</f>
        <v>34</v>
      </c>
      <c r="U247" s="1">
        <f>INT(M247*Q247*1.5)</f>
        <v>88</v>
      </c>
      <c r="V247" s="1">
        <f>INT(M247*Q247*1)</f>
        <v>59</v>
      </c>
      <c r="W247" s="1">
        <f>INT(N247*Q247*1.2)</f>
        <v>85</v>
      </c>
      <c r="X247" s="1">
        <f>INT(N247*Q247*0.8)</f>
        <v>56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>SUM(S247,U247,W247)</f>
        <v>222</v>
      </c>
    </row>
    <row r="248" spans="2:28">
      <c r="B248" s="27"/>
      <c r="C248" s="16">
        <v>441</v>
      </c>
      <c r="D248" s="27"/>
      <c r="E248" s="27"/>
      <c r="F248" s="2" t="s">
        <v>441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70</v>
      </c>
      <c r="M248" s="32">
        <v>43</v>
      </c>
      <c r="N248" s="32">
        <v>67</v>
      </c>
      <c r="O248" s="35">
        <v>74</v>
      </c>
      <c r="P248" s="1">
        <f>SUM(L248:O248)</f>
        <v>254</v>
      </c>
      <c r="Q248" s="48">
        <v>1</v>
      </c>
      <c r="R248" s="1">
        <f>INT(Q248*(100+L248+M248*2)*H248)</f>
        <v>179</v>
      </c>
      <c r="S248" s="1">
        <f>INT(L248*Q248*1*I248)</f>
        <v>49</v>
      </c>
      <c r="T248" s="1">
        <f>INT(L248*Q248*0.7*J248)</f>
        <v>34</v>
      </c>
      <c r="U248" s="1">
        <f>INT(M248*Q248*1.5)</f>
        <v>64</v>
      </c>
      <c r="V248" s="1">
        <f>INT(M248*Q248*1)</f>
        <v>43</v>
      </c>
      <c r="W248" s="1">
        <f>INT(N248*Q248*1.2)</f>
        <v>80</v>
      </c>
      <c r="X248" s="1">
        <f>INT(N248*Q248*0.8)</f>
        <v>53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>SUM(S248,U248,W248)</f>
        <v>193</v>
      </c>
    </row>
    <row r="249" spans="2:28">
      <c r="B249" s="27"/>
      <c r="C249" s="16">
        <v>276</v>
      </c>
      <c r="D249" s="27">
        <v>6</v>
      </c>
      <c r="E249" s="27"/>
      <c r="F249" s="2" t="s">
        <v>278</v>
      </c>
      <c r="G249" s="4" t="str">
        <f>VLOOKUP(D249,兵种!B:F,2,0)</f>
        <v>谋略家</v>
      </c>
      <c r="H249" s="4">
        <f>VLOOKUP(D249,兵种!B:F,3,0)</f>
        <v>0.8</v>
      </c>
      <c r="I249" s="4">
        <f>VLOOKUP(D249,兵种!B:F,4,0)</f>
        <v>0.8</v>
      </c>
      <c r="J249" s="4">
        <f>VLOOKUP(D249,兵种!B:F,5,0)</f>
        <v>0.9</v>
      </c>
      <c r="K249" s="16" t="str">
        <f>VLOOKUP(E249,绝技!B:C,2,0)</f>
        <v>无</v>
      </c>
      <c r="L249" s="32">
        <v>70</v>
      </c>
      <c r="M249" s="32">
        <v>24</v>
      </c>
      <c r="N249" s="32">
        <v>76</v>
      </c>
      <c r="O249" s="35">
        <v>107</v>
      </c>
      <c r="P249" s="1">
        <f>SUM(L249:O249)</f>
        <v>277</v>
      </c>
      <c r="Q249" s="48">
        <v>1</v>
      </c>
      <c r="R249" s="1">
        <f>INT(Q249*(100+L249+M249*2)*H249)</f>
        <v>174</v>
      </c>
      <c r="S249" s="1">
        <f>INT(L249*Q249*1*I249)</f>
        <v>56</v>
      </c>
      <c r="T249" s="1">
        <f>INT(L249*Q249*0.7*J249)</f>
        <v>44</v>
      </c>
      <c r="U249" s="1">
        <f>INT(M249*Q249*1.5)</f>
        <v>36</v>
      </c>
      <c r="V249" s="1">
        <f>INT(M249*Q249*1)</f>
        <v>24</v>
      </c>
      <c r="W249" s="1">
        <f>INT(N249*Q249*1.2)</f>
        <v>91</v>
      </c>
      <c r="X249" s="1">
        <f>INT(N249*Q249*0.8)</f>
        <v>60</v>
      </c>
      <c r="Y249" s="37">
        <f>VLOOKUP(D249,兵种!B:J,7,0)</f>
        <v>0.2</v>
      </c>
      <c r="Z249" s="37">
        <f>VLOOKUP(D249,兵种!B:J,8,0)</f>
        <v>0</v>
      </c>
      <c r="AA249" s="37">
        <f>VLOOKUP(D249,兵种!B:J,9,0)</f>
        <v>0</v>
      </c>
      <c r="AB249" s="1">
        <f>SUM(S249,U249,W249)</f>
        <v>183</v>
      </c>
    </row>
    <row r="250" spans="2:28">
      <c r="B250" s="27"/>
      <c r="C250" s="16">
        <v>230</v>
      </c>
      <c r="D250" s="27"/>
      <c r="E250" s="27"/>
      <c r="F250" s="2" t="s">
        <v>232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70</v>
      </c>
      <c r="M250" s="32">
        <v>37</v>
      </c>
      <c r="N250" s="32">
        <v>76</v>
      </c>
      <c r="O250" s="35">
        <v>79</v>
      </c>
      <c r="P250" s="1">
        <f>SUM(L250:O250)</f>
        <v>262</v>
      </c>
      <c r="Q250" s="48">
        <v>1</v>
      </c>
      <c r="R250" s="1">
        <f>INT(Q250*(100+L250+M250*2)*H250)</f>
        <v>170</v>
      </c>
      <c r="S250" s="1">
        <f>INT(L250*Q250*1*I250)</f>
        <v>49</v>
      </c>
      <c r="T250" s="1">
        <f>INT(L250*Q250*0.7*J250)</f>
        <v>34</v>
      </c>
      <c r="U250" s="1">
        <f>INT(M250*Q250*1.5)</f>
        <v>55</v>
      </c>
      <c r="V250" s="1">
        <f>INT(M250*Q250*1)</f>
        <v>37</v>
      </c>
      <c r="W250" s="1">
        <f>INT(N250*Q250*1.2)</f>
        <v>91</v>
      </c>
      <c r="X250" s="1">
        <f>INT(N250*Q250*0.8)</f>
        <v>60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>SUM(S250,U250,W250)</f>
        <v>195</v>
      </c>
    </row>
    <row r="251" spans="2:28">
      <c r="B251" s="27"/>
      <c r="C251" s="16">
        <v>94</v>
      </c>
      <c r="D251" s="27">
        <v>1</v>
      </c>
      <c r="E251" s="27"/>
      <c r="F251" s="2" t="s">
        <v>96</v>
      </c>
      <c r="G251" s="4" t="str">
        <f>VLOOKUP(D251,兵种!B:F,2,0)</f>
        <v>近卫军</v>
      </c>
      <c r="H251" s="4">
        <f>VLOOKUP(D251,兵种!B:F,3,0)</f>
        <v>1.1000000000000001</v>
      </c>
      <c r="I251" s="4">
        <f>VLOOKUP(D251,兵种!B:F,4,0)</f>
        <v>0.9</v>
      </c>
      <c r="J251" s="4">
        <f>VLOOKUP(D251,兵种!B:F,5,0)</f>
        <v>1.1000000000000001</v>
      </c>
      <c r="K251" s="16" t="str">
        <f>VLOOKUP(E251,绝技!B:C,2,0)</f>
        <v>无</v>
      </c>
      <c r="L251" s="32">
        <v>69</v>
      </c>
      <c r="M251" s="32">
        <v>82</v>
      </c>
      <c r="N251" s="32">
        <v>32</v>
      </c>
      <c r="O251" s="35">
        <v>26</v>
      </c>
      <c r="P251" s="1">
        <f>SUM(L251:O251)</f>
        <v>209</v>
      </c>
      <c r="Q251" s="48">
        <v>1</v>
      </c>
      <c r="R251" s="1">
        <f>INT(Q251*(100+L251+M251*2)*H251)</f>
        <v>366</v>
      </c>
      <c r="S251" s="1">
        <f>INT(L251*Q251*1*I251)</f>
        <v>62</v>
      </c>
      <c r="T251" s="1">
        <f>INT(L251*Q251*0.7*J251)</f>
        <v>53</v>
      </c>
      <c r="U251" s="1">
        <f>INT(M251*Q251*1.5)</f>
        <v>123</v>
      </c>
      <c r="V251" s="1">
        <f>INT(M251*Q251*1)</f>
        <v>82</v>
      </c>
      <c r="W251" s="1">
        <f>INT(N251*Q251*1.2)</f>
        <v>38</v>
      </c>
      <c r="X251" s="1">
        <f>INT(N251*Q251*0.8)</f>
        <v>25</v>
      </c>
      <c r="Y251" s="37">
        <f>VLOOKUP(D251,兵种!B:J,7,0)</f>
        <v>0</v>
      </c>
      <c r="Z251" s="37">
        <f>VLOOKUP(D251,兵种!B:J,8,0)</f>
        <v>0.2</v>
      </c>
      <c r="AA251" s="37">
        <f>VLOOKUP(D251,兵种!B:J,9,0)</f>
        <v>0</v>
      </c>
      <c r="AB251" s="1">
        <f>SUM(S251,U251,W251)</f>
        <v>223</v>
      </c>
    </row>
    <row r="252" spans="2:28">
      <c r="B252" s="27"/>
      <c r="C252" s="16">
        <v>106</v>
      </c>
      <c r="D252" s="27">
        <v>2</v>
      </c>
      <c r="E252" s="27"/>
      <c r="F252" s="2" t="s">
        <v>108</v>
      </c>
      <c r="G252" s="4" t="str">
        <f>VLOOKUP(D252,兵种!B:F,2,0)</f>
        <v>亲卫队</v>
      </c>
      <c r="H252" s="4">
        <f>VLOOKUP(D252,兵种!B:F,3,0)</f>
        <v>1</v>
      </c>
      <c r="I252" s="4">
        <f>VLOOKUP(D252,兵种!B:F,4,0)</f>
        <v>1.1000000000000001</v>
      </c>
      <c r="J252" s="4">
        <f>VLOOKUP(D252,兵种!B:F,5,0)</f>
        <v>1</v>
      </c>
      <c r="K252" s="16" t="str">
        <f>VLOOKUP(E252,绝技!B:C,2,0)</f>
        <v>无</v>
      </c>
      <c r="L252" s="32">
        <v>69</v>
      </c>
      <c r="M252" s="32">
        <v>72</v>
      </c>
      <c r="N252" s="32">
        <v>68</v>
      </c>
      <c r="O252" s="35">
        <v>87</v>
      </c>
      <c r="P252" s="1">
        <f>SUM(L252:O252)</f>
        <v>296</v>
      </c>
      <c r="Q252" s="48">
        <v>1</v>
      </c>
      <c r="R252" s="1">
        <f>INT(Q252*(100+L252+M252*2)*H252)</f>
        <v>313</v>
      </c>
      <c r="S252" s="1">
        <f>INT(L252*Q252*1*I252)</f>
        <v>75</v>
      </c>
      <c r="T252" s="1">
        <f>INT(L252*Q252*0.7*J252)</f>
        <v>48</v>
      </c>
      <c r="U252" s="1">
        <f>INT(M252*Q252*1.5)</f>
        <v>108</v>
      </c>
      <c r="V252" s="1">
        <f>INT(M252*Q252*1)</f>
        <v>72</v>
      </c>
      <c r="W252" s="1">
        <f>INT(N252*Q252*1.2)</f>
        <v>81</v>
      </c>
      <c r="X252" s="1">
        <f>INT(N252*Q252*0.8)</f>
        <v>54</v>
      </c>
      <c r="Y252" s="37">
        <f>VLOOKUP(D252,兵种!B:J,7,0)</f>
        <v>0.05</v>
      </c>
      <c r="Z252" s="37">
        <f>VLOOKUP(D252,兵种!B:J,8,0)</f>
        <v>0.05</v>
      </c>
      <c r="AA252" s="37">
        <f>VLOOKUP(D252,兵种!B:J,9,0)</f>
        <v>0.1</v>
      </c>
      <c r="AB252" s="1">
        <f>SUM(S252,U252,W252)</f>
        <v>264</v>
      </c>
    </row>
    <row r="253" spans="2:28">
      <c r="B253" s="27"/>
      <c r="C253" s="16">
        <v>592</v>
      </c>
      <c r="D253" s="27"/>
      <c r="E253" s="27"/>
      <c r="F253" s="2" t="s">
        <v>591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69</v>
      </c>
      <c r="M253" s="32">
        <v>78</v>
      </c>
      <c r="N253" s="32">
        <v>51</v>
      </c>
      <c r="O253" s="35">
        <v>37</v>
      </c>
      <c r="P253" s="1">
        <f>SUM(L253:O253)</f>
        <v>235</v>
      </c>
      <c r="Q253" s="48">
        <v>1</v>
      </c>
      <c r="R253" s="1">
        <f>INT(Q253*(100+L253+M253*2)*H253)</f>
        <v>227</v>
      </c>
      <c r="S253" s="1">
        <f>INT(L253*Q253*1*I253)</f>
        <v>48</v>
      </c>
      <c r="T253" s="1">
        <f>INT(L253*Q253*0.7*J253)</f>
        <v>33</v>
      </c>
      <c r="U253" s="1">
        <f>INT(M253*Q253*1.5)</f>
        <v>117</v>
      </c>
      <c r="V253" s="1">
        <f>INT(M253*Q253*1)</f>
        <v>78</v>
      </c>
      <c r="W253" s="1">
        <f>INT(N253*Q253*1.2)</f>
        <v>61</v>
      </c>
      <c r="X253" s="1">
        <f>INT(N253*Q253*0.8)</f>
        <v>40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>SUM(S253,U253,W253)</f>
        <v>226</v>
      </c>
    </row>
    <row r="254" spans="2:28">
      <c r="B254" s="27"/>
      <c r="C254" s="16">
        <v>634</v>
      </c>
      <c r="D254" s="27"/>
      <c r="E254" s="27"/>
      <c r="F254" s="2" t="s">
        <v>632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69</v>
      </c>
      <c r="M254" s="32">
        <v>76</v>
      </c>
      <c r="N254" s="32">
        <v>47</v>
      </c>
      <c r="O254" s="35">
        <v>43</v>
      </c>
      <c r="P254" s="1">
        <f>SUM(L254:O254)</f>
        <v>235</v>
      </c>
      <c r="Q254" s="48">
        <v>1</v>
      </c>
      <c r="R254" s="1">
        <f>INT(Q254*(100+L254+M254*2)*H254)</f>
        <v>224</v>
      </c>
      <c r="S254" s="1">
        <f>INT(L254*Q254*1*I254)</f>
        <v>48</v>
      </c>
      <c r="T254" s="1">
        <f>INT(L254*Q254*0.7*J254)</f>
        <v>33</v>
      </c>
      <c r="U254" s="1">
        <f>INT(M254*Q254*1.5)</f>
        <v>114</v>
      </c>
      <c r="V254" s="1">
        <f>INT(M254*Q254*1)</f>
        <v>76</v>
      </c>
      <c r="W254" s="1">
        <f>INT(N254*Q254*1.2)</f>
        <v>56</v>
      </c>
      <c r="X254" s="1">
        <f>INT(N254*Q254*0.8)</f>
        <v>37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>SUM(S254,U254,W254)</f>
        <v>218</v>
      </c>
    </row>
    <row r="255" spans="2:28">
      <c r="B255" s="27"/>
      <c r="C255" s="16">
        <v>550</v>
      </c>
      <c r="D255" s="27"/>
      <c r="E255" s="27"/>
      <c r="F255" s="2" t="s">
        <v>549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69</v>
      </c>
      <c r="M255" s="32">
        <v>75</v>
      </c>
      <c r="N255" s="32">
        <v>49</v>
      </c>
      <c r="O255" s="35">
        <v>42</v>
      </c>
      <c r="P255" s="1">
        <f>SUM(L255:O255)</f>
        <v>235</v>
      </c>
      <c r="Q255" s="48">
        <v>1</v>
      </c>
      <c r="R255" s="1">
        <f>INT(Q255*(100+L255+M255*2)*H255)</f>
        <v>223</v>
      </c>
      <c r="S255" s="1">
        <f>INT(L255*Q255*1*I255)</f>
        <v>48</v>
      </c>
      <c r="T255" s="1">
        <f>INT(L255*Q255*0.7*J255)</f>
        <v>33</v>
      </c>
      <c r="U255" s="1">
        <f>INT(M255*Q255*1.5)</f>
        <v>112</v>
      </c>
      <c r="V255" s="1">
        <f>INT(M255*Q255*1)</f>
        <v>75</v>
      </c>
      <c r="W255" s="1">
        <f>INT(N255*Q255*1.2)</f>
        <v>58</v>
      </c>
      <c r="X255" s="1">
        <f>INT(N255*Q255*0.8)</f>
        <v>39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>SUM(S255,U255,W255)</f>
        <v>218</v>
      </c>
    </row>
    <row r="256" spans="2:28">
      <c r="B256" s="27"/>
      <c r="C256" s="16">
        <v>613</v>
      </c>
      <c r="D256" s="27"/>
      <c r="E256" s="27"/>
      <c r="F256" s="2" t="s">
        <v>611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69</v>
      </c>
      <c r="M256" s="32">
        <v>74</v>
      </c>
      <c r="N256" s="32">
        <v>50</v>
      </c>
      <c r="O256" s="35">
        <v>22</v>
      </c>
      <c r="P256" s="1">
        <f>SUM(L256:O256)</f>
        <v>215</v>
      </c>
      <c r="Q256" s="48">
        <v>1</v>
      </c>
      <c r="R256" s="1">
        <f>INT(Q256*(100+L256+M256*2)*H256)</f>
        <v>221</v>
      </c>
      <c r="S256" s="1">
        <f>INT(L256*Q256*1*I256)</f>
        <v>48</v>
      </c>
      <c r="T256" s="1">
        <f>INT(L256*Q256*0.7*J256)</f>
        <v>33</v>
      </c>
      <c r="U256" s="1">
        <f>INT(M256*Q256*1.5)</f>
        <v>111</v>
      </c>
      <c r="V256" s="1">
        <f>INT(M256*Q256*1)</f>
        <v>74</v>
      </c>
      <c r="W256" s="1">
        <f>INT(N256*Q256*1.2)</f>
        <v>60</v>
      </c>
      <c r="X256" s="1">
        <f>INT(N256*Q256*0.8)</f>
        <v>40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>SUM(S256,U256,W256)</f>
        <v>219</v>
      </c>
    </row>
    <row r="257" spans="2:28">
      <c r="B257" s="27"/>
      <c r="C257" s="16">
        <v>462</v>
      </c>
      <c r="D257" s="27"/>
      <c r="E257" s="27"/>
      <c r="F257" s="2" t="s">
        <v>462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69</v>
      </c>
      <c r="M257" s="32">
        <v>74</v>
      </c>
      <c r="N257" s="32">
        <v>17</v>
      </c>
      <c r="O257" s="35">
        <v>24</v>
      </c>
      <c r="P257" s="1">
        <f>SUM(L257:O257)</f>
        <v>184</v>
      </c>
      <c r="Q257" s="48">
        <v>1</v>
      </c>
      <c r="R257" s="1">
        <f>INT(Q257*(100+L257+M257*2)*H257)</f>
        <v>221</v>
      </c>
      <c r="S257" s="1">
        <f>INT(L257*Q257*1*I257)</f>
        <v>48</v>
      </c>
      <c r="T257" s="1">
        <f>INT(L257*Q257*0.7*J257)</f>
        <v>33</v>
      </c>
      <c r="U257" s="1">
        <f>INT(M257*Q257*1.5)</f>
        <v>111</v>
      </c>
      <c r="V257" s="1">
        <f>INT(M257*Q257*1)</f>
        <v>74</v>
      </c>
      <c r="W257" s="1">
        <f>INT(N257*Q257*1.2)</f>
        <v>20</v>
      </c>
      <c r="X257" s="1">
        <f>INT(N257*Q257*0.8)</f>
        <v>13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</v>
      </c>
      <c r="AB257" s="1">
        <f>SUM(S257,U257,W257)</f>
        <v>179</v>
      </c>
    </row>
    <row r="258" spans="2:28">
      <c r="B258" s="27"/>
      <c r="C258" s="16">
        <v>464</v>
      </c>
      <c r="D258" s="27"/>
      <c r="E258" s="27"/>
      <c r="F258" s="2" t="s">
        <v>464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69</v>
      </c>
      <c r="M258" s="32">
        <v>73</v>
      </c>
      <c r="N258" s="32">
        <v>40</v>
      </c>
      <c r="O258" s="35">
        <v>36</v>
      </c>
      <c r="P258" s="1">
        <f>SUM(L258:O258)</f>
        <v>218</v>
      </c>
      <c r="Q258" s="48">
        <v>1</v>
      </c>
      <c r="R258" s="1">
        <f>INT(Q258*(100+L258+M258*2)*H258)</f>
        <v>220</v>
      </c>
      <c r="S258" s="1">
        <f>INT(L258*Q258*1*I258)</f>
        <v>48</v>
      </c>
      <c r="T258" s="1">
        <f>INT(L258*Q258*0.7*J258)</f>
        <v>33</v>
      </c>
      <c r="U258" s="1">
        <f>INT(M258*Q258*1.5)</f>
        <v>109</v>
      </c>
      <c r="V258" s="1">
        <f>INT(M258*Q258*1)</f>
        <v>73</v>
      </c>
      <c r="W258" s="1">
        <f>INT(N258*Q258*1.2)</f>
        <v>48</v>
      </c>
      <c r="X258" s="1">
        <f>INT(N258*Q258*0.8)</f>
        <v>32</v>
      </c>
      <c r="Y258" s="37">
        <f>VLOOKUP(D258,兵种!B:J,7,0)</f>
        <v>0</v>
      </c>
      <c r="Z258" s="37">
        <f>VLOOKUP(D258,兵种!B:J,8,0)</f>
        <v>0</v>
      </c>
      <c r="AA258" s="37">
        <f>VLOOKUP(D258,兵种!B:J,9,0)</f>
        <v>0</v>
      </c>
      <c r="AB258" s="1">
        <f>SUM(S258,U258,W258)</f>
        <v>205</v>
      </c>
    </row>
    <row r="259" spans="2:28">
      <c r="B259" s="27"/>
      <c r="C259" s="16">
        <v>84</v>
      </c>
      <c r="D259" s="27"/>
      <c r="E259" s="27"/>
      <c r="F259" s="2" t="s">
        <v>86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69</v>
      </c>
      <c r="M259" s="32">
        <v>73</v>
      </c>
      <c r="N259" s="32">
        <v>32</v>
      </c>
      <c r="O259" s="35">
        <v>40</v>
      </c>
      <c r="P259" s="1">
        <f>SUM(L259:O259)</f>
        <v>214</v>
      </c>
      <c r="Q259" s="48">
        <v>1</v>
      </c>
      <c r="R259" s="1">
        <f>INT(Q259*(100+L259+M259*2)*H259)</f>
        <v>220</v>
      </c>
      <c r="S259" s="1">
        <f>INT(L259*Q259*1*I259)</f>
        <v>48</v>
      </c>
      <c r="T259" s="1">
        <f>INT(L259*Q259*0.7*J259)</f>
        <v>33</v>
      </c>
      <c r="U259" s="1">
        <f>INT(M259*Q259*1.5)</f>
        <v>109</v>
      </c>
      <c r="V259" s="1">
        <f>INT(M259*Q259*1)</f>
        <v>73</v>
      </c>
      <c r="W259" s="1">
        <f>INT(N259*Q259*1.2)</f>
        <v>38</v>
      </c>
      <c r="X259" s="1">
        <f>INT(N259*Q259*0.8)</f>
        <v>25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>SUM(S259,U259,W259)</f>
        <v>195</v>
      </c>
    </row>
    <row r="260" spans="2:28">
      <c r="B260" s="27"/>
      <c r="C260" s="16">
        <v>406</v>
      </c>
      <c r="D260" s="27"/>
      <c r="E260" s="27"/>
      <c r="F260" s="2" t="s">
        <v>407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69</v>
      </c>
      <c r="M260" s="32">
        <v>72</v>
      </c>
      <c r="N260" s="32">
        <v>44</v>
      </c>
      <c r="O260" s="35">
        <v>30</v>
      </c>
      <c r="P260" s="1">
        <f>SUM(L260:O260)</f>
        <v>215</v>
      </c>
      <c r="Q260" s="48">
        <v>1</v>
      </c>
      <c r="R260" s="1">
        <f>INT(Q260*(100+L260+M260*2)*H260)</f>
        <v>219</v>
      </c>
      <c r="S260" s="1">
        <f>INT(L260*Q260*1*I260)</f>
        <v>48</v>
      </c>
      <c r="T260" s="1">
        <f>INT(L260*Q260*0.7*J260)</f>
        <v>33</v>
      </c>
      <c r="U260" s="1">
        <f>INT(M260*Q260*1.5)</f>
        <v>108</v>
      </c>
      <c r="V260" s="1">
        <f>INT(M260*Q260*1)</f>
        <v>72</v>
      </c>
      <c r="W260" s="1">
        <f>INT(N260*Q260*1.2)</f>
        <v>52</v>
      </c>
      <c r="X260" s="1">
        <f>INT(N260*Q260*0.8)</f>
        <v>35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>SUM(S260,U260,W260)</f>
        <v>208</v>
      </c>
    </row>
    <row r="261" spans="2:28">
      <c r="B261" s="27"/>
      <c r="C261" s="16">
        <v>598</v>
      </c>
      <c r="D261" s="27"/>
      <c r="E261" s="27"/>
      <c r="F261" s="2" t="s">
        <v>597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69</v>
      </c>
      <c r="M261" s="32">
        <v>72</v>
      </c>
      <c r="N261" s="32">
        <v>24</v>
      </c>
      <c r="O261" s="35">
        <v>1</v>
      </c>
      <c r="P261" s="1">
        <f>SUM(L261:O261)</f>
        <v>166</v>
      </c>
      <c r="Q261" s="48">
        <v>1</v>
      </c>
      <c r="R261" s="1">
        <f>INT(Q261*(100+L261+M261*2)*H261)</f>
        <v>219</v>
      </c>
      <c r="S261" s="1">
        <f>INT(L261*Q261*1*I261)</f>
        <v>48</v>
      </c>
      <c r="T261" s="1">
        <f>INT(L261*Q261*0.7*J261)</f>
        <v>33</v>
      </c>
      <c r="U261" s="1">
        <f>INT(M261*Q261*1.5)</f>
        <v>108</v>
      </c>
      <c r="V261" s="1">
        <f>INT(M261*Q261*1)</f>
        <v>72</v>
      </c>
      <c r="W261" s="1">
        <f>INT(N261*Q261*1.2)</f>
        <v>28</v>
      </c>
      <c r="X261" s="1">
        <f>INT(N261*Q261*0.8)</f>
        <v>19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>SUM(S261,U261,W261)</f>
        <v>184</v>
      </c>
    </row>
    <row r="262" spans="2:28">
      <c r="B262" s="27"/>
      <c r="C262" s="16">
        <v>357</v>
      </c>
      <c r="D262" s="27"/>
      <c r="E262" s="27"/>
      <c r="F262" s="2" t="s">
        <v>359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69</v>
      </c>
      <c r="M262" s="32">
        <v>71</v>
      </c>
      <c r="N262" s="32">
        <v>55</v>
      </c>
      <c r="O262" s="35">
        <v>62</v>
      </c>
      <c r="P262" s="1">
        <f>SUM(L262:O262)</f>
        <v>257</v>
      </c>
      <c r="Q262" s="48">
        <v>1</v>
      </c>
      <c r="R262" s="1">
        <f>INT(Q262*(100+L262+M262*2)*H262)</f>
        <v>217</v>
      </c>
      <c r="S262" s="1">
        <f>INT(L262*Q262*1*I262)</f>
        <v>48</v>
      </c>
      <c r="T262" s="1">
        <f>INT(L262*Q262*0.7*J262)</f>
        <v>33</v>
      </c>
      <c r="U262" s="1">
        <f>INT(M262*Q262*1.5)</f>
        <v>106</v>
      </c>
      <c r="V262" s="1">
        <f>INT(M262*Q262*1)</f>
        <v>71</v>
      </c>
      <c r="W262" s="1">
        <f>INT(N262*Q262*1.2)</f>
        <v>66</v>
      </c>
      <c r="X262" s="1">
        <f>INT(N262*Q262*0.8)</f>
        <v>44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>SUM(S262,U262,W262)</f>
        <v>220</v>
      </c>
    </row>
    <row r="263" spans="2:28">
      <c r="B263" s="27"/>
      <c r="C263" s="16">
        <v>316</v>
      </c>
      <c r="D263" s="27"/>
      <c r="E263" s="27"/>
      <c r="F263" s="2" t="s">
        <v>318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69</v>
      </c>
      <c r="M263" s="32">
        <v>71</v>
      </c>
      <c r="N263" s="32">
        <v>56</v>
      </c>
      <c r="O263" s="35">
        <v>53</v>
      </c>
      <c r="P263" s="1">
        <f>SUM(L263:O263)</f>
        <v>249</v>
      </c>
      <c r="Q263" s="48">
        <v>1</v>
      </c>
      <c r="R263" s="1">
        <f>INT(Q263*(100+L263+M263*2)*H263)</f>
        <v>217</v>
      </c>
      <c r="S263" s="1">
        <f>INT(L263*Q263*1*I263)</f>
        <v>48</v>
      </c>
      <c r="T263" s="1">
        <f>INT(L263*Q263*0.7*J263)</f>
        <v>33</v>
      </c>
      <c r="U263" s="1">
        <f>INT(M263*Q263*1.5)</f>
        <v>106</v>
      </c>
      <c r="V263" s="1">
        <f>INT(M263*Q263*1)</f>
        <v>71</v>
      </c>
      <c r="W263" s="1">
        <f>INT(N263*Q263*1.2)</f>
        <v>67</v>
      </c>
      <c r="X263" s="1">
        <f>INT(N263*Q263*0.8)</f>
        <v>44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>SUM(S263,U263,W263)</f>
        <v>221</v>
      </c>
    </row>
    <row r="264" spans="2:28">
      <c r="B264" s="27"/>
      <c r="C264" s="16">
        <v>27</v>
      </c>
      <c r="D264" s="27"/>
      <c r="E264" s="27"/>
      <c r="F264" s="2" t="s">
        <v>29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69</v>
      </c>
      <c r="M264" s="32">
        <v>67</v>
      </c>
      <c r="N264" s="32">
        <v>61</v>
      </c>
      <c r="O264" s="35">
        <v>70</v>
      </c>
      <c r="P264" s="1">
        <f>SUM(L264:O264)</f>
        <v>267</v>
      </c>
      <c r="Q264" s="48">
        <v>1</v>
      </c>
      <c r="R264" s="1">
        <f>INT(Q264*(100+L264+M264*2)*H264)</f>
        <v>212</v>
      </c>
      <c r="S264" s="1">
        <f>INT(L264*Q264*1*I264)</f>
        <v>48</v>
      </c>
      <c r="T264" s="1">
        <f>INT(L264*Q264*0.7*J264)</f>
        <v>33</v>
      </c>
      <c r="U264" s="1">
        <f>INT(M264*Q264*1.5)</f>
        <v>100</v>
      </c>
      <c r="V264" s="1">
        <f>INT(M264*Q264*1)</f>
        <v>67</v>
      </c>
      <c r="W264" s="1">
        <f>INT(N264*Q264*1.2)</f>
        <v>73</v>
      </c>
      <c r="X264" s="1">
        <f>INT(N264*Q264*0.8)</f>
        <v>48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>SUM(S264,U264,W264)</f>
        <v>221</v>
      </c>
    </row>
    <row r="265" spans="2:28">
      <c r="B265" s="27"/>
      <c r="C265" s="16">
        <v>195</v>
      </c>
      <c r="D265" s="27"/>
      <c r="E265" s="27"/>
      <c r="F265" s="2" t="s">
        <v>197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69</v>
      </c>
      <c r="M265" s="32">
        <v>66</v>
      </c>
      <c r="N265" s="32">
        <v>51</v>
      </c>
      <c r="O265" s="35">
        <v>65</v>
      </c>
      <c r="P265" s="1">
        <f>SUM(L265:O265)</f>
        <v>251</v>
      </c>
      <c r="Q265" s="48">
        <v>1</v>
      </c>
      <c r="R265" s="1">
        <f>INT(Q265*(100+L265+M265*2)*H265)</f>
        <v>210</v>
      </c>
      <c r="S265" s="1">
        <f>INT(L265*Q265*1*I265)</f>
        <v>48</v>
      </c>
      <c r="T265" s="1">
        <f>INT(L265*Q265*0.7*J265)</f>
        <v>33</v>
      </c>
      <c r="U265" s="1">
        <f>INT(M265*Q265*1.5)</f>
        <v>99</v>
      </c>
      <c r="V265" s="1">
        <f>INT(M265*Q265*1)</f>
        <v>66</v>
      </c>
      <c r="W265" s="1">
        <f>INT(N265*Q265*1.2)</f>
        <v>61</v>
      </c>
      <c r="X265" s="1">
        <f>INT(N265*Q265*0.8)</f>
        <v>40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>SUM(S265,U265,W265)</f>
        <v>208</v>
      </c>
    </row>
    <row r="266" spans="2:28">
      <c r="B266" s="27"/>
      <c r="C266" s="16">
        <v>112</v>
      </c>
      <c r="D266" s="27"/>
      <c r="E266" s="27"/>
      <c r="F266" s="2" t="s">
        <v>114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69</v>
      </c>
      <c r="M266" s="32">
        <v>66</v>
      </c>
      <c r="N266" s="32">
        <v>36</v>
      </c>
      <c r="O266" s="35">
        <v>18</v>
      </c>
      <c r="P266" s="1">
        <f>SUM(L266:O266)</f>
        <v>189</v>
      </c>
      <c r="Q266" s="48">
        <v>1</v>
      </c>
      <c r="R266" s="1">
        <f>INT(Q266*(100+L266+M266*2)*H266)</f>
        <v>210</v>
      </c>
      <c r="S266" s="1">
        <f>INT(L266*Q266*1*I266)</f>
        <v>48</v>
      </c>
      <c r="T266" s="1">
        <f>INT(L266*Q266*0.7*J266)</f>
        <v>33</v>
      </c>
      <c r="U266" s="1">
        <f>INT(M266*Q266*1.5)</f>
        <v>99</v>
      </c>
      <c r="V266" s="1">
        <f>INT(M266*Q266*1)</f>
        <v>66</v>
      </c>
      <c r="W266" s="1">
        <f>INT(N266*Q266*1.2)</f>
        <v>43</v>
      </c>
      <c r="X266" s="1">
        <f>INT(N266*Q266*0.8)</f>
        <v>28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>SUM(S266,U266,W266)</f>
        <v>190</v>
      </c>
    </row>
    <row r="267" spans="2:28">
      <c r="B267" s="27"/>
      <c r="C267" s="16">
        <v>354</v>
      </c>
      <c r="D267" s="27"/>
      <c r="E267" s="27"/>
      <c r="F267" s="2" t="s">
        <v>356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69</v>
      </c>
      <c r="M267" s="32">
        <v>63</v>
      </c>
      <c r="N267" s="32">
        <v>66</v>
      </c>
      <c r="O267" s="35">
        <v>62</v>
      </c>
      <c r="P267" s="1">
        <f>SUM(L267:O267)</f>
        <v>260</v>
      </c>
      <c r="Q267" s="48">
        <v>1</v>
      </c>
      <c r="R267" s="1">
        <f>INT(Q267*(100+L267+M267*2)*H267)</f>
        <v>206</v>
      </c>
      <c r="S267" s="1">
        <f>INT(L267*Q267*1*I267)</f>
        <v>48</v>
      </c>
      <c r="T267" s="1">
        <f>INT(L267*Q267*0.7*J267)</f>
        <v>33</v>
      </c>
      <c r="U267" s="1">
        <f>INT(M267*Q267*1.5)</f>
        <v>94</v>
      </c>
      <c r="V267" s="1">
        <f>INT(M267*Q267*1)</f>
        <v>63</v>
      </c>
      <c r="W267" s="1">
        <f>INT(N267*Q267*1.2)</f>
        <v>79</v>
      </c>
      <c r="X267" s="1">
        <f>INT(N267*Q267*0.8)</f>
        <v>52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>SUM(S267,U267,W267)</f>
        <v>221</v>
      </c>
    </row>
    <row r="268" spans="2:28">
      <c r="B268" s="27"/>
      <c r="C268" s="16">
        <v>526</v>
      </c>
      <c r="D268" s="27"/>
      <c r="E268" s="27"/>
      <c r="F268" s="2" t="s">
        <v>525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69</v>
      </c>
      <c r="M268" s="32">
        <v>61</v>
      </c>
      <c r="N268" s="32">
        <v>36</v>
      </c>
      <c r="O268" s="35">
        <v>31</v>
      </c>
      <c r="P268" s="1">
        <f>SUM(L268:O268)</f>
        <v>197</v>
      </c>
      <c r="Q268" s="48">
        <v>1</v>
      </c>
      <c r="R268" s="1">
        <f>INT(Q268*(100+L268+M268*2)*H268)</f>
        <v>203</v>
      </c>
      <c r="S268" s="1">
        <f>INT(L268*Q268*1*I268)</f>
        <v>48</v>
      </c>
      <c r="T268" s="1">
        <f>INT(L268*Q268*0.7*J268)</f>
        <v>33</v>
      </c>
      <c r="U268" s="1">
        <f>INT(M268*Q268*1.5)</f>
        <v>91</v>
      </c>
      <c r="V268" s="1">
        <f>INT(M268*Q268*1)</f>
        <v>61</v>
      </c>
      <c r="W268" s="1">
        <f>INT(N268*Q268*1.2)</f>
        <v>43</v>
      </c>
      <c r="X268" s="1">
        <f>INT(N268*Q268*0.8)</f>
        <v>28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>SUM(S268,U268,W268)</f>
        <v>182</v>
      </c>
    </row>
    <row r="269" spans="2:28">
      <c r="B269" s="27"/>
      <c r="C269" s="16">
        <v>226</v>
      </c>
      <c r="D269" s="27"/>
      <c r="E269" s="27"/>
      <c r="F269" s="2" t="s">
        <v>228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69</v>
      </c>
      <c r="M269" s="32">
        <v>59</v>
      </c>
      <c r="N269" s="32">
        <v>76</v>
      </c>
      <c r="O269" s="35">
        <v>79</v>
      </c>
      <c r="P269" s="1">
        <f>SUM(L269:O269)</f>
        <v>283</v>
      </c>
      <c r="Q269" s="48">
        <v>1</v>
      </c>
      <c r="R269" s="1">
        <f>INT(Q269*(100+L269+M269*2)*H269)</f>
        <v>200</v>
      </c>
      <c r="S269" s="1">
        <f>INT(L269*Q269*1*I269)</f>
        <v>48</v>
      </c>
      <c r="T269" s="1">
        <f>INT(L269*Q269*0.7*J269)</f>
        <v>33</v>
      </c>
      <c r="U269" s="1">
        <f>INT(M269*Q269*1.5)</f>
        <v>88</v>
      </c>
      <c r="V269" s="1">
        <f>INT(M269*Q269*1)</f>
        <v>59</v>
      </c>
      <c r="W269" s="1">
        <f>INT(N269*Q269*1.2)</f>
        <v>91</v>
      </c>
      <c r="X269" s="1">
        <f>INT(N269*Q269*0.8)</f>
        <v>60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>SUM(S269,U269,W269)</f>
        <v>227</v>
      </c>
    </row>
    <row r="270" spans="2:28">
      <c r="B270" s="27"/>
      <c r="C270" s="16">
        <v>8</v>
      </c>
      <c r="D270" s="27"/>
      <c r="E270" s="27"/>
      <c r="F270" s="2" t="s">
        <v>10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69</v>
      </c>
      <c r="M270" s="32">
        <v>46</v>
      </c>
      <c r="N270" s="32">
        <v>79</v>
      </c>
      <c r="O270" s="35">
        <v>78</v>
      </c>
      <c r="P270" s="1">
        <f>SUM(L270:O270)</f>
        <v>272</v>
      </c>
      <c r="Q270" s="48">
        <v>1</v>
      </c>
      <c r="R270" s="1">
        <f>INT(Q270*(100+L270+M270*2)*H270)</f>
        <v>182</v>
      </c>
      <c r="S270" s="1">
        <f>INT(L270*Q270*1*I270)</f>
        <v>48</v>
      </c>
      <c r="T270" s="1">
        <f>INT(L270*Q270*0.7*J270)</f>
        <v>33</v>
      </c>
      <c r="U270" s="1">
        <f>INT(M270*Q270*1.5)</f>
        <v>69</v>
      </c>
      <c r="V270" s="1">
        <f>INT(M270*Q270*1)</f>
        <v>46</v>
      </c>
      <c r="W270" s="1">
        <f>INT(N270*Q270*1.2)</f>
        <v>94</v>
      </c>
      <c r="X270" s="1">
        <f>INT(N270*Q270*0.8)</f>
        <v>63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>SUM(S270,U270,W270)</f>
        <v>211</v>
      </c>
    </row>
    <row r="271" spans="2:28">
      <c r="B271" s="27"/>
      <c r="C271" s="16">
        <v>305</v>
      </c>
      <c r="D271" s="27"/>
      <c r="E271" s="27"/>
      <c r="F271" s="2" t="s">
        <v>307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69</v>
      </c>
      <c r="M271" s="32">
        <v>43</v>
      </c>
      <c r="N271" s="32">
        <v>76</v>
      </c>
      <c r="O271" s="35">
        <v>75</v>
      </c>
      <c r="P271" s="1">
        <f>SUM(L271:O271)</f>
        <v>263</v>
      </c>
      <c r="Q271" s="48">
        <v>1</v>
      </c>
      <c r="R271" s="1">
        <f>INT(Q271*(100+L271+M271*2)*H271)</f>
        <v>178</v>
      </c>
      <c r="S271" s="1">
        <f>INT(L271*Q271*1*I271)</f>
        <v>48</v>
      </c>
      <c r="T271" s="1">
        <f>INT(L271*Q271*0.7*J271)</f>
        <v>33</v>
      </c>
      <c r="U271" s="1">
        <f>INT(M271*Q271*1.5)</f>
        <v>64</v>
      </c>
      <c r="V271" s="1">
        <f>INT(M271*Q271*1)</f>
        <v>43</v>
      </c>
      <c r="W271" s="1">
        <f>INT(N271*Q271*1.2)</f>
        <v>91</v>
      </c>
      <c r="X271" s="1">
        <f>INT(N271*Q271*0.8)</f>
        <v>60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>SUM(S271,U271,W271)</f>
        <v>203</v>
      </c>
    </row>
    <row r="272" spans="2:28">
      <c r="B272" s="27"/>
      <c r="C272" s="16">
        <v>471</v>
      </c>
      <c r="D272" s="27">
        <v>1</v>
      </c>
      <c r="E272" s="27"/>
      <c r="F272" s="2" t="s">
        <v>471</v>
      </c>
      <c r="G272" s="4" t="str">
        <f>VLOOKUP(D272,兵种!B:F,2,0)</f>
        <v>近卫军</v>
      </c>
      <c r="H272" s="4">
        <f>VLOOKUP(D272,兵种!B:F,3,0)</f>
        <v>1.1000000000000001</v>
      </c>
      <c r="I272" s="4">
        <f>VLOOKUP(D272,兵种!B:F,4,0)</f>
        <v>0.9</v>
      </c>
      <c r="J272" s="4">
        <f>VLOOKUP(D272,兵种!B:F,5,0)</f>
        <v>1.1000000000000001</v>
      </c>
      <c r="K272" s="16" t="str">
        <f>VLOOKUP(E272,绝技!B:C,2,0)</f>
        <v>无</v>
      </c>
      <c r="L272" s="32">
        <v>68</v>
      </c>
      <c r="M272" s="32">
        <v>106</v>
      </c>
      <c r="N272" s="32">
        <v>35</v>
      </c>
      <c r="O272" s="35">
        <v>29</v>
      </c>
      <c r="P272" s="1">
        <f>SUM(L272:O272)</f>
        <v>238</v>
      </c>
      <c r="Q272" s="48">
        <v>1</v>
      </c>
      <c r="R272" s="1">
        <f>INT(Q272*(100+L272+M272*2)*H272)</f>
        <v>418</v>
      </c>
      <c r="S272" s="1">
        <f>INT(L272*Q272*1*I272)</f>
        <v>61</v>
      </c>
      <c r="T272" s="1">
        <f>INT(L272*Q272*0.7*J272)</f>
        <v>52</v>
      </c>
      <c r="U272" s="1">
        <f>INT(M272*Q272*1.5)</f>
        <v>159</v>
      </c>
      <c r="V272" s="1">
        <f>INT(M272*Q272*1)</f>
        <v>106</v>
      </c>
      <c r="W272" s="1">
        <f>INT(N272*Q272*1.2)</f>
        <v>42</v>
      </c>
      <c r="X272" s="1">
        <f>INT(N272*Q272*0.8)</f>
        <v>28</v>
      </c>
      <c r="Y272" s="37">
        <f>VLOOKUP(D272,兵种!B:J,7,0)</f>
        <v>0</v>
      </c>
      <c r="Z272" s="37">
        <f>VLOOKUP(D272,兵种!B:J,8,0)</f>
        <v>0.2</v>
      </c>
      <c r="AA272" s="37">
        <f>VLOOKUP(D272,兵种!B:J,9,0)</f>
        <v>0</v>
      </c>
      <c r="AB272" s="1">
        <f>SUM(S272,U272,W272)</f>
        <v>262</v>
      </c>
    </row>
    <row r="273" spans="2:28">
      <c r="B273" s="27"/>
      <c r="C273" s="16">
        <v>292</v>
      </c>
      <c r="D273" s="27">
        <v>1</v>
      </c>
      <c r="E273" s="27"/>
      <c r="F273" s="2" t="s">
        <v>294</v>
      </c>
      <c r="G273" s="4" t="str">
        <f>VLOOKUP(D273,兵种!B:F,2,0)</f>
        <v>近卫军</v>
      </c>
      <c r="H273" s="4">
        <f>VLOOKUP(D273,兵种!B:F,3,0)</f>
        <v>1.1000000000000001</v>
      </c>
      <c r="I273" s="4">
        <f>VLOOKUP(D273,兵种!B:F,4,0)</f>
        <v>0.9</v>
      </c>
      <c r="J273" s="4">
        <f>VLOOKUP(D273,兵种!B:F,5,0)</f>
        <v>1.1000000000000001</v>
      </c>
      <c r="K273" s="16" t="str">
        <f>VLOOKUP(E273,绝技!B:C,2,0)</f>
        <v>无</v>
      </c>
      <c r="L273" s="32">
        <v>68</v>
      </c>
      <c r="M273" s="32">
        <v>83</v>
      </c>
      <c r="N273" s="32">
        <v>24</v>
      </c>
      <c r="O273" s="35">
        <v>26</v>
      </c>
      <c r="P273" s="1">
        <f>SUM(L273:O273)</f>
        <v>201</v>
      </c>
      <c r="Q273" s="48">
        <v>1</v>
      </c>
      <c r="R273" s="1">
        <f>INT(Q273*(100+L273+M273*2)*H273)</f>
        <v>367</v>
      </c>
      <c r="S273" s="1">
        <f>INT(L273*Q273*1*I273)</f>
        <v>61</v>
      </c>
      <c r="T273" s="1">
        <f>INT(L273*Q273*0.7*J273)</f>
        <v>52</v>
      </c>
      <c r="U273" s="1">
        <f>INT(M273*Q273*1.5)</f>
        <v>124</v>
      </c>
      <c r="V273" s="1">
        <f>INT(M273*Q273*1)</f>
        <v>83</v>
      </c>
      <c r="W273" s="1">
        <f>INT(N273*Q273*1.2)</f>
        <v>28</v>
      </c>
      <c r="X273" s="1">
        <f>INT(N273*Q273*0.8)</f>
        <v>19</v>
      </c>
      <c r="Y273" s="37">
        <f>VLOOKUP(D273,兵种!B:J,7,0)</f>
        <v>0</v>
      </c>
      <c r="Z273" s="37">
        <f>VLOOKUP(D273,兵种!B:J,8,0)</f>
        <v>0.2</v>
      </c>
      <c r="AA273" s="37">
        <f>VLOOKUP(D273,兵种!B:J,9,0)</f>
        <v>0</v>
      </c>
      <c r="AB273" s="1">
        <f>SUM(S273,U273,W273)</f>
        <v>213</v>
      </c>
    </row>
    <row r="274" spans="2:28">
      <c r="B274" s="27"/>
      <c r="C274" s="16">
        <v>549</v>
      </c>
      <c r="D274" s="27">
        <v>2</v>
      </c>
      <c r="E274" s="27"/>
      <c r="F274" s="2" t="s">
        <v>548</v>
      </c>
      <c r="G274" s="4" t="str">
        <f>VLOOKUP(D274,兵种!B:F,2,0)</f>
        <v>亲卫队</v>
      </c>
      <c r="H274" s="4">
        <f>VLOOKUP(D274,兵种!B:F,3,0)</f>
        <v>1</v>
      </c>
      <c r="I274" s="4">
        <f>VLOOKUP(D274,兵种!B:F,4,0)</f>
        <v>1.1000000000000001</v>
      </c>
      <c r="J274" s="4">
        <f>VLOOKUP(D274,兵种!B:F,5,0)</f>
        <v>1</v>
      </c>
      <c r="K274" s="16" t="str">
        <f>VLOOKUP(E274,绝技!B:C,2,0)</f>
        <v>无</v>
      </c>
      <c r="L274" s="32">
        <v>68</v>
      </c>
      <c r="M274" s="32">
        <v>80</v>
      </c>
      <c r="N274" s="32">
        <v>44</v>
      </c>
      <c r="O274" s="35">
        <v>46</v>
      </c>
      <c r="P274" s="1">
        <f>SUM(L274:O274)</f>
        <v>238</v>
      </c>
      <c r="Q274" s="48">
        <v>1</v>
      </c>
      <c r="R274" s="1">
        <f>INT(Q274*(100+L274+M274*2)*H274)</f>
        <v>328</v>
      </c>
      <c r="S274" s="1">
        <f>INT(L274*Q274*1*I274)</f>
        <v>74</v>
      </c>
      <c r="T274" s="1">
        <f>INT(L274*Q274*0.7*J274)</f>
        <v>47</v>
      </c>
      <c r="U274" s="1">
        <f>INT(M274*Q274*1.5)</f>
        <v>120</v>
      </c>
      <c r="V274" s="1">
        <f>INT(M274*Q274*1)</f>
        <v>80</v>
      </c>
      <c r="W274" s="1">
        <f>INT(N274*Q274*1.2)</f>
        <v>52</v>
      </c>
      <c r="X274" s="1">
        <f>INT(N274*Q274*0.8)</f>
        <v>35</v>
      </c>
      <c r="Y274" s="37">
        <f>VLOOKUP(D274,兵种!B:J,7,0)</f>
        <v>0.05</v>
      </c>
      <c r="Z274" s="37">
        <f>VLOOKUP(D274,兵种!B:J,8,0)</f>
        <v>0.05</v>
      </c>
      <c r="AA274" s="37">
        <f>VLOOKUP(D274,兵种!B:J,9,0)</f>
        <v>0.1</v>
      </c>
      <c r="AB274" s="1">
        <f>SUM(S274,U274,W274)</f>
        <v>246</v>
      </c>
    </row>
    <row r="275" spans="2:28">
      <c r="B275" s="27"/>
      <c r="C275" s="16">
        <v>575</v>
      </c>
      <c r="D275" s="27">
        <v>1</v>
      </c>
      <c r="E275" s="27"/>
      <c r="F275" s="2" t="s">
        <v>574</v>
      </c>
      <c r="G275" s="4" t="str">
        <f>VLOOKUP(D275,兵种!B:F,2,0)</f>
        <v>近卫军</v>
      </c>
      <c r="H275" s="4">
        <f>VLOOKUP(D275,兵种!B:F,3,0)</f>
        <v>1.1000000000000001</v>
      </c>
      <c r="I275" s="4">
        <f>VLOOKUP(D275,兵种!B:F,4,0)</f>
        <v>0.9</v>
      </c>
      <c r="J275" s="4">
        <f>VLOOKUP(D275,兵种!B:F,5,0)</f>
        <v>1.1000000000000001</v>
      </c>
      <c r="K275" s="16" t="str">
        <f>VLOOKUP(E275,绝技!B:C,2,0)</f>
        <v>无</v>
      </c>
      <c r="L275" s="32">
        <v>68</v>
      </c>
      <c r="M275" s="32">
        <v>40</v>
      </c>
      <c r="N275" s="32">
        <v>82</v>
      </c>
      <c r="O275" s="35">
        <v>79</v>
      </c>
      <c r="P275" s="1">
        <f>SUM(L275:O275)</f>
        <v>269</v>
      </c>
      <c r="Q275" s="48">
        <v>1</v>
      </c>
      <c r="R275" s="1">
        <f>INT(Q275*(100+L275+M275*2)*H275)</f>
        <v>272</v>
      </c>
      <c r="S275" s="1">
        <f>INT(L275*Q275*1*I275)</f>
        <v>61</v>
      </c>
      <c r="T275" s="1">
        <f>INT(L275*Q275*0.7*J275)</f>
        <v>52</v>
      </c>
      <c r="U275" s="1">
        <f>INT(M275*Q275*1.5)</f>
        <v>60</v>
      </c>
      <c r="V275" s="1">
        <f>INT(M275*Q275*1)</f>
        <v>40</v>
      </c>
      <c r="W275" s="1">
        <f>INT(N275*Q275*1.2)</f>
        <v>98</v>
      </c>
      <c r="X275" s="1">
        <f>INT(N275*Q275*0.8)</f>
        <v>65</v>
      </c>
      <c r="Y275" s="37">
        <f>VLOOKUP(D275,兵种!B:J,7,0)</f>
        <v>0</v>
      </c>
      <c r="Z275" s="37">
        <f>VLOOKUP(D275,兵种!B:J,8,0)</f>
        <v>0.2</v>
      </c>
      <c r="AA275" s="37">
        <f>VLOOKUP(D275,兵种!B:J,9,0)</f>
        <v>0</v>
      </c>
      <c r="AB275" s="1">
        <f>SUM(S275,U275,W275)</f>
        <v>219</v>
      </c>
    </row>
    <row r="276" spans="2:28">
      <c r="B276" s="27"/>
      <c r="C276" s="16">
        <v>333</v>
      </c>
      <c r="D276" s="27"/>
      <c r="E276" s="27"/>
      <c r="F276" s="2" t="s">
        <v>335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68</v>
      </c>
      <c r="M276" s="32">
        <v>77</v>
      </c>
      <c r="N276" s="32">
        <v>38</v>
      </c>
      <c r="O276" s="35">
        <v>27</v>
      </c>
      <c r="P276" s="1">
        <f>SUM(L276:O276)</f>
        <v>210</v>
      </c>
      <c r="Q276" s="48">
        <v>1</v>
      </c>
      <c r="R276" s="1">
        <f>INT(Q276*(100+L276+M276*2)*H276)</f>
        <v>225</v>
      </c>
      <c r="S276" s="1">
        <f>INT(L276*Q276*1*I276)</f>
        <v>47</v>
      </c>
      <c r="T276" s="1">
        <f>INT(L276*Q276*0.7*J276)</f>
        <v>33</v>
      </c>
      <c r="U276" s="1">
        <f>INT(M276*Q276*1.5)</f>
        <v>115</v>
      </c>
      <c r="V276" s="1">
        <f>INT(M276*Q276*1)</f>
        <v>77</v>
      </c>
      <c r="W276" s="1">
        <f>INT(N276*Q276*1.2)</f>
        <v>45</v>
      </c>
      <c r="X276" s="1">
        <f>INT(N276*Q276*0.8)</f>
        <v>30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>SUM(S276,U276,W276)</f>
        <v>207</v>
      </c>
    </row>
    <row r="277" spans="2:28">
      <c r="B277" s="27"/>
      <c r="C277" s="16">
        <v>507</v>
      </c>
      <c r="D277" s="27"/>
      <c r="E277" s="27"/>
      <c r="F277" s="2" t="s">
        <v>507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68</v>
      </c>
      <c r="M277" s="32">
        <v>73</v>
      </c>
      <c r="N277" s="32">
        <v>48</v>
      </c>
      <c r="O277" s="35">
        <v>45</v>
      </c>
      <c r="P277" s="1">
        <f>SUM(L277:O277)</f>
        <v>234</v>
      </c>
      <c r="Q277" s="48">
        <v>1</v>
      </c>
      <c r="R277" s="1">
        <f>INT(Q277*(100+L277+M277*2)*H277)</f>
        <v>219</v>
      </c>
      <c r="S277" s="1">
        <f>INT(L277*Q277*1*I277)</f>
        <v>47</v>
      </c>
      <c r="T277" s="1">
        <f>INT(L277*Q277*0.7*J277)</f>
        <v>33</v>
      </c>
      <c r="U277" s="1">
        <f>INT(M277*Q277*1.5)</f>
        <v>109</v>
      </c>
      <c r="V277" s="1">
        <f>INT(M277*Q277*1)</f>
        <v>73</v>
      </c>
      <c r="W277" s="1">
        <f>INT(N277*Q277*1.2)</f>
        <v>57</v>
      </c>
      <c r="X277" s="1">
        <f>INT(N277*Q277*0.8)</f>
        <v>38</v>
      </c>
      <c r="Y277" s="37">
        <f>VLOOKUP(D277,兵种!B:J,7,0)</f>
        <v>0</v>
      </c>
      <c r="Z277" s="37">
        <f>VLOOKUP(D277,兵种!B:J,8,0)</f>
        <v>0</v>
      </c>
      <c r="AA277" s="37">
        <f>VLOOKUP(D277,兵种!B:J,9,0)</f>
        <v>0</v>
      </c>
      <c r="AB277" s="1">
        <f>SUM(S277,U277,W277)</f>
        <v>213</v>
      </c>
    </row>
    <row r="278" spans="2:28">
      <c r="B278" s="27"/>
      <c r="C278" s="16">
        <v>496</v>
      </c>
      <c r="D278" s="27"/>
      <c r="E278" s="27"/>
      <c r="F278" s="2" t="s">
        <v>496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68</v>
      </c>
      <c r="M278" s="32">
        <v>73</v>
      </c>
      <c r="N278" s="32">
        <v>31</v>
      </c>
      <c r="O278" s="35">
        <v>37</v>
      </c>
      <c r="P278" s="1">
        <f>SUM(L278:O278)</f>
        <v>209</v>
      </c>
      <c r="Q278" s="48">
        <v>1</v>
      </c>
      <c r="R278" s="1">
        <f>INT(Q278*(100+L278+M278*2)*H278)</f>
        <v>219</v>
      </c>
      <c r="S278" s="1">
        <f>INT(L278*Q278*1*I278)</f>
        <v>47</v>
      </c>
      <c r="T278" s="1">
        <f>INT(L278*Q278*0.7*J278)</f>
        <v>33</v>
      </c>
      <c r="U278" s="1">
        <f>INT(M278*Q278*1.5)</f>
        <v>109</v>
      </c>
      <c r="V278" s="1">
        <f>INT(M278*Q278*1)</f>
        <v>73</v>
      </c>
      <c r="W278" s="1">
        <f>INT(N278*Q278*1.2)</f>
        <v>37</v>
      </c>
      <c r="X278" s="1">
        <f>INT(N278*Q278*0.8)</f>
        <v>24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>SUM(S278,U278,W278)</f>
        <v>193</v>
      </c>
    </row>
    <row r="279" spans="2:28">
      <c r="B279" s="27"/>
      <c r="C279" s="16">
        <v>252</v>
      </c>
      <c r="D279" s="27"/>
      <c r="E279" s="27"/>
      <c r="F279" s="2" t="s">
        <v>254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68</v>
      </c>
      <c r="M279" s="32">
        <v>73</v>
      </c>
      <c r="N279" s="32">
        <v>34</v>
      </c>
      <c r="O279" s="35">
        <v>32</v>
      </c>
      <c r="P279" s="1">
        <f>SUM(L279:O279)</f>
        <v>207</v>
      </c>
      <c r="Q279" s="48">
        <v>1</v>
      </c>
      <c r="R279" s="1">
        <f>INT(Q279*(100+L279+M279*2)*H279)</f>
        <v>219</v>
      </c>
      <c r="S279" s="1">
        <f>INT(L279*Q279*1*I279)</f>
        <v>47</v>
      </c>
      <c r="T279" s="1">
        <f>INT(L279*Q279*0.7*J279)</f>
        <v>33</v>
      </c>
      <c r="U279" s="1">
        <f>INT(M279*Q279*1.5)</f>
        <v>109</v>
      </c>
      <c r="V279" s="1">
        <f>INT(M279*Q279*1)</f>
        <v>73</v>
      </c>
      <c r="W279" s="1">
        <f>INT(N279*Q279*1.2)</f>
        <v>40</v>
      </c>
      <c r="X279" s="1">
        <f>INT(N279*Q279*0.8)</f>
        <v>27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>SUM(S279,U279,W279)</f>
        <v>196</v>
      </c>
    </row>
    <row r="280" spans="2:28">
      <c r="B280" s="27"/>
      <c r="C280" s="16">
        <v>579</v>
      </c>
      <c r="D280" s="27"/>
      <c r="E280" s="27"/>
      <c r="F280" s="2" t="s">
        <v>578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68</v>
      </c>
      <c r="M280" s="32">
        <v>72</v>
      </c>
      <c r="N280" s="32">
        <v>38</v>
      </c>
      <c r="O280" s="35">
        <v>35</v>
      </c>
      <c r="P280" s="1">
        <f>SUM(L280:O280)</f>
        <v>213</v>
      </c>
      <c r="Q280" s="48">
        <v>1</v>
      </c>
      <c r="R280" s="1">
        <f>INT(Q280*(100+L280+M280*2)*H280)</f>
        <v>218</v>
      </c>
      <c r="S280" s="1">
        <f>INT(L280*Q280*1*I280)</f>
        <v>47</v>
      </c>
      <c r="T280" s="1">
        <f>INT(L280*Q280*0.7*J280)</f>
        <v>33</v>
      </c>
      <c r="U280" s="1">
        <f>INT(M280*Q280*1.5)</f>
        <v>108</v>
      </c>
      <c r="V280" s="1">
        <f>INT(M280*Q280*1)</f>
        <v>72</v>
      </c>
      <c r="W280" s="1">
        <f>INT(N280*Q280*1.2)</f>
        <v>45</v>
      </c>
      <c r="X280" s="1">
        <f>INT(N280*Q280*0.8)</f>
        <v>30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>SUM(S280,U280,W280)</f>
        <v>200</v>
      </c>
    </row>
    <row r="281" spans="2:28">
      <c r="B281" s="27"/>
      <c r="C281" s="16">
        <v>156</v>
      </c>
      <c r="D281" s="27"/>
      <c r="E281" s="27"/>
      <c r="F281" s="2" t="s">
        <v>158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68</v>
      </c>
      <c r="M281" s="32">
        <v>71</v>
      </c>
      <c r="N281" s="32">
        <v>40</v>
      </c>
      <c r="O281" s="35">
        <v>51</v>
      </c>
      <c r="P281" s="1">
        <f>SUM(L281:O281)</f>
        <v>230</v>
      </c>
      <c r="Q281" s="48">
        <v>1</v>
      </c>
      <c r="R281" s="1">
        <f>INT(Q281*(100+L281+M281*2)*H281)</f>
        <v>217</v>
      </c>
      <c r="S281" s="1">
        <f>INT(L281*Q281*1*I281)</f>
        <v>47</v>
      </c>
      <c r="T281" s="1">
        <f>INT(L281*Q281*0.7*J281)</f>
        <v>33</v>
      </c>
      <c r="U281" s="1">
        <f>INT(M281*Q281*1.5)</f>
        <v>106</v>
      </c>
      <c r="V281" s="1">
        <f>INT(M281*Q281*1)</f>
        <v>71</v>
      </c>
      <c r="W281" s="1">
        <f>INT(N281*Q281*1.2)</f>
        <v>48</v>
      </c>
      <c r="X281" s="1">
        <f>INT(N281*Q281*0.8)</f>
        <v>32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>SUM(S281,U281,W281)</f>
        <v>201</v>
      </c>
    </row>
    <row r="282" spans="2:28">
      <c r="B282" s="27"/>
      <c r="C282" s="16">
        <v>72</v>
      </c>
      <c r="D282" s="27"/>
      <c r="E282" s="27"/>
      <c r="F282" s="2" t="s">
        <v>74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71</v>
      </c>
      <c r="N282" s="32">
        <v>47</v>
      </c>
      <c r="O282" s="35">
        <v>21</v>
      </c>
      <c r="P282" s="1">
        <f>SUM(L282:O282)</f>
        <v>207</v>
      </c>
      <c r="Q282" s="48">
        <v>1</v>
      </c>
      <c r="R282" s="1">
        <f>INT(Q282*(100+L282+M282*2)*H282)</f>
        <v>217</v>
      </c>
      <c r="S282" s="1">
        <f>INT(L282*Q282*1*I282)</f>
        <v>47</v>
      </c>
      <c r="T282" s="1">
        <f>INT(L282*Q282*0.7*J282)</f>
        <v>33</v>
      </c>
      <c r="U282" s="1">
        <f>INT(M282*Q282*1.5)</f>
        <v>106</v>
      </c>
      <c r="V282" s="1">
        <f>INT(M282*Q282*1)</f>
        <v>71</v>
      </c>
      <c r="W282" s="1">
        <f>INT(N282*Q282*1.2)</f>
        <v>56</v>
      </c>
      <c r="X282" s="1">
        <f>INT(N282*Q282*0.8)</f>
        <v>37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>SUM(S282,U282,W282)</f>
        <v>209</v>
      </c>
    </row>
    <row r="283" spans="2:28">
      <c r="B283" s="27"/>
      <c r="C283" s="16">
        <v>170</v>
      </c>
      <c r="D283" s="27"/>
      <c r="E283" s="27"/>
      <c r="F283" s="2" t="s">
        <v>172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68</v>
      </c>
      <c r="M283" s="32">
        <v>68</v>
      </c>
      <c r="N283" s="32">
        <v>52</v>
      </c>
      <c r="O283" s="35">
        <v>44</v>
      </c>
      <c r="P283" s="1">
        <f>SUM(L283:O283)</f>
        <v>232</v>
      </c>
      <c r="Q283" s="48">
        <v>1</v>
      </c>
      <c r="R283" s="1">
        <f>INT(Q283*(100+L283+M283*2)*H283)</f>
        <v>212</v>
      </c>
      <c r="S283" s="1">
        <f>INT(L283*Q283*1*I283)</f>
        <v>47</v>
      </c>
      <c r="T283" s="1">
        <f>INT(L283*Q283*0.7*J283)</f>
        <v>33</v>
      </c>
      <c r="U283" s="1">
        <f>INT(M283*Q283*1.5)</f>
        <v>102</v>
      </c>
      <c r="V283" s="1">
        <f>INT(M283*Q283*1)</f>
        <v>68</v>
      </c>
      <c r="W283" s="1">
        <f>INT(N283*Q283*1.2)</f>
        <v>62</v>
      </c>
      <c r="X283" s="1">
        <f>INT(N283*Q283*0.8)</f>
        <v>41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>SUM(S283,U283,W283)</f>
        <v>211</v>
      </c>
    </row>
    <row r="284" spans="2:28">
      <c r="B284" s="27"/>
      <c r="C284" s="16">
        <v>426</v>
      </c>
      <c r="D284" s="27"/>
      <c r="E284" s="27"/>
      <c r="F284" s="2" t="s">
        <v>427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68</v>
      </c>
      <c r="M284" s="32">
        <v>67</v>
      </c>
      <c r="N284" s="32">
        <v>61</v>
      </c>
      <c r="O284" s="35">
        <v>54</v>
      </c>
      <c r="P284" s="1">
        <f>SUM(L284:O284)</f>
        <v>250</v>
      </c>
      <c r="Q284" s="48">
        <v>1</v>
      </c>
      <c r="R284" s="1">
        <f>INT(Q284*(100+L284+M284*2)*H284)</f>
        <v>211</v>
      </c>
      <c r="S284" s="1">
        <f>INT(L284*Q284*1*I284)</f>
        <v>47</v>
      </c>
      <c r="T284" s="1">
        <f>INT(L284*Q284*0.7*J284)</f>
        <v>33</v>
      </c>
      <c r="U284" s="1">
        <f>INT(M284*Q284*1.5)</f>
        <v>100</v>
      </c>
      <c r="V284" s="1">
        <f>INT(M284*Q284*1)</f>
        <v>67</v>
      </c>
      <c r="W284" s="1">
        <f>INT(N284*Q284*1.2)</f>
        <v>73</v>
      </c>
      <c r="X284" s="1">
        <f>INT(N284*Q284*0.8)</f>
        <v>48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>SUM(S284,U284,W284)</f>
        <v>220</v>
      </c>
    </row>
    <row r="285" spans="2:28">
      <c r="B285" s="27"/>
      <c r="C285" s="16">
        <v>472</v>
      </c>
      <c r="D285" s="27"/>
      <c r="E285" s="27"/>
      <c r="F285" s="2" t="s">
        <v>472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68</v>
      </c>
      <c r="M285" s="32">
        <v>65</v>
      </c>
      <c r="N285" s="32">
        <v>56</v>
      </c>
      <c r="O285" s="35">
        <v>61</v>
      </c>
      <c r="P285" s="1">
        <f>SUM(L285:O285)</f>
        <v>250</v>
      </c>
      <c r="Q285" s="48">
        <v>1</v>
      </c>
      <c r="R285" s="1">
        <f>INT(Q285*(100+L285+M285*2)*H285)</f>
        <v>208</v>
      </c>
      <c r="S285" s="1">
        <f>INT(L285*Q285*1*I285)</f>
        <v>47</v>
      </c>
      <c r="T285" s="1">
        <f>INT(L285*Q285*0.7*J285)</f>
        <v>33</v>
      </c>
      <c r="U285" s="1">
        <f>INT(M285*Q285*1.5)</f>
        <v>97</v>
      </c>
      <c r="V285" s="1">
        <f>INT(M285*Q285*1)</f>
        <v>65</v>
      </c>
      <c r="W285" s="1">
        <f>INT(N285*Q285*1.2)</f>
        <v>67</v>
      </c>
      <c r="X285" s="1">
        <f>INT(N285*Q285*0.8)</f>
        <v>44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>SUM(S285,U285,W285)</f>
        <v>211</v>
      </c>
    </row>
    <row r="286" spans="2:28">
      <c r="B286" s="27"/>
      <c r="C286" s="16">
        <v>54</v>
      </c>
      <c r="D286" s="27">
        <v>6</v>
      </c>
      <c r="E286" s="27"/>
      <c r="F286" s="2" t="s">
        <v>56</v>
      </c>
      <c r="G286" s="4" t="str">
        <f>VLOOKUP(D286,兵种!B:F,2,0)</f>
        <v>谋略家</v>
      </c>
      <c r="H286" s="4">
        <f>VLOOKUP(D286,兵种!B:F,3,0)</f>
        <v>0.8</v>
      </c>
      <c r="I286" s="4">
        <f>VLOOKUP(D286,兵种!B:F,4,0)</f>
        <v>0.8</v>
      </c>
      <c r="J286" s="4">
        <f>VLOOKUP(D286,兵种!B:F,5,0)</f>
        <v>0.9</v>
      </c>
      <c r="K286" s="16" t="str">
        <f>VLOOKUP(E286,绝技!B:C,2,0)</f>
        <v>无</v>
      </c>
      <c r="L286" s="32">
        <v>68</v>
      </c>
      <c r="M286" s="32">
        <v>33</v>
      </c>
      <c r="N286" s="32">
        <v>88</v>
      </c>
      <c r="O286" s="35">
        <v>82</v>
      </c>
      <c r="P286" s="1">
        <f>SUM(L286:O286)</f>
        <v>271</v>
      </c>
      <c r="Q286" s="48">
        <v>1</v>
      </c>
      <c r="R286" s="1">
        <f>INT(Q286*(100+L286+M286*2)*H286)</f>
        <v>187</v>
      </c>
      <c r="S286" s="1">
        <f>INT(L286*Q286*1*I286)</f>
        <v>54</v>
      </c>
      <c r="T286" s="1">
        <f>INT(L286*Q286*0.7*J286)</f>
        <v>42</v>
      </c>
      <c r="U286" s="1">
        <f>INT(M286*Q286*1.5)</f>
        <v>49</v>
      </c>
      <c r="V286" s="1">
        <f>INT(M286*Q286*1)</f>
        <v>33</v>
      </c>
      <c r="W286" s="1">
        <f>INT(N286*Q286*1.2)</f>
        <v>105</v>
      </c>
      <c r="X286" s="1">
        <f>INT(N286*Q286*0.8)</f>
        <v>70</v>
      </c>
      <c r="Y286" s="37">
        <f>VLOOKUP(D286,兵种!B:J,7,0)</f>
        <v>0.2</v>
      </c>
      <c r="Z286" s="37">
        <f>VLOOKUP(D286,兵种!B:J,8,0)</f>
        <v>0</v>
      </c>
      <c r="AA286" s="37">
        <f>VLOOKUP(D286,兵种!B:J,9,0)</f>
        <v>0</v>
      </c>
      <c r="AB286" s="1">
        <f>SUM(S286,U286,W286)</f>
        <v>208</v>
      </c>
    </row>
    <row r="287" spans="2:28">
      <c r="B287" s="27"/>
      <c r="C287" s="16">
        <v>200</v>
      </c>
      <c r="D287" s="27"/>
      <c r="E287" s="27"/>
      <c r="F287" s="2" t="s">
        <v>202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68</v>
      </c>
      <c r="M287" s="32">
        <v>41</v>
      </c>
      <c r="N287" s="32">
        <v>78</v>
      </c>
      <c r="O287" s="35">
        <v>75</v>
      </c>
      <c r="P287" s="1">
        <f>SUM(L287:O287)</f>
        <v>262</v>
      </c>
      <c r="Q287" s="48">
        <v>1</v>
      </c>
      <c r="R287" s="1">
        <f>INT(Q287*(100+L287+M287*2)*H287)</f>
        <v>175</v>
      </c>
      <c r="S287" s="1">
        <f>INT(L287*Q287*1*I287)</f>
        <v>47</v>
      </c>
      <c r="T287" s="1">
        <f>INT(L287*Q287*0.7*J287)</f>
        <v>33</v>
      </c>
      <c r="U287" s="1">
        <f>INT(M287*Q287*1.5)</f>
        <v>61</v>
      </c>
      <c r="V287" s="1">
        <f>INT(M287*Q287*1)</f>
        <v>41</v>
      </c>
      <c r="W287" s="1">
        <f>INT(N287*Q287*1.2)</f>
        <v>93</v>
      </c>
      <c r="X287" s="1">
        <f>INT(N287*Q287*0.8)</f>
        <v>62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>SUM(S287,U287,W287)</f>
        <v>201</v>
      </c>
    </row>
    <row r="288" spans="2:28">
      <c r="B288" s="27"/>
      <c r="C288" s="16">
        <v>63</v>
      </c>
      <c r="D288" s="27">
        <v>6</v>
      </c>
      <c r="E288" s="27"/>
      <c r="F288" s="2" t="s">
        <v>65</v>
      </c>
      <c r="G288" s="4" t="str">
        <f>VLOOKUP(D288,兵种!B:F,2,0)</f>
        <v>谋略家</v>
      </c>
      <c r="H288" s="4">
        <f>VLOOKUP(D288,兵种!B:F,3,0)</f>
        <v>0.8</v>
      </c>
      <c r="I288" s="4">
        <f>VLOOKUP(D288,兵种!B:F,4,0)</f>
        <v>0.8</v>
      </c>
      <c r="J288" s="4">
        <f>VLOOKUP(D288,兵种!B:F,5,0)</f>
        <v>0.9</v>
      </c>
      <c r="K288" s="16" t="str">
        <f>VLOOKUP(E288,绝技!B:C,2,0)</f>
        <v>无</v>
      </c>
      <c r="L288" s="32">
        <v>68</v>
      </c>
      <c r="M288" s="32">
        <v>17</v>
      </c>
      <c r="N288" s="32">
        <v>117</v>
      </c>
      <c r="O288" s="35">
        <v>84</v>
      </c>
      <c r="P288" s="1">
        <f>SUM(L288:O288)</f>
        <v>286</v>
      </c>
      <c r="Q288" s="48">
        <v>1</v>
      </c>
      <c r="R288" s="1">
        <f>INT(Q288*(100+L288+M288*2)*H288)</f>
        <v>161</v>
      </c>
      <c r="S288" s="1">
        <f>INT(L288*Q288*1*I288)</f>
        <v>54</v>
      </c>
      <c r="T288" s="1">
        <f>INT(L288*Q288*0.7*J288)</f>
        <v>42</v>
      </c>
      <c r="U288" s="1">
        <f>INT(M288*Q288*1.5)</f>
        <v>25</v>
      </c>
      <c r="V288" s="1">
        <f>INT(M288*Q288*1)</f>
        <v>17</v>
      </c>
      <c r="W288" s="1">
        <f>INT(N288*Q288*1.2)</f>
        <v>140</v>
      </c>
      <c r="X288" s="1">
        <f>INT(N288*Q288*0.8)</f>
        <v>93</v>
      </c>
      <c r="Y288" s="37">
        <f>VLOOKUP(D288,兵种!B:J,7,0)</f>
        <v>0.2</v>
      </c>
      <c r="Z288" s="37">
        <f>VLOOKUP(D288,兵种!B:J,8,0)</f>
        <v>0</v>
      </c>
      <c r="AA288" s="37">
        <f>VLOOKUP(D288,兵种!B:J,9,0)</f>
        <v>0</v>
      </c>
      <c r="AB288" s="1">
        <f>SUM(S288,U288,W288)</f>
        <v>219</v>
      </c>
    </row>
    <row r="289" spans="2:28">
      <c r="B289" s="27"/>
      <c r="C289" s="16">
        <v>535</v>
      </c>
      <c r="D289" s="27">
        <v>1</v>
      </c>
      <c r="E289" s="27"/>
      <c r="F289" s="2" t="s">
        <v>534</v>
      </c>
      <c r="G289" s="4" t="str">
        <f>VLOOKUP(D289,兵种!B:F,2,0)</f>
        <v>近卫军</v>
      </c>
      <c r="H289" s="4">
        <f>VLOOKUP(D289,兵种!B:F,3,0)</f>
        <v>1.1000000000000001</v>
      </c>
      <c r="I289" s="4">
        <f>VLOOKUP(D289,兵种!B:F,4,0)</f>
        <v>0.9</v>
      </c>
      <c r="J289" s="4">
        <f>VLOOKUP(D289,兵种!B:F,5,0)</f>
        <v>1.1000000000000001</v>
      </c>
      <c r="K289" s="16" t="str">
        <f>VLOOKUP(E289,绝技!B:C,2,0)</f>
        <v>无</v>
      </c>
      <c r="L289" s="32">
        <v>67</v>
      </c>
      <c r="M289" s="32">
        <v>83</v>
      </c>
      <c r="N289" s="32">
        <v>34</v>
      </c>
      <c r="O289" s="35">
        <v>33</v>
      </c>
      <c r="P289" s="1">
        <f>SUM(L289:O289)</f>
        <v>217</v>
      </c>
      <c r="Q289" s="48">
        <v>1</v>
      </c>
      <c r="R289" s="1">
        <f>INT(Q289*(100+L289+M289*2)*H289)</f>
        <v>366</v>
      </c>
      <c r="S289" s="1">
        <f>INT(L289*Q289*1*I289)</f>
        <v>60</v>
      </c>
      <c r="T289" s="1">
        <f>INT(L289*Q289*0.7*J289)</f>
        <v>51</v>
      </c>
      <c r="U289" s="1">
        <f>INT(M289*Q289*1.5)</f>
        <v>124</v>
      </c>
      <c r="V289" s="1">
        <f>INT(M289*Q289*1)</f>
        <v>83</v>
      </c>
      <c r="W289" s="1">
        <f>INT(N289*Q289*1.2)</f>
        <v>40</v>
      </c>
      <c r="X289" s="1">
        <f>INT(N289*Q289*0.8)</f>
        <v>27</v>
      </c>
      <c r="Y289" s="37">
        <f>VLOOKUP(D289,兵种!B:J,7,0)</f>
        <v>0</v>
      </c>
      <c r="Z289" s="37">
        <f>VLOOKUP(D289,兵种!B:J,8,0)</f>
        <v>0.2</v>
      </c>
      <c r="AA289" s="37">
        <f>VLOOKUP(D289,兵种!B:J,9,0)</f>
        <v>0</v>
      </c>
      <c r="AB289" s="1">
        <f>SUM(S289,U289,W289)</f>
        <v>224</v>
      </c>
    </row>
    <row r="290" spans="2:28">
      <c r="B290" s="27"/>
      <c r="C290" s="16">
        <v>589</v>
      </c>
      <c r="D290" s="27">
        <v>1</v>
      </c>
      <c r="E290" s="27"/>
      <c r="F290" s="2" t="s">
        <v>588</v>
      </c>
      <c r="G290" s="4" t="str">
        <f>VLOOKUP(D290,兵种!B:F,2,0)</f>
        <v>近卫军</v>
      </c>
      <c r="H290" s="4">
        <f>VLOOKUP(D290,兵种!B:F,3,0)</f>
        <v>1.1000000000000001</v>
      </c>
      <c r="I290" s="4">
        <f>VLOOKUP(D290,兵种!B:F,4,0)</f>
        <v>0.9</v>
      </c>
      <c r="J290" s="4">
        <f>VLOOKUP(D290,兵种!B:F,5,0)</f>
        <v>1.1000000000000001</v>
      </c>
      <c r="K290" s="16" t="str">
        <f>VLOOKUP(E290,绝技!B:C,2,0)</f>
        <v>无</v>
      </c>
      <c r="L290" s="32">
        <v>67</v>
      </c>
      <c r="M290" s="32">
        <v>50</v>
      </c>
      <c r="N290" s="32">
        <v>83</v>
      </c>
      <c r="O290" s="35">
        <v>78</v>
      </c>
      <c r="P290" s="1">
        <f>SUM(L290:O290)</f>
        <v>278</v>
      </c>
      <c r="Q290" s="48">
        <v>1</v>
      </c>
      <c r="R290" s="1">
        <f>INT(Q290*(100+L290+M290*2)*H290)</f>
        <v>293</v>
      </c>
      <c r="S290" s="1">
        <f>INT(L290*Q290*1*I290)</f>
        <v>60</v>
      </c>
      <c r="T290" s="1">
        <f>INT(L290*Q290*0.7*J290)</f>
        <v>51</v>
      </c>
      <c r="U290" s="1">
        <f>INT(M290*Q290*1.5)</f>
        <v>75</v>
      </c>
      <c r="V290" s="1">
        <f>INT(M290*Q290*1)</f>
        <v>50</v>
      </c>
      <c r="W290" s="1">
        <f>INT(N290*Q290*1.2)</f>
        <v>99</v>
      </c>
      <c r="X290" s="1">
        <f>INT(N290*Q290*0.8)</f>
        <v>66</v>
      </c>
      <c r="Y290" s="37">
        <f>VLOOKUP(D290,兵种!B:J,7,0)</f>
        <v>0</v>
      </c>
      <c r="Z290" s="37">
        <f>VLOOKUP(D290,兵种!B:J,8,0)</f>
        <v>0.2</v>
      </c>
      <c r="AA290" s="37">
        <f>VLOOKUP(D290,兵种!B:J,9,0)</f>
        <v>0</v>
      </c>
      <c r="AB290" s="1">
        <f>SUM(S290,U290,W290)</f>
        <v>234</v>
      </c>
    </row>
    <row r="291" spans="2:28">
      <c r="B291" s="27"/>
      <c r="C291" s="16">
        <v>425</v>
      </c>
      <c r="D291" s="27">
        <v>1</v>
      </c>
      <c r="E291" s="27"/>
      <c r="F291" s="2" t="s">
        <v>426</v>
      </c>
      <c r="G291" s="4" t="str">
        <f>VLOOKUP(D291,兵种!B:F,2,0)</f>
        <v>近卫军</v>
      </c>
      <c r="H291" s="4">
        <f>VLOOKUP(D291,兵种!B:F,3,0)</f>
        <v>1.1000000000000001</v>
      </c>
      <c r="I291" s="4">
        <f>VLOOKUP(D291,兵种!B:F,4,0)</f>
        <v>0.9</v>
      </c>
      <c r="J291" s="4">
        <f>VLOOKUP(D291,兵种!B:F,5,0)</f>
        <v>1.1000000000000001</v>
      </c>
      <c r="K291" s="16" t="str">
        <f>VLOOKUP(E291,绝技!B:C,2,0)</f>
        <v>无</v>
      </c>
      <c r="L291" s="32">
        <v>67</v>
      </c>
      <c r="M291" s="32">
        <v>43</v>
      </c>
      <c r="N291" s="32">
        <v>80</v>
      </c>
      <c r="O291" s="35">
        <v>78</v>
      </c>
      <c r="P291" s="1">
        <f>SUM(L291:O291)</f>
        <v>268</v>
      </c>
      <c r="Q291" s="48">
        <v>1</v>
      </c>
      <c r="R291" s="1">
        <f>INT(Q291*(100+L291+M291*2)*H291)</f>
        <v>278</v>
      </c>
      <c r="S291" s="1">
        <f>INT(L291*Q291*1*I291)</f>
        <v>60</v>
      </c>
      <c r="T291" s="1">
        <f>INT(L291*Q291*0.7*J291)</f>
        <v>51</v>
      </c>
      <c r="U291" s="1">
        <f>INT(M291*Q291*1.5)</f>
        <v>64</v>
      </c>
      <c r="V291" s="1">
        <f>INT(M291*Q291*1)</f>
        <v>43</v>
      </c>
      <c r="W291" s="1">
        <f>INT(N291*Q291*1.2)</f>
        <v>96</v>
      </c>
      <c r="X291" s="1">
        <f>INT(N291*Q291*0.8)</f>
        <v>64</v>
      </c>
      <c r="Y291" s="37">
        <f>VLOOKUP(D291,兵种!B:J,7,0)</f>
        <v>0</v>
      </c>
      <c r="Z291" s="37">
        <f>VLOOKUP(D291,兵种!B:J,8,0)</f>
        <v>0.2</v>
      </c>
      <c r="AA291" s="37">
        <f>VLOOKUP(D291,兵种!B:J,9,0)</f>
        <v>0</v>
      </c>
      <c r="AB291" s="1">
        <f>SUM(S291,U291,W291)</f>
        <v>220</v>
      </c>
    </row>
    <row r="292" spans="2:28">
      <c r="B292" s="27"/>
      <c r="C292" s="16">
        <v>127</v>
      </c>
      <c r="D292" s="27"/>
      <c r="E292" s="27"/>
      <c r="F292" s="2" t="s">
        <v>129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67</v>
      </c>
      <c r="M292" s="32">
        <v>78</v>
      </c>
      <c r="N292" s="32">
        <v>31</v>
      </c>
      <c r="O292" s="35">
        <v>32</v>
      </c>
      <c r="P292" s="1">
        <f>SUM(L292:O292)</f>
        <v>208</v>
      </c>
      <c r="Q292" s="48">
        <v>1</v>
      </c>
      <c r="R292" s="1">
        <f>INT(Q292*(100+L292+M292*2)*H292)</f>
        <v>226</v>
      </c>
      <c r="S292" s="1">
        <f>INT(L292*Q292*1*I292)</f>
        <v>46</v>
      </c>
      <c r="T292" s="1">
        <f>INT(L292*Q292*0.7*J292)</f>
        <v>32</v>
      </c>
      <c r="U292" s="1">
        <f>INT(M292*Q292*1.5)</f>
        <v>117</v>
      </c>
      <c r="V292" s="1">
        <f>INT(M292*Q292*1)</f>
        <v>78</v>
      </c>
      <c r="W292" s="1">
        <f>INT(N292*Q292*1.2)</f>
        <v>37</v>
      </c>
      <c r="X292" s="1">
        <f>INT(N292*Q292*0.8)</f>
        <v>24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>SUM(S292,U292,W292)</f>
        <v>200</v>
      </c>
    </row>
    <row r="293" spans="2:28">
      <c r="B293" s="27"/>
      <c r="C293" s="16">
        <v>382</v>
      </c>
      <c r="D293" s="27"/>
      <c r="E293" s="27"/>
      <c r="F293" s="2" t="s">
        <v>383</v>
      </c>
      <c r="G293" s="4" t="str">
        <f>VLOOKUP(D293,兵种!B:F,2,0)</f>
        <v>老百姓</v>
      </c>
      <c r="H293" s="4">
        <f>VLOOKUP(D293,兵种!B:F,3,0)</f>
        <v>0.7</v>
      </c>
      <c r="I293" s="4">
        <f>VLOOKUP(D293,兵种!B:F,4,0)</f>
        <v>0.7</v>
      </c>
      <c r="J293" s="4">
        <f>VLOOKUP(D293,兵种!B:F,5,0)</f>
        <v>0.7</v>
      </c>
      <c r="K293" s="16" t="str">
        <f>VLOOKUP(E293,绝技!B:C,2,0)</f>
        <v>无</v>
      </c>
      <c r="L293" s="32">
        <v>67</v>
      </c>
      <c r="M293" s="32">
        <v>78</v>
      </c>
      <c r="N293" s="32">
        <v>27</v>
      </c>
      <c r="O293" s="35">
        <v>16</v>
      </c>
      <c r="P293" s="1">
        <f>SUM(L293:O293)</f>
        <v>188</v>
      </c>
      <c r="Q293" s="48">
        <v>1</v>
      </c>
      <c r="R293" s="1">
        <f>INT(Q293*(100+L293+M293*2)*H293)</f>
        <v>226</v>
      </c>
      <c r="S293" s="1">
        <f>INT(L293*Q293*1*I293)</f>
        <v>46</v>
      </c>
      <c r="T293" s="1">
        <f>INT(L293*Q293*0.7*J293)</f>
        <v>32</v>
      </c>
      <c r="U293" s="1">
        <f>INT(M293*Q293*1.5)</f>
        <v>117</v>
      </c>
      <c r="V293" s="1">
        <f>INT(M293*Q293*1)</f>
        <v>78</v>
      </c>
      <c r="W293" s="1">
        <f>INT(N293*Q293*1.2)</f>
        <v>32</v>
      </c>
      <c r="X293" s="1">
        <f>INT(N293*Q293*0.8)</f>
        <v>21</v>
      </c>
      <c r="Y293" s="37">
        <f>VLOOKUP(D293,兵种!B:J,7,0)</f>
        <v>0</v>
      </c>
      <c r="Z293" s="37">
        <f>VLOOKUP(D293,兵种!B:J,8,0)</f>
        <v>0</v>
      </c>
      <c r="AA293" s="37">
        <f>VLOOKUP(D293,兵种!B:J,9,0)</f>
        <v>0</v>
      </c>
      <c r="AB293" s="1">
        <f>SUM(S293,U293,W293)</f>
        <v>195</v>
      </c>
    </row>
    <row r="294" spans="2:28">
      <c r="B294" s="27"/>
      <c r="C294" s="16">
        <v>513</v>
      </c>
      <c r="D294" s="27"/>
      <c r="E294" s="27"/>
      <c r="F294" s="2" t="s">
        <v>513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67</v>
      </c>
      <c r="M294" s="32">
        <v>77</v>
      </c>
      <c r="N294" s="32">
        <v>64</v>
      </c>
      <c r="O294" s="35">
        <v>36</v>
      </c>
      <c r="P294" s="1">
        <f>SUM(L294:O294)</f>
        <v>244</v>
      </c>
      <c r="Q294" s="48">
        <v>1</v>
      </c>
      <c r="R294" s="1">
        <f>INT(Q294*(100+L294+M294*2)*H294)</f>
        <v>224</v>
      </c>
      <c r="S294" s="1">
        <f>INT(L294*Q294*1*I294)</f>
        <v>46</v>
      </c>
      <c r="T294" s="1">
        <f>INT(L294*Q294*0.7*J294)</f>
        <v>32</v>
      </c>
      <c r="U294" s="1">
        <f>INT(M294*Q294*1.5)</f>
        <v>115</v>
      </c>
      <c r="V294" s="1">
        <f>INT(M294*Q294*1)</f>
        <v>77</v>
      </c>
      <c r="W294" s="1">
        <f>INT(N294*Q294*1.2)</f>
        <v>76</v>
      </c>
      <c r="X294" s="1">
        <f>INT(N294*Q294*0.8)</f>
        <v>51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>SUM(S294,U294,W294)</f>
        <v>237</v>
      </c>
    </row>
    <row r="295" spans="2:28">
      <c r="B295" s="27"/>
      <c r="C295" s="16">
        <v>497</v>
      </c>
      <c r="D295" s="27"/>
      <c r="E295" s="27"/>
      <c r="F295" s="2" t="s">
        <v>497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67</v>
      </c>
      <c r="M295" s="32">
        <v>74</v>
      </c>
      <c r="N295" s="32">
        <v>59</v>
      </c>
      <c r="O295" s="35">
        <v>53</v>
      </c>
      <c r="P295" s="1">
        <f>SUM(L295:O295)</f>
        <v>253</v>
      </c>
      <c r="Q295" s="48">
        <v>1</v>
      </c>
      <c r="R295" s="1">
        <f>INT(Q295*(100+L295+M295*2)*H295)</f>
        <v>220</v>
      </c>
      <c r="S295" s="1">
        <f>INT(L295*Q295*1*I295)</f>
        <v>46</v>
      </c>
      <c r="T295" s="1">
        <f>INT(L295*Q295*0.7*J295)</f>
        <v>32</v>
      </c>
      <c r="U295" s="1">
        <f>INT(M295*Q295*1.5)</f>
        <v>111</v>
      </c>
      <c r="V295" s="1">
        <f>INT(M295*Q295*1)</f>
        <v>74</v>
      </c>
      <c r="W295" s="1">
        <f>INT(N295*Q295*1.2)</f>
        <v>70</v>
      </c>
      <c r="X295" s="1">
        <f>INT(N295*Q295*0.8)</f>
        <v>47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>SUM(S295,U295,W295)</f>
        <v>227</v>
      </c>
    </row>
    <row r="296" spans="2:28">
      <c r="B296" s="27"/>
      <c r="C296" s="16">
        <v>171</v>
      </c>
      <c r="D296" s="27"/>
      <c r="E296" s="27"/>
      <c r="F296" s="2" t="s">
        <v>173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67</v>
      </c>
      <c r="M296" s="32">
        <v>73</v>
      </c>
      <c r="N296" s="32">
        <v>41</v>
      </c>
      <c r="O296" s="35">
        <v>21</v>
      </c>
      <c r="P296" s="1">
        <f>SUM(L296:O296)</f>
        <v>202</v>
      </c>
      <c r="Q296" s="48">
        <v>1</v>
      </c>
      <c r="R296" s="1">
        <f>INT(Q296*(100+L296+M296*2)*H296)</f>
        <v>219</v>
      </c>
      <c r="S296" s="1">
        <f>INT(L296*Q296*1*I296)</f>
        <v>46</v>
      </c>
      <c r="T296" s="1">
        <f>INT(L296*Q296*0.7*J296)</f>
        <v>32</v>
      </c>
      <c r="U296" s="1">
        <f>INT(M296*Q296*1.5)</f>
        <v>109</v>
      </c>
      <c r="V296" s="1">
        <f>INT(M296*Q296*1)</f>
        <v>73</v>
      </c>
      <c r="W296" s="1">
        <f>INT(N296*Q296*1.2)</f>
        <v>49</v>
      </c>
      <c r="X296" s="1">
        <f>INT(N296*Q296*0.8)</f>
        <v>32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>SUM(S296,U296,W296)</f>
        <v>204</v>
      </c>
    </row>
    <row r="297" spans="2:28">
      <c r="B297" s="27"/>
      <c r="C297" s="16">
        <v>182</v>
      </c>
      <c r="D297" s="27"/>
      <c r="E297" s="27"/>
      <c r="F297" s="2" t="s">
        <v>184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67</v>
      </c>
      <c r="M297" s="32">
        <v>71</v>
      </c>
      <c r="N297" s="32">
        <v>63</v>
      </c>
      <c r="O297" s="35">
        <v>51</v>
      </c>
      <c r="P297" s="1">
        <f>SUM(L297:O297)</f>
        <v>252</v>
      </c>
      <c r="Q297" s="48">
        <v>1</v>
      </c>
      <c r="R297" s="1">
        <f>INT(Q297*(100+L297+M297*2)*H297)</f>
        <v>216</v>
      </c>
      <c r="S297" s="1">
        <f>INT(L297*Q297*1*I297)</f>
        <v>46</v>
      </c>
      <c r="T297" s="1">
        <f>INT(L297*Q297*0.7*J297)</f>
        <v>32</v>
      </c>
      <c r="U297" s="1">
        <f>INT(M297*Q297*1.5)</f>
        <v>106</v>
      </c>
      <c r="V297" s="1">
        <f>INT(M297*Q297*1)</f>
        <v>71</v>
      </c>
      <c r="W297" s="1">
        <f>INT(N297*Q297*1.2)</f>
        <v>75</v>
      </c>
      <c r="X297" s="1">
        <f>INT(N297*Q297*0.8)</f>
        <v>50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>SUM(S297,U297,W297)</f>
        <v>227</v>
      </c>
    </row>
    <row r="298" spans="2:28">
      <c r="B298" s="27"/>
      <c r="C298" s="16">
        <v>412</v>
      </c>
      <c r="D298" s="27"/>
      <c r="E298" s="27"/>
      <c r="F298" s="2" t="s">
        <v>413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67</v>
      </c>
      <c r="M298" s="32">
        <v>71</v>
      </c>
      <c r="N298" s="32">
        <v>53</v>
      </c>
      <c r="O298" s="35">
        <v>53</v>
      </c>
      <c r="P298" s="1">
        <f>SUM(L298:O298)</f>
        <v>244</v>
      </c>
      <c r="Q298" s="48">
        <v>1</v>
      </c>
      <c r="R298" s="1">
        <f>INT(Q298*(100+L298+M298*2)*H298)</f>
        <v>216</v>
      </c>
      <c r="S298" s="1">
        <f>INT(L298*Q298*1*I298)</f>
        <v>46</v>
      </c>
      <c r="T298" s="1">
        <f>INT(L298*Q298*0.7*J298)</f>
        <v>32</v>
      </c>
      <c r="U298" s="1">
        <f>INT(M298*Q298*1.5)</f>
        <v>106</v>
      </c>
      <c r="V298" s="1">
        <f>INT(M298*Q298*1)</f>
        <v>71</v>
      </c>
      <c r="W298" s="1">
        <f>INT(N298*Q298*1.2)</f>
        <v>63</v>
      </c>
      <c r="X298" s="1">
        <f>INT(N298*Q298*0.8)</f>
        <v>42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>SUM(S298,U298,W298)</f>
        <v>215</v>
      </c>
    </row>
    <row r="299" spans="2:28">
      <c r="B299" s="27"/>
      <c r="C299" s="16">
        <v>376</v>
      </c>
      <c r="D299" s="27"/>
      <c r="E299" s="27"/>
      <c r="F299" s="2" t="s">
        <v>377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67</v>
      </c>
      <c r="M299" s="32">
        <v>70</v>
      </c>
      <c r="N299" s="32">
        <v>48</v>
      </c>
      <c r="O299" s="35">
        <v>44</v>
      </c>
      <c r="P299" s="1">
        <f>SUM(L299:O299)</f>
        <v>229</v>
      </c>
      <c r="Q299" s="48">
        <v>1</v>
      </c>
      <c r="R299" s="1">
        <f>INT(Q299*(100+L299+M299*2)*H299)</f>
        <v>214</v>
      </c>
      <c r="S299" s="1">
        <f>INT(L299*Q299*1*I299)</f>
        <v>46</v>
      </c>
      <c r="T299" s="1">
        <f>INT(L299*Q299*0.7*J299)</f>
        <v>32</v>
      </c>
      <c r="U299" s="1">
        <f>INT(M299*Q299*1.5)</f>
        <v>105</v>
      </c>
      <c r="V299" s="1">
        <f>INT(M299*Q299*1)</f>
        <v>70</v>
      </c>
      <c r="W299" s="1">
        <f>INT(N299*Q299*1.2)</f>
        <v>57</v>
      </c>
      <c r="X299" s="1">
        <f>INT(N299*Q299*0.8)</f>
        <v>38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>SUM(S299,U299,W299)</f>
        <v>208</v>
      </c>
    </row>
    <row r="300" spans="2:28">
      <c r="B300" s="27"/>
      <c r="C300" s="16">
        <v>160</v>
      </c>
      <c r="D300" s="27"/>
      <c r="E300" s="27"/>
      <c r="F300" s="2" t="s">
        <v>162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67</v>
      </c>
      <c r="M300" s="32">
        <v>70</v>
      </c>
      <c r="N300" s="32">
        <v>23</v>
      </c>
      <c r="O300" s="35">
        <v>21</v>
      </c>
      <c r="P300" s="1">
        <f>SUM(L300:O300)</f>
        <v>181</v>
      </c>
      <c r="Q300" s="48">
        <v>1</v>
      </c>
      <c r="R300" s="1">
        <f>INT(Q300*(100+L300+M300*2)*H300)</f>
        <v>214</v>
      </c>
      <c r="S300" s="1">
        <f>INT(L300*Q300*1*I300)</f>
        <v>46</v>
      </c>
      <c r="T300" s="1">
        <f>INT(L300*Q300*0.7*J300)</f>
        <v>32</v>
      </c>
      <c r="U300" s="1">
        <f>INT(M300*Q300*1.5)</f>
        <v>105</v>
      </c>
      <c r="V300" s="1">
        <f>INT(M300*Q300*1)</f>
        <v>70</v>
      </c>
      <c r="W300" s="1">
        <f>INT(N300*Q300*1.2)</f>
        <v>27</v>
      </c>
      <c r="X300" s="1">
        <f>INT(N300*Q300*0.8)</f>
        <v>18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>SUM(S300,U300,W300)</f>
        <v>178</v>
      </c>
    </row>
    <row r="301" spans="2:28">
      <c r="B301" s="27"/>
      <c r="C301" s="16">
        <v>502</v>
      </c>
      <c r="D301" s="27"/>
      <c r="E301" s="27"/>
      <c r="F301" s="2" t="s">
        <v>502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67</v>
      </c>
      <c r="M301" s="32">
        <v>69</v>
      </c>
      <c r="N301" s="32">
        <v>72</v>
      </c>
      <c r="O301" s="35">
        <v>44</v>
      </c>
      <c r="P301" s="1">
        <f>SUM(L301:O301)</f>
        <v>252</v>
      </c>
      <c r="Q301" s="48">
        <v>1</v>
      </c>
      <c r="R301" s="1">
        <f>INT(Q301*(100+L301+M301*2)*H301)</f>
        <v>213</v>
      </c>
      <c r="S301" s="1">
        <f>INT(L301*Q301*1*I301)</f>
        <v>46</v>
      </c>
      <c r="T301" s="1">
        <f>INT(L301*Q301*0.7*J301)</f>
        <v>32</v>
      </c>
      <c r="U301" s="1">
        <f>INT(M301*Q301*1.5)</f>
        <v>103</v>
      </c>
      <c r="V301" s="1">
        <f>INT(M301*Q301*1)</f>
        <v>69</v>
      </c>
      <c r="W301" s="1">
        <f>INT(N301*Q301*1.2)</f>
        <v>86</v>
      </c>
      <c r="X301" s="1">
        <f>INT(N301*Q301*0.8)</f>
        <v>57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>SUM(S301,U301,W301)</f>
        <v>235</v>
      </c>
    </row>
    <row r="302" spans="2:28">
      <c r="B302" s="27"/>
      <c r="C302" s="16">
        <v>580</v>
      </c>
      <c r="D302" s="27"/>
      <c r="E302" s="27"/>
      <c r="F302" s="2" t="s">
        <v>579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67</v>
      </c>
      <c r="M302" s="32">
        <v>68</v>
      </c>
      <c r="N302" s="32">
        <v>71</v>
      </c>
      <c r="O302" s="35">
        <v>66</v>
      </c>
      <c r="P302" s="1">
        <f>SUM(L302:O302)</f>
        <v>272</v>
      </c>
      <c r="Q302" s="48">
        <v>1</v>
      </c>
      <c r="R302" s="1">
        <f>INT(Q302*(100+L302+M302*2)*H302)</f>
        <v>212</v>
      </c>
      <c r="S302" s="1">
        <f>INT(L302*Q302*1*I302)</f>
        <v>46</v>
      </c>
      <c r="T302" s="1">
        <f>INT(L302*Q302*0.7*J302)</f>
        <v>32</v>
      </c>
      <c r="U302" s="1">
        <f>INT(M302*Q302*1.5)</f>
        <v>102</v>
      </c>
      <c r="V302" s="1">
        <f>INT(M302*Q302*1)</f>
        <v>68</v>
      </c>
      <c r="W302" s="1">
        <f>INT(N302*Q302*1.2)</f>
        <v>85</v>
      </c>
      <c r="X302" s="1">
        <f>INT(N302*Q302*0.8)</f>
        <v>56</v>
      </c>
      <c r="Y302" s="37">
        <f>VLOOKUP(D302,兵种!B:J,7,0)</f>
        <v>0</v>
      </c>
      <c r="Z302" s="37">
        <f>VLOOKUP(D302,兵种!B:J,8,0)</f>
        <v>0</v>
      </c>
      <c r="AA302" s="37">
        <f>VLOOKUP(D302,兵种!B:J,9,0)</f>
        <v>0</v>
      </c>
      <c r="AB302" s="1">
        <f>SUM(S302,U302,W302)</f>
        <v>233</v>
      </c>
    </row>
    <row r="303" spans="2:28">
      <c r="B303" s="27"/>
      <c r="C303" s="16">
        <v>583</v>
      </c>
      <c r="D303" s="27"/>
      <c r="E303" s="27"/>
      <c r="F303" s="2" t="s">
        <v>582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67</v>
      </c>
      <c r="M303" s="32">
        <v>64</v>
      </c>
      <c r="N303" s="32">
        <v>58</v>
      </c>
      <c r="O303" s="35">
        <v>63</v>
      </c>
      <c r="P303" s="1">
        <f>SUM(L303:O303)</f>
        <v>252</v>
      </c>
      <c r="Q303" s="48">
        <v>1</v>
      </c>
      <c r="R303" s="1">
        <f>INT(Q303*(100+L303+M303*2)*H303)</f>
        <v>206</v>
      </c>
      <c r="S303" s="1">
        <f>INT(L303*Q303*1*I303)</f>
        <v>46</v>
      </c>
      <c r="T303" s="1">
        <f>INT(L303*Q303*0.7*J303)</f>
        <v>32</v>
      </c>
      <c r="U303" s="1">
        <f>INT(M303*Q303*1.5)</f>
        <v>96</v>
      </c>
      <c r="V303" s="1">
        <f>INT(M303*Q303*1)</f>
        <v>64</v>
      </c>
      <c r="W303" s="1">
        <f>INT(N303*Q303*1.2)</f>
        <v>69</v>
      </c>
      <c r="X303" s="1">
        <f>INT(N303*Q303*0.8)</f>
        <v>46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>SUM(S303,U303,W303)</f>
        <v>211</v>
      </c>
    </row>
    <row r="304" spans="2:28">
      <c r="B304" s="27"/>
      <c r="C304" s="16">
        <v>326</v>
      </c>
      <c r="D304" s="27"/>
      <c r="E304" s="27"/>
      <c r="F304" s="2" t="s">
        <v>328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67</v>
      </c>
      <c r="M304" s="32">
        <v>64</v>
      </c>
      <c r="N304" s="32">
        <v>39</v>
      </c>
      <c r="O304" s="35">
        <v>37</v>
      </c>
      <c r="P304" s="1">
        <f>SUM(L304:O304)</f>
        <v>207</v>
      </c>
      <c r="Q304" s="48">
        <v>1</v>
      </c>
      <c r="R304" s="1">
        <f>INT(Q304*(100+L304+M304*2)*H304)</f>
        <v>206</v>
      </c>
      <c r="S304" s="1">
        <f>INT(L304*Q304*1*I304)</f>
        <v>46</v>
      </c>
      <c r="T304" s="1">
        <f>INT(L304*Q304*0.7*J304)</f>
        <v>32</v>
      </c>
      <c r="U304" s="1">
        <f>INT(M304*Q304*1.5)</f>
        <v>96</v>
      </c>
      <c r="V304" s="1">
        <f>INT(M304*Q304*1)</f>
        <v>64</v>
      </c>
      <c r="W304" s="1">
        <f>INT(N304*Q304*1.2)</f>
        <v>46</v>
      </c>
      <c r="X304" s="1">
        <f>INT(N304*Q304*0.8)</f>
        <v>31</v>
      </c>
      <c r="Y304" s="37">
        <f>VLOOKUP(D304,兵种!B:J,7,0)</f>
        <v>0</v>
      </c>
      <c r="Z304" s="37">
        <f>VLOOKUP(D304,兵种!B:J,8,0)</f>
        <v>0</v>
      </c>
      <c r="AA304" s="37">
        <f>VLOOKUP(D304,兵种!B:J,9,0)</f>
        <v>0</v>
      </c>
      <c r="AB304" s="1">
        <f>SUM(S304,U304,W304)</f>
        <v>188</v>
      </c>
    </row>
    <row r="305" spans="2:28">
      <c r="B305" s="27"/>
      <c r="C305" s="16">
        <v>30</v>
      </c>
      <c r="D305" s="27"/>
      <c r="E305" s="27"/>
      <c r="F305" s="2" t="s">
        <v>32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67</v>
      </c>
      <c r="M305" s="32">
        <v>63</v>
      </c>
      <c r="N305" s="32">
        <v>66</v>
      </c>
      <c r="O305" s="35">
        <v>75</v>
      </c>
      <c r="P305" s="1">
        <f>SUM(L305:O305)</f>
        <v>271</v>
      </c>
      <c r="Q305" s="48">
        <v>1</v>
      </c>
      <c r="R305" s="1">
        <f>INT(Q305*(100+L305+M305*2)*H305)</f>
        <v>205</v>
      </c>
      <c r="S305" s="1">
        <f>INT(L305*Q305*1*I305)</f>
        <v>46</v>
      </c>
      <c r="T305" s="1">
        <f>INT(L305*Q305*0.7*J305)</f>
        <v>32</v>
      </c>
      <c r="U305" s="1">
        <f>INT(M305*Q305*1.5)</f>
        <v>94</v>
      </c>
      <c r="V305" s="1">
        <f>INT(M305*Q305*1)</f>
        <v>63</v>
      </c>
      <c r="W305" s="1">
        <f>INT(N305*Q305*1.2)</f>
        <v>79</v>
      </c>
      <c r="X305" s="1">
        <f>INT(N305*Q305*0.8)</f>
        <v>52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>SUM(S305,U305,W305)</f>
        <v>219</v>
      </c>
    </row>
    <row r="306" spans="2:28">
      <c r="B306" s="27"/>
      <c r="C306" s="16">
        <v>172</v>
      </c>
      <c r="D306" s="27"/>
      <c r="E306" s="27"/>
      <c r="F306" s="2" t="s">
        <v>174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67</v>
      </c>
      <c r="M306" s="32">
        <v>63</v>
      </c>
      <c r="N306" s="32">
        <v>72</v>
      </c>
      <c r="O306" s="35">
        <v>69</v>
      </c>
      <c r="P306" s="1">
        <f>SUM(L306:O306)</f>
        <v>271</v>
      </c>
      <c r="Q306" s="48">
        <v>1</v>
      </c>
      <c r="R306" s="1">
        <f>INT(Q306*(100+L306+M306*2)*H306)</f>
        <v>205</v>
      </c>
      <c r="S306" s="1">
        <f>INT(L306*Q306*1*I306)</f>
        <v>46</v>
      </c>
      <c r="T306" s="1">
        <f>INT(L306*Q306*0.7*J306)</f>
        <v>32</v>
      </c>
      <c r="U306" s="1">
        <f>INT(M306*Q306*1.5)</f>
        <v>94</v>
      </c>
      <c r="V306" s="1">
        <f>INT(M306*Q306*1)</f>
        <v>63</v>
      </c>
      <c r="W306" s="1">
        <f>INT(N306*Q306*1.2)</f>
        <v>86</v>
      </c>
      <c r="X306" s="1">
        <f>INT(N306*Q306*0.8)</f>
        <v>57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>SUM(S306,U306,W306)</f>
        <v>226</v>
      </c>
    </row>
    <row r="307" spans="2:28">
      <c r="B307" s="27"/>
      <c r="C307" s="16">
        <v>334</v>
      </c>
      <c r="D307" s="27"/>
      <c r="E307" s="27"/>
      <c r="F307" s="2" t="s">
        <v>336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66</v>
      </c>
      <c r="M307" s="32">
        <v>78</v>
      </c>
      <c r="N307" s="32">
        <v>42</v>
      </c>
      <c r="O307" s="35">
        <v>39</v>
      </c>
      <c r="P307" s="1">
        <f>SUM(L307:O307)</f>
        <v>225</v>
      </c>
      <c r="Q307" s="48">
        <v>1</v>
      </c>
      <c r="R307" s="1">
        <f>INT(Q307*(100+L307+M307*2)*H307)</f>
        <v>225</v>
      </c>
      <c r="S307" s="1">
        <f>INT(L307*Q307*1*I307)</f>
        <v>46</v>
      </c>
      <c r="T307" s="1">
        <f>INT(L307*Q307*0.7*J307)</f>
        <v>32</v>
      </c>
      <c r="U307" s="1">
        <f>INT(M307*Q307*1.5)</f>
        <v>117</v>
      </c>
      <c r="V307" s="1">
        <f>INT(M307*Q307*1)</f>
        <v>78</v>
      </c>
      <c r="W307" s="1">
        <f>INT(N307*Q307*1.2)</f>
        <v>50</v>
      </c>
      <c r="X307" s="1">
        <f>INT(N307*Q307*0.8)</f>
        <v>33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>SUM(S307,U307,W307)</f>
        <v>213</v>
      </c>
    </row>
    <row r="308" spans="2:28">
      <c r="B308" s="27"/>
      <c r="C308" s="16">
        <v>192</v>
      </c>
      <c r="D308" s="27"/>
      <c r="E308" s="27"/>
      <c r="F308" s="2" t="s">
        <v>194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66</v>
      </c>
      <c r="M308" s="32">
        <v>73</v>
      </c>
      <c r="N308" s="32">
        <v>42</v>
      </c>
      <c r="O308" s="35">
        <v>49</v>
      </c>
      <c r="P308" s="1">
        <f>SUM(L308:O308)</f>
        <v>230</v>
      </c>
      <c r="Q308" s="48">
        <v>1</v>
      </c>
      <c r="R308" s="1">
        <f>INT(Q308*(100+L308+M308*2)*H308)</f>
        <v>218</v>
      </c>
      <c r="S308" s="1">
        <f>INT(L308*Q308*1*I308)</f>
        <v>46</v>
      </c>
      <c r="T308" s="1">
        <f>INT(L308*Q308*0.7*J308)</f>
        <v>32</v>
      </c>
      <c r="U308" s="1">
        <f>INT(M308*Q308*1.5)</f>
        <v>109</v>
      </c>
      <c r="V308" s="1">
        <f>INT(M308*Q308*1)</f>
        <v>73</v>
      </c>
      <c r="W308" s="1">
        <f>INT(N308*Q308*1.2)</f>
        <v>50</v>
      </c>
      <c r="X308" s="1">
        <f>INT(N308*Q308*0.8)</f>
        <v>33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>SUM(S308,U308,W308)</f>
        <v>205</v>
      </c>
    </row>
    <row r="309" spans="2:28">
      <c r="B309" s="27"/>
      <c r="C309" s="16">
        <v>62</v>
      </c>
      <c r="D309" s="27"/>
      <c r="E309" s="27"/>
      <c r="F309" s="2" t="s">
        <v>64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66</v>
      </c>
      <c r="M309" s="32">
        <v>73</v>
      </c>
      <c r="N309" s="32">
        <v>36</v>
      </c>
      <c r="O309" s="35">
        <v>33</v>
      </c>
      <c r="P309" s="1">
        <f>SUM(L309:O309)</f>
        <v>208</v>
      </c>
      <c r="Q309" s="48">
        <v>1</v>
      </c>
      <c r="R309" s="1">
        <f>INT(Q309*(100+L309+M309*2)*H309)</f>
        <v>218</v>
      </c>
      <c r="S309" s="1">
        <f>INT(L309*Q309*1*I309)</f>
        <v>46</v>
      </c>
      <c r="T309" s="1">
        <f>INT(L309*Q309*0.7*J309)</f>
        <v>32</v>
      </c>
      <c r="U309" s="1">
        <f>INT(M309*Q309*1.5)</f>
        <v>109</v>
      </c>
      <c r="V309" s="1">
        <f>INT(M309*Q309*1)</f>
        <v>73</v>
      </c>
      <c r="W309" s="1">
        <f>INT(N309*Q309*1.2)</f>
        <v>43</v>
      </c>
      <c r="X309" s="1">
        <f>INT(N309*Q309*0.8)</f>
        <v>28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>SUM(S309,U309,W309)</f>
        <v>198</v>
      </c>
    </row>
    <row r="310" spans="2:28">
      <c r="B310" s="27"/>
      <c r="C310" s="16">
        <v>525</v>
      </c>
      <c r="D310" s="27"/>
      <c r="E310" s="27"/>
      <c r="F310" s="2" t="s">
        <v>524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66</v>
      </c>
      <c r="M310" s="32">
        <v>73</v>
      </c>
      <c r="N310" s="32">
        <v>31</v>
      </c>
      <c r="O310" s="35">
        <v>24</v>
      </c>
      <c r="P310" s="1">
        <f>SUM(L310:O310)</f>
        <v>194</v>
      </c>
      <c r="Q310" s="48">
        <v>1</v>
      </c>
      <c r="R310" s="1">
        <f>INT(Q310*(100+L310+M310*2)*H310)</f>
        <v>218</v>
      </c>
      <c r="S310" s="1">
        <f>INT(L310*Q310*1*I310)</f>
        <v>46</v>
      </c>
      <c r="T310" s="1">
        <f>INT(L310*Q310*0.7*J310)</f>
        <v>32</v>
      </c>
      <c r="U310" s="1">
        <f>INT(M310*Q310*1.5)</f>
        <v>109</v>
      </c>
      <c r="V310" s="1">
        <f>INT(M310*Q310*1)</f>
        <v>73</v>
      </c>
      <c r="W310" s="1">
        <f>INT(N310*Q310*1.2)</f>
        <v>37</v>
      </c>
      <c r="X310" s="1">
        <f>INT(N310*Q310*0.8)</f>
        <v>24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>SUM(S310,U310,W310)</f>
        <v>192</v>
      </c>
    </row>
    <row r="311" spans="2:28">
      <c r="B311" s="27"/>
      <c r="C311" s="16">
        <v>541</v>
      </c>
      <c r="D311" s="27"/>
      <c r="E311" s="27"/>
      <c r="F311" s="2" t="s">
        <v>540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66</v>
      </c>
      <c r="M311" s="32">
        <v>72</v>
      </c>
      <c r="N311" s="32">
        <v>46</v>
      </c>
      <c r="O311" s="35">
        <v>42</v>
      </c>
      <c r="P311" s="1">
        <f>SUM(L311:O311)</f>
        <v>226</v>
      </c>
      <c r="Q311" s="48">
        <v>1</v>
      </c>
      <c r="R311" s="1">
        <f>INT(Q311*(100+L311+M311*2)*H311)</f>
        <v>217</v>
      </c>
      <c r="S311" s="1">
        <f>INT(L311*Q311*1*I311)</f>
        <v>46</v>
      </c>
      <c r="T311" s="1">
        <f>INT(L311*Q311*0.7*J311)</f>
        <v>32</v>
      </c>
      <c r="U311" s="1">
        <f>INT(M311*Q311*1.5)</f>
        <v>108</v>
      </c>
      <c r="V311" s="1">
        <f>INT(M311*Q311*1)</f>
        <v>72</v>
      </c>
      <c r="W311" s="1">
        <f>INT(N311*Q311*1.2)</f>
        <v>55</v>
      </c>
      <c r="X311" s="1">
        <f>INT(N311*Q311*0.8)</f>
        <v>36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>SUM(S311,U311,W311)</f>
        <v>209</v>
      </c>
    </row>
    <row r="312" spans="2:28">
      <c r="B312" s="27"/>
      <c r="C312" s="16">
        <v>544</v>
      </c>
      <c r="D312" s="27"/>
      <c r="E312" s="27"/>
      <c r="F312" s="2" t="s">
        <v>543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66</v>
      </c>
      <c r="M312" s="32">
        <v>72</v>
      </c>
      <c r="N312" s="32">
        <v>45</v>
      </c>
      <c r="O312" s="35">
        <v>30</v>
      </c>
      <c r="P312" s="1">
        <f>SUM(L312:O312)</f>
        <v>213</v>
      </c>
      <c r="Q312" s="48">
        <v>1</v>
      </c>
      <c r="R312" s="1">
        <f>INT(Q312*(100+L312+M312*2)*H312)</f>
        <v>217</v>
      </c>
      <c r="S312" s="1">
        <f>INT(L312*Q312*1*I312)</f>
        <v>46</v>
      </c>
      <c r="T312" s="1">
        <f>INT(L312*Q312*0.7*J312)</f>
        <v>32</v>
      </c>
      <c r="U312" s="1">
        <f>INT(M312*Q312*1.5)</f>
        <v>108</v>
      </c>
      <c r="V312" s="1">
        <f>INT(M312*Q312*1)</f>
        <v>72</v>
      </c>
      <c r="W312" s="1">
        <f>INT(N312*Q312*1.2)</f>
        <v>54</v>
      </c>
      <c r="X312" s="1">
        <f>INT(N312*Q312*0.8)</f>
        <v>36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>SUM(S312,U312,W312)</f>
        <v>208</v>
      </c>
    </row>
    <row r="313" spans="2:28">
      <c r="B313" s="27"/>
      <c r="C313" s="16">
        <v>413</v>
      </c>
      <c r="D313" s="27"/>
      <c r="E313" s="27"/>
      <c r="F313" s="2" t="s">
        <v>414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66</v>
      </c>
      <c r="M313" s="32">
        <v>72</v>
      </c>
      <c r="N313" s="32">
        <v>28</v>
      </c>
      <c r="O313" s="35">
        <v>22</v>
      </c>
      <c r="P313" s="1">
        <f>SUM(L313:O313)</f>
        <v>188</v>
      </c>
      <c r="Q313" s="48">
        <v>1</v>
      </c>
      <c r="R313" s="1">
        <f>INT(Q313*(100+L313+M313*2)*H313)</f>
        <v>217</v>
      </c>
      <c r="S313" s="1">
        <f>INT(L313*Q313*1*I313)</f>
        <v>46</v>
      </c>
      <c r="T313" s="1">
        <f>INT(L313*Q313*0.7*J313)</f>
        <v>32</v>
      </c>
      <c r="U313" s="1">
        <f>INT(M313*Q313*1.5)</f>
        <v>108</v>
      </c>
      <c r="V313" s="1">
        <f>INT(M313*Q313*1)</f>
        <v>72</v>
      </c>
      <c r="W313" s="1">
        <f>INT(N313*Q313*1.2)</f>
        <v>33</v>
      </c>
      <c r="X313" s="1">
        <f>INT(N313*Q313*0.8)</f>
        <v>22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>SUM(S313,U313,W313)</f>
        <v>187</v>
      </c>
    </row>
    <row r="314" spans="2:28">
      <c r="B314" s="27"/>
      <c r="C314" s="16">
        <v>364</v>
      </c>
      <c r="D314" s="27"/>
      <c r="E314" s="27"/>
      <c r="F314" s="2" t="s">
        <v>366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69</v>
      </c>
      <c r="N314" s="32">
        <v>35</v>
      </c>
      <c r="O314" s="35">
        <v>38</v>
      </c>
      <c r="P314" s="1">
        <f>SUM(L314:O314)</f>
        <v>208</v>
      </c>
      <c r="Q314" s="48">
        <v>1</v>
      </c>
      <c r="R314" s="1">
        <f>INT(Q314*(100+L314+M314*2)*H314)</f>
        <v>212</v>
      </c>
      <c r="S314" s="1">
        <f>INT(L314*Q314*1*I314)</f>
        <v>46</v>
      </c>
      <c r="T314" s="1">
        <f>INT(L314*Q314*0.7*J314)</f>
        <v>32</v>
      </c>
      <c r="U314" s="1">
        <f>INT(M314*Q314*1.5)</f>
        <v>103</v>
      </c>
      <c r="V314" s="1">
        <f>INT(M314*Q314*1)</f>
        <v>69</v>
      </c>
      <c r="W314" s="1">
        <f>INT(N314*Q314*1.2)</f>
        <v>42</v>
      </c>
      <c r="X314" s="1">
        <f>INT(N314*Q314*0.8)</f>
        <v>28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>SUM(S314,U314,W314)</f>
        <v>191</v>
      </c>
    </row>
    <row r="315" spans="2:28">
      <c r="B315" s="27"/>
      <c r="C315" s="16">
        <v>459</v>
      </c>
      <c r="D315" s="27"/>
      <c r="E315" s="27"/>
      <c r="F315" s="2" t="s">
        <v>459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69</v>
      </c>
      <c r="N315" s="32">
        <v>40</v>
      </c>
      <c r="O315" s="35">
        <v>24</v>
      </c>
      <c r="P315" s="1">
        <f>SUM(L315:O315)</f>
        <v>199</v>
      </c>
      <c r="Q315" s="48">
        <v>1</v>
      </c>
      <c r="R315" s="1">
        <f>INT(Q315*(100+L315+M315*2)*H315)</f>
        <v>212</v>
      </c>
      <c r="S315" s="1">
        <f>INT(L315*Q315*1*I315)</f>
        <v>46</v>
      </c>
      <c r="T315" s="1">
        <f>INT(L315*Q315*0.7*J315)</f>
        <v>32</v>
      </c>
      <c r="U315" s="1">
        <f>INT(M315*Q315*1.5)</f>
        <v>103</v>
      </c>
      <c r="V315" s="1">
        <f>INT(M315*Q315*1)</f>
        <v>69</v>
      </c>
      <c r="W315" s="1">
        <f>INT(N315*Q315*1.2)</f>
        <v>48</v>
      </c>
      <c r="X315" s="1">
        <f>INT(N315*Q315*0.8)</f>
        <v>32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>SUM(S315,U315,W315)</f>
        <v>197</v>
      </c>
    </row>
    <row r="316" spans="2:28">
      <c r="B316" s="27"/>
      <c r="C316" s="16">
        <v>474</v>
      </c>
      <c r="D316" s="27"/>
      <c r="E316" s="27"/>
      <c r="F316" s="2" t="s">
        <v>474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66</v>
      </c>
      <c r="M316" s="32">
        <v>66</v>
      </c>
      <c r="N316" s="32">
        <v>72</v>
      </c>
      <c r="O316" s="35">
        <v>76</v>
      </c>
      <c r="P316" s="1">
        <f>SUM(L316:O316)</f>
        <v>280</v>
      </c>
      <c r="Q316" s="48">
        <v>1</v>
      </c>
      <c r="R316" s="1">
        <f>INT(Q316*(100+L316+M316*2)*H316)</f>
        <v>208</v>
      </c>
      <c r="S316" s="1">
        <f>INT(L316*Q316*1*I316)</f>
        <v>46</v>
      </c>
      <c r="T316" s="1">
        <f>INT(L316*Q316*0.7*J316)</f>
        <v>32</v>
      </c>
      <c r="U316" s="1">
        <f>INT(M316*Q316*1.5)</f>
        <v>99</v>
      </c>
      <c r="V316" s="1">
        <f>INT(M316*Q316*1)</f>
        <v>66</v>
      </c>
      <c r="W316" s="1">
        <f>INT(N316*Q316*1.2)</f>
        <v>86</v>
      </c>
      <c r="X316" s="1">
        <f>INT(N316*Q316*0.8)</f>
        <v>57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>SUM(S316,U316,W316)</f>
        <v>231</v>
      </c>
    </row>
    <row r="317" spans="2:28">
      <c r="B317" s="27"/>
      <c r="C317" s="16">
        <v>470</v>
      </c>
      <c r="D317" s="27"/>
      <c r="E317" s="27"/>
      <c r="F317" s="2" t="s">
        <v>470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66</v>
      </c>
      <c r="M317" s="32">
        <v>66</v>
      </c>
      <c r="N317" s="32">
        <v>53</v>
      </c>
      <c r="O317" s="35">
        <v>39</v>
      </c>
      <c r="P317" s="1">
        <f>SUM(L317:O317)</f>
        <v>224</v>
      </c>
      <c r="Q317" s="48">
        <v>1</v>
      </c>
      <c r="R317" s="1">
        <f>INT(Q317*(100+L317+M317*2)*H317)</f>
        <v>208</v>
      </c>
      <c r="S317" s="1">
        <f>INT(L317*Q317*1*I317)</f>
        <v>46</v>
      </c>
      <c r="T317" s="1">
        <f>INT(L317*Q317*0.7*J317)</f>
        <v>32</v>
      </c>
      <c r="U317" s="1">
        <f>INT(M317*Q317*1.5)</f>
        <v>99</v>
      </c>
      <c r="V317" s="1">
        <f>INT(M317*Q317*1)</f>
        <v>66</v>
      </c>
      <c r="W317" s="1">
        <f>INT(N317*Q317*1.2)</f>
        <v>63</v>
      </c>
      <c r="X317" s="1">
        <f>INT(N317*Q317*0.8)</f>
        <v>42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>SUM(S317,U317,W317)</f>
        <v>208</v>
      </c>
    </row>
    <row r="318" spans="2:28">
      <c r="B318" s="27"/>
      <c r="C318" s="16">
        <v>500</v>
      </c>
      <c r="D318" s="27">
        <v>5</v>
      </c>
      <c r="E318" s="27"/>
      <c r="F318" s="2" t="s">
        <v>500</v>
      </c>
      <c r="G318" s="4" t="str">
        <f>VLOOKUP(D318,兵种!B:F,2,0)</f>
        <v>霹雳车</v>
      </c>
      <c r="H318" s="4">
        <f>VLOOKUP(D318,兵种!B:F,3,0)</f>
        <v>0.9</v>
      </c>
      <c r="I318" s="4">
        <f>VLOOKUP(D318,兵种!B:F,4,0)</f>
        <v>1</v>
      </c>
      <c r="J318" s="4">
        <f>VLOOKUP(D318,兵种!B:F,5,0)</f>
        <v>0.8</v>
      </c>
      <c r="K318" s="16" t="str">
        <f>VLOOKUP(E318,绝技!B:C,2,0)</f>
        <v>无</v>
      </c>
      <c r="L318" s="32">
        <v>66</v>
      </c>
      <c r="M318" s="32">
        <v>32</v>
      </c>
      <c r="N318" s="32">
        <v>74</v>
      </c>
      <c r="O318" s="35">
        <v>87</v>
      </c>
      <c r="P318" s="1">
        <f>SUM(L318:O318)</f>
        <v>259</v>
      </c>
      <c r="Q318" s="48">
        <v>1</v>
      </c>
      <c r="R318" s="1">
        <f>INT(Q318*(100+L318+M318*2)*H318)</f>
        <v>207</v>
      </c>
      <c r="S318" s="1">
        <f>INT(L318*Q318*1*I318)</f>
        <v>66</v>
      </c>
      <c r="T318" s="1">
        <f>INT(L318*Q318*0.7*J318)</f>
        <v>36</v>
      </c>
      <c r="U318" s="1">
        <f>INT(M318*Q318*1.5)</f>
        <v>48</v>
      </c>
      <c r="V318" s="1">
        <f>INT(M318*Q318*1)</f>
        <v>32</v>
      </c>
      <c r="W318" s="1">
        <f>INT(N318*Q318*1.2)</f>
        <v>88</v>
      </c>
      <c r="X318" s="1">
        <f>INT(N318*Q318*0.8)</f>
        <v>59</v>
      </c>
      <c r="Y318" s="37">
        <f>VLOOKUP(D318,兵种!B:J,7,0)</f>
        <v>0.15</v>
      </c>
      <c r="Z318" s="37">
        <f>VLOOKUP(D318,兵种!B:J,8,0)</f>
        <v>0</v>
      </c>
      <c r="AA318" s="37">
        <f>VLOOKUP(D318,兵种!B:J,9,0)</f>
        <v>0.05</v>
      </c>
      <c r="AB318" s="1">
        <f>SUM(S318,U318,W318)</f>
        <v>202</v>
      </c>
    </row>
    <row r="319" spans="2:28">
      <c r="B319" s="27"/>
      <c r="C319" s="16">
        <v>590</v>
      </c>
      <c r="D319" s="27"/>
      <c r="E319" s="27"/>
      <c r="F319" s="2" t="s">
        <v>589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66</v>
      </c>
      <c r="M319" s="32">
        <v>65</v>
      </c>
      <c r="N319" s="32">
        <v>31</v>
      </c>
      <c r="O319" s="35">
        <v>14</v>
      </c>
      <c r="P319" s="1">
        <f>SUM(L319:O319)</f>
        <v>176</v>
      </c>
      <c r="Q319" s="48">
        <v>1</v>
      </c>
      <c r="R319" s="1">
        <f>INT(Q319*(100+L319+M319*2)*H319)</f>
        <v>207</v>
      </c>
      <c r="S319" s="1">
        <f>INT(L319*Q319*1*I319)</f>
        <v>46</v>
      </c>
      <c r="T319" s="1">
        <f>INT(L319*Q319*0.7*J319)</f>
        <v>32</v>
      </c>
      <c r="U319" s="1">
        <f>INT(M319*Q319*1.5)</f>
        <v>97</v>
      </c>
      <c r="V319" s="1">
        <f>INT(M319*Q319*1)</f>
        <v>65</v>
      </c>
      <c r="W319" s="1">
        <f>INT(N319*Q319*1.2)</f>
        <v>37</v>
      </c>
      <c r="X319" s="1">
        <f>INT(N319*Q319*0.8)</f>
        <v>24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>SUM(S319,U319,W319)</f>
        <v>180</v>
      </c>
    </row>
    <row r="320" spans="2:28">
      <c r="B320" s="27"/>
      <c r="C320" s="16">
        <v>188</v>
      </c>
      <c r="D320" s="27"/>
      <c r="E320" s="27"/>
      <c r="F320" s="2" t="s">
        <v>190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66</v>
      </c>
      <c r="M320" s="32">
        <v>61</v>
      </c>
      <c r="N320" s="32">
        <v>69</v>
      </c>
      <c r="O320" s="35">
        <v>57</v>
      </c>
      <c r="P320" s="1">
        <f>SUM(L320:O320)</f>
        <v>253</v>
      </c>
      <c r="Q320" s="48">
        <v>1</v>
      </c>
      <c r="R320" s="1">
        <f>INT(Q320*(100+L320+M320*2)*H320)</f>
        <v>201</v>
      </c>
      <c r="S320" s="1">
        <f>INT(L320*Q320*1*I320)</f>
        <v>46</v>
      </c>
      <c r="T320" s="1">
        <f>INT(L320*Q320*0.7*J320)</f>
        <v>32</v>
      </c>
      <c r="U320" s="1">
        <f>INT(M320*Q320*1.5)</f>
        <v>91</v>
      </c>
      <c r="V320" s="1">
        <f>INT(M320*Q320*1)</f>
        <v>61</v>
      </c>
      <c r="W320" s="1">
        <f>INT(N320*Q320*1.2)</f>
        <v>82</v>
      </c>
      <c r="X320" s="1">
        <f>INT(N320*Q320*0.8)</f>
        <v>55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>SUM(S320,U320,W320)</f>
        <v>219</v>
      </c>
    </row>
    <row r="321" spans="2:28">
      <c r="B321" s="27"/>
      <c r="C321" s="16">
        <v>377</v>
      </c>
      <c r="D321" s="27"/>
      <c r="E321" s="27"/>
      <c r="F321" s="2" t="s">
        <v>378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66</v>
      </c>
      <c r="M321" s="32">
        <v>53</v>
      </c>
      <c r="N321" s="32">
        <v>72</v>
      </c>
      <c r="O321" s="35">
        <v>71</v>
      </c>
      <c r="P321" s="1">
        <f>SUM(L321:O321)</f>
        <v>262</v>
      </c>
      <c r="Q321" s="48">
        <v>1</v>
      </c>
      <c r="R321" s="1">
        <f>INT(Q321*(100+L321+M321*2)*H321)</f>
        <v>190</v>
      </c>
      <c r="S321" s="1">
        <f>INT(L321*Q321*1*I321)</f>
        <v>46</v>
      </c>
      <c r="T321" s="1">
        <f>INT(L321*Q321*0.7*J321)</f>
        <v>32</v>
      </c>
      <c r="U321" s="1">
        <f>INT(M321*Q321*1.5)</f>
        <v>79</v>
      </c>
      <c r="V321" s="1">
        <f>INT(M321*Q321*1)</f>
        <v>53</v>
      </c>
      <c r="W321" s="1">
        <f>INT(N321*Q321*1.2)</f>
        <v>86</v>
      </c>
      <c r="X321" s="1">
        <f>INT(N321*Q321*0.8)</f>
        <v>57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>SUM(S321,U321,W321)</f>
        <v>211</v>
      </c>
    </row>
    <row r="322" spans="2:28">
      <c r="B322" s="27"/>
      <c r="C322" s="16">
        <v>13</v>
      </c>
      <c r="D322" s="27"/>
      <c r="E322" s="27"/>
      <c r="F322" s="2" t="s">
        <v>15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66</v>
      </c>
      <c r="M322" s="32">
        <v>51</v>
      </c>
      <c r="N322" s="32">
        <v>63</v>
      </c>
      <c r="O322" s="35">
        <v>65</v>
      </c>
      <c r="P322" s="1">
        <f>SUM(L322:O322)</f>
        <v>245</v>
      </c>
      <c r="Q322" s="48">
        <v>1</v>
      </c>
      <c r="R322" s="1">
        <f>INT(Q322*(100+L322+M322*2)*H322)</f>
        <v>187</v>
      </c>
      <c r="S322" s="1">
        <f>INT(L322*Q322*1*I322)</f>
        <v>46</v>
      </c>
      <c r="T322" s="1">
        <f>INT(L322*Q322*0.7*J322)</f>
        <v>32</v>
      </c>
      <c r="U322" s="1">
        <f>INT(M322*Q322*1.5)</f>
        <v>76</v>
      </c>
      <c r="V322" s="1">
        <f>INT(M322*Q322*1)</f>
        <v>51</v>
      </c>
      <c r="W322" s="1">
        <f>INT(N322*Q322*1.2)</f>
        <v>75</v>
      </c>
      <c r="X322" s="1">
        <f>INT(N322*Q322*0.8)</f>
        <v>50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>SUM(S322,U322,W322)</f>
        <v>197</v>
      </c>
    </row>
    <row r="323" spans="2:28">
      <c r="B323" s="27"/>
      <c r="C323" s="16">
        <v>457</v>
      </c>
      <c r="D323" s="27"/>
      <c r="E323" s="27"/>
      <c r="F323" s="2" t="s">
        <v>457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66</v>
      </c>
      <c r="M323" s="32">
        <v>42</v>
      </c>
      <c r="N323" s="32">
        <v>74</v>
      </c>
      <c r="O323" s="35">
        <v>78</v>
      </c>
      <c r="P323" s="1">
        <f>SUM(L323:O323)</f>
        <v>260</v>
      </c>
      <c r="Q323" s="48">
        <v>1</v>
      </c>
      <c r="R323" s="1">
        <f>INT(Q323*(100+L323+M323*2)*H323)</f>
        <v>175</v>
      </c>
      <c r="S323" s="1">
        <f>INT(L323*Q323*1*I323)</f>
        <v>46</v>
      </c>
      <c r="T323" s="1">
        <f>INT(L323*Q323*0.7*J323)</f>
        <v>32</v>
      </c>
      <c r="U323" s="1">
        <f>INT(M323*Q323*1.5)</f>
        <v>63</v>
      </c>
      <c r="V323" s="1">
        <f>INT(M323*Q323*1)</f>
        <v>42</v>
      </c>
      <c r="W323" s="1">
        <f>INT(N323*Q323*1.2)</f>
        <v>88</v>
      </c>
      <c r="X323" s="1">
        <f>INT(N323*Q323*0.8)</f>
        <v>59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>SUM(S323,U323,W323)</f>
        <v>197</v>
      </c>
    </row>
    <row r="324" spans="2:28">
      <c r="B324" s="27"/>
      <c r="C324" s="16">
        <v>240</v>
      </c>
      <c r="D324" s="27">
        <v>5</v>
      </c>
      <c r="E324" s="27"/>
      <c r="F324" s="2" t="s">
        <v>242</v>
      </c>
      <c r="G324" s="4" t="str">
        <f>VLOOKUP(D324,兵种!B:F,2,0)</f>
        <v>霹雳车</v>
      </c>
      <c r="H324" s="4">
        <f>VLOOKUP(D324,兵种!B:F,3,0)</f>
        <v>0.9</v>
      </c>
      <c r="I324" s="4">
        <f>VLOOKUP(D324,兵种!B:F,4,0)</f>
        <v>1</v>
      </c>
      <c r="J324" s="4">
        <f>VLOOKUP(D324,兵种!B:F,5,0)</f>
        <v>0.8</v>
      </c>
      <c r="K324" s="16" t="str">
        <f>VLOOKUP(E324,绝技!B:C,2,0)</f>
        <v>无</v>
      </c>
      <c r="L324" s="32">
        <v>65</v>
      </c>
      <c r="M324" s="32">
        <v>85</v>
      </c>
      <c r="N324" s="32">
        <v>41</v>
      </c>
      <c r="O324" s="35">
        <v>29</v>
      </c>
      <c r="P324" s="1">
        <f>SUM(L324:O324)</f>
        <v>220</v>
      </c>
      <c r="Q324" s="48">
        <v>1</v>
      </c>
      <c r="R324" s="1">
        <f>INT(Q324*(100+L324+M324*2)*H324)</f>
        <v>301</v>
      </c>
      <c r="S324" s="1">
        <f>INT(L324*Q324*1*I324)</f>
        <v>65</v>
      </c>
      <c r="T324" s="1">
        <f>INT(L324*Q324*0.7*J324)</f>
        <v>36</v>
      </c>
      <c r="U324" s="1">
        <f>INT(M324*Q324*1.5)</f>
        <v>127</v>
      </c>
      <c r="V324" s="1">
        <f>INT(M324*Q324*1)</f>
        <v>85</v>
      </c>
      <c r="W324" s="1">
        <f>INT(N324*Q324*1.2)</f>
        <v>49</v>
      </c>
      <c r="X324" s="1">
        <f>INT(N324*Q324*0.8)</f>
        <v>32</v>
      </c>
      <c r="Y324" s="37">
        <f>VLOOKUP(D324,兵种!B:J,7,0)</f>
        <v>0.15</v>
      </c>
      <c r="Z324" s="37">
        <f>VLOOKUP(D324,兵种!B:J,8,0)</f>
        <v>0</v>
      </c>
      <c r="AA324" s="37">
        <f>VLOOKUP(D324,兵种!B:J,9,0)</f>
        <v>0.05</v>
      </c>
      <c r="AB324" s="1">
        <f>SUM(S324,U324,W324)</f>
        <v>241</v>
      </c>
    </row>
    <row r="325" spans="2:28">
      <c r="B325" s="27"/>
      <c r="C325" s="16">
        <v>670</v>
      </c>
      <c r="D325" s="27"/>
      <c r="E325" s="27"/>
      <c r="F325" s="2" t="s">
        <v>668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65</v>
      </c>
      <c r="M325" s="32">
        <v>74</v>
      </c>
      <c r="N325" s="32">
        <v>26</v>
      </c>
      <c r="O325" s="35">
        <v>33</v>
      </c>
      <c r="P325" s="1">
        <f>SUM(L325:O325)</f>
        <v>198</v>
      </c>
      <c r="Q325" s="48">
        <v>1</v>
      </c>
      <c r="R325" s="1">
        <f>INT(Q325*(100+L325+M325*2)*H325)</f>
        <v>219</v>
      </c>
      <c r="S325" s="1">
        <f>INT(L325*Q325*1*I325)</f>
        <v>45</v>
      </c>
      <c r="T325" s="1">
        <f>INT(L325*Q325*0.7*J325)</f>
        <v>31</v>
      </c>
      <c r="U325" s="1">
        <f>INT(M325*Q325*1.5)</f>
        <v>111</v>
      </c>
      <c r="V325" s="1">
        <f>INT(M325*Q325*1)</f>
        <v>74</v>
      </c>
      <c r="W325" s="1">
        <f>INT(N325*Q325*1.2)</f>
        <v>31</v>
      </c>
      <c r="X325" s="1">
        <f>INT(N325*Q325*0.8)</f>
        <v>20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>SUM(S325,U325,W325)</f>
        <v>187</v>
      </c>
    </row>
    <row r="326" spans="2:28">
      <c r="B326" s="27"/>
      <c r="C326" s="16">
        <v>205</v>
      </c>
      <c r="D326" s="27"/>
      <c r="E326" s="27"/>
      <c r="F326" s="2" t="s">
        <v>207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65</v>
      </c>
      <c r="M326" s="32">
        <v>74</v>
      </c>
      <c r="N326" s="32">
        <v>12</v>
      </c>
      <c r="O326" s="35">
        <v>15</v>
      </c>
      <c r="P326" s="1">
        <f>SUM(L326:O326)</f>
        <v>166</v>
      </c>
      <c r="Q326" s="48">
        <v>1</v>
      </c>
      <c r="R326" s="1">
        <f>INT(Q326*(100+L326+M326*2)*H326)</f>
        <v>219</v>
      </c>
      <c r="S326" s="1">
        <f>INT(L326*Q326*1*I326)</f>
        <v>45</v>
      </c>
      <c r="T326" s="1">
        <f>INT(L326*Q326*0.7*J326)</f>
        <v>31</v>
      </c>
      <c r="U326" s="1">
        <f>INT(M326*Q326*1.5)</f>
        <v>111</v>
      </c>
      <c r="V326" s="1">
        <f>INT(M326*Q326*1)</f>
        <v>74</v>
      </c>
      <c r="W326" s="1">
        <f>INT(N326*Q326*1.2)</f>
        <v>14</v>
      </c>
      <c r="X326" s="1">
        <f>INT(N326*Q326*0.8)</f>
        <v>9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>SUM(S326,U326,W326)</f>
        <v>170</v>
      </c>
    </row>
    <row r="327" spans="2:28">
      <c r="B327" s="27"/>
      <c r="C327" s="16">
        <v>271</v>
      </c>
      <c r="D327" s="27"/>
      <c r="E327" s="27"/>
      <c r="F327" s="2" t="s">
        <v>273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65</v>
      </c>
      <c r="M327" s="32">
        <v>72</v>
      </c>
      <c r="N327" s="32">
        <v>33</v>
      </c>
      <c r="O327" s="35">
        <v>32</v>
      </c>
      <c r="P327" s="1">
        <f>SUM(L327:O327)</f>
        <v>202</v>
      </c>
      <c r="Q327" s="48">
        <v>1</v>
      </c>
      <c r="R327" s="1">
        <f>INT(Q327*(100+L327+M327*2)*H327)</f>
        <v>216</v>
      </c>
      <c r="S327" s="1">
        <f>INT(L327*Q327*1*I327)</f>
        <v>45</v>
      </c>
      <c r="T327" s="1">
        <f>INT(L327*Q327*0.7*J327)</f>
        <v>31</v>
      </c>
      <c r="U327" s="1">
        <f>INT(M327*Q327*1.5)</f>
        <v>108</v>
      </c>
      <c r="V327" s="1">
        <f>INT(M327*Q327*1)</f>
        <v>72</v>
      </c>
      <c r="W327" s="1">
        <f>INT(N327*Q327*1.2)</f>
        <v>39</v>
      </c>
      <c r="X327" s="1">
        <f>INT(N327*Q327*0.8)</f>
        <v>26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>SUM(S327,U327,W327)</f>
        <v>192</v>
      </c>
    </row>
    <row r="328" spans="2:28">
      <c r="B328" s="27"/>
      <c r="C328" s="16">
        <v>563</v>
      </c>
      <c r="D328" s="27"/>
      <c r="E328" s="27"/>
      <c r="F328" s="2" t="s">
        <v>562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65</v>
      </c>
      <c r="M328" s="32">
        <v>71</v>
      </c>
      <c r="N328" s="32">
        <v>39</v>
      </c>
      <c r="O328" s="35">
        <v>6</v>
      </c>
      <c r="P328" s="1">
        <f>SUM(L328:O328)</f>
        <v>181</v>
      </c>
      <c r="Q328" s="48">
        <v>1</v>
      </c>
      <c r="R328" s="1">
        <f>INT(Q328*(100+L328+M328*2)*H328)</f>
        <v>214</v>
      </c>
      <c r="S328" s="1">
        <f>INT(L328*Q328*1*I328)</f>
        <v>45</v>
      </c>
      <c r="T328" s="1">
        <f>INT(L328*Q328*0.7*J328)</f>
        <v>31</v>
      </c>
      <c r="U328" s="1">
        <f>INT(M328*Q328*1.5)</f>
        <v>106</v>
      </c>
      <c r="V328" s="1">
        <f>INT(M328*Q328*1)</f>
        <v>71</v>
      </c>
      <c r="W328" s="1">
        <f>INT(N328*Q328*1.2)</f>
        <v>46</v>
      </c>
      <c r="X328" s="1">
        <f>INT(N328*Q328*0.8)</f>
        <v>31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>SUM(S328,U328,W328)</f>
        <v>197</v>
      </c>
    </row>
    <row r="329" spans="2:28">
      <c r="B329" s="27"/>
      <c r="C329" s="16">
        <v>177</v>
      </c>
      <c r="D329" s="27"/>
      <c r="E329" s="27"/>
      <c r="F329" s="2" t="s">
        <v>179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65</v>
      </c>
      <c r="M329" s="32">
        <v>70</v>
      </c>
      <c r="N329" s="32">
        <v>56</v>
      </c>
      <c r="O329" s="35">
        <v>35</v>
      </c>
      <c r="P329" s="1">
        <f>SUM(L329:O329)</f>
        <v>226</v>
      </c>
      <c r="Q329" s="48">
        <v>1</v>
      </c>
      <c r="R329" s="1">
        <f>INT(Q329*(100+L329+M329*2)*H329)</f>
        <v>213</v>
      </c>
      <c r="S329" s="1">
        <f>INT(L329*Q329*1*I329)</f>
        <v>45</v>
      </c>
      <c r="T329" s="1">
        <f>INT(L329*Q329*0.7*J329)</f>
        <v>31</v>
      </c>
      <c r="U329" s="1">
        <f>INT(M329*Q329*1.5)</f>
        <v>105</v>
      </c>
      <c r="V329" s="1">
        <f>INT(M329*Q329*1)</f>
        <v>70</v>
      </c>
      <c r="W329" s="1">
        <f>INT(N329*Q329*1.2)</f>
        <v>67</v>
      </c>
      <c r="X329" s="1">
        <f>INT(N329*Q329*0.8)</f>
        <v>44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>SUM(S329,U329,W329)</f>
        <v>217</v>
      </c>
    </row>
    <row r="330" spans="2:28">
      <c r="B330" s="27"/>
      <c r="C330" s="16">
        <v>490</v>
      </c>
      <c r="D330" s="27"/>
      <c r="E330" s="27"/>
      <c r="F330" s="2" t="s">
        <v>490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65</v>
      </c>
      <c r="M330" s="32">
        <v>66</v>
      </c>
      <c r="N330" s="32">
        <v>46</v>
      </c>
      <c r="O330" s="35">
        <v>44</v>
      </c>
      <c r="P330" s="1">
        <f>SUM(L330:O330)</f>
        <v>221</v>
      </c>
      <c r="Q330" s="48">
        <v>1</v>
      </c>
      <c r="R330" s="1">
        <f>INT(Q330*(100+L330+M330*2)*H330)</f>
        <v>207</v>
      </c>
      <c r="S330" s="1">
        <f>INT(L330*Q330*1*I330)</f>
        <v>45</v>
      </c>
      <c r="T330" s="1">
        <f>INT(L330*Q330*0.7*J330)</f>
        <v>31</v>
      </c>
      <c r="U330" s="1">
        <f>INT(M330*Q330*1.5)</f>
        <v>99</v>
      </c>
      <c r="V330" s="1">
        <f>INT(M330*Q330*1)</f>
        <v>66</v>
      </c>
      <c r="W330" s="1">
        <f>INT(N330*Q330*1.2)</f>
        <v>55</v>
      </c>
      <c r="X330" s="1">
        <f>INT(N330*Q330*0.8)</f>
        <v>36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>SUM(S330,U330,W330)</f>
        <v>199</v>
      </c>
    </row>
    <row r="331" spans="2:28">
      <c r="B331" s="27"/>
      <c r="C331" s="16">
        <v>47</v>
      </c>
      <c r="D331" s="27"/>
      <c r="E331" s="27"/>
      <c r="F331" s="2" t="s">
        <v>49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65</v>
      </c>
      <c r="M331" s="32">
        <v>64</v>
      </c>
      <c r="N331" s="32">
        <v>31</v>
      </c>
      <c r="O331" s="35">
        <v>41</v>
      </c>
      <c r="P331" s="1">
        <f>SUM(L331:O331)</f>
        <v>201</v>
      </c>
      <c r="Q331" s="48">
        <v>1</v>
      </c>
      <c r="R331" s="1">
        <f>INT(Q331*(100+L331+M331*2)*H331)</f>
        <v>205</v>
      </c>
      <c r="S331" s="1">
        <f>INT(L331*Q331*1*I331)</f>
        <v>45</v>
      </c>
      <c r="T331" s="1">
        <f>INT(L331*Q331*0.7*J331)</f>
        <v>31</v>
      </c>
      <c r="U331" s="1">
        <f>INT(M331*Q331*1.5)</f>
        <v>96</v>
      </c>
      <c r="V331" s="1">
        <f>INT(M331*Q331*1)</f>
        <v>64</v>
      </c>
      <c r="W331" s="1">
        <f>INT(N331*Q331*1.2)</f>
        <v>37</v>
      </c>
      <c r="X331" s="1">
        <f>INT(N331*Q331*0.8)</f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>SUM(S331,U331,W331)</f>
        <v>178</v>
      </c>
    </row>
    <row r="332" spans="2:28">
      <c r="B332" s="27"/>
      <c r="C332" s="16">
        <v>238</v>
      </c>
      <c r="D332" s="27"/>
      <c r="E332" s="27"/>
      <c r="F332" s="2" t="s">
        <v>240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65</v>
      </c>
      <c r="M332" s="32">
        <v>62</v>
      </c>
      <c r="N332" s="32">
        <v>72</v>
      </c>
      <c r="O332" s="35">
        <v>65</v>
      </c>
      <c r="P332" s="1">
        <f>SUM(L332:O332)</f>
        <v>264</v>
      </c>
      <c r="Q332" s="48">
        <v>1</v>
      </c>
      <c r="R332" s="1">
        <f>INT(Q332*(100+L332+M332*2)*H332)</f>
        <v>202</v>
      </c>
      <c r="S332" s="1">
        <f>INT(L332*Q332*1*I332)</f>
        <v>45</v>
      </c>
      <c r="T332" s="1">
        <f>INT(L332*Q332*0.7*J332)</f>
        <v>31</v>
      </c>
      <c r="U332" s="1">
        <f>INT(M332*Q332*1.5)</f>
        <v>93</v>
      </c>
      <c r="V332" s="1">
        <f>INT(M332*Q332*1)</f>
        <v>62</v>
      </c>
      <c r="W332" s="1">
        <f>INT(N332*Q332*1.2)</f>
        <v>86</v>
      </c>
      <c r="X332" s="1">
        <f>INT(N332*Q332*0.8)</f>
        <v>57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>SUM(S332,U332,W332)</f>
        <v>224</v>
      </c>
    </row>
    <row r="333" spans="2:28">
      <c r="B333" s="27"/>
      <c r="C333" s="16">
        <v>599</v>
      </c>
      <c r="D333" s="27"/>
      <c r="E333" s="27"/>
      <c r="F333" s="2" t="s">
        <v>598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65</v>
      </c>
      <c r="M333" s="32">
        <v>61</v>
      </c>
      <c r="N333" s="32">
        <v>78</v>
      </c>
      <c r="O333" s="35">
        <v>85</v>
      </c>
      <c r="P333" s="1">
        <f>SUM(L333:O333)</f>
        <v>289</v>
      </c>
      <c r="Q333" s="48">
        <v>1</v>
      </c>
      <c r="R333" s="1">
        <f>INT(Q333*(100+L333+M333*2)*H333)</f>
        <v>200</v>
      </c>
      <c r="S333" s="1">
        <f>INT(L333*Q333*1*I333)</f>
        <v>45</v>
      </c>
      <c r="T333" s="1">
        <f>INT(L333*Q333*0.7*J333)</f>
        <v>31</v>
      </c>
      <c r="U333" s="1">
        <f>INT(M333*Q333*1.5)</f>
        <v>91</v>
      </c>
      <c r="V333" s="1">
        <f>INT(M333*Q333*1)</f>
        <v>61</v>
      </c>
      <c r="W333" s="1">
        <f>INT(N333*Q333*1.2)</f>
        <v>93</v>
      </c>
      <c r="X333" s="1">
        <f>INT(N333*Q333*0.8)</f>
        <v>62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>SUM(S333,U333,W333)</f>
        <v>229</v>
      </c>
    </row>
    <row r="334" spans="2:28">
      <c r="B334" s="27"/>
      <c r="C334" s="16">
        <v>483</v>
      </c>
      <c r="D334" s="27"/>
      <c r="E334" s="27"/>
      <c r="F334" s="2" t="s">
        <v>483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65</v>
      </c>
      <c r="M334" s="32">
        <v>59</v>
      </c>
      <c r="N334" s="32">
        <v>76</v>
      </c>
      <c r="O334" s="35">
        <v>78</v>
      </c>
      <c r="P334" s="1">
        <f>SUM(L334:O334)</f>
        <v>278</v>
      </c>
      <c r="Q334" s="48">
        <v>1</v>
      </c>
      <c r="R334" s="1">
        <f>INT(Q334*(100+L334+M334*2)*H334)</f>
        <v>198</v>
      </c>
      <c r="S334" s="1">
        <f>INT(L334*Q334*1*I334)</f>
        <v>45</v>
      </c>
      <c r="T334" s="1">
        <f>INT(L334*Q334*0.7*J334)</f>
        <v>31</v>
      </c>
      <c r="U334" s="1">
        <f>INT(M334*Q334*1.5)</f>
        <v>88</v>
      </c>
      <c r="V334" s="1">
        <f>INT(M334*Q334*1)</f>
        <v>59</v>
      </c>
      <c r="W334" s="1">
        <f>INT(N334*Q334*1.2)</f>
        <v>91</v>
      </c>
      <c r="X334" s="1">
        <f>INT(N334*Q334*0.8)</f>
        <v>60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>SUM(S334,U334,W334)</f>
        <v>224</v>
      </c>
    </row>
    <row r="335" spans="2:28">
      <c r="B335" s="27"/>
      <c r="C335" s="16">
        <v>28</v>
      </c>
      <c r="D335" s="27"/>
      <c r="E335" s="27"/>
      <c r="F335" s="2" t="s">
        <v>30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65</v>
      </c>
      <c r="M335" s="32">
        <v>55</v>
      </c>
      <c r="N335" s="32">
        <v>61</v>
      </c>
      <c r="O335" s="35">
        <v>70</v>
      </c>
      <c r="P335" s="1">
        <f>SUM(L335:O335)</f>
        <v>251</v>
      </c>
      <c r="Q335" s="48">
        <v>1</v>
      </c>
      <c r="R335" s="1">
        <f>INT(Q335*(100+L335+M335*2)*H335)</f>
        <v>192</v>
      </c>
      <c r="S335" s="1">
        <f>INT(L335*Q335*1*I335)</f>
        <v>45</v>
      </c>
      <c r="T335" s="1">
        <f>INT(L335*Q335*0.7*J335)</f>
        <v>31</v>
      </c>
      <c r="U335" s="1">
        <f>INT(M335*Q335*1.5)</f>
        <v>82</v>
      </c>
      <c r="V335" s="1">
        <f>INT(M335*Q335*1)</f>
        <v>55</v>
      </c>
      <c r="W335" s="1">
        <f>INT(N335*Q335*1.2)</f>
        <v>73</v>
      </c>
      <c r="X335" s="1">
        <f>INT(N335*Q335*0.8)</f>
        <v>48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>SUM(S335,U335,W335)</f>
        <v>200</v>
      </c>
    </row>
    <row r="336" spans="2:28">
      <c r="B336" s="27"/>
      <c r="C336" s="16">
        <v>40</v>
      </c>
      <c r="D336" s="27">
        <v>2</v>
      </c>
      <c r="E336" s="27"/>
      <c r="F336" s="2" t="s">
        <v>42</v>
      </c>
      <c r="G336" s="4" t="str">
        <f>VLOOKUP(D336,兵种!B:F,2,0)</f>
        <v>亲卫队</v>
      </c>
      <c r="H336" s="4">
        <f>VLOOKUP(D336,兵种!B:F,3,0)</f>
        <v>1</v>
      </c>
      <c r="I336" s="4">
        <f>VLOOKUP(D336,兵种!B:F,4,0)</f>
        <v>1.1000000000000001</v>
      </c>
      <c r="J336" s="4">
        <f>VLOOKUP(D336,兵种!B:F,5,0)</f>
        <v>1</v>
      </c>
      <c r="K336" s="16" t="str">
        <f>VLOOKUP(E336,绝技!B:C,2,0)</f>
        <v>无</v>
      </c>
      <c r="L336" s="32">
        <v>64</v>
      </c>
      <c r="M336" s="32">
        <v>88</v>
      </c>
      <c r="N336" s="32">
        <v>19</v>
      </c>
      <c r="O336" s="35">
        <v>22</v>
      </c>
      <c r="P336" s="1">
        <f>SUM(L336:O336)</f>
        <v>193</v>
      </c>
      <c r="Q336" s="48">
        <v>1</v>
      </c>
      <c r="R336" s="1">
        <f>INT(Q336*(100+L336+M336*2)*H336)</f>
        <v>340</v>
      </c>
      <c r="S336" s="1">
        <f>INT(L336*Q336*1*I336)</f>
        <v>70</v>
      </c>
      <c r="T336" s="1">
        <f>INT(L336*Q336*0.7*J336)</f>
        <v>44</v>
      </c>
      <c r="U336" s="1">
        <f>INT(M336*Q336*1.5)</f>
        <v>132</v>
      </c>
      <c r="V336" s="1">
        <f>INT(M336*Q336*1)</f>
        <v>88</v>
      </c>
      <c r="W336" s="1">
        <f>INT(N336*Q336*1.2)</f>
        <v>22</v>
      </c>
      <c r="X336" s="1">
        <f>INT(N336*Q336*0.8)</f>
        <v>15</v>
      </c>
      <c r="Y336" s="37">
        <f>VLOOKUP(D336,兵种!B:J,7,0)</f>
        <v>0.05</v>
      </c>
      <c r="Z336" s="37">
        <f>VLOOKUP(D336,兵种!B:J,8,0)</f>
        <v>0.05</v>
      </c>
      <c r="AA336" s="37">
        <f>VLOOKUP(D336,兵种!B:J,9,0)</f>
        <v>0.1</v>
      </c>
      <c r="AB336" s="1">
        <f>SUM(S336,U336,W336)</f>
        <v>224</v>
      </c>
    </row>
    <row r="337" spans="2:28">
      <c r="B337" s="27"/>
      <c r="C337" s="16">
        <v>637</v>
      </c>
      <c r="D337" s="27">
        <v>5</v>
      </c>
      <c r="E337" s="27"/>
      <c r="F337" s="2" t="s">
        <v>635</v>
      </c>
      <c r="G337" s="4" t="str">
        <f>VLOOKUP(D337,兵种!B:F,2,0)</f>
        <v>霹雳车</v>
      </c>
      <c r="H337" s="4">
        <f>VLOOKUP(D337,兵种!B:F,3,0)</f>
        <v>0.9</v>
      </c>
      <c r="I337" s="4">
        <f>VLOOKUP(D337,兵种!B:F,4,0)</f>
        <v>1</v>
      </c>
      <c r="J337" s="4">
        <f>VLOOKUP(D337,兵种!B:F,5,0)</f>
        <v>0.8</v>
      </c>
      <c r="K337" s="16" t="str">
        <f>VLOOKUP(E337,绝技!B:C,2,0)</f>
        <v>无</v>
      </c>
      <c r="L337" s="32">
        <v>64</v>
      </c>
      <c r="M337" s="32">
        <v>49</v>
      </c>
      <c r="N337" s="32">
        <v>73</v>
      </c>
      <c r="O337" s="35">
        <v>87</v>
      </c>
      <c r="P337" s="1">
        <f>SUM(L337:O337)</f>
        <v>273</v>
      </c>
      <c r="Q337" s="48">
        <v>1</v>
      </c>
      <c r="R337" s="1">
        <f>INT(Q337*(100+L337+M337*2)*H337)</f>
        <v>235</v>
      </c>
      <c r="S337" s="1">
        <f>INT(L337*Q337*1*I337)</f>
        <v>64</v>
      </c>
      <c r="T337" s="1">
        <f>INT(L337*Q337*0.7*J337)</f>
        <v>35</v>
      </c>
      <c r="U337" s="1">
        <f>INT(M337*Q337*1.5)</f>
        <v>73</v>
      </c>
      <c r="V337" s="1">
        <f>INT(M337*Q337*1)</f>
        <v>49</v>
      </c>
      <c r="W337" s="1">
        <f>INT(N337*Q337*1.2)</f>
        <v>87</v>
      </c>
      <c r="X337" s="1">
        <f>INT(N337*Q337*0.8)</f>
        <v>58</v>
      </c>
      <c r="Y337" s="37">
        <f>VLOOKUP(D337,兵种!B:J,7,0)</f>
        <v>0.15</v>
      </c>
      <c r="Z337" s="37">
        <f>VLOOKUP(D337,兵种!B:J,8,0)</f>
        <v>0</v>
      </c>
      <c r="AA337" s="37">
        <f>VLOOKUP(D337,兵种!B:J,9,0)</f>
        <v>0.05</v>
      </c>
      <c r="AB337" s="1">
        <f>SUM(S337,U337,W337)</f>
        <v>224</v>
      </c>
    </row>
    <row r="338" spans="2:28">
      <c r="B338" s="27"/>
      <c r="C338" s="16">
        <v>285</v>
      </c>
      <c r="D338" s="27"/>
      <c r="E338" s="27"/>
      <c r="F338" s="2" t="s">
        <v>287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64</v>
      </c>
      <c r="M338" s="32">
        <v>77</v>
      </c>
      <c r="N338" s="32">
        <v>62</v>
      </c>
      <c r="O338" s="35">
        <v>55</v>
      </c>
      <c r="P338" s="1">
        <f>SUM(L338:O338)</f>
        <v>258</v>
      </c>
      <c r="Q338" s="48">
        <v>1</v>
      </c>
      <c r="R338" s="1">
        <f>INT(Q338*(100+L338+M338*2)*H338)</f>
        <v>222</v>
      </c>
      <c r="S338" s="1">
        <f>INT(L338*Q338*1*I338)</f>
        <v>44</v>
      </c>
      <c r="T338" s="1">
        <f>INT(L338*Q338*0.7*J338)</f>
        <v>31</v>
      </c>
      <c r="U338" s="1">
        <f>INT(M338*Q338*1.5)</f>
        <v>115</v>
      </c>
      <c r="V338" s="1">
        <f>INT(M338*Q338*1)</f>
        <v>77</v>
      </c>
      <c r="W338" s="1">
        <f>INT(N338*Q338*1.2)</f>
        <v>74</v>
      </c>
      <c r="X338" s="1">
        <f>INT(N338*Q338*0.8)</f>
        <v>49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>SUM(S338,U338,W338)</f>
        <v>233</v>
      </c>
    </row>
    <row r="339" spans="2:28">
      <c r="B339" s="27"/>
      <c r="C339" s="16">
        <v>7</v>
      </c>
      <c r="D339" s="27"/>
      <c r="E339" s="27"/>
      <c r="F339" s="2" t="s">
        <v>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64</v>
      </c>
      <c r="M339" s="32">
        <v>76</v>
      </c>
      <c r="N339" s="32">
        <v>40</v>
      </c>
      <c r="O339" s="35">
        <v>39</v>
      </c>
      <c r="P339" s="1">
        <f>SUM(L339:O339)</f>
        <v>219</v>
      </c>
      <c r="Q339" s="48">
        <v>1</v>
      </c>
      <c r="R339" s="1">
        <f>INT(Q339*(100+L339+M339*2)*H339)</f>
        <v>221</v>
      </c>
      <c r="S339" s="1">
        <f>INT(L339*Q339*1*I339)</f>
        <v>44</v>
      </c>
      <c r="T339" s="1">
        <f>INT(L339*Q339*0.7*J339)</f>
        <v>31</v>
      </c>
      <c r="U339" s="1">
        <f>INT(M339*Q339*1.5)</f>
        <v>114</v>
      </c>
      <c r="V339" s="1">
        <f>INT(M339*Q339*1)</f>
        <v>76</v>
      </c>
      <c r="W339" s="1">
        <f>INT(N339*Q339*1.2)</f>
        <v>48</v>
      </c>
      <c r="X339" s="1">
        <f>INT(N339*Q339*0.8)</f>
        <v>32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>SUM(S339,U339,W339)</f>
        <v>206</v>
      </c>
    </row>
    <row r="340" spans="2:28">
      <c r="B340" s="27"/>
      <c r="C340" s="16">
        <v>234</v>
      </c>
      <c r="D340" s="27"/>
      <c r="E340" s="27"/>
      <c r="F340" s="2" t="s">
        <v>236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64</v>
      </c>
      <c r="M340" s="32">
        <v>76</v>
      </c>
      <c r="N340" s="32">
        <v>34</v>
      </c>
      <c r="O340" s="35">
        <v>33</v>
      </c>
      <c r="P340" s="1">
        <f>SUM(L340:O340)</f>
        <v>207</v>
      </c>
      <c r="Q340" s="48">
        <v>1</v>
      </c>
      <c r="R340" s="1">
        <f>INT(Q340*(100+L340+M340*2)*H340)</f>
        <v>221</v>
      </c>
      <c r="S340" s="1">
        <f>INT(L340*Q340*1*I340)</f>
        <v>44</v>
      </c>
      <c r="T340" s="1">
        <f>INT(L340*Q340*0.7*J340)</f>
        <v>31</v>
      </c>
      <c r="U340" s="1">
        <f>INT(M340*Q340*1.5)</f>
        <v>114</v>
      </c>
      <c r="V340" s="1">
        <f>INT(M340*Q340*1)</f>
        <v>76</v>
      </c>
      <c r="W340" s="1">
        <f>INT(N340*Q340*1.2)</f>
        <v>40</v>
      </c>
      <c r="X340" s="1">
        <f>INT(N340*Q340*0.8)</f>
        <v>27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>SUM(S340,U340,W340)</f>
        <v>198</v>
      </c>
    </row>
    <row r="341" spans="2:28">
      <c r="B341" s="27"/>
      <c r="C341" s="16">
        <v>148</v>
      </c>
      <c r="D341" s="27"/>
      <c r="E341" s="27"/>
      <c r="F341" s="2" t="s">
        <v>150</v>
      </c>
      <c r="G341" s="4" t="str">
        <f>VLOOKUP(D341,兵种!B:F,2,0)</f>
        <v>老百姓</v>
      </c>
      <c r="H341" s="4">
        <f>VLOOKUP(D341,兵种!B:F,3,0)</f>
        <v>0.7</v>
      </c>
      <c r="I341" s="4">
        <f>VLOOKUP(D341,兵种!B:F,4,0)</f>
        <v>0.7</v>
      </c>
      <c r="J341" s="4">
        <f>VLOOKUP(D341,兵种!B:F,5,0)</f>
        <v>0.7</v>
      </c>
      <c r="K341" s="16" t="str">
        <f>VLOOKUP(E341,绝技!B:C,2,0)</f>
        <v>无</v>
      </c>
      <c r="L341" s="32">
        <v>64</v>
      </c>
      <c r="M341" s="32">
        <v>76</v>
      </c>
      <c r="N341" s="32">
        <v>19</v>
      </c>
      <c r="O341" s="35">
        <v>19</v>
      </c>
      <c r="P341" s="1">
        <f>SUM(L341:O341)</f>
        <v>178</v>
      </c>
      <c r="Q341" s="48">
        <v>1</v>
      </c>
      <c r="R341" s="1">
        <f>INT(Q341*(100+L341+M341*2)*H341)</f>
        <v>221</v>
      </c>
      <c r="S341" s="1">
        <f>INT(L341*Q341*1*I341)</f>
        <v>44</v>
      </c>
      <c r="T341" s="1">
        <f>INT(L341*Q341*0.7*J341)</f>
        <v>31</v>
      </c>
      <c r="U341" s="1">
        <f>INT(M341*Q341*1.5)</f>
        <v>114</v>
      </c>
      <c r="V341" s="1">
        <f>INT(M341*Q341*1)</f>
        <v>76</v>
      </c>
      <c r="W341" s="1">
        <f>INT(N341*Q341*1.2)</f>
        <v>22</v>
      </c>
      <c r="X341" s="1">
        <f>INT(N341*Q341*0.8)</f>
        <v>15</v>
      </c>
      <c r="Y341" s="37">
        <f>VLOOKUP(D341,兵种!B:J,7,0)</f>
        <v>0</v>
      </c>
      <c r="Z341" s="37">
        <f>VLOOKUP(D341,兵种!B:J,8,0)</f>
        <v>0</v>
      </c>
      <c r="AA341" s="37">
        <f>VLOOKUP(D341,兵种!B:J,9,0)</f>
        <v>0</v>
      </c>
      <c r="AB341" s="1">
        <f>SUM(S341,U341,W341)</f>
        <v>180</v>
      </c>
    </row>
    <row r="342" spans="2:28">
      <c r="B342" s="27"/>
      <c r="C342" s="16">
        <v>65</v>
      </c>
      <c r="D342" s="27"/>
      <c r="E342" s="27"/>
      <c r="F342" s="2" t="s">
        <v>67</v>
      </c>
      <c r="G342" s="4" t="str">
        <f>VLOOKUP(D342,兵种!B:F,2,0)</f>
        <v>老百姓</v>
      </c>
      <c r="H342" s="4">
        <f>VLOOKUP(D342,兵种!B:F,3,0)</f>
        <v>0.7</v>
      </c>
      <c r="I342" s="4">
        <f>VLOOKUP(D342,兵种!B:F,4,0)</f>
        <v>0.7</v>
      </c>
      <c r="J342" s="4">
        <f>VLOOKUP(D342,兵种!B:F,5,0)</f>
        <v>0.7</v>
      </c>
      <c r="K342" s="16" t="str">
        <f>VLOOKUP(E342,绝技!B:C,2,0)</f>
        <v>无</v>
      </c>
      <c r="L342" s="32">
        <v>64</v>
      </c>
      <c r="M342" s="32">
        <v>76</v>
      </c>
      <c r="N342" s="32">
        <v>13</v>
      </c>
      <c r="O342" s="35">
        <v>14</v>
      </c>
      <c r="P342" s="1">
        <f>SUM(L342:O342)</f>
        <v>167</v>
      </c>
      <c r="Q342" s="48">
        <v>1</v>
      </c>
      <c r="R342" s="1">
        <f>INT(Q342*(100+L342+M342*2)*H342)</f>
        <v>221</v>
      </c>
      <c r="S342" s="1">
        <f>INT(L342*Q342*1*I342)</f>
        <v>44</v>
      </c>
      <c r="T342" s="1">
        <f>INT(L342*Q342*0.7*J342)</f>
        <v>31</v>
      </c>
      <c r="U342" s="1">
        <f>INT(M342*Q342*1.5)</f>
        <v>114</v>
      </c>
      <c r="V342" s="1">
        <f>INT(M342*Q342*1)</f>
        <v>76</v>
      </c>
      <c r="W342" s="1">
        <f>INT(N342*Q342*1.2)</f>
        <v>15</v>
      </c>
      <c r="X342" s="1">
        <f>INT(N342*Q342*0.8)</f>
        <v>10</v>
      </c>
      <c r="Y342" s="37">
        <f>VLOOKUP(D342,兵种!B:J,7,0)</f>
        <v>0</v>
      </c>
      <c r="Z342" s="37">
        <f>VLOOKUP(D342,兵种!B:J,8,0)</f>
        <v>0</v>
      </c>
      <c r="AA342" s="37">
        <f>VLOOKUP(D342,兵种!B:J,9,0)</f>
        <v>0</v>
      </c>
      <c r="AB342" s="1">
        <f>SUM(S342,U342,W342)</f>
        <v>173</v>
      </c>
    </row>
    <row r="343" spans="2:28">
      <c r="B343" s="27"/>
      <c r="C343" s="16">
        <v>373</v>
      </c>
      <c r="D343" s="27"/>
      <c r="E343" s="27"/>
      <c r="F343" s="2" t="s">
        <v>374</v>
      </c>
      <c r="G343" s="4" t="str">
        <f>VLOOKUP(D343,兵种!B:F,2,0)</f>
        <v>老百姓</v>
      </c>
      <c r="H343" s="4">
        <f>VLOOKUP(D343,兵种!B:F,3,0)</f>
        <v>0.7</v>
      </c>
      <c r="I343" s="4">
        <f>VLOOKUP(D343,兵种!B:F,4,0)</f>
        <v>0.7</v>
      </c>
      <c r="J343" s="4">
        <f>VLOOKUP(D343,兵种!B:F,5,0)</f>
        <v>0.7</v>
      </c>
      <c r="K343" s="16" t="str">
        <f>VLOOKUP(E343,绝技!B:C,2,0)</f>
        <v>无</v>
      </c>
      <c r="L343" s="32">
        <v>64</v>
      </c>
      <c r="M343" s="32">
        <v>70</v>
      </c>
      <c r="N343" s="32">
        <v>65</v>
      </c>
      <c r="O343" s="35">
        <v>26</v>
      </c>
      <c r="P343" s="1">
        <f>SUM(L343:O343)</f>
        <v>225</v>
      </c>
      <c r="Q343" s="48">
        <v>1</v>
      </c>
      <c r="R343" s="1">
        <f>INT(Q343*(100+L343+M343*2)*H343)</f>
        <v>212</v>
      </c>
      <c r="S343" s="1">
        <f>INT(L343*Q343*1*I343)</f>
        <v>44</v>
      </c>
      <c r="T343" s="1">
        <f>INT(L343*Q343*0.7*J343)</f>
        <v>31</v>
      </c>
      <c r="U343" s="1">
        <f>INT(M343*Q343*1.5)</f>
        <v>105</v>
      </c>
      <c r="V343" s="1">
        <f>INT(M343*Q343*1)</f>
        <v>70</v>
      </c>
      <c r="W343" s="1">
        <f>INT(N343*Q343*1.2)</f>
        <v>78</v>
      </c>
      <c r="X343" s="1">
        <f>INT(N343*Q343*0.8)</f>
        <v>52</v>
      </c>
      <c r="Y343" s="37">
        <f>VLOOKUP(D343,兵种!B:J,7,0)</f>
        <v>0</v>
      </c>
      <c r="Z343" s="37">
        <f>VLOOKUP(D343,兵种!B:J,8,0)</f>
        <v>0</v>
      </c>
      <c r="AA343" s="37">
        <f>VLOOKUP(D343,兵种!B:J,9,0)</f>
        <v>0</v>
      </c>
      <c r="AB343" s="1">
        <f>SUM(S343,U343,W343)</f>
        <v>227</v>
      </c>
    </row>
    <row r="344" spans="2:28">
      <c r="B344" s="27"/>
      <c r="C344" s="16">
        <v>138</v>
      </c>
      <c r="D344" s="27"/>
      <c r="E344" s="27"/>
      <c r="F344" s="2" t="s">
        <v>140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64</v>
      </c>
      <c r="M344" s="32">
        <v>69</v>
      </c>
      <c r="N344" s="32">
        <v>38</v>
      </c>
      <c r="O344" s="35">
        <v>41</v>
      </c>
      <c r="P344" s="1">
        <f>SUM(L344:O344)</f>
        <v>212</v>
      </c>
      <c r="Q344" s="48">
        <v>1</v>
      </c>
      <c r="R344" s="1">
        <f>INT(Q344*(100+L344+M344*2)*H344)</f>
        <v>211</v>
      </c>
      <c r="S344" s="1">
        <f>INT(L344*Q344*1*I344)</f>
        <v>44</v>
      </c>
      <c r="T344" s="1">
        <f>INT(L344*Q344*0.7*J344)</f>
        <v>31</v>
      </c>
      <c r="U344" s="1">
        <f>INT(M344*Q344*1.5)</f>
        <v>103</v>
      </c>
      <c r="V344" s="1">
        <f>INT(M344*Q344*1)</f>
        <v>69</v>
      </c>
      <c r="W344" s="1">
        <f>INT(N344*Q344*1.2)</f>
        <v>45</v>
      </c>
      <c r="X344" s="1">
        <f>INT(N344*Q344*0.8)</f>
        <v>30</v>
      </c>
      <c r="Y344" s="37">
        <f>VLOOKUP(D344,兵种!B:J,7,0)</f>
        <v>0</v>
      </c>
      <c r="Z344" s="37">
        <f>VLOOKUP(D344,兵种!B:J,8,0)</f>
        <v>0</v>
      </c>
      <c r="AA344" s="37">
        <f>VLOOKUP(D344,兵种!B:J,9,0)</f>
        <v>0</v>
      </c>
      <c r="AB344" s="1">
        <f>SUM(S344,U344,W344)</f>
        <v>192</v>
      </c>
    </row>
    <row r="345" spans="2:28">
      <c r="B345" s="27"/>
      <c r="C345" s="16">
        <v>114</v>
      </c>
      <c r="D345" s="27"/>
      <c r="E345" s="27"/>
      <c r="F345" s="2" t="s">
        <v>116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32">
        <v>64</v>
      </c>
      <c r="M345" s="32">
        <v>67</v>
      </c>
      <c r="N345" s="32">
        <v>18</v>
      </c>
      <c r="O345" s="35">
        <v>12</v>
      </c>
      <c r="P345" s="1">
        <f>SUM(L345:O345)</f>
        <v>161</v>
      </c>
      <c r="Q345" s="48">
        <v>1</v>
      </c>
      <c r="R345" s="1">
        <f>INT(Q345*(100+L345+M345*2)*H345)</f>
        <v>208</v>
      </c>
      <c r="S345" s="1">
        <f>INT(L345*Q345*1*I345)</f>
        <v>44</v>
      </c>
      <c r="T345" s="1">
        <f>INT(L345*Q345*0.7*J345)</f>
        <v>31</v>
      </c>
      <c r="U345" s="1">
        <f>INT(M345*Q345*1.5)</f>
        <v>100</v>
      </c>
      <c r="V345" s="1">
        <f>INT(M345*Q345*1)</f>
        <v>67</v>
      </c>
      <c r="W345" s="1">
        <f>INT(N345*Q345*1.2)</f>
        <v>21</v>
      </c>
      <c r="X345" s="1">
        <f>INT(N345*Q345*0.8)</f>
        <v>14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</v>
      </c>
      <c r="AB345" s="1">
        <f>SUM(S345,U345,W345)</f>
        <v>165</v>
      </c>
    </row>
    <row r="346" spans="2:28">
      <c r="B346" s="27"/>
      <c r="C346" s="16">
        <v>443</v>
      </c>
      <c r="D346" s="27"/>
      <c r="E346" s="27"/>
      <c r="F346" s="2" t="s">
        <v>443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64</v>
      </c>
      <c r="M346" s="32">
        <v>63</v>
      </c>
      <c r="N346" s="32">
        <v>26</v>
      </c>
      <c r="O346" s="35">
        <v>35</v>
      </c>
      <c r="P346" s="1">
        <f>SUM(L346:O346)</f>
        <v>188</v>
      </c>
      <c r="Q346" s="48">
        <v>1</v>
      </c>
      <c r="R346" s="1">
        <f>INT(Q346*(100+L346+M346*2)*H346)</f>
        <v>203</v>
      </c>
      <c r="S346" s="1">
        <f>INT(L346*Q346*1*I346)</f>
        <v>44</v>
      </c>
      <c r="T346" s="1">
        <f>INT(L346*Q346*0.7*J346)</f>
        <v>31</v>
      </c>
      <c r="U346" s="1">
        <f>INT(M346*Q346*1.5)</f>
        <v>94</v>
      </c>
      <c r="V346" s="1">
        <f>INT(M346*Q346*1)</f>
        <v>63</v>
      </c>
      <c r="W346" s="1">
        <f>INT(N346*Q346*1.2)</f>
        <v>31</v>
      </c>
      <c r="X346" s="1">
        <f>INT(N346*Q346*0.8)</f>
        <v>20</v>
      </c>
      <c r="Y346" s="37">
        <f>VLOOKUP(D346,兵种!B:J,7,0)</f>
        <v>0</v>
      </c>
      <c r="Z346" s="37">
        <f>VLOOKUP(D346,兵种!B:J,8,0)</f>
        <v>0</v>
      </c>
      <c r="AA346" s="37">
        <f>VLOOKUP(D346,兵种!B:J,9,0)</f>
        <v>0</v>
      </c>
      <c r="AB346" s="1">
        <f>SUM(S346,U346,W346)</f>
        <v>169</v>
      </c>
    </row>
    <row r="347" spans="2:28">
      <c r="B347" s="27"/>
      <c r="C347" s="16">
        <v>117</v>
      </c>
      <c r="D347" s="27"/>
      <c r="E347" s="27"/>
      <c r="F347" s="2" t="s">
        <v>119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63</v>
      </c>
      <c r="M347" s="32">
        <v>76</v>
      </c>
      <c r="N347" s="32">
        <v>25</v>
      </c>
      <c r="O347" s="35">
        <v>16</v>
      </c>
      <c r="P347" s="1">
        <f>SUM(L347:O347)</f>
        <v>180</v>
      </c>
      <c r="Q347" s="48">
        <v>1</v>
      </c>
      <c r="R347" s="1">
        <f>INT(Q347*(100+L347+M347*2)*H347)</f>
        <v>220</v>
      </c>
      <c r="S347" s="1">
        <f>INT(L347*Q347*1*I347)</f>
        <v>44</v>
      </c>
      <c r="T347" s="1">
        <f>INT(L347*Q347*0.7*J347)</f>
        <v>30</v>
      </c>
      <c r="U347" s="1">
        <f>INT(M347*Q347*1.5)</f>
        <v>114</v>
      </c>
      <c r="V347" s="1">
        <f>INT(M347*Q347*1)</f>
        <v>76</v>
      </c>
      <c r="W347" s="1">
        <f>INT(N347*Q347*1.2)</f>
        <v>30</v>
      </c>
      <c r="X347" s="1">
        <f>INT(N347*Q347*0.8)</f>
        <v>20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>SUM(S347,U347,W347)</f>
        <v>188</v>
      </c>
    </row>
    <row r="348" spans="2:28">
      <c r="B348" s="27"/>
      <c r="C348" s="16">
        <v>274</v>
      </c>
      <c r="D348" s="27"/>
      <c r="E348" s="27"/>
      <c r="F348" s="2" t="s">
        <v>276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63</v>
      </c>
      <c r="M348" s="32">
        <v>73</v>
      </c>
      <c r="N348" s="32">
        <v>62</v>
      </c>
      <c r="O348" s="35">
        <v>41</v>
      </c>
      <c r="P348" s="1">
        <f>SUM(L348:O348)</f>
        <v>239</v>
      </c>
      <c r="Q348" s="48">
        <v>1</v>
      </c>
      <c r="R348" s="1">
        <f>INT(Q348*(100+L348+M348*2)*H348)</f>
        <v>216</v>
      </c>
      <c r="S348" s="1">
        <f>INT(L348*Q348*1*I348)</f>
        <v>44</v>
      </c>
      <c r="T348" s="1">
        <f>INT(L348*Q348*0.7*J348)</f>
        <v>30</v>
      </c>
      <c r="U348" s="1">
        <f>INT(M348*Q348*1.5)</f>
        <v>109</v>
      </c>
      <c r="V348" s="1">
        <f>INT(M348*Q348*1)</f>
        <v>73</v>
      </c>
      <c r="W348" s="1">
        <f>INT(N348*Q348*1.2)</f>
        <v>74</v>
      </c>
      <c r="X348" s="1">
        <f>INT(N348*Q348*0.8)</f>
        <v>49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>SUM(S348,U348,W348)</f>
        <v>227</v>
      </c>
    </row>
    <row r="349" spans="2:28">
      <c r="B349" s="27"/>
      <c r="C349" s="16">
        <v>79</v>
      </c>
      <c r="D349" s="27"/>
      <c r="E349" s="27"/>
      <c r="F349" s="2" t="s">
        <v>81</v>
      </c>
      <c r="G349" s="4" t="str">
        <f>VLOOKUP(D349,兵种!B:F,2,0)</f>
        <v>老百姓</v>
      </c>
      <c r="H349" s="4">
        <f>VLOOKUP(D349,兵种!B:F,3,0)</f>
        <v>0.7</v>
      </c>
      <c r="I349" s="4">
        <f>VLOOKUP(D349,兵种!B:F,4,0)</f>
        <v>0.7</v>
      </c>
      <c r="J349" s="4">
        <f>VLOOKUP(D349,兵种!B:F,5,0)</f>
        <v>0.7</v>
      </c>
      <c r="K349" s="16" t="str">
        <f>VLOOKUP(E349,绝技!B:C,2,0)</f>
        <v>无</v>
      </c>
      <c r="L349" s="32">
        <v>63</v>
      </c>
      <c r="M349" s="32">
        <v>72</v>
      </c>
      <c r="N349" s="32">
        <v>52</v>
      </c>
      <c r="O349" s="35">
        <v>45</v>
      </c>
      <c r="P349" s="1">
        <f>SUM(L349:O349)</f>
        <v>232</v>
      </c>
      <c r="Q349" s="48">
        <v>1</v>
      </c>
      <c r="R349" s="1">
        <f>INT(Q349*(100+L349+M349*2)*H349)</f>
        <v>214</v>
      </c>
      <c r="S349" s="1">
        <f>INT(L349*Q349*1*I349)</f>
        <v>44</v>
      </c>
      <c r="T349" s="1">
        <f>INT(L349*Q349*0.7*J349)</f>
        <v>30</v>
      </c>
      <c r="U349" s="1">
        <f>INT(M349*Q349*1.5)</f>
        <v>108</v>
      </c>
      <c r="V349" s="1">
        <f>INT(M349*Q349*1)</f>
        <v>72</v>
      </c>
      <c r="W349" s="1">
        <f>INT(N349*Q349*1.2)</f>
        <v>62</v>
      </c>
      <c r="X349" s="1">
        <f>INT(N349*Q349*0.8)</f>
        <v>41</v>
      </c>
      <c r="Y349" s="37">
        <f>VLOOKUP(D349,兵种!B:J,7,0)</f>
        <v>0</v>
      </c>
      <c r="Z349" s="37">
        <f>VLOOKUP(D349,兵种!B:J,8,0)</f>
        <v>0</v>
      </c>
      <c r="AA349" s="37">
        <f>VLOOKUP(D349,兵种!B:J,9,0)</f>
        <v>0</v>
      </c>
      <c r="AB349" s="1">
        <f>SUM(S349,U349,W349)</f>
        <v>214</v>
      </c>
    </row>
    <row r="350" spans="2:28">
      <c r="B350" s="27"/>
      <c r="C350" s="16">
        <v>17</v>
      </c>
      <c r="D350" s="27"/>
      <c r="E350" s="27"/>
      <c r="F350" s="2" t="s">
        <v>19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63</v>
      </c>
      <c r="M350" s="32">
        <v>71</v>
      </c>
      <c r="N350" s="32">
        <v>42</v>
      </c>
      <c r="O350" s="35">
        <v>38</v>
      </c>
      <c r="P350" s="1">
        <f>SUM(L350:O350)</f>
        <v>214</v>
      </c>
      <c r="Q350" s="48">
        <v>1</v>
      </c>
      <c r="R350" s="1">
        <f>INT(Q350*(100+L350+M350*2)*H350)</f>
        <v>213</v>
      </c>
      <c r="S350" s="1">
        <f>INT(L350*Q350*1*I350)</f>
        <v>44</v>
      </c>
      <c r="T350" s="1">
        <f>INT(L350*Q350*0.7*J350)</f>
        <v>30</v>
      </c>
      <c r="U350" s="1">
        <f>INT(M350*Q350*1.5)</f>
        <v>106</v>
      </c>
      <c r="V350" s="1">
        <f>INT(M350*Q350*1)</f>
        <v>71</v>
      </c>
      <c r="W350" s="1">
        <f>INT(N350*Q350*1.2)</f>
        <v>50</v>
      </c>
      <c r="X350" s="1">
        <f>INT(N350*Q350*0.8)</f>
        <v>33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>SUM(S350,U350,W350)</f>
        <v>200</v>
      </c>
    </row>
    <row r="351" spans="2:28">
      <c r="B351" s="27"/>
      <c r="C351" s="16">
        <v>309</v>
      </c>
      <c r="D351" s="27"/>
      <c r="E351" s="27"/>
      <c r="F351" s="2" t="s">
        <v>311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63</v>
      </c>
      <c r="M351" s="32">
        <v>71</v>
      </c>
      <c r="N351" s="32">
        <v>38</v>
      </c>
      <c r="O351" s="35">
        <v>7</v>
      </c>
      <c r="P351" s="1">
        <f>SUM(L351:O351)</f>
        <v>179</v>
      </c>
      <c r="Q351" s="48">
        <v>1</v>
      </c>
      <c r="R351" s="1">
        <f>INT(Q351*(100+L351+M351*2)*H351)</f>
        <v>213</v>
      </c>
      <c r="S351" s="1">
        <f>INT(L351*Q351*1*I351)</f>
        <v>44</v>
      </c>
      <c r="T351" s="1">
        <f>INT(L351*Q351*0.7*J351)</f>
        <v>30</v>
      </c>
      <c r="U351" s="1">
        <f>INT(M351*Q351*1.5)</f>
        <v>106</v>
      </c>
      <c r="V351" s="1">
        <f>INT(M351*Q351*1)</f>
        <v>71</v>
      </c>
      <c r="W351" s="1">
        <f>INT(N351*Q351*1.2)</f>
        <v>45</v>
      </c>
      <c r="X351" s="1">
        <f>INT(N351*Q351*0.8)</f>
        <v>30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>SUM(S351,U351,W351)</f>
        <v>195</v>
      </c>
    </row>
    <row r="352" spans="2:28">
      <c r="B352" s="27"/>
      <c r="C352" s="16">
        <v>417</v>
      </c>
      <c r="D352" s="27"/>
      <c r="E352" s="27"/>
      <c r="F352" s="2" t="s">
        <v>418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63</v>
      </c>
      <c r="M352" s="32">
        <v>68</v>
      </c>
      <c r="N352" s="32">
        <v>66</v>
      </c>
      <c r="O352" s="35">
        <v>59</v>
      </c>
      <c r="P352" s="1">
        <f>SUM(L352:O352)</f>
        <v>256</v>
      </c>
      <c r="Q352" s="48">
        <v>1</v>
      </c>
      <c r="R352" s="1">
        <f>INT(Q352*(100+L352+M352*2)*H352)</f>
        <v>209</v>
      </c>
      <c r="S352" s="1">
        <f>INT(L352*Q352*1*I352)</f>
        <v>44</v>
      </c>
      <c r="T352" s="1">
        <f>INT(L352*Q352*0.7*J352)</f>
        <v>30</v>
      </c>
      <c r="U352" s="1">
        <f>INT(M352*Q352*1.5)</f>
        <v>102</v>
      </c>
      <c r="V352" s="1">
        <f>INT(M352*Q352*1)</f>
        <v>68</v>
      </c>
      <c r="W352" s="1">
        <f>INT(N352*Q352*1.2)</f>
        <v>79</v>
      </c>
      <c r="X352" s="1">
        <f>INT(N352*Q352*0.8)</f>
        <v>52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>SUM(S352,U352,W352)</f>
        <v>225</v>
      </c>
    </row>
    <row r="353" spans="2:28">
      <c r="B353" s="27"/>
      <c r="C353" s="16">
        <v>181</v>
      </c>
      <c r="D353" s="27"/>
      <c r="E353" s="27"/>
      <c r="F353" s="2" t="s">
        <v>183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63</v>
      </c>
      <c r="M353" s="32">
        <v>68</v>
      </c>
      <c r="N353" s="32">
        <v>54</v>
      </c>
      <c r="O353" s="35">
        <v>63</v>
      </c>
      <c r="P353" s="1">
        <f>SUM(L353:O353)</f>
        <v>248</v>
      </c>
      <c r="Q353" s="48">
        <v>1</v>
      </c>
      <c r="R353" s="1">
        <f>INT(Q353*(100+L353+M353*2)*H353)</f>
        <v>209</v>
      </c>
      <c r="S353" s="1">
        <f>INT(L353*Q353*1*I353)</f>
        <v>44</v>
      </c>
      <c r="T353" s="1">
        <f>INT(L353*Q353*0.7*J353)</f>
        <v>30</v>
      </c>
      <c r="U353" s="1">
        <f>INT(M353*Q353*1.5)</f>
        <v>102</v>
      </c>
      <c r="V353" s="1">
        <f>INT(M353*Q353*1)</f>
        <v>68</v>
      </c>
      <c r="W353" s="1">
        <f>INT(N353*Q353*1.2)</f>
        <v>64</v>
      </c>
      <c r="X353" s="1">
        <f>INT(N353*Q353*0.8)</f>
        <v>43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>SUM(S353,U353,W353)</f>
        <v>210</v>
      </c>
    </row>
    <row r="354" spans="2:28">
      <c r="B354" s="27"/>
      <c r="C354" s="16">
        <v>174</v>
      </c>
      <c r="D354" s="27"/>
      <c r="E354" s="27"/>
      <c r="F354" s="2" t="s">
        <v>176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63</v>
      </c>
      <c r="M354" s="32">
        <v>66</v>
      </c>
      <c r="N354" s="32">
        <v>34</v>
      </c>
      <c r="O354" s="35">
        <v>55</v>
      </c>
      <c r="P354" s="1">
        <f>SUM(L354:O354)</f>
        <v>218</v>
      </c>
      <c r="Q354" s="48">
        <v>1</v>
      </c>
      <c r="R354" s="1">
        <f>INT(Q354*(100+L354+M354*2)*H354)</f>
        <v>206</v>
      </c>
      <c r="S354" s="1">
        <f>INT(L354*Q354*1*I354)</f>
        <v>44</v>
      </c>
      <c r="T354" s="1">
        <f>INT(L354*Q354*0.7*J354)</f>
        <v>30</v>
      </c>
      <c r="U354" s="1">
        <f>INT(M354*Q354*1.5)</f>
        <v>99</v>
      </c>
      <c r="V354" s="1">
        <f>INT(M354*Q354*1)</f>
        <v>66</v>
      </c>
      <c r="W354" s="1">
        <f>INT(N354*Q354*1.2)</f>
        <v>40</v>
      </c>
      <c r="X354" s="1">
        <f>INT(N354*Q354*0.8)</f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>SUM(S354,U354,W354)</f>
        <v>183</v>
      </c>
    </row>
    <row r="355" spans="2:28">
      <c r="B355" s="27"/>
      <c r="C355" s="16">
        <v>103</v>
      </c>
      <c r="D355" s="27"/>
      <c r="E355" s="27"/>
      <c r="F355" s="2" t="s">
        <v>105</v>
      </c>
      <c r="G355" s="4" t="str">
        <f>VLOOKUP(D355,兵种!B:F,2,0)</f>
        <v>老百姓</v>
      </c>
      <c r="H355" s="4">
        <f>VLOOKUP(D355,兵种!B:F,3,0)</f>
        <v>0.7</v>
      </c>
      <c r="I355" s="4">
        <f>VLOOKUP(D355,兵种!B:F,4,0)</f>
        <v>0.7</v>
      </c>
      <c r="J355" s="4">
        <f>VLOOKUP(D355,兵种!B:F,5,0)</f>
        <v>0.7</v>
      </c>
      <c r="K355" s="16" t="str">
        <f>VLOOKUP(E355,绝技!B:C,2,0)</f>
        <v>无</v>
      </c>
      <c r="L355" s="32">
        <v>63</v>
      </c>
      <c r="M355" s="32">
        <v>60</v>
      </c>
      <c r="N355" s="32">
        <v>69</v>
      </c>
      <c r="O355" s="35">
        <v>70</v>
      </c>
      <c r="P355" s="1">
        <f>SUM(L355:O355)</f>
        <v>262</v>
      </c>
      <c r="Q355" s="48">
        <v>1</v>
      </c>
      <c r="R355" s="1">
        <f>INT(Q355*(100+L355+M355*2)*H355)</f>
        <v>198</v>
      </c>
      <c r="S355" s="1">
        <f>INT(L355*Q355*1*I355)</f>
        <v>44</v>
      </c>
      <c r="T355" s="1">
        <f>INT(L355*Q355*0.7*J355)</f>
        <v>30</v>
      </c>
      <c r="U355" s="1">
        <f>INT(M355*Q355*1.5)</f>
        <v>90</v>
      </c>
      <c r="V355" s="1">
        <f>INT(M355*Q355*1)</f>
        <v>60</v>
      </c>
      <c r="W355" s="1">
        <f>INT(N355*Q355*1.2)</f>
        <v>82</v>
      </c>
      <c r="X355" s="1">
        <f>INT(N355*Q355*0.8)</f>
        <v>55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</v>
      </c>
      <c r="AB355" s="1">
        <f>SUM(S355,U355,W355)</f>
        <v>216</v>
      </c>
    </row>
    <row r="356" spans="2:28">
      <c r="B356" s="27"/>
      <c r="C356" s="16">
        <v>115</v>
      </c>
      <c r="D356" s="27"/>
      <c r="E356" s="27"/>
      <c r="F356" s="2" t="s">
        <v>117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63</v>
      </c>
      <c r="M356" s="32">
        <v>60</v>
      </c>
      <c r="N356" s="32">
        <v>61</v>
      </c>
      <c r="O356" s="35">
        <v>63</v>
      </c>
      <c r="P356" s="1">
        <f>SUM(L356:O356)</f>
        <v>247</v>
      </c>
      <c r="Q356" s="48">
        <v>1</v>
      </c>
      <c r="R356" s="1">
        <f>INT(Q356*(100+L356+M356*2)*H356)</f>
        <v>198</v>
      </c>
      <c r="S356" s="1">
        <f>INT(L356*Q356*1*I356)</f>
        <v>44</v>
      </c>
      <c r="T356" s="1">
        <f>INT(L356*Q356*0.7*J356)</f>
        <v>30</v>
      </c>
      <c r="U356" s="1">
        <f>INT(M356*Q356*1.5)</f>
        <v>90</v>
      </c>
      <c r="V356" s="1">
        <f>INT(M356*Q356*1)</f>
        <v>60</v>
      </c>
      <c r="W356" s="1">
        <f>INT(N356*Q356*1.2)</f>
        <v>73</v>
      </c>
      <c r="X356" s="1">
        <f>INT(N356*Q356*0.8)</f>
        <v>48</v>
      </c>
      <c r="Y356" s="37">
        <f>VLOOKUP(D356,兵种!B:J,7,0)</f>
        <v>0</v>
      </c>
      <c r="Z356" s="37">
        <f>VLOOKUP(D356,兵种!B:J,8,0)</f>
        <v>0</v>
      </c>
      <c r="AA356" s="37">
        <f>VLOOKUP(D356,兵种!B:J,9,0)</f>
        <v>0</v>
      </c>
      <c r="AB356" s="1">
        <f>SUM(S356,U356,W356)</f>
        <v>207</v>
      </c>
    </row>
    <row r="357" spans="2:28">
      <c r="B357" s="27"/>
      <c r="C357" s="16">
        <v>135</v>
      </c>
      <c r="D357" s="27"/>
      <c r="E357" s="27"/>
      <c r="F357" s="2" t="s">
        <v>137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63</v>
      </c>
      <c r="M357" s="32">
        <v>52</v>
      </c>
      <c r="N357" s="32">
        <v>41</v>
      </c>
      <c r="O357" s="35">
        <v>40</v>
      </c>
      <c r="P357" s="1">
        <f>SUM(L357:O357)</f>
        <v>196</v>
      </c>
      <c r="Q357" s="48">
        <v>1</v>
      </c>
      <c r="R357" s="1">
        <f>INT(Q357*(100+L357+M357*2)*H357)</f>
        <v>186</v>
      </c>
      <c r="S357" s="1">
        <f>INT(L357*Q357*1*I357)</f>
        <v>44</v>
      </c>
      <c r="T357" s="1">
        <f>INT(L357*Q357*0.7*J357)</f>
        <v>30</v>
      </c>
      <c r="U357" s="1">
        <f>INT(M357*Q357*1.5)</f>
        <v>78</v>
      </c>
      <c r="V357" s="1">
        <f>INT(M357*Q357*1)</f>
        <v>52</v>
      </c>
      <c r="W357" s="1">
        <f>INT(N357*Q357*1.2)</f>
        <v>49</v>
      </c>
      <c r="X357" s="1">
        <f>INT(N357*Q357*0.8)</f>
        <v>32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>SUM(S357,U357,W357)</f>
        <v>171</v>
      </c>
    </row>
    <row r="358" spans="2:28">
      <c r="B358" s="27"/>
      <c r="C358" s="16">
        <v>623</v>
      </c>
      <c r="D358" s="27"/>
      <c r="E358" s="27"/>
      <c r="F358" s="2" t="s">
        <v>621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63</v>
      </c>
      <c r="M358" s="32">
        <v>46</v>
      </c>
      <c r="N358" s="32">
        <v>41</v>
      </c>
      <c r="O358" s="35">
        <v>50</v>
      </c>
      <c r="P358" s="1">
        <f>SUM(L358:O358)</f>
        <v>200</v>
      </c>
      <c r="Q358" s="48">
        <v>1</v>
      </c>
      <c r="R358" s="1">
        <f>INT(Q358*(100+L358+M358*2)*H358)</f>
        <v>178</v>
      </c>
      <c r="S358" s="1">
        <f>INT(L358*Q358*1*I358)</f>
        <v>44</v>
      </c>
      <c r="T358" s="1">
        <f>INT(L358*Q358*0.7*J358)</f>
        <v>30</v>
      </c>
      <c r="U358" s="1">
        <f>INT(M358*Q358*1.5)</f>
        <v>69</v>
      </c>
      <c r="V358" s="1">
        <f>INT(M358*Q358*1)</f>
        <v>46</v>
      </c>
      <c r="W358" s="1">
        <f>INT(N358*Q358*1.2)</f>
        <v>49</v>
      </c>
      <c r="X358" s="1">
        <f>INT(N358*Q358*0.8)</f>
        <v>32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>SUM(S358,U358,W358)</f>
        <v>162</v>
      </c>
    </row>
    <row r="359" spans="2:28">
      <c r="B359" s="27"/>
      <c r="C359" s="16">
        <v>567</v>
      </c>
      <c r="D359" s="27"/>
      <c r="E359" s="27"/>
      <c r="F359" s="2" t="s">
        <v>566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63</v>
      </c>
      <c r="M359" s="32">
        <v>39</v>
      </c>
      <c r="N359" s="32">
        <v>59</v>
      </c>
      <c r="O359" s="35">
        <v>78</v>
      </c>
      <c r="P359" s="1">
        <f>SUM(L359:O359)</f>
        <v>239</v>
      </c>
      <c r="Q359" s="48">
        <v>1</v>
      </c>
      <c r="R359" s="1">
        <f>INT(Q359*(100+L359+M359*2)*H359)</f>
        <v>168</v>
      </c>
      <c r="S359" s="1">
        <f>INT(L359*Q359*1*I359)</f>
        <v>44</v>
      </c>
      <c r="T359" s="1">
        <f>INT(L359*Q359*0.7*J359)</f>
        <v>30</v>
      </c>
      <c r="U359" s="1">
        <f>INT(M359*Q359*1.5)</f>
        <v>58</v>
      </c>
      <c r="V359" s="1">
        <f>INT(M359*Q359*1)</f>
        <v>39</v>
      </c>
      <c r="W359" s="1">
        <f>INT(N359*Q359*1.2)</f>
        <v>70</v>
      </c>
      <c r="X359" s="1">
        <f>INT(N359*Q359*0.8)</f>
        <v>47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>SUM(S359,U359,W359)</f>
        <v>172</v>
      </c>
    </row>
    <row r="360" spans="2:28">
      <c r="B360" s="27"/>
      <c r="C360" s="16">
        <v>241</v>
      </c>
      <c r="D360" s="27">
        <v>1</v>
      </c>
      <c r="E360" s="27"/>
      <c r="F360" s="2" t="s">
        <v>243</v>
      </c>
      <c r="G360" s="4" t="str">
        <f>VLOOKUP(D360,兵种!B:F,2,0)</f>
        <v>近卫军</v>
      </c>
      <c r="H360" s="4">
        <f>VLOOKUP(D360,兵种!B:F,3,0)</f>
        <v>1.1000000000000001</v>
      </c>
      <c r="I360" s="4">
        <f>VLOOKUP(D360,兵种!B:F,4,0)</f>
        <v>0.9</v>
      </c>
      <c r="J360" s="4">
        <f>VLOOKUP(D360,兵种!B:F,5,0)</f>
        <v>1.1000000000000001</v>
      </c>
      <c r="K360" s="16" t="str">
        <f>VLOOKUP(E360,绝技!B:C,2,0)</f>
        <v>无</v>
      </c>
      <c r="L360" s="32">
        <v>62</v>
      </c>
      <c r="M360" s="32">
        <v>84</v>
      </c>
      <c r="N360" s="32">
        <v>42</v>
      </c>
      <c r="O360" s="35">
        <v>33</v>
      </c>
      <c r="P360" s="1">
        <f>SUM(L360:O360)</f>
        <v>221</v>
      </c>
      <c r="Q360" s="48">
        <v>1</v>
      </c>
      <c r="R360" s="1">
        <f>INT(Q360*(100+L360+M360*2)*H360)</f>
        <v>363</v>
      </c>
      <c r="S360" s="1">
        <f>INT(L360*Q360*1*I360)</f>
        <v>55</v>
      </c>
      <c r="T360" s="1">
        <f>INT(L360*Q360*0.7*J360)</f>
        <v>47</v>
      </c>
      <c r="U360" s="1">
        <f>INT(M360*Q360*1.5)</f>
        <v>126</v>
      </c>
      <c r="V360" s="1">
        <f>INT(M360*Q360*1)</f>
        <v>84</v>
      </c>
      <c r="W360" s="1">
        <f>INT(N360*Q360*1.2)</f>
        <v>50</v>
      </c>
      <c r="X360" s="1">
        <f>INT(N360*Q360*0.8)</f>
        <v>33</v>
      </c>
      <c r="Y360" s="37">
        <f>VLOOKUP(D360,兵种!B:J,7,0)</f>
        <v>0</v>
      </c>
      <c r="Z360" s="37">
        <f>VLOOKUP(D360,兵种!B:J,8,0)</f>
        <v>0.2</v>
      </c>
      <c r="AA360" s="37">
        <f>VLOOKUP(D360,兵种!B:J,9,0)</f>
        <v>0</v>
      </c>
      <c r="AB360" s="1">
        <f>SUM(S360,U360,W360)</f>
        <v>231</v>
      </c>
    </row>
    <row r="361" spans="2:28">
      <c r="B361" s="27"/>
      <c r="C361" s="16">
        <v>212</v>
      </c>
      <c r="D361" s="27">
        <v>4</v>
      </c>
      <c r="E361" s="27"/>
      <c r="F361" s="2" t="s">
        <v>214</v>
      </c>
      <c r="G361" s="4" t="str">
        <f>VLOOKUP(D361,兵种!B:F,2,0)</f>
        <v>弓弩手</v>
      </c>
      <c r="H361" s="4">
        <f>VLOOKUP(D361,兵种!B:F,3,0)</f>
        <v>0.9</v>
      </c>
      <c r="I361" s="4">
        <f>VLOOKUP(D361,兵种!B:F,4,0)</f>
        <v>1</v>
      </c>
      <c r="J361" s="4">
        <f>VLOOKUP(D361,兵种!B:F,5,0)</f>
        <v>1</v>
      </c>
      <c r="K361" s="16" t="str">
        <f>VLOOKUP(E361,绝技!B:C,2,0)</f>
        <v>无</v>
      </c>
      <c r="L361" s="32">
        <v>62</v>
      </c>
      <c r="M361" s="32">
        <v>80</v>
      </c>
      <c r="N361" s="32">
        <v>35</v>
      </c>
      <c r="O361" s="35">
        <v>36</v>
      </c>
      <c r="P361" s="1">
        <f>SUM(L361:O361)</f>
        <v>213</v>
      </c>
      <c r="Q361" s="48">
        <v>1</v>
      </c>
      <c r="R361" s="1">
        <f>INT(Q361*(100+L361+M361*2)*H361)</f>
        <v>289</v>
      </c>
      <c r="S361" s="1">
        <f>INT(L361*Q361*1*I361)</f>
        <v>62</v>
      </c>
      <c r="T361" s="1">
        <f>INT(L361*Q361*0.7*J361)</f>
        <v>43</v>
      </c>
      <c r="U361" s="1">
        <f>INT(M361*Q361*1.5)</f>
        <v>120</v>
      </c>
      <c r="V361" s="1">
        <f>INT(M361*Q361*1)</f>
        <v>80</v>
      </c>
      <c r="W361" s="1">
        <f>INT(N361*Q361*1.2)</f>
        <v>42</v>
      </c>
      <c r="X361" s="1">
        <f>INT(N361*Q361*0.8)</f>
        <v>28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0.2</v>
      </c>
      <c r="AB361" s="1">
        <f>SUM(S361,U361,W361)</f>
        <v>224</v>
      </c>
    </row>
    <row r="362" spans="2:28">
      <c r="B362" s="27"/>
      <c r="C362" s="16">
        <v>51</v>
      </c>
      <c r="D362" s="27">
        <v>1</v>
      </c>
      <c r="E362" s="27"/>
      <c r="F362" s="2" t="s">
        <v>53</v>
      </c>
      <c r="G362" s="4" t="str">
        <f>VLOOKUP(D362,兵种!B:F,2,0)</f>
        <v>近卫军</v>
      </c>
      <c r="H362" s="4">
        <f>VLOOKUP(D362,兵种!B:F,3,0)</f>
        <v>1.1000000000000001</v>
      </c>
      <c r="I362" s="4">
        <f>VLOOKUP(D362,兵种!B:F,4,0)</f>
        <v>0.9</v>
      </c>
      <c r="J362" s="4">
        <f>VLOOKUP(D362,兵种!B:F,5,0)</f>
        <v>1.1000000000000001</v>
      </c>
      <c r="K362" s="16" t="str">
        <f>VLOOKUP(E362,绝技!B:C,2,0)</f>
        <v>无</v>
      </c>
      <c r="L362" s="32">
        <v>62</v>
      </c>
      <c r="M362" s="32">
        <v>36</v>
      </c>
      <c r="N362" s="32">
        <v>73</v>
      </c>
      <c r="O362" s="35">
        <v>86</v>
      </c>
      <c r="P362" s="1">
        <f>SUM(L362:O362)</f>
        <v>257</v>
      </c>
      <c r="Q362" s="48">
        <v>1</v>
      </c>
      <c r="R362" s="1">
        <f>INT(Q362*(100+L362+M362*2)*H362)</f>
        <v>257</v>
      </c>
      <c r="S362" s="1">
        <f>INT(L362*Q362*1*I362)</f>
        <v>55</v>
      </c>
      <c r="T362" s="1">
        <f>INT(L362*Q362*0.7*J362)</f>
        <v>47</v>
      </c>
      <c r="U362" s="1">
        <f>INT(M362*Q362*1.5)</f>
        <v>54</v>
      </c>
      <c r="V362" s="1">
        <f>INT(M362*Q362*1)</f>
        <v>36</v>
      </c>
      <c r="W362" s="1">
        <f>INT(N362*Q362*1.2)</f>
        <v>87</v>
      </c>
      <c r="X362" s="1">
        <f>INT(N362*Q362*0.8)</f>
        <v>58</v>
      </c>
      <c r="Y362" s="37">
        <f>VLOOKUP(D362,兵种!B:J,7,0)</f>
        <v>0</v>
      </c>
      <c r="Z362" s="37">
        <f>VLOOKUP(D362,兵种!B:J,8,0)</f>
        <v>0.2</v>
      </c>
      <c r="AA362" s="37">
        <f>VLOOKUP(D362,兵种!B:J,9,0)</f>
        <v>0</v>
      </c>
      <c r="AB362" s="1">
        <f>SUM(S362,U362,W362)</f>
        <v>196</v>
      </c>
    </row>
    <row r="363" spans="2:28">
      <c r="B363" s="27"/>
      <c r="C363" s="16">
        <v>572</v>
      </c>
      <c r="D363" s="27"/>
      <c r="E363" s="27"/>
      <c r="F363" s="2" t="s">
        <v>571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62</v>
      </c>
      <c r="M363" s="32">
        <v>79</v>
      </c>
      <c r="N363" s="32">
        <v>24</v>
      </c>
      <c r="O363" s="35">
        <v>23</v>
      </c>
      <c r="P363" s="1">
        <f>SUM(L363:O363)</f>
        <v>188</v>
      </c>
      <c r="Q363" s="48">
        <v>1</v>
      </c>
      <c r="R363" s="1">
        <f>INT(Q363*(100+L363+M363*2)*H363)</f>
        <v>224</v>
      </c>
      <c r="S363" s="1">
        <f>INT(L363*Q363*1*I363)</f>
        <v>43</v>
      </c>
      <c r="T363" s="1">
        <f>INT(L363*Q363*0.7*J363)</f>
        <v>30</v>
      </c>
      <c r="U363" s="1">
        <f>INT(M363*Q363*1.5)</f>
        <v>118</v>
      </c>
      <c r="V363" s="1">
        <f>INT(M363*Q363*1)</f>
        <v>79</v>
      </c>
      <c r="W363" s="1">
        <f>INT(N363*Q363*1.2)</f>
        <v>28</v>
      </c>
      <c r="X363" s="1">
        <f>INT(N363*Q363*0.8)</f>
        <v>19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>SUM(S363,U363,W363)</f>
        <v>189</v>
      </c>
    </row>
    <row r="364" spans="2:28">
      <c r="B364" s="27"/>
      <c r="C364" s="16">
        <v>444</v>
      </c>
      <c r="D364" s="27"/>
      <c r="E364" s="27"/>
      <c r="F364" s="2" t="s">
        <v>444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62</v>
      </c>
      <c r="M364" s="32">
        <v>72</v>
      </c>
      <c r="N364" s="32">
        <v>45</v>
      </c>
      <c r="O364" s="35">
        <v>27</v>
      </c>
      <c r="P364" s="1">
        <f>SUM(L364:O364)</f>
        <v>206</v>
      </c>
      <c r="Q364" s="48">
        <v>1</v>
      </c>
      <c r="R364" s="1">
        <f>INT(Q364*(100+L364+M364*2)*H364)</f>
        <v>214</v>
      </c>
      <c r="S364" s="1">
        <f>INT(L364*Q364*1*I364)</f>
        <v>43</v>
      </c>
      <c r="T364" s="1">
        <f>INT(L364*Q364*0.7*J364)</f>
        <v>30</v>
      </c>
      <c r="U364" s="1">
        <f>INT(M364*Q364*1.5)</f>
        <v>108</v>
      </c>
      <c r="V364" s="1">
        <f>INT(M364*Q364*1)</f>
        <v>72</v>
      </c>
      <c r="W364" s="1">
        <f>INT(N364*Q364*1.2)</f>
        <v>54</v>
      </c>
      <c r="X364" s="1">
        <f>INT(N364*Q364*0.8)</f>
        <v>36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>SUM(S364,U364,W364)</f>
        <v>205</v>
      </c>
    </row>
    <row r="365" spans="2:28">
      <c r="B365" s="27"/>
      <c r="C365" s="16">
        <v>380</v>
      </c>
      <c r="D365" s="27">
        <v>5</v>
      </c>
      <c r="E365" s="27"/>
      <c r="F365" s="2" t="s">
        <v>381</v>
      </c>
      <c r="G365" s="4" t="str">
        <f>VLOOKUP(D365,兵种!B:F,2,0)</f>
        <v>霹雳车</v>
      </c>
      <c r="H365" s="4">
        <f>VLOOKUP(D365,兵种!B:F,3,0)</f>
        <v>0.9</v>
      </c>
      <c r="I365" s="4">
        <f>VLOOKUP(D365,兵种!B:F,4,0)</f>
        <v>1</v>
      </c>
      <c r="J365" s="4">
        <f>VLOOKUP(D365,兵种!B:F,5,0)</f>
        <v>0.8</v>
      </c>
      <c r="K365" s="16" t="str">
        <f>VLOOKUP(E365,绝技!B:C,2,0)</f>
        <v>无</v>
      </c>
      <c r="L365" s="32">
        <v>62</v>
      </c>
      <c r="M365" s="32">
        <v>37</v>
      </c>
      <c r="N365" s="32">
        <v>79</v>
      </c>
      <c r="O365" s="35">
        <v>80</v>
      </c>
      <c r="P365" s="1">
        <f>SUM(L365:O365)</f>
        <v>258</v>
      </c>
      <c r="Q365" s="48">
        <v>1</v>
      </c>
      <c r="R365" s="1">
        <f>INT(Q365*(100+L365+M365*2)*H365)</f>
        <v>212</v>
      </c>
      <c r="S365" s="1">
        <f>INT(L365*Q365*1*I365)</f>
        <v>62</v>
      </c>
      <c r="T365" s="1">
        <f>INT(L365*Q365*0.7*J365)</f>
        <v>34</v>
      </c>
      <c r="U365" s="1">
        <f>INT(M365*Q365*1.5)</f>
        <v>55</v>
      </c>
      <c r="V365" s="1">
        <f>INT(M365*Q365*1)</f>
        <v>37</v>
      </c>
      <c r="W365" s="1">
        <f>INT(N365*Q365*1.2)</f>
        <v>94</v>
      </c>
      <c r="X365" s="1">
        <f>INT(N365*Q365*0.8)</f>
        <v>63</v>
      </c>
      <c r="Y365" s="37">
        <f>VLOOKUP(D365,兵种!B:J,7,0)</f>
        <v>0.15</v>
      </c>
      <c r="Z365" s="37">
        <f>VLOOKUP(D365,兵种!B:J,8,0)</f>
        <v>0</v>
      </c>
      <c r="AA365" s="37">
        <f>VLOOKUP(D365,兵种!B:J,9,0)</f>
        <v>0.05</v>
      </c>
      <c r="AB365" s="1">
        <f>SUM(S365,U365,W365)</f>
        <v>211</v>
      </c>
    </row>
    <row r="366" spans="2:28">
      <c r="B366" s="27"/>
      <c r="C366" s="16">
        <v>378</v>
      </c>
      <c r="D366" s="27"/>
      <c r="E366" s="27"/>
      <c r="F366" s="2" t="s">
        <v>379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62</v>
      </c>
      <c r="M366" s="32">
        <v>71</v>
      </c>
      <c r="N366" s="32">
        <v>36</v>
      </c>
      <c r="O366" s="35">
        <v>8</v>
      </c>
      <c r="P366" s="1">
        <f>SUM(L366:O366)</f>
        <v>177</v>
      </c>
      <c r="Q366" s="48">
        <v>1</v>
      </c>
      <c r="R366" s="1">
        <f>INT(Q366*(100+L366+M366*2)*H366)</f>
        <v>212</v>
      </c>
      <c r="S366" s="1">
        <f>INT(L366*Q366*1*I366)</f>
        <v>43</v>
      </c>
      <c r="T366" s="1">
        <f>INT(L366*Q366*0.7*J366)</f>
        <v>30</v>
      </c>
      <c r="U366" s="1">
        <f>INT(M366*Q366*1.5)</f>
        <v>106</v>
      </c>
      <c r="V366" s="1">
        <f>INT(M366*Q366*1)</f>
        <v>71</v>
      </c>
      <c r="W366" s="1">
        <f>INT(N366*Q366*1.2)</f>
        <v>43</v>
      </c>
      <c r="X366" s="1">
        <f>INT(N366*Q366*0.8)</f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>SUM(S366,U366,W366)</f>
        <v>192</v>
      </c>
    </row>
    <row r="367" spans="2:28">
      <c r="B367" s="27"/>
      <c r="C367" s="16">
        <v>593</v>
      </c>
      <c r="D367" s="27"/>
      <c r="E367" s="27"/>
      <c r="F367" s="2" t="s">
        <v>592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62</v>
      </c>
      <c r="M367" s="32">
        <v>70</v>
      </c>
      <c r="N367" s="32">
        <v>36</v>
      </c>
      <c r="O367" s="35">
        <v>11</v>
      </c>
      <c r="P367" s="1">
        <f>SUM(L367:O367)</f>
        <v>179</v>
      </c>
      <c r="Q367" s="48">
        <v>1</v>
      </c>
      <c r="R367" s="1">
        <f>INT(Q367*(100+L367+M367*2)*H367)</f>
        <v>211</v>
      </c>
      <c r="S367" s="1">
        <f>INT(L367*Q367*1*I367)</f>
        <v>43</v>
      </c>
      <c r="T367" s="1">
        <f>INT(L367*Q367*0.7*J367)</f>
        <v>30</v>
      </c>
      <c r="U367" s="1">
        <f>INT(M367*Q367*1.5)</f>
        <v>105</v>
      </c>
      <c r="V367" s="1">
        <f>INT(M367*Q367*1)</f>
        <v>70</v>
      </c>
      <c r="W367" s="1">
        <f>INT(N367*Q367*1.2)</f>
        <v>43</v>
      </c>
      <c r="X367" s="1">
        <f>INT(N367*Q367*0.8)</f>
        <v>28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>SUM(S367,U367,W367)</f>
        <v>191</v>
      </c>
    </row>
    <row r="368" spans="2:28">
      <c r="B368" s="27"/>
      <c r="C368" s="16">
        <v>260</v>
      </c>
      <c r="D368" s="27"/>
      <c r="E368" s="27"/>
      <c r="F368" s="2" t="s">
        <v>262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62</v>
      </c>
      <c r="M368" s="32">
        <v>69</v>
      </c>
      <c r="N368" s="32">
        <v>63</v>
      </c>
      <c r="O368" s="35">
        <v>42</v>
      </c>
      <c r="P368" s="1">
        <f>SUM(L368:O368)</f>
        <v>236</v>
      </c>
      <c r="Q368" s="48">
        <v>1</v>
      </c>
      <c r="R368" s="1">
        <f>INT(Q368*(100+L368+M368*2)*H368)</f>
        <v>210</v>
      </c>
      <c r="S368" s="1">
        <f>INT(L368*Q368*1*I368)</f>
        <v>43</v>
      </c>
      <c r="T368" s="1">
        <f>INT(L368*Q368*0.7*J368)</f>
        <v>30</v>
      </c>
      <c r="U368" s="1">
        <f>INT(M368*Q368*1.5)</f>
        <v>103</v>
      </c>
      <c r="V368" s="1">
        <f>INT(M368*Q368*1)</f>
        <v>69</v>
      </c>
      <c r="W368" s="1">
        <f>INT(N368*Q368*1.2)</f>
        <v>75</v>
      </c>
      <c r="X368" s="1">
        <f>INT(N368*Q368*0.8)</f>
        <v>50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>SUM(S368,U368,W368)</f>
        <v>221</v>
      </c>
    </row>
    <row r="369" spans="2:28">
      <c r="B369" s="27"/>
      <c r="C369" s="16">
        <v>573</v>
      </c>
      <c r="D369" s="27"/>
      <c r="E369" s="27"/>
      <c r="F369" s="2" t="s">
        <v>572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62</v>
      </c>
      <c r="M369" s="32">
        <v>68</v>
      </c>
      <c r="N369" s="32">
        <v>68</v>
      </c>
      <c r="O369" s="35">
        <v>62</v>
      </c>
      <c r="P369" s="1">
        <f>SUM(L369:O369)</f>
        <v>260</v>
      </c>
      <c r="Q369" s="48">
        <v>1</v>
      </c>
      <c r="R369" s="1">
        <f>INT(Q369*(100+L369+M369*2)*H369)</f>
        <v>208</v>
      </c>
      <c r="S369" s="1">
        <f>INT(L369*Q369*1*I369)</f>
        <v>43</v>
      </c>
      <c r="T369" s="1">
        <f>INT(L369*Q369*0.7*J369)</f>
        <v>30</v>
      </c>
      <c r="U369" s="1">
        <f>INT(M369*Q369*1.5)</f>
        <v>102</v>
      </c>
      <c r="V369" s="1">
        <f>INT(M369*Q369*1)</f>
        <v>68</v>
      </c>
      <c r="W369" s="1">
        <f>INT(N369*Q369*1.2)</f>
        <v>81</v>
      </c>
      <c r="X369" s="1">
        <f>INT(N369*Q369*0.8)</f>
        <v>54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>SUM(S369,U369,W369)</f>
        <v>226</v>
      </c>
    </row>
    <row r="370" spans="2:28">
      <c r="B370" s="27"/>
      <c r="C370" s="16">
        <v>642</v>
      </c>
      <c r="D370" s="27"/>
      <c r="E370" s="27"/>
      <c r="F370" s="2" t="s">
        <v>640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62</v>
      </c>
      <c r="M370" s="32">
        <v>67</v>
      </c>
      <c r="N370" s="32">
        <v>46</v>
      </c>
      <c r="O370" s="35">
        <v>70</v>
      </c>
      <c r="P370" s="1">
        <f>SUM(L370:O370)</f>
        <v>245</v>
      </c>
      <c r="Q370" s="48">
        <v>1</v>
      </c>
      <c r="R370" s="1">
        <f>INT(Q370*(100+L370+M370*2)*H370)</f>
        <v>207</v>
      </c>
      <c r="S370" s="1">
        <f>INT(L370*Q370*1*I370)</f>
        <v>43</v>
      </c>
      <c r="T370" s="1">
        <f>INT(L370*Q370*0.7*J370)</f>
        <v>30</v>
      </c>
      <c r="U370" s="1">
        <f>INT(M370*Q370*1.5)</f>
        <v>100</v>
      </c>
      <c r="V370" s="1">
        <f>INT(M370*Q370*1)</f>
        <v>67</v>
      </c>
      <c r="W370" s="1">
        <f>INT(N370*Q370*1.2)</f>
        <v>55</v>
      </c>
      <c r="X370" s="1">
        <f>INT(N370*Q370*0.8)</f>
        <v>36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>SUM(S370,U370,W370)</f>
        <v>198</v>
      </c>
    </row>
    <row r="371" spans="2:28">
      <c r="B371" s="27"/>
      <c r="C371" s="16">
        <v>73</v>
      </c>
      <c r="D371" s="27"/>
      <c r="E371" s="27"/>
      <c r="F371" s="2" t="s">
        <v>75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62</v>
      </c>
      <c r="M371" s="32">
        <v>67</v>
      </c>
      <c r="N371" s="32">
        <v>42</v>
      </c>
      <c r="O371" s="35">
        <v>34</v>
      </c>
      <c r="P371" s="1">
        <f>SUM(L371:O371)</f>
        <v>205</v>
      </c>
      <c r="Q371" s="48">
        <v>1</v>
      </c>
      <c r="R371" s="1">
        <f>INT(Q371*(100+L371+M371*2)*H371)</f>
        <v>207</v>
      </c>
      <c r="S371" s="1">
        <f>INT(L371*Q371*1*I371)</f>
        <v>43</v>
      </c>
      <c r="T371" s="1">
        <f>INT(L371*Q371*0.7*J371)</f>
        <v>30</v>
      </c>
      <c r="U371" s="1">
        <f>INT(M371*Q371*1.5)</f>
        <v>100</v>
      </c>
      <c r="V371" s="1">
        <f>INT(M371*Q371*1)</f>
        <v>67</v>
      </c>
      <c r="W371" s="1">
        <f>INT(N371*Q371*1.2)</f>
        <v>50</v>
      </c>
      <c r="X371" s="1">
        <f>INT(N371*Q371*0.8)</f>
        <v>33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>SUM(S371,U371,W371)</f>
        <v>193</v>
      </c>
    </row>
    <row r="372" spans="2:28">
      <c r="B372" s="27"/>
      <c r="C372" s="16">
        <v>221</v>
      </c>
      <c r="D372" s="27"/>
      <c r="E372" s="27"/>
      <c r="F372" s="2" t="s">
        <v>223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62</v>
      </c>
      <c r="M372" s="32">
        <v>66</v>
      </c>
      <c r="N372" s="32">
        <v>51</v>
      </c>
      <c r="O372" s="35">
        <v>43</v>
      </c>
      <c r="P372" s="1">
        <f>SUM(L372:O372)</f>
        <v>222</v>
      </c>
      <c r="Q372" s="48">
        <v>1</v>
      </c>
      <c r="R372" s="1">
        <f>INT(Q372*(100+L372+M372*2)*H372)</f>
        <v>205</v>
      </c>
      <c r="S372" s="1">
        <f>INT(L372*Q372*1*I372)</f>
        <v>43</v>
      </c>
      <c r="T372" s="1">
        <f>INT(L372*Q372*0.7*J372)</f>
        <v>30</v>
      </c>
      <c r="U372" s="1">
        <f>INT(M372*Q372*1.5)</f>
        <v>99</v>
      </c>
      <c r="V372" s="1">
        <f>INT(M372*Q372*1)</f>
        <v>66</v>
      </c>
      <c r="W372" s="1">
        <f>INT(N372*Q372*1.2)</f>
        <v>61</v>
      </c>
      <c r="X372" s="1">
        <f>INT(N372*Q372*0.8)</f>
        <v>40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>SUM(S372,U372,W372)</f>
        <v>203</v>
      </c>
    </row>
    <row r="373" spans="2:28">
      <c r="B373" s="27"/>
      <c r="C373" s="16">
        <v>392</v>
      </c>
      <c r="D373" s="27"/>
      <c r="E373" s="27"/>
      <c r="F373" s="2" t="s">
        <v>393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62</v>
      </c>
      <c r="M373" s="32">
        <v>59</v>
      </c>
      <c r="N373" s="32">
        <v>70</v>
      </c>
      <c r="O373" s="35">
        <v>54</v>
      </c>
      <c r="P373" s="1">
        <f>SUM(L373:O373)</f>
        <v>245</v>
      </c>
      <c r="Q373" s="48">
        <v>1</v>
      </c>
      <c r="R373" s="1">
        <f>INT(Q373*(100+L373+M373*2)*H373)</f>
        <v>196</v>
      </c>
      <c r="S373" s="1">
        <f>INT(L373*Q373*1*I373)</f>
        <v>43</v>
      </c>
      <c r="T373" s="1">
        <f>INT(L373*Q373*0.7*J373)</f>
        <v>30</v>
      </c>
      <c r="U373" s="1">
        <f>INT(M373*Q373*1.5)</f>
        <v>88</v>
      </c>
      <c r="V373" s="1">
        <f>INT(M373*Q373*1)</f>
        <v>59</v>
      </c>
      <c r="W373" s="1">
        <f>INT(N373*Q373*1.2)</f>
        <v>84</v>
      </c>
      <c r="X373" s="1">
        <f>INT(N373*Q373*0.8)</f>
        <v>56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>SUM(S373,U373,W373)</f>
        <v>215</v>
      </c>
    </row>
    <row r="374" spans="2:28">
      <c r="B374" s="27"/>
      <c r="C374" s="16">
        <v>46</v>
      </c>
      <c r="D374" s="27"/>
      <c r="E374" s="27"/>
      <c r="F374" s="2" t="s">
        <v>48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62</v>
      </c>
      <c r="M374" s="32">
        <v>41</v>
      </c>
      <c r="N374" s="32">
        <v>79</v>
      </c>
      <c r="O374" s="35">
        <v>78</v>
      </c>
      <c r="P374" s="1">
        <f>SUM(L374:O374)</f>
        <v>260</v>
      </c>
      <c r="Q374" s="48">
        <v>1</v>
      </c>
      <c r="R374" s="1">
        <f>INT(Q374*(100+L374+M374*2)*H374)</f>
        <v>170</v>
      </c>
      <c r="S374" s="1">
        <f>INT(L374*Q374*1*I374)</f>
        <v>43</v>
      </c>
      <c r="T374" s="1">
        <f>INT(L374*Q374*0.7*J374)</f>
        <v>30</v>
      </c>
      <c r="U374" s="1">
        <f>INT(M374*Q374*1.5)</f>
        <v>61</v>
      </c>
      <c r="V374" s="1">
        <f>INT(M374*Q374*1)</f>
        <v>41</v>
      </c>
      <c r="W374" s="1">
        <f>INT(N374*Q374*1.2)</f>
        <v>94</v>
      </c>
      <c r="X374" s="1">
        <f>INT(N374*Q374*0.8)</f>
        <v>63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>SUM(S374,U374,W374)</f>
        <v>198</v>
      </c>
    </row>
    <row r="375" spans="2:28">
      <c r="B375" s="27"/>
      <c r="C375" s="16">
        <v>281</v>
      </c>
      <c r="D375" s="27"/>
      <c r="E375" s="27"/>
      <c r="F375" s="2" t="s">
        <v>283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62</v>
      </c>
      <c r="M375" s="32">
        <v>27</v>
      </c>
      <c r="N375" s="32">
        <v>75</v>
      </c>
      <c r="O375" s="35">
        <v>70</v>
      </c>
      <c r="P375" s="1">
        <f>SUM(L375:O375)</f>
        <v>234</v>
      </c>
      <c r="Q375" s="48">
        <v>1</v>
      </c>
      <c r="R375" s="1">
        <f>INT(Q375*(100+L375+M375*2)*H375)</f>
        <v>151</v>
      </c>
      <c r="S375" s="1">
        <f>INT(L375*Q375*1*I375)</f>
        <v>43</v>
      </c>
      <c r="T375" s="1">
        <f>INT(L375*Q375*0.7*J375)</f>
        <v>30</v>
      </c>
      <c r="U375" s="1">
        <f>INT(M375*Q375*1.5)</f>
        <v>40</v>
      </c>
      <c r="V375" s="1">
        <f>INT(M375*Q375*1)</f>
        <v>27</v>
      </c>
      <c r="W375" s="1">
        <f>INT(N375*Q375*1.2)</f>
        <v>90</v>
      </c>
      <c r="X375" s="1">
        <f>INT(N375*Q375*0.8)</f>
        <v>60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>SUM(S375,U375,W375)</f>
        <v>173</v>
      </c>
    </row>
    <row r="376" spans="2:28">
      <c r="B376" s="27"/>
      <c r="C376" s="16">
        <v>152</v>
      </c>
      <c r="D376" s="27">
        <v>3</v>
      </c>
      <c r="E376" s="27"/>
      <c r="F376" s="2" t="s">
        <v>154</v>
      </c>
      <c r="G376" s="4" t="str">
        <f>VLOOKUP(D376,兵种!B:F,2,0)</f>
        <v>战弓骑</v>
      </c>
      <c r="H376" s="4">
        <f>VLOOKUP(D376,兵种!B:F,3,0)</f>
        <v>1</v>
      </c>
      <c r="I376" s="4">
        <f>VLOOKUP(D376,兵种!B:F,4,0)</f>
        <v>1.1000000000000001</v>
      </c>
      <c r="J376" s="4">
        <f>VLOOKUP(D376,兵种!B:F,5,0)</f>
        <v>0.8</v>
      </c>
      <c r="K376" s="16" t="str">
        <f>VLOOKUP(E376,绝技!B:C,2,0)</f>
        <v>无</v>
      </c>
      <c r="L376" s="32">
        <v>61</v>
      </c>
      <c r="M376" s="32">
        <v>80</v>
      </c>
      <c r="N376" s="32">
        <v>41</v>
      </c>
      <c r="O376" s="35">
        <v>16</v>
      </c>
      <c r="P376" s="1">
        <f>SUM(L376:O376)</f>
        <v>198</v>
      </c>
      <c r="Q376" s="48">
        <v>1</v>
      </c>
      <c r="R376" s="1">
        <f>INT(Q376*(100+L376+M376*2)*H376)</f>
        <v>321</v>
      </c>
      <c r="S376" s="1">
        <f>INT(L376*Q376*1*I376)</f>
        <v>67</v>
      </c>
      <c r="T376" s="1">
        <f>INT(L376*Q376*0.7*J376)</f>
        <v>34</v>
      </c>
      <c r="U376" s="1">
        <f>INT(M376*Q376*1.5)</f>
        <v>120</v>
      </c>
      <c r="V376" s="1">
        <f>INT(M376*Q376*1)</f>
        <v>80</v>
      </c>
      <c r="W376" s="1">
        <f>INT(N376*Q376*1.2)</f>
        <v>49</v>
      </c>
      <c r="X376" s="1">
        <f>INT(N376*Q376*0.8)</f>
        <v>32</v>
      </c>
      <c r="Y376" s="37">
        <f>VLOOKUP(D376,兵种!B:J,7,0)</f>
        <v>0.05</v>
      </c>
      <c r="Z376" s="37">
        <f>VLOOKUP(D376,兵种!B:J,8,0)</f>
        <v>0</v>
      </c>
      <c r="AA376" s="37">
        <f>VLOOKUP(D376,兵种!B:J,9,0)</f>
        <v>0.15</v>
      </c>
      <c r="AB376" s="1">
        <f>SUM(S376,U376,W376)</f>
        <v>236</v>
      </c>
    </row>
    <row r="377" spans="2:28">
      <c r="B377" s="27"/>
      <c r="C377" s="16">
        <v>511</v>
      </c>
      <c r="D377" s="27">
        <v>6</v>
      </c>
      <c r="E377" s="27"/>
      <c r="F377" s="2" t="s">
        <v>511</v>
      </c>
      <c r="G377" s="4" t="str">
        <f>VLOOKUP(D377,兵种!B:F,2,0)</f>
        <v>谋略家</v>
      </c>
      <c r="H377" s="4">
        <f>VLOOKUP(D377,兵种!B:F,3,0)</f>
        <v>0.8</v>
      </c>
      <c r="I377" s="4">
        <f>VLOOKUP(D377,兵种!B:F,4,0)</f>
        <v>0.8</v>
      </c>
      <c r="J377" s="4">
        <f>VLOOKUP(D377,兵种!B:F,5,0)</f>
        <v>0.9</v>
      </c>
      <c r="K377" s="16" t="str">
        <f>VLOOKUP(E377,绝技!B:C,2,0)</f>
        <v>无</v>
      </c>
      <c r="L377" s="32">
        <v>61</v>
      </c>
      <c r="M377" s="32">
        <v>67</v>
      </c>
      <c r="N377" s="32">
        <v>87</v>
      </c>
      <c r="O377" s="35">
        <v>68</v>
      </c>
      <c r="P377" s="1">
        <f>SUM(L377:O377)</f>
        <v>283</v>
      </c>
      <c r="Q377" s="48">
        <v>1</v>
      </c>
      <c r="R377" s="1">
        <f>INT(Q377*(100+L377+M377*2)*H377)</f>
        <v>236</v>
      </c>
      <c r="S377" s="1">
        <f>INT(L377*Q377*1*I377)</f>
        <v>48</v>
      </c>
      <c r="T377" s="1">
        <f>INT(L377*Q377*0.7*J377)</f>
        <v>38</v>
      </c>
      <c r="U377" s="1">
        <f>INT(M377*Q377*1.5)</f>
        <v>100</v>
      </c>
      <c r="V377" s="1">
        <f>INT(M377*Q377*1)</f>
        <v>67</v>
      </c>
      <c r="W377" s="1">
        <f>INT(N377*Q377*1.2)</f>
        <v>104</v>
      </c>
      <c r="X377" s="1">
        <f>INT(N377*Q377*0.8)</f>
        <v>69</v>
      </c>
      <c r="Y377" s="37">
        <f>VLOOKUP(D377,兵种!B:J,7,0)</f>
        <v>0.2</v>
      </c>
      <c r="Z377" s="37">
        <f>VLOOKUP(D377,兵种!B:J,8,0)</f>
        <v>0</v>
      </c>
      <c r="AA377" s="37">
        <f>VLOOKUP(D377,兵种!B:J,9,0)</f>
        <v>0</v>
      </c>
      <c r="AB377" s="1">
        <f>SUM(S377,U377,W377)</f>
        <v>252</v>
      </c>
    </row>
    <row r="378" spans="2:28">
      <c r="B378" s="27"/>
      <c r="C378" s="16">
        <v>447</v>
      </c>
      <c r="D378" s="27">
        <v>1</v>
      </c>
      <c r="E378" s="27"/>
      <c r="F378" s="2" t="s">
        <v>447</v>
      </c>
      <c r="G378" s="4" t="str">
        <f>VLOOKUP(D378,兵种!B:F,2,0)</f>
        <v>近卫军</v>
      </c>
      <c r="H378" s="4">
        <f>VLOOKUP(D378,兵种!B:F,3,0)</f>
        <v>1.1000000000000001</v>
      </c>
      <c r="I378" s="4">
        <f>VLOOKUP(D378,兵种!B:F,4,0)</f>
        <v>0.9</v>
      </c>
      <c r="J378" s="4">
        <f>VLOOKUP(D378,兵种!B:F,5,0)</f>
        <v>1.1000000000000001</v>
      </c>
      <c r="K378" s="16" t="str">
        <f>VLOOKUP(E378,绝技!B:C,2,0)</f>
        <v>无</v>
      </c>
      <c r="L378" s="32">
        <v>61</v>
      </c>
      <c r="M378" s="32">
        <v>27</v>
      </c>
      <c r="N378" s="32">
        <v>76</v>
      </c>
      <c r="O378" s="35">
        <v>83</v>
      </c>
      <c r="P378" s="1">
        <f>SUM(L378:O378)</f>
        <v>247</v>
      </c>
      <c r="Q378" s="48">
        <v>1</v>
      </c>
      <c r="R378" s="1">
        <f>INT(Q378*(100+L378+M378*2)*H378)</f>
        <v>236</v>
      </c>
      <c r="S378" s="1">
        <f>INT(L378*Q378*1*I378)</f>
        <v>54</v>
      </c>
      <c r="T378" s="1">
        <f>INT(L378*Q378*0.7*J378)</f>
        <v>46</v>
      </c>
      <c r="U378" s="1">
        <f>INT(M378*Q378*1.5)</f>
        <v>40</v>
      </c>
      <c r="V378" s="1">
        <f>INT(M378*Q378*1)</f>
        <v>27</v>
      </c>
      <c r="W378" s="1">
        <f>INT(N378*Q378*1.2)</f>
        <v>91</v>
      </c>
      <c r="X378" s="1">
        <f>INT(N378*Q378*0.8)</f>
        <v>60</v>
      </c>
      <c r="Y378" s="37">
        <f>VLOOKUP(D378,兵种!B:J,7,0)</f>
        <v>0</v>
      </c>
      <c r="Z378" s="37">
        <f>VLOOKUP(D378,兵种!B:J,8,0)</f>
        <v>0.2</v>
      </c>
      <c r="AA378" s="37">
        <f>VLOOKUP(D378,兵种!B:J,9,0)</f>
        <v>0</v>
      </c>
      <c r="AB378" s="1">
        <f>SUM(S378,U378,W378)</f>
        <v>185</v>
      </c>
    </row>
    <row r="379" spans="2:28">
      <c r="B379" s="27"/>
      <c r="C379" s="16">
        <v>161</v>
      </c>
      <c r="D379" s="27"/>
      <c r="E379" s="27"/>
      <c r="F379" s="2" t="s">
        <v>163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61</v>
      </c>
      <c r="M379" s="32">
        <v>78</v>
      </c>
      <c r="N379" s="32">
        <v>44</v>
      </c>
      <c r="O379" s="35">
        <v>20</v>
      </c>
      <c r="P379" s="1">
        <f>SUM(L379:O379)</f>
        <v>203</v>
      </c>
      <c r="Q379" s="48">
        <v>1</v>
      </c>
      <c r="R379" s="1">
        <f>INT(Q379*(100+L379+M379*2)*H379)</f>
        <v>221</v>
      </c>
      <c r="S379" s="1">
        <f>INT(L379*Q379*1*I379)</f>
        <v>42</v>
      </c>
      <c r="T379" s="1">
        <f>INT(L379*Q379*0.7*J379)</f>
        <v>29</v>
      </c>
      <c r="U379" s="1">
        <f>INT(M379*Q379*1.5)</f>
        <v>117</v>
      </c>
      <c r="V379" s="1">
        <f>INT(M379*Q379*1)</f>
        <v>78</v>
      </c>
      <c r="W379" s="1">
        <f>INT(N379*Q379*1.2)</f>
        <v>52</v>
      </c>
      <c r="X379" s="1">
        <f>INT(N379*Q379*0.8)</f>
        <v>35</v>
      </c>
      <c r="Y379" s="37">
        <f>VLOOKUP(D379,兵种!B:J,7,0)</f>
        <v>0</v>
      </c>
      <c r="Z379" s="37">
        <f>VLOOKUP(D379,兵种!B:J,8,0)</f>
        <v>0</v>
      </c>
      <c r="AA379" s="37">
        <f>VLOOKUP(D379,兵种!B:J,9,0)</f>
        <v>0</v>
      </c>
      <c r="AB379" s="1">
        <f>SUM(S379,U379,W379)</f>
        <v>211</v>
      </c>
    </row>
    <row r="380" spans="2:28">
      <c r="B380" s="27"/>
      <c r="C380" s="16">
        <v>499</v>
      </c>
      <c r="D380" s="27"/>
      <c r="E380" s="27"/>
      <c r="F380" s="2" t="s">
        <v>499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61</v>
      </c>
      <c r="M380" s="32">
        <v>75</v>
      </c>
      <c r="N380" s="32">
        <v>29</v>
      </c>
      <c r="O380" s="35">
        <v>17</v>
      </c>
      <c r="P380" s="1">
        <f>SUM(L380:O380)</f>
        <v>182</v>
      </c>
      <c r="Q380" s="48">
        <v>1</v>
      </c>
      <c r="R380" s="1">
        <f>INT(Q380*(100+L380+M380*2)*H380)</f>
        <v>217</v>
      </c>
      <c r="S380" s="1">
        <f>INT(L380*Q380*1*I380)</f>
        <v>42</v>
      </c>
      <c r="T380" s="1">
        <f>INT(L380*Q380*0.7*J380)</f>
        <v>29</v>
      </c>
      <c r="U380" s="1">
        <f>INT(M380*Q380*1.5)</f>
        <v>112</v>
      </c>
      <c r="V380" s="1">
        <f>INT(M380*Q380*1)</f>
        <v>75</v>
      </c>
      <c r="W380" s="1">
        <f>INT(N380*Q380*1.2)</f>
        <v>34</v>
      </c>
      <c r="X380" s="1">
        <f>INT(N380*Q380*0.8)</f>
        <v>23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>SUM(S380,U380,W380)</f>
        <v>188</v>
      </c>
    </row>
    <row r="381" spans="2:28">
      <c r="B381" s="27"/>
      <c r="C381" s="16">
        <v>485</v>
      </c>
      <c r="D381" s="27"/>
      <c r="E381" s="27"/>
      <c r="F381" s="2" t="s">
        <v>485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61</v>
      </c>
      <c r="M381" s="32">
        <v>73</v>
      </c>
      <c r="N381" s="32">
        <v>45</v>
      </c>
      <c r="O381" s="35">
        <v>36</v>
      </c>
      <c r="P381" s="1">
        <f>SUM(L381:O381)</f>
        <v>215</v>
      </c>
      <c r="Q381" s="48">
        <v>1</v>
      </c>
      <c r="R381" s="1">
        <f>INT(Q381*(100+L381+M381*2)*H381)</f>
        <v>214</v>
      </c>
      <c r="S381" s="1">
        <f>INT(L381*Q381*1*I381)</f>
        <v>42</v>
      </c>
      <c r="T381" s="1">
        <f>INT(L381*Q381*0.7*J381)</f>
        <v>29</v>
      </c>
      <c r="U381" s="1">
        <f>INT(M381*Q381*1.5)</f>
        <v>109</v>
      </c>
      <c r="V381" s="1">
        <f>INT(M381*Q381*1)</f>
        <v>73</v>
      </c>
      <c r="W381" s="1">
        <f>INT(N381*Q381*1.2)</f>
        <v>54</v>
      </c>
      <c r="X381" s="1">
        <f>INT(N381*Q381*0.8)</f>
        <v>36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>SUM(S381,U381,W381)</f>
        <v>205</v>
      </c>
    </row>
    <row r="382" spans="2:28">
      <c r="B382" s="27"/>
      <c r="C382" s="16">
        <v>487</v>
      </c>
      <c r="D382" s="27"/>
      <c r="E382" s="27"/>
      <c r="F382" s="2" t="s">
        <v>487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61</v>
      </c>
      <c r="M382" s="32">
        <v>71</v>
      </c>
      <c r="N382" s="32">
        <v>50</v>
      </c>
      <c r="O382" s="35">
        <v>52</v>
      </c>
      <c r="P382" s="1">
        <f>SUM(L382:O382)</f>
        <v>234</v>
      </c>
      <c r="Q382" s="48">
        <v>1</v>
      </c>
      <c r="R382" s="1">
        <f>INT(Q382*(100+L382+M382*2)*H382)</f>
        <v>212</v>
      </c>
      <c r="S382" s="1">
        <f>INT(L382*Q382*1*I382)</f>
        <v>42</v>
      </c>
      <c r="T382" s="1">
        <f>INT(L382*Q382*0.7*J382)</f>
        <v>29</v>
      </c>
      <c r="U382" s="1">
        <f>INT(M382*Q382*1.5)</f>
        <v>106</v>
      </c>
      <c r="V382" s="1">
        <f>INT(M382*Q382*1)</f>
        <v>71</v>
      </c>
      <c r="W382" s="1">
        <f>INT(N382*Q382*1.2)</f>
        <v>60</v>
      </c>
      <c r="X382" s="1">
        <f>INT(N382*Q382*0.8)</f>
        <v>40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>SUM(S382,U382,W382)</f>
        <v>208</v>
      </c>
    </row>
    <row r="383" spans="2:28">
      <c r="B383" s="27"/>
      <c r="C383" s="16">
        <v>576</v>
      </c>
      <c r="D383" s="27"/>
      <c r="E383" s="27"/>
      <c r="F383" s="2" t="s">
        <v>575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61</v>
      </c>
      <c r="M383" s="32">
        <v>68</v>
      </c>
      <c r="N383" s="32">
        <v>61</v>
      </c>
      <c r="O383" s="35">
        <v>58</v>
      </c>
      <c r="P383" s="1">
        <f>SUM(L383:O383)</f>
        <v>248</v>
      </c>
      <c r="Q383" s="48">
        <v>1</v>
      </c>
      <c r="R383" s="1">
        <f>INT(Q383*(100+L383+M383*2)*H383)</f>
        <v>207</v>
      </c>
      <c r="S383" s="1">
        <f>INT(L383*Q383*1*I383)</f>
        <v>42</v>
      </c>
      <c r="T383" s="1">
        <f>INT(L383*Q383*0.7*J383)</f>
        <v>29</v>
      </c>
      <c r="U383" s="1">
        <f>INT(M383*Q383*1.5)</f>
        <v>102</v>
      </c>
      <c r="V383" s="1">
        <f>INT(M383*Q383*1)</f>
        <v>68</v>
      </c>
      <c r="W383" s="1">
        <f>INT(N383*Q383*1.2)</f>
        <v>73</v>
      </c>
      <c r="X383" s="1">
        <f>INT(N383*Q383*0.8)</f>
        <v>48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>SUM(S383,U383,W383)</f>
        <v>217</v>
      </c>
    </row>
    <row r="384" spans="2:28">
      <c r="B384" s="27"/>
      <c r="C384" s="16">
        <v>315</v>
      </c>
      <c r="D384" s="27"/>
      <c r="E384" s="27"/>
      <c r="F384" s="2" t="s">
        <v>317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61</v>
      </c>
      <c r="M384" s="32">
        <v>68</v>
      </c>
      <c r="N384" s="32">
        <v>66</v>
      </c>
      <c r="O384" s="35">
        <v>50</v>
      </c>
      <c r="P384" s="1">
        <f>SUM(L384:O384)</f>
        <v>245</v>
      </c>
      <c r="Q384" s="48">
        <v>1</v>
      </c>
      <c r="R384" s="1">
        <f>INT(Q384*(100+L384+M384*2)*H384)</f>
        <v>207</v>
      </c>
      <c r="S384" s="1">
        <f>INT(L384*Q384*1*I384)</f>
        <v>42</v>
      </c>
      <c r="T384" s="1">
        <f>INT(L384*Q384*0.7*J384)</f>
        <v>29</v>
      </c>
      <c r="U384" s="1">
        <f>INT(M384*Q384*1.5)</f>
        <v>102</v>
      </c>
      <c r="V384" s="1">
        <f>INT(M384*Q384*1)</f>
        <v>68</v>
      </c>
      <c r="W384" s="1">
        <f>INT(N384*Q384*1.2)</f>
        <v>79</v>
      </c>
      <c r="X384" s="1">
        <f>INT(N384*Q384*0.8)</f>
        <v>52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>SUM(S384,U384,W384)</f>
        <v>223</v>
      </c>
    </row>
    <row r="385" spans="2:28">
      <c r="B385" s="27"/>
      <c r="C385" s="16">
        <v>320</v>
      </c>
      <c r="D385" s="27"/>
      <c r="E385" s="27"/>
      <c r="F385" s="2" t="s">
        <v>322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61</v>
      </c>
      <c r="M385" s="32">
        <v>68</v>
      </c>
      <c r="N385" s="32">
        <v>44</v>
      </c>
      <c r="O385" s="35">
        <v>32</v>
      </c>
      <c r="P385" s="1">
        <f>SUM(L385:O385)</f>
        <v>205</v>
      </c>
      <c r="Q385" s="48">
        <v>1</v>
      </c>
      <c r="R385" s="1">
        <f>INT(Q385*(100+L385+M385*2)*H385)</f>
        <v>207</v>
      </c>
      <c r="S385" s="1">
        <f>INT(L385*Q385*1*I385)</f>
        <v>42</v>
      </c>
      <c r="T385" s="1">
        <f>INT(L385*Q385*0.7*J385)</f>
        <v>29</v>
      </c>
      <c r="U385" s="1">
        <f>INT(M385*Q385*1.5)</f>
        <v>102</v>
      </c>
      <c r="V385" s="1">
        <f>INT(M385*Q385*1)</f>
        <v>68</v>
      </c>
      <c r="W385" s="1">
        <f>INT(N385*Q385*1.2)</f>
        <v>52</v>
      </c>
      <c r="X385" s="1">
        <f>INT(N385*Q385*0.8)</f>
        <v>35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>SUM(S385,U385,W385)</f>
        <v>196</v>
      </c>
    </row>
    <row r="386" spans="2:28">
      <c r="B386" s="27"/>
      <c r="C386" s="16">
        <v>646</v>
      </c>
      <c r="D386" s="27"/>
      <c r="E386" s="27"/>
      <c r="F386" s="2" t="s">
        <v>644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61</v>
      </c>
      <c r="M386" s="32">
        <v>65</v>
      </c>
      <c r="N386" s="32">
        <v>19</v>
      </c>
      <c r="O386" s="35">
        <v>22</v>
      </c>
      <c r="P386" s="1">
        <f>SUM(L386:O386)</f>
        <v>167</v>
      </c>
      <c r="Q386" s="48">
        <v>1</v>
      </c>
      <c r="R386" s="1">
        <f>INT(Q386*(100+L386+M386*2)*H386)</f>
        <v>203</v>
      </c>
      <c r="S386" s="1">
        <f>INT(L386*Q386*1*I386)</f>
        <v>42</v>
      </c>
      <c r="T386" s="1">
        <f>INT(L386*Q386*0.7*J386)</f>
        <v>29</v>
      </c>
      <c r="U386" s="1">
        <f>INT(M386*Q386*1.5)</f>
        <v>97</v>
      </c>
      <c r="V386" s="1">
        <f>INT(M386*Q386*1)</f>
        <v>65</v>
      </c>
      <c r="W386" s="1">
        <f>INT(N386*Q386*1.2)</f>
        <v>22</v>
      </c>
      <c r="X386" s="1">
        <f>INT(N386*Q386*0.8)</f>
        <v>15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>SUM(S386,U386,W386)</f>
        <v>161</v>
      </c>
    </row>
    <row r="387" spans="2:28">
      <c r="B387" s="27"/>
      <c r="C387" s="16">
        <v>312</v>
      </c>
      <c r="D387" s="27"/>
      <c r="E387" s="27"/>
      <c r="F387" s="2" t="s">
        <v>314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61</v>
      </c>
      <c r="M387" s="32">
        <v>64</v>
      </c>
      <c r="N387" s="32">
        <v>34</v>
      </c>
      <c r="O387" s="35">
        <v>37</v>
      </c>
      <c r="P387" s="1">
        <f>SUM(L387:O387)</f>
        <v>196</v>
      </c>
      <c r="Q387" s="48">
        <v>1</v>
      </c>
      <c r="R387" s="1">
        <f>INT(Q387*(100+L387+M387*2)*H387)</f>
        <v>202</v>
      </c>
      <c r="S387" s="1">
        <f>INT(L387*Q387*1*I387)</f>
        <v>42</v>
      </c>
      <c r="T387" s="1">
        <f>INT(L387*Q387*0.7*J387)</f>
        <v>29</v>
      </c>
      <c r="U387" s="1">
        <f>INT(M387*Q387*1.5)</f>
        <v>96</v>
      </c>
      <c r="V387" s="1">
        <f>INT(M387*Q387*1)</f>
        <v>64</v>
      </c>
      <c r="W387" s="1">
        <f>INT(N387*Q387*1.2)</f>
        <v>40</v>
      </c>
      <c r="X387" s="1">
        <f>INT(N387*Q387*0.8)</f>
        <v>27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>SUM(S387,U387,W387)</f>
        <v>178</v>
      </c>
    </row>
    <row r="388" spans="2:28">
      <c r="B388" s="27"/>
      <c r="C388" s="16">
        <v>229</v>
      </c>
      <c r="D388" s="27"/>
      <c r="E388" s="27"/>
      <c r="F388" s="2" t="s">
        <v>231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61</v>
      </c>
      <c r="M388" s="32">
        <v>52</v>
      </c>
      <c r="N388" s="32">
        <v>61</v>
      </c>
      <c r="O388" s="35">
        <v>66</v>
      </c>
      <c r="P388" s="1">
        <f>SUM(L388:O388)</f>
        <v>240</v>
      </c>
      <c r="Q388" s="48">
        <v>1</v>
      </c>
      <c r="R388" s="1">
        <f>INT(Q388*(100+L388+M388*2)*H388)</f>
        <v>185</v>
      </c>
      <c r="S388" s="1">
        <f>INT(L388*Q388*1*I388)</f>
        <v>42</v>
      </c>
      <c r="T388" s="1">
        <f>INT(L388*Q388*0.7*J388)</f>
        <v>29</v>
      </c>
      <c r="U388" s="1">
        <f>INT(M388*Q388*1.5)</f>
        <v>78</v>
      </c>
      <c r="V388" s="1">
        <f>INT(M388*Q388*1)</f>
        <v>52</v>
      </c>
      <c r="W388" s="1">
        <f>INT(N388*Q388*1.2)</f>
        <v>73</v>
      </c>
      <c r="X388" s="1">
        <f>INT(N388*Q388*0.8)</f>
        <v>48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>SUM(S388,U388,W388)</f>
        <v>193</v>
      </c>
    </row>
    <row r="389" spans="2:28">
      <c r="B389" s="27"/>
      <c r="C389" s="16">
        <v>523</v>
      </c>
      <c r="D389" s="27">
        <v>4</v>
      </c>
      <c r="E389" s="27"/>
      <c r="F389" s="2" t="s">
        <v>522</v>
      </c>
      <c r="G389" s="4" t="str">
        <f>VLOOKUP(D389,兵种!B:F,2,0)</f>
        <v>弓弩手</v>
      </c>
      <c r="H389" s="4">
        <f>VLOOKUP(D389,兵种!B:F,3,0)</f>
        <v>0.9</v>
      </c>
      <c r="I389" s="4">
        <f>VLOOKUP(D389,兵种!B:F,4,0)</f>
        <v>1</v>
      </c>
      <c r="J389" s="4">
        <f>VLOOKUP(D389,兵种!B:F,5,0)</f>
        <v>1</v>
      </c>
      <c r="K389" s="16" t="str">
        <f>VLOOKUP(E389,绝技!B:C,2,0)</f>
        <v>无</v>
      </c>
      <c r="L389" s="32">
        <v>61</v>
      </c>
      <c r="M389" s="32">
        <v>18</v>
      </c>
      <c r="N389" s="32">
        <v>67</v>
      </c>
      <c r="O389" s="35">
        <v>82</v>
      </c>
      <c r="P389" s="1">
        <f>SUM(L389:O389)</f>
        <v>228</v>
      </c>
      <c r="Q389" s="48">
        <v>1</v>
      </c>
      <c r="R389" s="1">
        <f>INT(Q389*(100+L389+M389*2)*H389)</f>
        <v>177</v>
      </c>
      <c r="S389" s="1">
        <f>INT(L389*Q389*1*I389)</f>
        <v>61</v>
      </c>
      <c r="T389" s="1">
        <f>INT(L389*Q389*0.7*J389)</f>
        <v>42</v>
      </c>
      <c r="U389" s="1">
        <f>INT(M389*Q389*1.5)</f>
        <v>27</v>
      </c>
      <c r="V389" s="1">
        <f>INT(M389*Q389*1)</f>
        <v>18</v>
      </c>
      <c r="W389" s="1">
        <f>INT(N389*Q389*1.2)</f>
        <v>80</v>
      </c>
      <c r="X389" s="1">
        <f>INT(N389*Q389*0.8)</f>
        <v>53</v>
      </c>
      <c r="Y389" s="37">
        <f>VLOOKUP(D389,兵种!B:J,7,0)</f>
        <v>0</v>
      </c>
      <c r="Z389" s="37">
        <f>VLOOKUP(D389,兵种!B:J,8,0)</f>
        <v>0</v>
      </c>
      <c r="AA389" s="37">
        <f>VLOOKUP(D389,兵种!B:J,9,0)</f>
        <v>0.2</v>
      </c>
      <c r="AB389" s="1">
        <f>SUM(S389,U389,W389)</f>
        <v>168</v>
      </c>
    </row>
    <row r="390" spans="2:28">
      <c r="B390" s="27"/>
      <c r="C390" s="16">
        <v>604</v>
      </c>
      <c r="D390" s="27">
        <v>6</v>
      </c>
      <c r="E390" s="27"/>
      <c r="F390" s="2" t="s">
        <v>603</v>
      </c>
      <c r="G390" s="4" t="str">
        <f>VLOOKUP(D390,兵种!B:F,2,0)</f>
        <v>谋略家</v>
      </c>
      <c r="H390" s="4">
        <f>VLOOKUP(D390,兵种!B:F,3,0)</f>
        <v>0.8</v>
      </c>
      <c r="I390" s="4">
        <f>VLOOKUP(D390,兵种!B:F,4,0)</f>
        <v>0.8</v>
      </c>
      <c r="J390" s="4">
        <f>VLOOKUP(D390,兵种!B:F,5,0)</f>
        <v>0.9</v>
      </c>
      <c r="K390" s="16" t="str">
        <f>VLOOKUP(E390,绝技!B:C,2,0)</f>
        <v>无</v>
      </c>
      <c r="L390" s="32">
        <v>61</v>
      </c>
      <c r="M390" s="32">
        <v>26</v>
      </c>
      <c r="N390" s="32">
        <v>99</v>
      </c>
      <c r="O390" s="35">
        <v>75</v>
      </c>
      <c r="P390" s="1">
        <f>SUM(L390:O390)</f>
        <v>261</v>
      </c>
      <c r="Q390" s="48">
        <v>1</v>
      </c>
      <c r="R390" s="1">
        <f>INT(Q390*(100+L390+M390*2)*H390)</f>
        <v>170</v>
      </c>
      <c r="S390" s="1">
        <f>INT(L390*Q390*1*I390)</f>
        <v>48</v>
      </c>
      <c r="T390" s="1">
        <f>INT(L390*Q390*0.7*J390)</f>
        <v>38</v>
      </c>
      <c r="U390" s="1">
        <f>INT(M390*Q390*1.5)</f>
        <v>39</v>
      </c>
      <c r="V390" s="1">
        <f>INT(M390*Q390*1)</f>
        <v>26</v>
      </c>
      <c r="W390" s="1">
        <f>INT(N390*Q390*1.2)</f>
        <v>118</v>
      </c>
      <c r="X390" s="1">
        <f>INT(N390*Q390*0.8)</f>
        <v>79</v>
      </c>
      <c r="Y390" s="37">
        <f>VLOOKUP(D390,兵种!B:J,7,0)</f>
        <v>0.2</v>
      </c>
      <c r="Z390" s="37">
        <f>VLOOKUP(D390,兵种!B:J,8,0)</f>
        <v>0</v>
      </c>
      <c r="AA390" s="37">
        <f>VLOOKUP(D390,兵种!B:J,9,0)</f>
        <v>0</v>
      </c>
      <c r="AB390" s="1">
        <f>SUM(S390,U390,W390)</f>
        <v>205</v>
      </c>
    </row>
    <row r="391" spans="2:28">
      <c r="B391" s="27"/>
      <c r="C391" s="16">
        <v>150</v>
      </c>
      <c r="D391" s="27"/>
      <c r="E391" s="27"/>
      <c r="F391" s="2" t="s">
        <v>152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61</v>
      </c>
      <c r="M391" s="32">
        <v>34</v>
      </c>
      <c r="N391" s="32">
        <v>74</v>
      </c>
      <c r="O391" s="35">
        <v>71</v>
      </c>
      <c r="P391" s="1">
        <f>SUM(L391:O391)</f>
        <v>240</v>
      </c>
      <c r="Q391" s="48">
        <v>1</v>
      </c>
      <c r="R391" s="1">
        <f>INT(Q391*(100+L391+M391*2)*H391)</f>
        <v>160</v>
      </c>
      <c r="S391" s="1">
        <f>INT(L391*Q391*1*I391)</f>
        <v>42</v>
      </c>
      <c r="T391" s="1">
        <f>INT(L391*Q391*0.7*J391)</f>
        <v>29</v>
      </c>
      <c r="U391" s="1">
        <f>INT(M391*Q391*1.5)</f>
        <v>51</v>
      </c>
      <c r="V391" s="1">
        <f>INT(M391*Q391*1)</f>
        <v>34</v>
      </c>
      <c r="W391" s="1">
        <f>INT(N391*Q391*1.2)</f>
        <v>88</v>
      </c>
      <c r="X391" s="1">
        <f>INT(N391*Q391*0.8)</f>
        <v>59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>SUM(S391,U391,W391)</f>
        <v>181</v>
      </c>
    </row>
    <row r="392" spans="2:28">
      <c r="B392" s="27"/>
      <c r="C392" s="16">
        <v>236</v>
      </c>
      <c r="D392" s="27">
        <v>2</v>
      </c>
      <c r="E392" s="27"/>
      <c r="F392" s="2" t="s">
        <v>238</v>
      </c>
      <c r="G392" s="4" t="str">
        <f>VLOOKUP(D392,兵种!B:F,2,0)</f>
        <v>亲卫队</v>
      </c>
      <c r="H392" s="4">
        <f>VLOOKUP(D392,兵种!B:F,3,0)</f>
        <v>1</v>
      </c>
      <c r="I392" s="4">
        <f>VLOOKUP(D392,兵种!B:F,4,0)</f>
        <v>1.1000000000000001</v>
      </c>
      <c r="J392" s="4">
        <f>VLOOKUP(D392,兵种!B:F,5,0)</f>
        <v>1</v>
      </c>
      <c r="K392" s="16" t="str">
        <f>VLOOKUP(E392,绝技!B:C,2,0)</f>
        <v>无</v>
      </c>
      <c r="L392" s="32">
        <v>60</v>
      </c>
      <c r="M392" s="32">
        <v>84</v>
      </c>
      <c r="N392" s="32">
        <v>25</v>
      </c>
      <c r="O392" s="35">
        <v>14</v>
      </c>
      <c r="P392" s="1">
        <f>SUM(L392:O392)</f>
        <v>183</v>
      </c>
      <c r="Q392" s="48">
        <v>1</v>
      </c>
      <c r="R392" s="1">
        <f>INT(Q392*(100+L392+M392*2)*H392)</f>
        <v>328</v>
      </c>
      <c r="S392" s="1">
        <f>INT(L392*Q392*1*I392)</f>
        <v>66</v>
      </c>
      <c r="T392" s="1">
        <f>INT(L392*Q392*0.7*J392)</f>
        <v>42</v>
      </c>
      <c r="U392" s="1">
        <f>INT(M392*Q392*1.5)</f>
        <v>126</v>
      </c>
      <c r="V392" s="1">
        <f>INT(M392*Q392*1)</f>
        <v>84</v>
      </c>
      <c r="W392" s="1">
        <f>INT(N392*Q392*1.2)</f>
        <v>30</v>
      </c>
      <c r="X392" s="1">
        <f>INT(N392*Q392*0.8)</f>
        <v>20</v>
      </c>
      <c r="Y392" s="37">
        <f>VLOOKUP(D392,兵种!B:J,7,0)</f>
        <v>0.05</v>
      </c>
      <c r="Z392" s="37">
        <f>VLOOKUP(D392,兵种!B:J,8,0)</f>
        <v>0.05</v>
      </c>
      <c r="AA392" s="37">
        <f>VLOOKUP(D392,兵种!B:J,9,0)</f>
        <v>0.1</v>
      </c>
      <c r="AB392" s="1">
        <f>SUM(S392,U392,W392)</f>
        <v>222</v>
      </c>
    </row>
    <row r="393" spans="2:28">
      <c r="B393" s="27"/>
      <c r="C393" s="16">
        <v>64</v>
      </c>
      <c r="D393" s="27">
        <v>5</v>
      </c>
      <c r="E393" s="27"/>
      <c r="F393" s="2" t="s">
        <v>66</v>
      </c>
      <c r="G393" s="4" t="str">
        <f>VLOOKUP(D393,兵种!B:F,2,0)</f>
        <v>霹雳车</v>
      </c>
      <c r="H393" s="4">
        <f>VLOOKUP(D393,兵种!B:F,3,0)</f>
        <v>0.9</v>
      </c>
      <c r="I393" s="4">
        <f>VLOOKUP(D393,兵种!B:F,4,0)</f>
        <v>1</v>
      </c>
      <c r="J393" s="4">
        <f>VLOOKUP(D393,兵种!B:F,5,0)</f>
        <v>0.8</v>
      </c>
      <c r="K393" s="16" t="str">
        <f>VLOOKUP(E393,绝技!B:C,2,0)</f>
        <v>无</v>
      </c>
      <c r="L393" s="32">
        <v>60</v>
      </c>
      <c r="M393" s="32">
        <v>82</v>
      </c>
      <c r="N393" s="32">
        <v>42</v>
      </c>
      <c r="O393" s="35">
        <v>21</v>
      </c>
      <c r="P393" s="1">
        <f>SUM(L393:O393)</f>
        <v>205</v>
      </c>
      <c r="Q393" s="48">
        <v>1</v>
      </c>
      <c r="R393" s="1">
        <f>INT(Q393*(100+L393+M393*2)*H393)</f>
        <v>291</v>
      </c>
      <c r="S393" s="1">
        <f>INT(L393*Q393*1*I393)</f>
        <v>60</v>
      </c>
      <c r="T393" s="1">
        <f>INT(L393*Q393*0.7*J393)</f>
        <v>33</v>
      </c>
      <c r="U393" s="1">
        <f>INT(M393*Q393*1.5)</f>
        <v>123</v>
      </c>
      <c r="V393" s="1">
        <f>INT(M393*Q393*1)</f>
        <v>82</v>
      </c>
      <c r="W393" s="1">
        <f>INT(N393*Q393*1.2)</f>
        <v>50</v>
      </c>
      <c r="X393" s="1">
        <f>INT(N393*Q393*0.8)</f>
        <v>33</v>
      </c>
      <c r="Y393" s="37">
        <f>VLOOKUP(D393,兵种!B:J,7,0)</f>
        <v>0.15</v>
      </c>
      <c r="Z393" s="37">
        <f>VLOOKUP(D393,兵种!B:J,8,0)</f>
        <v>0</v>
      </c>
      <c r="AA393" s="37">
        <f>VLOOKUP(D393,兵种!B:J,9,0)</f>
        <v>0.05</v>
      </c>
      <c r="AB393" s="1">
        <f>SUM(S393,U393,W393)</f>
        <v>233</v>
      </c>
    </row>
    <row r="394" spans="2:28">
      <c r="B394" s="27"/>
      <c r="C394" s="16">
        <v>224</v>
      </c>
      <c r="D394" s="27"/>
      <c r="E394" s="27"/>
      <c r="F394" s="2" t="s">
        <v>226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60</v>
      </c>
      <c r="M394" s="32">
        <v>72</v>
      </c>
      <c r="N394" s="32">
        <v>54</v>
      </c>
      <c r="O394" s="35">
        <v>46</v>
      </c>
      <c r="P394" s="1">
        <f>SUM(L394:O394)</f>
        <v>232</v>
      </c>
      <c r="Q394" s="48">
        <v>1</v>
      </c>
      <c r="R394" s="1">
        <f>INT(Q394*(100+L394+M394*2)*H394)</f>
        <v>212</v>
      </c>
      <c r="S394" s="1">
        <f>INT(L394*Q394*1*I394)</f>
        <v>42</v>
      </c>
      <c r="T394" s="1">
        <f>INT(L394*Q394*0.7*J394)</f>
        <v>29</v>
      </c>
      <c r="U394" s="1">
        <f>INT(M394*Q394*1.5)</f>
        <v>108</v>
      </c>
      <c r="V394" s="1">
        <f>INT(M394*Q394*1)</f>
        <v>72</v>
      </c>
      <c r="W394" s="1">
        <f>INT(N394*Q394*1.2)</f>
        <v>64</v>
      </c>
      <c r="X394" s="1">
        <f>INT(N394*Q394*0.8)</f>
        <v>43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>SUM(S394,U394,W394)</f>
        <v>214</v>
      </c>
    </row>
    <row r="395" spans="2:28">
      <c r="B395" s="27"/>
      <c r="C395" s="16">
        <v>23</v>
      </c>
      <c r="D395" s="27"/>
      <c r="E395" s="27"/>
      <c r="F395" s="2" t="s">
        <v>25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60</v>
      </c>
      <c r="M395" s="32">
        <v>70</v>
      </c>
      <c r="N395" s="32">
        <v>59</v>
      </c>
      <c r="O395" s="35">
        <v>52</v>
      </c>
      <c r="P395" s="1">
        <f>SUM(L395:O395)</f>
        <v>241</v>
      </c>
      <c r="Q395" s="48">
        <v>1</v>
      </c>
      <c r="R395" s="1">
        <f>INT(Q395*(100+L395+M395*2)*H395)</f>
        <v>210</v>
      </c>
      <c r="S395" s="1">
        <f>INT(L395*Q395*1*I395)</f>
        <v>42</v>
      </c>
      <c r="T395" s="1">
        <f>INT(L395*Q395*0.7*J395)</f>
        <v>29</v>
      </c>
      <c r="U395" s="1">
        <f>INT(M395*Q395*1.5)</f>
        <v>105</v>
      </c>
      <c r="V395" s="1">
        <f>INT(M395*Q395*1)</f>
        <v>70</v>
      </c>
      <c r="W395" s="1">
        <f>INT(N395*Q395*1.2)</f>
        <v>70</v>
      </c>
      <c r="X395" s="1">
        <f>INT(N395*Q395*0.8)</f>
        <v>47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>SUM(S395,U395,W395)</f>
        <v>217</v>
      </c>
    </row>
    <row r="396" spans="2:28">
      <c r="B396" s="27"/>
      <c r="C396" s="16">
        <v>20</v>
      </c>
      <c r="D396" s="27"/>
      <c r="E396" s="27"/>
      <c r="F396" s="2" t="s">
        <v>22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60</v>
      </c>
      <c r="M396" s="32">
        <v>69</v>
      </c>
      <c r="N396" s="32">
        <v>30</v>
      </c>
      <c r="O396" s="35">
        <v>35</v>
      </c>
      <c r="P396" s="1">
        <f>SUM(L396:O396)</f>
        <v>194</v>
      </c>
      <c r="Q396" s="48">
        <v>1</v>
      </c>
      <c r="R396" s="1">
        <f>INT(Q396*(100+L396+M396*2)*H396)</f>
        <v>208</v>
      </c>
      <c r="S396" s="1">
        <f>INT(L396*Q396*1*I396)</f>
        <v>42</v>
      </c>
      <c r="T396" s="1">
        <f>INT(L396*Q396*0.7*J396)</f>
        <v>29</v>
      </c>
      <c r="U396" s="1">
        <f>INT(M396*Q396*1.5)</f>
        <v>103</v>
      </c>
      <c r="V396" s="1">
        <f>INT(M396*Q396*1)</f>
        <v>69</v>
      </c>
      <c r="W396" s="1">
        <f>INT(N396*Q396*1.2)</f>
        <v>36</v>
      </c>
      <c r="X396" s="1">
        <f>INT(N396*Q396*0.8)</f>
        <v>24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>SUM(S396,U396,W396)</f>
        <v>181</v>
      </c>
    </row>
    <row r="397" spans="2:28">
      <c r="B397" s="27"/>
      <c r="C397" s="16">
        <v>647</v>
      </c>
      <c r="D397" s="27"/>
      <c r="E397" s="27"/>
      <c r="F397" s="2" t="s">
        <v>645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60</v>
      </c>
      <c r="M397" s="32">
        <v>69</v>
      </c>
      <c r="N397" s="32">
        <v>41</v>
      </c>
      <c r="O397" s="35">
        <v>22</v>
      </c>
      <c r="P397" s="1">
        <f>SUM(L397:O397)</f>
        <v>192</v>
      </c>
      <c r="Q397" s="48">
        <v>1</v>
      </c>
      <c r="R397" s="1">
        <f>INT(Q397*(100+L397+M397*2)*H397)</f>
        <v>208</v>
      </c>
      <c r="S397" s="1">
        <f>INT(L397*Q397*1*I397)</f>
        <v>42</v>
      </c>
      <c r="T397" s="1">
        <f>INT(L397*Q397*0.7*J397)</f>
        <v>29</v>
      </c>
      <c r="U397" s="1">
        <f>INT(M397*Q397*1.5)</f>
        <v>103</v>
      </c>
      <c r="V397" s="1">
        <f>INT(M397*Q397*1)</f>
        <v>69</v>
      </c>
      <c r="W397" s="1">
        <f>INT(N397*Q397*1.2)</f>
        <v>49</v>
      </c>
      <c r="X397" s="1">
        <f>INT(N397*Q397*0.8)</f>
        <v>32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>SUM(S397,U397,W397)</f>
        <v>194</v>
      </c>
    </row>
    <row r="398" spans="2:28">
      <c r="B398" s="27"/>
      <c r="C398" s="16">
        <v>222</v>
      </c>
      <c r="D398" s="27"/>
      <c r="E398" s="27"/>
      <c r="F398" s="2" t="s">
        <v>224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60</v>
      </c>
      <c r="M398" s="32">
        <v>69</v>
      </c>
      <c r="N398" s="32">
        <v>38</v>
      </c>
      <c r="O398" s="35">
        <v>21</v>
      </c>
      <c r="P398" s="1">
        <f>SUM(L398:O398)</f>
        <v>188</v>
      </c>
      <c r="Q398" s="48">
        <v>1</v>
      </c>
      <c r="R398" s="1">
        <f>INT(Q398*(100+L398+M398*2)*H398)</f>
        <v>208</v>
      </c>
      <c r="S398" s="1">
        <f>INT(L398*Q398*1*I398)</f>
        <v>42</v>
      </c>
      <c r="T398" s="1">
        <f>INT(L398*Q398*0.7*J398)</f>
        <v>29</v>
      </c>
      <c r="U398" s="1">
        <f>INT(M398*Q398*1.5)</f>
        <v>103</v>
      </c>
      <c r="V398" s="1">
        <f>INT(M398*Q398*1)</f>
        <v>69</v>
      </c>
      <c r="W398" s="1">
        <f>INT(N398*Q398*1.2)</f>
        <v>45</v>
      </c>
      <c r="X398" s="1">
        <f>INT(N398*Q398*0.8)</f>
        <v>30</v>
      </c>
      <c r="Y398" s="37">
        <f>VLOOKUP(D398,兵种!B:J,7,0)</f>
        <v>0</v>
      </c>
      <c r="Z398" s="37">
        <f>VLOOKUP(D398,兵种!B:J,8,0)</f>
        <v>0</v>
      </c>
      <c r="AA398" s="37">
        <f>VLOOKUP(D398,兵种!B:J,9,0)</f>
        <v>0</v>
      </c>
      <c r="AB398" s="1">
        <f>SUM(S398,U398,W398)</f>
        <v>190</v>
      </c>
    </row>
    <row r="399" spans="2:28">
      <c r="B399" s="27"/>
      <c r="C399" s="16">
        <v>361</v>
      </c>
      <c r="D399" s="27"/>
      <c r="E399" s="27"/>
      <c r="F399" s="2" t="s">
        <v>363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60</v>
      </c>
      <c r="M399" s="32">
        <v>67</v>
      </c>
      <c r="N399" s="32">
        <v>51</v>
      </c>
      <c r="O399" s="35">
        <v>60</v>
      </c>
      <c r="P399" s="1">
        <f>SUM(L399:O399)</f>
        <v>238</v>
      </c>
      <c r="Q399" s="48">
        <v>1</v>
      </c>
      <c r="R399" s="1">
        <f>INT(Q399*(100+L399+M399*2)*H399)</f>
        <v>205</v>
      </c>
      <c r="S399" s="1">
        <f>INT(L399*Q399*1*I399)</f>
        <v>42</v>
      </c>
      <c r="T399" s="1">
        <f>INT(L399*Q399*0.7*J399)</f>
        <v>29</v>
      </c>
      <c r="U399" s="1">
        <f>INT(M399*Q399*1.5)</f>
        <v>100</v>
      </c>
      <c r="V399" s="1">
        <f>INT(M399*Q399*1)</f>
        <v>67</v>
      </c>
      <c r="W399" s="1">
        <f>INT(N399*Q399*1.2)</f>
        <v>61</v>
      </c>
      <c r="X399" s="1">
        <f>INT(N399*Q399*0.8)</f>
        <v>40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>SUM(S399,U399,W399)</f>
        <v>203</v>
      </c>
    </row>
    <row r="400" spans="2:28">
      <c r="B400" s="27"/>
      <c r="C400" s="16">
        <v>44</v>
      </c>
      <c r="D400" s="27"/>
      <c r="E400" s="27"/>
      <c r="F400" s="2" t="s">
        <v>46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60</v>
      </c>
      <c r="M400" s="32">
        <v>66</v>
      </c>
      <c r="N400" s="32">
        <v>46</v>
      </c>
      <c r="O400" s="35">
        <v>61</v>
      </c>
      <c r="P400" s="1">
        <f>SUM(L400:O400)</f>
        <v>233</v>
      </c>
      <c r="Q400" s="48">
        <v>1</v>
      </c>
      <c r="R400" s="1">
        <f>INT(Q400*(100+L400+M400*2)*H400)</f>
        <v>204</v>
      </c>
      <c r="S400" s="1">
        <f>INT(L400*Q400*1*I400)</f>
        <v>42</v>
      </c>
      <c r="T400" s="1">
        <f>INT(L400*Q400*0.7*J400)</f>
        <v>29</v>
      </c>
      <c r="U400" s="1">
        <f>INT(M400*Q400*1.5)</f>
        <v>99</v>
      </c>
      <c r="V400" s="1">
        <f>INT(M400*Q400*1)</f>
        <v>66</v>
      </c>
      <c r="W400" s="1">
        <f>INT(N400*Q400*1.2)</f>
        <v>55</v>
      </c>
      <c r="X400" s="1">
        <f>INT(N400*Q400*0.8)</f>
        <v>36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>SUM(S400,U400,W400)</f>
        <v>196</v>
      </c>
    </row>
    <row r="401" spans="2:28">
      <c r="B401" s="27"/>
      <c r="C401" s="16">
        <v>529</v>
      </c>
      <c r="D401" s="27"/>
      <c r="E401" s="27"/>
      <c r="F401" s="2" t="s">
        <v>528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60</v>
      </c>
      <c r="M401" s="32">
        <v>66</v>
      </c>
      <c r="N401" s="32">
        <v>21</v>
      </c>
      <c r="O401" s="35">
        <v>30</v>
      </c>
      <c r="P401" s="1">
        <f>SUM(L401:O401)</f>
        <v>177</v>
      </c>
      <c r="Q401" s="48">
        <v>1</v>
      </c>
      <c r="R401" s="1">
        <f>INT(Q401*(100+L401+M401*2)*H401)</f>
        <v>204</v>
      </c>
      <c r="S401" s="1">
        <f>INT(L401*Q401*1*I401)</f>
        <v>42</v>
      </c>
      <c r="T401" s="1">
        <f>INT(L401*Q401*0.7*J401)</f>
        <v>29</v>
      </c>
      <c r="U401" s="1">
        <f>INT(M401*Q401*1.5)</f>
        <v>99</v>
      </c>
      <c r="V401" s="1">
        <f>INT(M401*Q401*1)</f>
        <v>66</v>
      </c>
      <c r="W401" s="1">
        <f>INT(N401*Q401*1.2)</f>
        <v>25</v>
      </c>
      <c r="X401" s="1">
        <f>INT(N401*Q401*0.8)</f>
        <v>16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>SUM(S401,U401,W401)</f>
        <v>166</v>
      </c>
    </row>
    <row r="402" spans="2:28">
      <c r="B402" s="27"/>
      <c r="C402" s="16">
        <v>321</v>
      </c>
      <c r="D402" s="27"/>
      <c r="E402" s="27"/>
      <c r="F402" s="2" t="s">
        <v>323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60</v>
      </c>
      <c r="M402" s="32">
        <v>63</v>
      </c>
      <c r="N402" s="32">
        <v>38</v>
      </c>
      <c r="O402" s="35">
        <v>43</v>
      </c>
      <c r="P402" s="1">
        <f>SUM(L402:O402)</f>
        <v>204</v>
      </c>
      <c r="Q402" s="48">
        <v>1</v>
      </c>
      <c r="R402" s="1">
        <f>INT(Q402*(100+L402+M402*2)*H402)</f>
        <v>200</v>
      </c>
      <c r="S402" s="1">
        <f>INT(L402*Q402*1*I402)</f>
        <v>42</v>
      </c>
      <c r="T402" s="1">
        <f>INT(L402*Q402*0.7*J402)</f>
        <v>29</v>
      </c>
      <c r="U402" s="1">
        <f>INT(M402*Q402*1.5)</f>
        <v>94</v>
      </c>
      <c r="V402" s="1">
        <f>INT(M402*Q402*1)</f>
        <v>63</v>
      </c>
      <c r="W402" s="1">
        <f>INT(N402*Q402*1.2)</f>
        <v>45</v>
      </c>
      <c r="X402" s="1">
        <f>INT(N402*Q402*0.8)</f>
        <v>30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>SUM(S402,U402,W402)</f>
        <v>181</v>
      </c>
    </row>
    <row r="403" spans="2:28">
      <c r="B403" s="27"/>
      <c r="C403" s="16">
        <v>627</v>
      </c>
      <c r="D403" s="27"/>
      <c r="E403" s="27"/>
      <c r="F403" s="2" t="s">
        <v>625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60</v>
      </c>
      <c r="M403" s="32">
        <v>62</v>
      </c>
      <c r="N403" s="32">
        <v>69</v>
      </c>
      <c r="O403" s="35">
        <v>73</v>
      </c>
      <c r="P403" s="1">
        <f>SUM(L403:O403)</f>
        <v>264</v>
      </c>
      <c r="Q403" s="48">
        <v>1</v>
      </c>
      <c r="R403" s="1">
        <f>INT(Q403*(100+L403+M403*2)*H403)</f>
        <v>198</v>
      </c>
      <c r="S403" s="1">
        <f>INT(L403*Q403*1*I403)</f>
        <v>42</v>
      </c>
      <c r="T403" s="1">
        <f>INT(L403*Q403*0.7*J403)</f>
        <v>29</v>
      </c>
      <c r="U403" s="1">
        <f>INT(M403*Q403*1.5)</f>
        <v>93</v>
      </c>
      <c r="V403" s="1">
        <f>INT(M403*Q403*1)</f>
        <v>62</v>
      </c>
      <c r="W403" s="1">
        <f>INT(N403*Q403*1.2)</f>
        <v>82</v>
      </c>
      <c r="X403" s="1">
        <f>INT(N403*Q403*0.8)</f>
        <v>55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>SUM(S403,U403,W403)</f>
        <v>217</v>
      </c>
    </row>
    <row r="404" spans="2:28">
      <c r="B404" s="27"/>
      <c r="C404" s="16">
        <v>93</v>
      </c>
      <c r="D404" s="27"/>
      <c r="E404" s="27"/>
      <c r="F404" s="2" t="s">
        <v>95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60</v>
      </c>
      <c r="M404" s="32">
        <v>62</v>
      </c>
      <c r="N404" s="32">
        <v>73</v>
      </c>
      <c r="O404" s="35">
        <v>62</v>
      </c>
      <c r="P404" s="1">
        <f>SUM(L404:O404)</f>
        <v>257</v>
      </c>
      <c r="Q404" s="48">
        <v>1</v>
      </c>
      <c r="R404" s="1">
        <f>INT(Q404*(100+L404+M404*2)*H404)</f>
        <v>198</v>
      </c>
      <c r="S404" s="1">
        <f>INT(L404*Q404*1*I404)</f>
        <v>42</v>
      </c>
      <c r="T404" s="1">
        <f>INT(L404*Q404*0.7*J404)</f>
        <v>29</v>
      </c>
      <c r="U404" s="1">
        <f>INT(M404*Q404*1.5)</f>
        <v>93</v>
      </c>
      <c r="V404" s="1">
        <f>INT(M404*Q404*1)</f>
        <v>62</v>
      </c>
      <c r="W404" s="1">
        <f>INT(N404*Q404*1.2)</f>
        <v>87</v>
      </c>
      <c r="X404" s="1">
        <f>INT(N404*Q404*0.8)</f>
        <v>58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>SUM(S404,U404,W404)</f>
        <v>222</v>
      </c>
    </row>
    <row r="405" spans="2:28">
      <c r="B405" s="27"/>
      <c r="C405" s="16">
        <v>553</v>
      </c>
      <c r="D405" s="27"/>
      <c r="E405" s="27"/>
      <c r="F405" s="2" t="s">
        <v>552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60</v>
      </c>
      <c r="M405" s="32">
        <v>38</v>
      </c>
      <c r="N405" s="32">
        <v>68</v>
      </c>
      <c r="O405" s="35">
        <v>74</v>
      </c>
      <c r="P405" s="1">
        <f>SUM(L405:O405)</f>
        <v>240</v>
      </c>
      <c r="Q405" s="48">
        <v>1</v>
      </c>
      <c r="R405" s="1">
        <f>INT(Q405*(100+L405+M405*2)*H405)</f>
        <v>165</v>
      </c>
      <c r="S405" s="1">
        <f>INT(L405*Q405*1*I405)</f>
        <v>42</v>
      </c>
      <c r="T405" s="1">
        <f>INT(L405*Q405*0.7*J405)</f>
        <v>29</v>
      </c>
      <c r="U405" s="1">
        <f>INT(M405*Q405*1.5)</f>
        <v>57</v>
      </c>
      <c r="V405" s="1">
        <f>INT(M405*Q405*1)</f>
        <v>38</v>
      </c>
      <c r="W405" s="1">
        <f>INT(N405*Q405*1.2)</f>
        <v>81</v>
      </c>
      <c r="X405" s="1">
        <f>INT(N405*Q405*0.8)</f>
        <v>54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>SUM(S405,U405,W405)</f>
        <v>180</v>
      </c>
    </row>
    <row r="406" spans="2:28">
      <c r="B406" s="27"/>
      <c r="C406" s="16">
        <v>418</v>
      </c>
      <c r="D406" s="27"/>
      <c r="E406" s="27"/>
      <c r="F406" s="2" t="s">
        <v>419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60</v>
      </c>
      <c r="M406" s="32">
        <v>9</v>
      </c>
      <c r="N406" s="32">
        <v>76</v>
      </c>
      <c r="O406" s="35">
        <v>72</v>
      </c>
      <c r="P406" s="1">
        <f>SUM(L406:O406)</f>
        <v>217</v>
      </c>
      <c r="Q406" s="48">
        <v>1</v>
      </c>
      <c r="R406" s="1">
        <f>INT(Q406*(100+L406+M406*2)*H406)</f>
        <v>124</v>
      </c>
      <c r="S406" s="1">
        <f>INT(L406*Q406*1*I406)</f>
        <v>42</v>
      </c>
      <c r="T406" s="1">
        <f>INT(L406*Q406*0.7*J406)</f>
        <v>29</v>
      </c>
      <c r="U406" s="1">
        <f>INT(M406*Q406*1.5)</f>
        <v>13</v>
      </c>
      <c r="V406" s="1">
        <f>INT(M406*Q406*1)</f>
        <v>9</v>
      </c>
      <c r="W406" s="1">
        <f>INT(N406*Q406*1.2)</f>
        <v>91</v>
      </c>
      <c r="X406" s="1">
        <f>INT(N406*Q406*0.8)</f>
        <v>60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>SUM(S406,U406,W406)</f>
        <v>146</v>
      </c>
    </row>
    <row r="407" spans="2:28">
      <c r="B407" s="27"/>
      <c r="C407" s="16">
        <v>596</v>
      </c>
      <c r="D407" s="27"/>
      <c r="E407" s="27"/>
      <c r="F407" s="2" t="s">
        <v>595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59</v>
      </c>
      <c r="M407" s="32">
        <v>77</v>
      </c>
      <c r="N407" s="32">
        <v>19</v>
      </c>
      <c r="O407" s="35">
        <v>18</v>
      </c>
      <c r="P407" s="1">
        <f>SUM(L407:O407)</f>
        <v>173</v>
      </c>
      <c r="Q407" s="48">
        <v>1</v>
      </c>
      <c r="R407" s="1">
        <f>INT(Q407*(100+L407+M407*2)*H407)</f>
        <v>219</v>
      </c>
      <c r="S407" s="1">
        <f>INT(L407*Q407*1*I407)</f>
        <v>41</v>
      </c>
      <c r="T407" s="1">
        <f>INT(L407*Q407*0.7*J407)</f>
        <v>28</v>
      </c>
      <c r="U407" s="1">
        <f>INT(M407*Q407*1.5)</f>
        <v>115</v>
      </c>
      <c r="V407" s="1">
        <f>INT(M407*Q407*1)</f>
        <v>77</v>
      </c>
      <c r="W407" s="1">
        <f>INT(N407*Q407*1.2)</f>
        <v>22</v>
      </c>
      <c r="X407" s="1">
        <f>INT(N407*Q407*0.8)</f>
        <v>15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>SUM(S407,U407,W407)</f>
        <v>178</v>
      </c>
    </row>
    <row r="408" spans="2:28">
      <c r="B408" s="27"/>
      <c r="C408" s="16">
        <v>399</v>
      </c>
      <c r="D408" s="27"/>
      <c r="E408" s="27"/>
      <c r="F408" s="2" t="s">
        <v>400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59</v>
      </c>
      <c r="M408" s="32">
        <v>70</v>
      </c>
      <c r="N408" s="32">
        <v>23</v>
      </c>
      <c r="O408" s="35">
        <v>24</v>
      </c>
      <c r="P408" s="1">
        <f>SUM(L408:O408)</f>
        <v>176</v>
      </c>
      <c r="Q408" s="48">
        <v>1</v>
      </c>
      <c r="R408" s="1">
        <f>INT(Q408*(100+L408+M408*2)*H408)</f>
        <v>209</v>
      </c>
      <c r="S408" s="1">
        <f>INT(L408*Q408*1*I408)</f>
        <v>41</v>
      </c>
      <c r="T408" s="1">
        <f>INT(L408*Q408*0.7*J408)</f>
        <v>28</v>
      </c>
      <c r="U408" s="1">
        <f>INT(M408*Q408*1.5)</f>
        <v>105</v>
      </c>
      <c r="V408" s="1">
        <f>INT(M408*Q408*1)</f>
        <v>70</v>
      </c>
      <c r="W408" s="1">
        <f>INT(N408*Q408*1.2)</f>
        <v>27</v>
      </c>
      <c r="X408" s="1">
        <f>INT(N408*Q408*0.8)</f>
        <v>18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>SUM(S408,U408,W408)</f>
        <v>173</v>
      </c>
    </row>
    <row r="409" spans="2:28">
      <c r="B409" s="27"/>
      <c r="C409" s="16">
        <v>139</v>
      </c>
      <c r="D409" s="27"/>
      <c r="E409" s="27"/>
      <c r="F409" s="2" t="s">
        <v>141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59</v>
      </c>
      <c r="M409" s="32">
        <v>70</v>
      </c>
      <c r="N409" s="32">
        <v>23</v>
      </c>
      <c r="O409" s="35">
        <v>22</v>
      </c>
      <c r="P409" s="1">
        <f>SUM(L409:O409)</f>
        <v>174</v>
      </c>
      <c r="Q409" s="48">
        <v>1</v>
      </c>
      <c r="R409" s="1">
        <f>INT(Q409*(100+L409+M409*2)*H409)</f>
        <v>209</v>
      </c>
      <c r="S409" s="1">
        <f>INT(L409*Q409*1*I409)</f>
        <v>41</v>
      </c>
      <c r="T409" s="1">
        <f>INT(L409*Q409*0.7*J409)</f>
        <v>28</v>
      </c>
      <c r="U409" s="1">
        <f>INT(M409*Q409*1.5)</f>
        <v>105</v>
      </c>
      <c r="V409" s="1">
        <f>INT(M409*Q409*1)</f>
        <v>70</v>
      </c>
      <c r="W409" s="1">
        <f>INT(N409*Q409*1.2)</f>
        <v>27</v>
      </c>
      <c r="X409" s="1">
        <f>INT(N409*Q409*0.8)</f>
        <v>18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>SUM(S409,U409,W409)</f>
        <v>173</v>
      </c>
    </row>
    <row r="410" spans="2:28">
      <c r="B410" s="27"/>
      <c r="C410" s="16">
        <v>559</v>
      </c>
      <c r="D410" s="27"/>
      <c r="E410" s="27"/>
      <c r="F410" s="2" t="s">
        <v>558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58</v>
      </c>
      <c r="M410" s="32">
        <v>76</v>
      </c>
      <c r="N410" s="32">
        <v>49</v>
      </c>
      <c r="O410" s="35">
        <v>23</v>
      </c>
      <c r="P410" s="1">
        <f>SUM(L410:O410)</f>
        <v>206</v>
      </c>
      <c r="Q410" s="48">
        <v>1</v>
      </c>
      <c r="R410" s="1">
        <f>INT(Q410*(100+L410+M410*2)*H410)</f>
        <v>217</v>
      </c>
      <c r="S410" s="1">
        <f>INT(L410*Q410*1*I410)</f>
        <v>40</v>
      </c>
      <c r="T410" s="1">
        <f>INT(L410*Q410*0.7*J410)</f>
        <v>28</v>
      </c>
      <c r="U410" s="1">
        <f>INT(M410*Q410*1.5)</f>
        <v>114</v>
      </c>
      <c r="V410" s="1">
        <f>INT(M410*Q410*1)</f>
        <v>76</v>
      </c>
      <c r="W410" s="1">
        <f>INT(N410*Q410*1.2)</f>
        <v>58</v>
      </c>
      <c r="X410" s="1">
        <f>INT(N410*Q410*0.8)</f>
        <v>39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>SUM(S410,U410,W410)</f>
        <v>212</v>
      </c>
    </row>
    <row r="411" spans="2:28">
      <c r="B411" s="27"/>
      <c r="C411" s="16">
        <v>393</v>
      </c>
      <c r="D411" s="27"/>
      <c r="E411" s="27"/>
      <c r="F411" s="2" t="s">
        <v>394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58</v>
      </c>
      <c r="M411" s="32">
        <v>73</v>
      </c>
      <c r="N411" s="32">
        <v>14</v>
      </c>
      <c r="O411" s="35">
        <v>20</v>
      </c>
      <c r="P411" s="1">
        <f>SUM(L411:O411)</f>
        <v>165</v>
      </c>
      <c r="Q411" s="48">
        <v>1</v>
      </c>
      <c r="R411" s="1">
        <f>INT(Q411*(100+L411+M411*2)*H411)</f>
        <v>212</v>
      </c>
      <c r="S411" s="1">
        <f>INT(L411*Q411*1*I411)</f>
        <v>40</v>
      </c>
      <c r="T411" s="1">
        <f>INT(L411*Q411*0.7*J411)</f>
        <v>28</v>
      </c>
      <c r="U411" s="1">
        <f>INT(M411*Q411*1.5)</f>
        <v>109</v>
      </c>
      <c r="V411" s="1">
        <f>INT(M411*Q411*1)</f>
        <v>73</v>
      </c>
      <c r="W411" s="1">
        <f>INT(N411*Q411*1.2)</f>
        <v>16</v>
      </c>
      <c r="X411" s="1">
        <f>INT(N411*Q411*0.8)</f>
        <v>11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</v>
      </c>
      <c r="AB411" s="1">
        <f>SUM(S411,U411,W411)</f>
        <v>165</v>
      </c>
    </row>
    <row r="412" spans="2:28">
      <c r="B412" s="27"/>
      <c r="C412" s="16">
        <v>307</v>
      </c>
      <c r="D412" s="27"/>
      <c r="E412" s="27"/>
      <c r="F412" s="2" t="s">
        <v>309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58</v>
      </c>
      <c r="M412" s="32">
        <v>70</v>
      </c>
      <c r="N412" s="32">
        <v>35</v>
      </c>
      <c r="O412" s="35">
        <v>15</v>
      </c>
      <c r="P412" s="1">
        <f>SUM(L412:O412)</f>
        <v>178</v>
      </c>
      <c r="Q412" s="48">
        <v>1</v>
      </c>
      <c r="R412" s="1">
        <f>INT(Q412*(100+L412+M412*2)*H412)</f>
        <v>208</v>
      </c>
      <c r="S412" s="1">
        <f>INT(L412*Q412*1*I412)</f>
        <v>40</v>
      </c>
      <c r="T412" s="1">
        <f>INT(L412*Q412*0.7*J412)</f>
        <v>28</v>
      </c>
      <c r="U412" s="1">
        <f>INT(M412*Q412*1.5)</f>
        <v>105</v>
      </c>
      <c r="V412" s="1">
        <f>INT(M412*Q412*1)</f>
        <v>70</v>
      </c>
      <c r="W412" s="1">
        <f>INT(N412*Q412*1.2)</f>
        <v>42</v>
      </c>
      <c r="X412" s="1">
        <f>INT(N412*Q412*0.8)</f>
        <v>28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>SUM(S412,U412,W412)</f>
        <v>187</v>
      </c>
    </row>
    <row r="413" spans="2:28">
      <c r="B413" s="27"/>
      <c r="C413" s="16">
        <v>607</v>
      </c>
      <c r="D413" s="27"/>
      <c r="E413" s="27"/>
      <c r="F413" s="2" t="s">
        <v>606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58</v>
      </c>
      <c r="M413" s="32">
        <v>69</v>
      </c>
      <c r="N413" s="32">
        <v>33</v>
      </c>
      <c r="O413" s="35">
        <v>37</v>
      </c>
      <c r="P413" s="1">
        <f>SUM(L413:O413)</f>
        <v>197</v>
      </c>
      <c r="Q413" s="48">
        <v>1</v>
      </c>
      <c r="R413" s="1">
        <f>INT(Q413*(100+L413+M413*2)*H413)</f>
        <v>207</v>
      </c>
      <c r="S413" s="1">
        <f>INT(L413*Q413*1*I413)</f>
        <v>40</v>
      </c>
      <c r="T413" s="1">
        <f>INT(L413*Q413*0.7*J413)</f>
        <v>28</v>
      </c>
      <c r="U413" s="1">
        <f>INT(M413*Q413*1.5)</f>
        <v>103</v>
      </c>
      <c r="V413" s="1">
        <f>INT(M413*Q413*1)</f>
        <v>69</v>
      </c>
      <c r="W413" s="1">
        <f>INT(N413*Q413*1.2)</f>
        <v>39</v>
      </c>
      <c r="X413" s="1">
        <f>INT(N413*Q413*0.8)</f>
        <v>26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>SUM(S413,U413,W413)</f>
        <v>182</v>
      </c>
    </row>
    <row r="414" spans="2:28">
      <c r="B414" s="27"/>
      <c r="C414" s="16">
        <v>445</v>
      </c>
      <c r="D414" s="27"/>
      <c r="E414" s="27"/>
      <c r="F414" s="2" t="s">
        <v>445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58</v>
      </c>
      <c r="M414" s="32">
        <v>65</v>
      </c>
      <c r="N414" s="32">
        <v>43</v>
      </c>
      <c r="O414" s="35">
        <v>48</v>
      </c>
      <c r="P414" s="1">
        <f>SUM(L414:O414)</f>
        <v>214</v>
      </c>
      <c r="Q414" s="48">
        <v>1</v>
      </c>
      <c r="R414" s="1">
        <f>INT(Q414*(100+L414+M414*2)*H414)</f>
        <v>201</v>
      </c>
      <c r="S414" s="1">
        <f>INT(L414*Q414*1*I414)</f>
        <v>40</v>
      </c>
      <c r="T414" s="1">
        <f>INT(L414*Q414*0.7*J414)</f>
        <v>28</v>
      </c>
      <c r="U414" s="1">
        <f>INT(M414*Q414*1.5)</f>
        <v>97</v>
      </c>
      <c r="V414" s="1">
        <f>INT(M414*Q414*1)</f>
        <v>65</v>
      </c>
      <c r="W414" s="1">
        <f>INT(N414*Q414*1.2)</f>
        <v>51</v>
      </c>
      <c r="X414" s="1">
        <f>INT(N414*Q414*0.8)</f>
        <v>34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</v>
      </c>
      <c r="AB414" s="1">
        <f>SUM(S414,U414,W414)</f>
        <v>188</v>
      </c>
    </row>
    <row r="415" spans="2:28">
      <c r="B415" s="27"/>
      <c r="C415" s="16">
        <v>286</v>
      </c>
      <c r="D415" s="27"/>
      <c r="E415" s="27"/>
      <c r="F415" s="2" t="s">
        <v>288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58</v>
      </c>
      <c r="M415" s="32">
        <v>63</v>
      </c>
      <c r="N415" s="32">
        <v>66</v>
      </c>
      <c r="O415" s="35">
        <v>65</v>
      </c>
      <c r="P415" s="1">
        <f>SUM(L415:O415)</f>
        <v>252</v>
      </c>
      <c r="Q415" s="48">
        <v>1</v>
      </c>
      <c r="R415" s="1">
        <f>INT(Q415*(100+L415+M415*2)*H415)</f>
        <v>198</v>
      </c>
      <c r="S415" s="1">
        <f>INT(L415*Q415*1*I415)</f>
        <v>40</v>
      </c>
      <c r="T415" s="1">
        <f>INT(L415*Q415*0.7*J415)</f>
        <v>28</v>
      </c>
      <c r="U415" s="1">
        <f>INT(M415*Q415*1.5)</f>
        <v>94</v>
      </c>
      <c r="V415" s="1">
        <f>INT(M415*Q415*1)</f>
        <v>63</v>
      </c>
      <c r="W415" s="1">
        <f>INT(N415*Q415*1.2)</f>
        <v>79</v>
      </c>
      <c r="X415" s="1">
        <f>INT(N415*Q415*0.8)</f>
        <v>52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>SUM(S415,U415,W415)</f>
        <v>213</v>
      </c>
    </row>
    <row r="416" spans="2:28">
      <c r="B416" s="27"/>
      <c r="C416" s="16">
        <v>644</v>
      </c>
      <c r="D416" s="27"/>
      <c r="E416" s="27"/>
      <c r="F416" s="2" t="s">
        <v>642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58</v>
      </c>
      <c r="M416" s="32">
        <v>63</v>
      </c>
      <c r="N416" s="32">
        <v>29</v>
      </c>
      <c r="O416" s="35">
        <v>39</v>
      </c>
      <c r="P416" s="1">
        <f>SUM(L416:O416)</f>
        <v>189</v>
      </c>
      <c r="Q416" s="48">
        <v>1</v>
      </c>
      <c r="R416" s="1">
        <f>INT(Q416*(100+L416+M416*2)*H416)</f>
        <v>198</v>
      </c>
      <c r="S416" s="1">
        <f>INT(L416*Q416*1*I416)</f>
        <v>40</v>
      </c>
      <c r="T416" s="1">
        <f>INT(L416*Q416*0.7*J416)</f>
        <v>28</v>
      </c>
      <c r="U416" s="1">
        <f>INT(M416*Q416*1.5)</f>
        <v>94</v>
      </c>
      <c r="V416" s="1">
        <f>INT(M416*Q416*1)</f>
        <v>63</v>
      </c>
      <c r="W416" s="1">
        <f>INT(N416*Q416*1.2)</f>
        <v>34</v>
      </c>
      <c r="X416" s="1">
        <f>INT(N416*Q416*0.8)</f>
        <v>23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>SUM(S416,U416,W416)</f>
        <v>168</v>
      </c>
    </row>
    <row r="417" spans="2:28">
      <c r="B417" s="27"/>
      <c r="C417" s="16">
        <v>102</v>
      </c>
      <c r="D417" s="27"/>
      <c r="E417" s="27"/>
      <c r="F417" s="2" t="s">
        <v>104</v>
      </c>
      <c r="G417" s="4" t="str">
        <f>VLOOKUP(D417,兵种!B:F,2,0)</f>
        <v>老百姓</v>
      </c>
      <c r="H417" s="4">
        <f>VLOOKUP(D417,兵种!B:F,3,0)</f>
        <v>0.7</v>
      </c>
      <c r="I417" s="4">
        <f>VLOOKUP(D417,兵种!B:F,4,0)</f>
        <v>0.7</v>
      </c>
      <c r="J417" s="4">
        <f>VLOOKUP(D417,兵种!B:F,5,0)</f>
        <v>0.7</v>
      </c>
      <c r="K417" s="16" t="str">
        <f>VLOOKUP(E417,绝技!B:C,2,0)</f>
        <v>无</v>
      </c>
      <c r="L417" s="32">
        <v>58</v>
      </c>
      <c r="M417" s="32">
        <v>62</v>
      </c>
      <c r="N417" s="32">
        <v>33</v>
      </c>
      <c r="O417" s="35">
        <v>38</v>
      </c>
      <c r="P417" s="1">
        <f>SUM(L417:O417)</f>
        <v>191</v>
      </c>
      <c r="Q417" s="48">
        <v>1</v>
      </c>
      <c r="R417" s="1">
        <f>INT(Q417*(100+L417+M417*2)*H417)</f>
        <v>197</v>
      </c>
      <c r="S417" s="1">
        <f>INT(L417*Q417*1*I417)</f>
        <v>40</v>
      </c>
      <c r="T417" s="1">
        <f>INT(L417*Q417*0.7*J417)</f>
        <v>28</v>
      </c>
      <c r="U417" s="1">
        <f>INT(M417*Q417*1.5)</f>
        <v>93</v>
      </c>
      <c r="V417" s="1">
        <f>INT(M417*Q417*1)</f>
        <v>62</v>
      </c>
      <c r="W417" s="1">
        <f>INT(N417*Q417*1.2)</f>
        <v>39</v>
      </c>
      <c r="X417" s="1">
        <f>INT(N417*Q417*0.8)</f>
        <v>26</v>
      </c>
      <c r="Y417" s="37">
        <f>VLOOKUP(D417,兵种!B:J,7,0)</f>
        <v>0</v>
      </c>
      <c r="Z417" s="37">
        <f>VLOOKUP(D417,兵种!B:J,8,0)</f>
        <v>0</v>
      </c>
      <c r="AA417" s="37">
        <f>VLOOKUP(D417,兵种!B:J,9,0)</f>
        <v>0</v>
      </c>
      <c r="AB417" s="1">
        <f>SUM(S417,U417,W417)</f>
        <v>172</v>
      </c>
    </row>
    <row r="418" spans="2:28">
      <c r="B418" s="27"/>
      <c r="C418" s="16">
        <v>24</v>
      </c>
      <c r="D418" s="27">
        <v>6</v>
      </c>
      <c r="E418" s="27"/>
      <c r="F418" s="2" t="s">
        <v>26</v>
      </c>
      <c r="G418" s="4" t="str">
        <f>VLOOKUP(D418,兵种!B:F,2,0)</f>
        <v>谋略家</v>
      </c>
      <c r="H418" s="4">
        <f>VLOOKUP(D418,兵种!B:F,3,0)</f>
        <v>0.8</v>
      </c>
      <c r="I418" s="4">
        <f>VLOOKUP(D418,兵种!B:F,4,0)</f>
        <v>0.8</v>
      </c>
      <c r="J418" s="4">
        <f>VLOOKUP(D418,兵种!B:F,5,0)</f>
        <v>0.9</v>
      </c>
      <c r="K418" s="16" t="str">
        <f>VLOOKUP(E418,绝技!B:C,2,0)</f>
        <v>无</v>
      </c>
      <c r="L418" s="32">
        <v>58</v>
      </c>
      <c r="M418" s="32">
        <v>26</v>
      </c>
      <c r="N418" s="32">
        <v>82</v>
      </c>
      <c r="O418" s="35">
        <v>68</v>
      </c>
      <c r="P418" s="1">
        <f>SUM(L418:O418)</f>
        <v>234</v>
      </c>
      <c r="Q418" s="48">
        <v>1</v>
      </c>
      <c r="R418" s="1">
        <f>INT(Q418*(100+L418+M418*2)*H418)</f>
        <v>168</v>
      </c>
      <c r="S418" s="1">
        <f>INT(L418*Q418*1*I418)</f>
        <v>46</v>
      </c>
      <c r="T418" s="1">
        <f>INT(L418*Q418*0.7*J418)</f>
        <v>36</v>
      </c>
      <c r="U418" s="1">
        <f>INT(M418*Q418*1.5)</f>
        <v>39</v>
      </c>
      <c r="V418" s="1">
        <f>INT(M418*Q418*1)</f>
        <v>26</v>
      </c>
      <c r="W418" s="1">
        <f>INT(N418*Q418*1.2)</f>
        <v>98</v>
      </c>
      <c r="X418" s="1">
        <f>INT(N418*Q418*0.8)</f>
        <v>65</v>
      </c>
      <c r="Y418" s="37">
        <f>VLOOKUP(D418,兵种!B:J,7,0)</f>
        <v>0.2</v>
      </c>
      <c r="Z418" s="37">
        <f>VLOOKUP(D418,兵种!B:J,8,0)</f>
        <v>0</v>
      </c>
      <c r="AA418" s="37">
        <f>VLOOKUP(D418,兵种!B:J,9,0)</f>
        <v>0</v>
      </c>
      <c r="AB418" s="1">
        <f>SUM(S418,U418,W418)</f>
        <v>183</v>
      </c>
    </row>
    <row r="419" spans="2:28">
      <c r="B419" s="27"/>
      <c r="C419" s="16">
        <v>480</v>
      </c>
      <c r="D419" s="27">
        <v>1</v>
      </c>
      <c r="E419" s="27"/>
      <c r="F419" s="2" t="s">
        <v>480</v>
      </c>
      <c r="G419" s="4" t="str">
        <f>VLOOKUP(D419,兵种!B:F,2,0)</f>
        <v>近卫军</v>
      </c>
      <c r="H419" s="4">
        <f>VLOOKUP(D419,兵种!B:F,3,0)</f>
        <v>1.1000000000000001</v>
      </c>
      <c r="I419" s="4">
        <f>VLOOKUP(D419,兵种!B:F,4,0)</f>
        <v>0.9</v>
      </c>
      <c r="J419" s="4">
        <f>VLOOKUP(D419,兵种!B:F,5,0)</f>
        <v>1.1000000000000001</v>
      </c>
      <c r="K419" s="16" t="str">
        <f>VLOOKUP(E419,绝技!B:C,2,0)</f>
        <v>无</v>
      </c>
      <c r="L419" s="32">
        <v>57</v>
      </c>
      <c r="M419" s="32">
        <v>34</v>
      </c>
      <c r="N419" s="32">
        <v>74</v>
      </c>
      <c r="O419" s="35">
        <v>87</v>
      </c>
      <c r="P419" s="1">
        <f>SUM(L419:O419)</f>
        <v>252</v>
      </c>
      <c r="Q419" s="48">
        <v>1</v>
      </c>
      <c r="R419" s="1">
        <f>INT(Q419*(100+L419+M419*2)*H419)</f>
        <v>247</v>
      </c>
      <c r="S419" s="1">
        <f>INT(L419*Q419*1*I419)</f>
        <v>51</v>
      </c>
      <c r="T419" s="1">
        <f>INT(L419*Q419*0.7*J419)</f>
        <v>43</v>
      </c>
      <c r="U419" s="1">
        <f>INT(M419*Q419*1.5)</f>
        <v>51</v>
      </c>
      <c r="V419" s="1">
        <f>INT(M419*Q419*1)</f>
        <v>34</v>
      </c>
      <c r="W419" s="1">
        <f>INT(N419*Q419*1.2)</f>
        <v>88</v>
      </c>
      <c r="X419" s="1">
        <f>INT(N419*Q419*0.8)</f>
        <v>59</v>
      </c>
      <c r="Y419" s="37">
        <f>VLOOKUP(D419,兵种!B:J,7,0)</f>
        <v>0</v>
      </c>
      <c r="Z419" s="37">
        <f>VLOOKUP(D419,兵种!B:J,8,0)</f>
        <v>0.2</v>
      </c>
      <c r="AA419" s="37">
        <f>VLOOKUP(D419,兵种!B:J,9,0)</f>
        <v>0</v>
      </c>
      <c r="AB419" s="1">
        <f>SUM(S419,U419,W419)</f>
        <v>190</v>
      </c>
    </row>
    <row r="420" spans="2:28">
      <c r="B420" s="27"/>
      <c r="C420" s="16">
        <v>428</v>
      </c>
      <c r="D420" s="27"/>
      <c r="E420" s="27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57</v>
      </c>
      <c r="M420" s="32">
        <v>71</v>
      </c>
      <c r="N420" s="32">
        <v>46</v>
      </c>
      <c r="O420" s="35">
        <v>34</v>
      </c>
      <c r="P420" s="1">
        <f>SUM(L420:O420)</f>
        <v>208</v>
      </c>
      <c r="Q420" s="48">
        <v>1</v>
      </c>
      <c r="R420" s="1">
        <f>INT(Q420*(100+L420+M420*2)*H420)</f>
        <v>209</v>
      </c>
      <c r="S420" s="1">
        <f>INT(L420*Q420*1*I420)</f>
        <v>39</v>
      </c>
      <c r="T420" s="1">
        <f>INT(L420*Q420*0.7*J420)</f>
        <v>27</v>
      </c>
      <c r="U420" s="1">
        <f>INT(M420*Q420*1.5)</f>
        <v>106</v>
      </c>
      <c r="V420" s="1">
        <f>INT(M420*Q420*1)</f>
        <v>71</v>
      </c>
      <c r="W420" s="1">
        <f>INT(N420*Q420*1.2)</f>
        <v>55</v>
      </c>
      <c r="X420" s="1">
        <f>INT(N420*Q420*0.8)</f>
        <v>36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>SUM(S420,U420,W420)</f>
        <v>200</v>
      </c>
    </row>
    <row r="421" spans="2:28">
      <c r="B421" s="27"/>
      <c r="C421" s="16">
        <v>655</v>
      </c>
      <c r="D421" s="27"/>
      <c r="E421" s="27"/>
      <c r="F421" s="2" t="s">
        <v>653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32">
        <v>57</v>
      </c>
      <c r="M421" s="32">
        <v>70</v>
      </c>
      <c r="N421" s="32">
        <v>58</v>
      </c>
      <c r="O421" s="35">
        <v>72</v>
      </c>
      <c r="P421" s="1">
        <f>SUM(L421:O421)</f>
        <v>257</v>
      </c>
      <c r="Q421" s="48">
        <v>1</v>
      </c>
      <c r="R421" s="1">
        <f>INT(Q421*(100+L421+M421*2)*H421)</f>
        <v>207</v>
      </c>
      <c r="S421" s="1">
        <f>INT(L421*Q421*1*I421)</f>
        <v>39</v>
      </c>
      <c r="T421" s="1">
        <f>INT(L421*Q421*0.7*J421)</f>
        <v>27</v>
      </c>
      <c r="U421" s="1">
        <f>INT(M421*Q421*1.5)</f>
        <v>105</v>
      </c>
      <c r="V421" s="1">
        <f>INT(M421*Q421*1)</f>
        <v>70</v>
      </c>
      <c r="W421" s="1">
        <f>INT(N421*Q421*1.2)</f>
        <v>69</v>
      </c>
      <c r="X421" s="1">
        <f>INT(N421*Q421*0.8)</f>
        <v>46</v>
      </c>
      <c r="Y421" s="37">
        <f>VLOOKUP(D421,兵种!B:J,7,0)</f>
        <v>0</v>
      </c>
      <c r="Z421" s="37">
        <f>VLOOKUP(D421,兵种!B:J,8,0)</f>
        <v>0</v>
      </c>
      <c r="AA421" s="37">
        <f>VLOOKUP(D421,兵种!B:J,9,0)</f>
        <v>0</v>
      </c>
      <c r="AB421" s="1">
        <f>SUM(S421,U421,W421)</f>
        <v>213</v>
      </c>
    </row>
    <row r="422" spans="2:28">
      <c r="B422" s="27"/>
      <c r="C422" s="16">
        <v>388</v>
      </c>
      <c r="D422" s="27"/>
      <c r="E422" s="27"/>
      <c r="F422" s="2" t="s">
        <v>389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57</v>
      </c>
      <c r="M422" s="32">
        <v>66</v>
      </c>
      <c r="N422" s="32">
        <v>48</v>
      </c>
      <c r="O422" s="35">
        <v>59</v>
      </c>
      <c r="P422" s="1">
        <f>SUM(L422:O422)</f>
        <v>230</v>
      </c>
      <c r="Q422" s="48">
        <v>1</v>
      </c>
      <c r="R422" s="1">
        <f>INT(Q422*(100+L422+M422*2)*H422)</f>
        <v>202</v>
      </c>
      <c r="S422" s="1">
        <f>INT(L422*Q422*1*I422)</f>
        <v>39</v>
      </c>
      <c r="T422" s="1">
        <f>INT(L422*Q422*0.7*J422)</f>
        <v>27</v>
      </c>
      <c r="U422" s="1">
        <f>INT(M422*Q422*1.5)</f>
        <v>99</v>
      </c>
      <c r="V422" s="1">
        <f>INT(M422*Q422*1)</f>
        <v>66</v>
      </c>
      <c r="W422" s="1">
        <f>INT(N422*Q422*1.2)</f>
        <v>57</v>
      </c>
      <c r="X422" s="1">
        <f>INT(N422*Q422*0.8)</f>
        <v>38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>SUM(S422,U422,W422)</f>
        <v>195</v>
      </c>
    </row>
    <row r="423" spans="2:28">
      <c r="B423" s="27"/>
      <c r="C423" s="16">
        <v>128</v>
      </c>
      <c r="D423" s="27"/>
      <c r="E423" s="27"/>
      <c r="F423" s="2" t="s">
        <v>130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57</v>
      </c>
      <c r="M423" s="32">
        <v>62</v>
      </c>
      <c r="N423" s="32">
        <v>59</v>
      </c>
      <c r="O423" s="35">
        <v>54</v>
      </c>
      <c r="P423" s="1">
        <f>SUM(L423:O423)</f>
        <v>232</v>
      </c>
      <c r="Q423" s="48">
        <v>1</v>
      </c>
      <c r="R423" s="1">
        <f>INT(Q423*(100+L423+M423*2)*H423)</f>
        <v>196</v>
      </c>
      <c r="S423" s="1">
        <f>INT(L423*Q423*1*I423)</f>
        <v>39</v>
      </c>
      <c r="T423" s="1">
        <f>INT(L423*Q423*0.7*J423)</f>
        <v>27</v>
      </c>
      <c r="U423" s="1">
        <f>INT(M423*Q423*1.5)</f>
        <v>93</v>
      </c>
      <c r="V423" s="1">
        <f>INT(M423*Q423*1)</f>
        <v>62</v>
      </c>
      <c r="W423" s="1">
        <f>INT(N423*Q423*1.2)</f>
        <v>70</v>
      </c>
      <c r="X423" s="1">
        <f>INT(N423*Q423*0.8)</f>
        <v>47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>SUM(S423,U423,W423)</f>
        <v>202</v>
      </c>
    </row>
    <row r="424" spans="2:28">
      <c r="B424" s="27"/>
      <c r="C424" s="16">
        <v>168</v>
      </c>
      <c r="D424" s="27"/>
      <c r="E424" s="27"/>
      <c r="F424" s="2" t="s">
        <v>170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57</v>
      </c>
      <c r="M424" s="32">
        <v>43</v>
      </c>
      <c r="N424" s="32">
        <v>71</v>
      </c>
      <c r="O424" s="35">
        <v>79</v>
      </c>
      <c r="P424" s="1">
        <f>SUM(L424:O424)</f>
        <v>250</v>
      </c>
      <c r="Q424" s="48">
        <v>1</v>
      </c>
      <c r="R424" s="1">
        <f>INT(Q424*(100+L424+M424*2)*H424)</f>
        <v>170</v>
      </c>
      <c r="S424" s="1">
        <f>INT(L424*Q424*1*I424)</f>
        <v>39</v>
      </c>
      <c r="T424" s="1">
        <f>INT(L424*Q424*0.7*J424)</f>
        <v>27</v>
      </c>
      <c r="U424" s="1">
        <f>INT(M424*Q424*1.5)</f>
        <v>64</v>
      </c>
      <c r="V424" s="1">
        <f>INT(M424*Q424*1)</f>
        <v>43</v>
      </c>
      <c r="W424" s="1">
        <f>INT(N424*Q424*1.2)</f>
        <v>85</v>
      </c>
      <c r="X424" s="1">
        <f>INT(N424*Q424*0.8)</f>
        <v>56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>SUM(S424,U424,W424)</f>
        <v>188</v>
      </c>
    </row>
    <row r="425" spans="2:28">
      <c r="B425" s="27"/>
      <c r="C425" s="16">
        <v>362</v>
      </c>
      <c r="D425" s="27"/>
      <c r="E425" s="27"/>
      <c r="F425" s="2" t="s">
        <v>364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57</v>
      </c>
      <c r="M425" s="32">
        <v>39</v>
      </c>
      <c r="N425" s="32">
        <v>78</v>
      </c>
      <c r="O425" s="35">
        <v>75</v>
      </c>
      <c r="P425" s="1">
        <f>SUM(L425:O425)</f>
        <v>249</v>
      </c>
      <c r="Q425" s="48">
        <v>1</v>
      </c>
      <c r="R425" s="1">
        <f>INT(Q425*(100+L425+M425*2)*H425)</f>
        <v>164</v>
      </c>
      <c r="S425" s="1">
        <f>INT(L425*Q425*1*I425)</f>
        <v>39</v>
      </c>
      <c r="T425" s="1">
        <f>INT(L425*Q425*0.7*J425)</f>
        <v>27</v>
      </c>
      <c r="U425" s="1">
        <f>INT(M425*Q425*1.5)</f>
        <v>58</v>
      </c>
      <c r="V425" s="1">
        <f>INT(M425*Q425*1)</f>
        <v>39</v>
      </c>
      <c r="W425" s="1">
        <f>INT(N425*Q425*1.2)</f>
        <v>93</v>
      </c>
      <c r="X425" s="1">
        <f>INT(N425*Q425*0.8)</f>
        <v>62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>SUM(S425,U425,W425)</f>
        <v>190</v>
      </c>
    </row>
    <row r="426" spans="2:28">
      <c r="B426" s="27"/>
      <c r="C426" s="16">
        <v>199</v>
      </c>
      <c r="D426" s="27"/>
      <c r="E426" s="27"/>
      <c r="F426" s="2" t="s">
        <v>201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57</v>
      </c>
      <c r="M426" s="32">
        <v>39</v>
      </c>
      <c r="N426" s="32">
        <v>68</v>
      </c>
      <c r="O426" s="35">
        <v>72</v>
      </c>
      <c r="P426" s="1">
        <f>SUM(L426:O426)</f>
        <v>236</v>
      </c>
      <c r="Q426" s="48">
        <v>1</v>
      </c>
      <c r="R426" s="1">
        <f>INT(Q426*(100+L426+M426*2)*H426)</f>
        <v>164</v>
      </c>
      <c r="S426" s="1">
        <f>INT(L426*Q426*1*I426)</f>
        <v>39</v>
      </c>
      <c r="T426" s="1">
        <f>INT(L426*Q426*0.7*J426)</f>
        <v>27</v>
      </c>
      <c r="U426" s="1">
        <f>INT(M426*Q426*1.5)</f>
        <v>58</v>
      </c>
      <c r="V426" s="1">
        <f>INT(M426*Q426*1)</f>
        <v>39</v>
      </c>
      <c r="W426" s="1">
        <f>INT(N426*Q426*1.2)</f>
        <v>81</v>
      </c>
      <c r="X426" s="1">
        <f>INT(N426*Q426*0.8)</f>
        <v>54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>SUM(S426,U426,W426)</f>
        <v>178</v>
      </c>
    </row>
    <row r="427" spans="2:28">
      <c r="B427" s="27"/>
      <c r="C427" s="16">
        <v>35</v>
      </c>
      <c r="D427" s="27"/>
      <c r="E427" s="27"/>
      <c r="F427" s="2" t="s">
        <v>37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57</v>
      </c>
      <c r="M427" s="32">
        <v>36</v>
      </c>
      <c r="N427" s="32">
        <v>72</v>
      </c>
      <c r="O427" s="35">
        <v>55</v>
      </c>
      <c r="P427" s="1">
        <f>SUM(L427:O427)</f>
        <v>220</v>
      </c>
      <c r="Q427" s="48">
        <v>1</v>
      </c>
      <c r="R427" s="1">
        <f>INT(Q427*(100+L427+M427*2)*H427)</f>
        <v>160</v>
      </c>
      <c r="S427" s="1">
        <f>INT(L427*Q427*1*I427)</f>
        <v>39</v>
      </c>
      <c r="T427" s="1">
        <f>INT(L427*Q427*0.7*J427)</f>
        <v>27</v>
      </c>
      <c r="U427" s="1">
        <f>INT(M427*Q427*1.5)</f>
        <v>54</v>
      </c>
      <c r="V427" s="1">
        <f>INT(M427*Q427*1)</f>
        <v>36</v>
      </c>
      <c r="W427" s="1">
        <f>INT(N427*Q427*1.2)</f>
        <v>86</v>
      </c>
      <c r="X427" s="1">
        <f>INT(N427*Q427*0.8)</f>
        <v>57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>SUM(S427,U427,W427)</f>
        <v>179</v>
      </c>
    </row>
    <row r="428" spans="2:28">
      <c r="B428" s="27"/>
      <c r="C428" s="16">
        <v>527</v>
      </c>
      <c r="D428" s="27"/>
      <c r="E428" s="27"/>
      <c r="F428" s="2" t="s">
        <v>526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56</v>
      </c>
      <c r="M428" s="32">
        <v>77</v>
      </c>
      <c r="N428" s="32">
        <v>4</v>
      </c>
      <c r="O428" s="35">
        <v>14</v>
      </c>
      <c r="P428" s="1">
        <f>SUM(L428:O428)</f>
        <v>151</v>
      </c>
      <c r="Q428" s="48">
        <v>1</v>
      </c>
      <c r="R428" s="1">
        <f>INT(Q428*(100+L428+M428*2)*H428)</f>
        <v>217</v>
      </c>
      <c r="S428" s="1">
        <f>INT(L428*Q428*1*I428)</f>
        <v>39</v>
      </c>
      <c r="T428" s="1">
        <f>INT(L428*Q428*0.7*J428)</f>
        <v>27</v>
      </c>
      <c r="U428" s="1">
        <f>INT(M428*Q428*1.5)</f>
        <v>115</v>
      </c>
      <c r="V428" s="1">
        <f>INT(M428*Q428*1)</f>
        <v>77</v>
      </c>
      <c r="W428" s="1">
        <f>INT(N428*Q428*1.2)</f>
        <v>4</v>
      </c>
      <c r="X428" s="1">
        <f>INT(N428*Q428*0.8)</f>
        <v>3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>SUM(S428,U428,W428)</f>
        <v>158</v>
      </c>
    </row>
    <row r="429" spans="2:28">
      <c r="B429" s="27"/>
      <c r="C429" s="16">
        <v>547</v>
      </c>
      <c r="D429" s="27"/>
      <c r="E429" s="27"/>
      <c r="F429" s="2" t="s">
        <v>546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56</v>
      </c>
      <c r="M429" s="32">
        <v>70</v>
      </c>
      <c r="N429" s="32">
        <v>59</v>
      </c>
      <c r="O429" s="35">
        <v>37</v>
      </c>
      <c r="P429" s="1">
        <f>SUM(L429:O429)</f>
        <v>222</v>
      </c>
      <c r="Q429" s="48">
        <v>1</v>
      </c>
      <c r="R429" s="1">
        <f>INT(Q429*(100+L429+M429*2)*H429)</f>
        <v>207</v>
      </c>
      <c r="S429" s="1">
        <f>INT(L429*Q429*1*I429)</f>
        <v>39</v>
      </c>
      <c r="T429" s="1">
        <f>INT(L429*Q429*0.7*J429)</f>
        <v>27</v>
      </c>
      <c r="U429" s="1">
        <f>INT(M429*Q429*1.5)</f>
        <v>105</v>
      </c>
      <c r="V429" s="1">
        <f>INT(M429*Q429*1)</f>
        <v>70</v>
      </c>
      <c r="W429" s="1">
        <f>INT(N429*Q429*1.2)</f>
        <v>70</v>
      </c>
      <c r="X429" s="1">
        <f>INT(N429*Q429*0.8)</f>
        <v>47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>SUM(S429,U429,W429)</f>
        <v>214</v>
      </c>
    </row>
    <row r="430" spans="2:28">
      <c r="B430" s="27"/>
      <c r="C430" s="16">
        <v>656</v>
      </c>
      <c r="D430" s="27"/>
      <c r="E430" s="27"/>
      <c r="F430" s="2" t="s">
        <v>654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56</v>
      </c>
      <c r="M430" s="32">
        <v>70</v>
      </c>
      <c r="N430" s="32">
        <v>13</v>
      </c>
      <c r="O430" s="35">
        <v>22</v>
      </c>
      <c r="P430" s="1">
        <f>SUM(L430:O430)</f>
        <v>161</v>
      </c>
      <c r="Q430" s="48">
        <v>1</v>
      </c>
      <c r="R430" s="1">
        <f>INT(Q430*(100+L430+M430*2)*H430)</f>
        <v>207</v>
      </c>
      <c r="S430" s="1">
        <f>INT(L430*Q430*1*I430)</f>
        <v>39</v>
      </c>
      <c r="T430" s="1">
        <f>INT(L430*Q430*0.7*J430)</f>
        <v>27</v>
      </c>
      <c r="U430" s="1">
        <f>INT(M430*Q430*1.5)</f>
        <v>105</v>
      </c>
      <c r="V430" s="1">
        <f>INT(M430*Q430*1)</f>
        <v>70</v>
      </c>
      <c r="W430" s="1">
        <f>INT(N430*Q430*1.2)</f>
        <v>15</v>
      </c>
      <c r="X430" s="1">
        <f>INT(N430*Q430*0.8)</f>
        <v>10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>SUM(S430,U430,W430)</f>
        <v>159</v>
      </c>
    </row>
    <row r="431" spans="2:28">
      <c r="B431" s="27"/>
      <c r="C431" s="16">
        <v>58</v>
      </c>
      <c r="D431" s="27"/>
      <c r="E431" s="27"/>
      <c r="F431" s="2" t="s">
        <v>60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56</v>
      </c>
      <c r="M431" s="32">
        <v>69</v>
      </c>
      <c r="N431" s="32">
        <v>36</v>
      </c>
      <c r="O431" s="35">
        <v>10</v>
      </c>
      <c r="P431" s="1">
        <f>SUM(L431:O431)</f>
        <v>171</v>
      </c>
      <c r="Q431" s="48">
        <v>1</v>
      </c>
      <c r="R431" s="1">
        <f>INT(Q431*(100+L431+M431*2)*H431)</f>
        <v>205</v>
      </c>
      <c r="S431" s="1">
        <f>INT(L431*Q431*1*I431)</f>
        <v>39</v>
      </c>
      <c r="T431" s="1">
        <f>INT(L431*Q431*0.7*J431)</f>
        <v>27</v>
      </c>
      <c r="U431" s="1">
        <f>INT(M431*Q431*1.5)</f>
        <v>103</v>
      </c>
      <c r="V431" s="1">
        <f>INT(M431*Q431*1)</f>
        <v>69</v>
      </c>
      <c r="W431" s="1">
        <f>INT(N431*Q431*1.2)</f>
        <v>43</v>
      </c>
      <c r="X431" s="1">
        <f>INT(N431*Q431*0.8)</f>
        <v>28</v>
      </c>
      <c r="Y431" s="37">
        <f>VLOOKUP(D431,兵种!B:J,7,0)</f>
        <v>0</v>
      </c>
      <c r="Z431" s="37">
        <f>VLOOKUP(D431,兵种!B:J,8,0)</f>
        <v>0</v>
      </c>
      <c r="AA431" s="37">
        <f>VLOOKUP(D431,兵种!B:J,9,0)</f>
        <v>0</v>
      </c>
      <c r="AB431" s="1">
        <f>SUM(S431,U431,W431)</f>
        <v>185</v>
      </c>
    </row>
    <row r="432" spans="2:28">
      <c r="B432" s="27"/>
      <c r="C432" s="16">
        <v>649</v>
      </c>
      <c r="D432" s="27"/>
      <c r="E432" s="27"/>
      <c r="F432" s="2" t="s">
        <v>647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56</v>
      </c>
      <c r="M432" s="32">
        <v>62</v>
      </c>
      <c r="N432" s="32">
        <v>66</v>
      </c>
      <c r="O432" s="35">
        <v>68</v>
      </c>
      <c r="P432" s="1">
        <f>SUM(L432:O432)</f>
        <v>252</v>
      </c>
      <c r="Q432" s="48">
        <v>1</v>
      </c>
      <c r="R432" s="1">
        <f>INT(Q432*(100+L432+M432*2)*H432)</f>
        <v>196</v>
      </c>
      <c r="S432" s="1">
        <f>INT(L432*Q432*1*I432)</f>
        <v>39</v>
      </c>
      <c r="T432" s="1">
        <f>INT(L432*Q432*0.7*J432)</f>
        <v>27</v>
      </c>
      <c r="U432" s="1">
        <f>INT(M432*Q432*1.5)</f>
        <v>93</v>
      </c>
      <c r="V432" s="1">
        <f>INT(M432*Q432*1)</f>
        <v>62</v>
      </c>
      <c r="W432" s="1">
        <f>INT(N432*Q432*1.2)</f>
        <v>79</v>
      </c>
      <c r="X432" s="1">
        <f>INT(N432*Q432*0.8)</f>
        <v>52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</v>
      </c>
      <c r="AB432" s="1">
        <f>SUM(S432,U432,W432)</f>
        <v>211</v>
      </c>
    </row>
    <row r="433" spans="2:28">
      <c r="B433" s="27"/>
      <c r="C433" s="16">
        <v>302</v>
      </c>
      <c r="D433" s="27"/>
      <c r="E433" s="27"/>
      <c r="F433" s="2" t="s">
        <v>304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56</v>
      </c>
      <c r="M433" s="32">
        <v>62</v>
      </c>
      <c r="N433" s="32">
        <v>52</v>
      </c>
      <c r="O433" s="35">
        <v>41</v>
      </c>
      <c r="P433" s="1">
        <f>SUM(L433:O433)</f>
        <v>211</v>
      </c>
      <c r="Q433" s="48">
        <v>1</v>
      </c>
      <c r="R433" s="1">
        <f>INT(Q433*(100+L433+M433*2)*H433)</f>
        <v>196</v>
      </c>
      <c r="S433" s="1">
        <f>INT(L433*Q433*1*I433)</f>
        <v>39</v>
      </c>
      <c r="T433" s="1">
        <f>INT(L433*Q433*0.7*J433)</f>
        <v>27</v>
      </c>
      <c r="U433" s="1">
        <f>INT(M433*Q433*1.5)</f>
        <v>93</v>
      </c>
      <c r="V433" s="1">
        <f>INT(M433*Q433*1)</f>
        <v>62</v>
      </c>
      <c r="W433" s="1">
        <f>INT(N433*Q433*1.2)</f>
        <v>62</v>
      </c>
      <c r="X433" s="1">
        <f>INT(N433*Q433*0.8)</f>
        <v>41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>SUM(S433,U433,W433)</f>
        <v>194</v>
      </c>
    </row>
    <row r="434" spans="2:28">
      <c r="B434" s="27"/>
      <c r="C434" s="16">
        <v>491</v>
      </c>
      <c r="D434" s="27"/>
      <c r="E434" s="27"/>
      <c r="F434" s="2" t="s">
        <v>491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56</v>
      </c>
      <c r="M434" s="32">
        <v>53</v>
      </c>
      <c r="N434" s="32">
        <v>65</v>
      </c>
      <c r="O434" s="35">
        <v>63</v>
      </c>
      <c r="P434" s="1">
        <f>SUM(L434:O434)</f>
        <v>237</v>
      </c>
      <c r="Q434" s="48">
        <v>1</v>
      </c>
      <c r="R434" s="1">
        <f>INT(Q434*(100+L434+M434*2)*H434)</f>
        <v>183</v>
      </c>
      <c r="S434" s="1">
        <f>INT(L434*Q434*1*I434)</f>
        <v>39</v>
      </c>
      <c r="T434" s="1">
        <f>INT(L434*Q434*0.7*J434)</f>
        <v>27</v>
      </c>
      <c r="U434" s="1">
        <f>INT(M434*Q434*1.5)</f>
        <v>79</v>
      </c>
      <c r="V434" s="1">
        <f>INT(M434*Q434*1)</f>
        <v>53</v>
      </c>
      <c r="W434" s="1">
        <f>INT(N434*Q434*1.2)</f>
        <v>78</v>
      </c>
      <c r="X434" s="1">
        <f>INT(N434*Q434*0.8)</f>
        <v>52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>SUM(S434,U434,W434)</f>
        <v>196</v>
      </c>
    </row>
    <row r="435" spans="2:28">
      <c r="B435" s="27"/>
      <c r="C435" s="16">
        <v>9</v>
      </c>
      <c r="D435" s="27"/>
      <c r="E435" s="27"/>
      <c r="F435" s="2" t="s">
        <v>11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56</v>
      </c>
      <c r="M435" s="32">
        <v>40</v>
      </c>
      <c r="N435" s="32">
        <v>73</v>
      </c>
      <c r="O435" s="35">
        <v>76</v>
      </c>
      <c r="P435" s="1">
        <f>SUM(L435:O435)</f>
        <v>245</v>
      </c>
      <c r="Q435" s="48">
        <v>1</v>
      </c>
      <c r="R435" s="1">
        <f>INT(Q435*(100+L435+M435*2)*H435)</f>
        <v>165</v>
      </c>
      <c r="S435" s="1">
        <f>INT(L435*Q435*1*I435)</f>
        <v>39</v>
      </c>
      <c r="T435" s="1">
        <f>INT(L435*Q435*0.7*J435)</f>
        <v>27</v>
      </c>
      <c r="U435" s="1">
        <f>INT(M435*Q435*1.5)</f>
        <v>60</v>
      </c>
      <c r="V435" s="1">
        <f>INT(M435*Q435*1)</f>
        <v>40</v>
      </c>
      <c r="W435" s="1">
        <f>INT(N435*Q435*1.2)</f>
        <v>87</v>
      </c>
      <c r="X435" s="1">
        <f>INT(N435*Q435*0.8)</f>
        <v>58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>SUM(S435,U435,W435)</f>
        <v>186</v>
      </c>
    </row>
    <row r="436" spans="2:28">
      <c r="B436" s="27"/>
      <c r="C436" s="16">
        <v>467</v>
      </c>
      <c r="D436" s="27"/>
      <c r="E436" s="27"/>
      <c r="F436" s="2" t="s">
        <v>467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56</v>
      </c>
      <c r="M436" s="32">
        <v>35</v>
      </c>
      <c r="N436" s="32">
        <v>75</v>
      </c>
      <c r="O436" s="35">
        <v>71</v>
      </c>
      <c r="P436" s="1">
        <f>SUM(L436:O436)</f>
        <v>237</v>
      </c>
      <c r="Q436" s="48">
        <v>1</v>
      </c>
      <c r="R436" s="1">
        <f>INT(Q436*(100+L436+M436*2)*H436)</f>
        <v>158</v>
      </c>
      <c r="S436" s="1">
        <f>INT(L436*Q436*1*I436)</f>
        <v>39</v>
      </c>
      <c r="T436" s="1">
        <f>INT(L436*Q436*0.7*J436)</f>
        <v>27</v>
      </c>
      <c r="U436" s="1">
        <f>INT(M436*Q436*1.5)</f>
        <v>52</v>
      </c>
      <c r="V436" s="1">
        <f>INT(M436*Q436*1)</f>
        <v>35</v>
      </c>
      <c r="W436" s="1">
        <f>INT(N436*Q436*1.2)</f>
        <v>90</v>
      </c>
      <c r="X436" s="1">
        <f>INT(N436*Q436*0.8)</f>
        <v>60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>SUM(S436,U436,W436)</f>
        <v>181</v>
      </c>
    </row>
    <row r="437" spans="2:28">
      <c r="B437" s="27"/>
      <c r="C437" s="16">
        <v>295</v>
      </c>
      <c r="D437" s="27">
        <v>2</v>
      </c>
      <c r="E437" s="27"/>
      <c r="F437" s="2" t="s">
        <v>297</v>
      </c>
      <c r="G437" s="4" t="str">
        <f>VLOOKUP(D437,兵种!B:F,2,0)</f>
        <v>亲卫队</v>
      </c>
      <c r="H437" s="4">
        <f>VLOOKUP(D437,兵种!B:F,3,0)</f>
        <v>1</v>
      </c>
      <c r="I437" s="4">
        <f>VLOOKUP(D437,兵种!B:F,4,0)</f>
        <v>1.1000000000000001</v>
      </c>
      <c r="J437" s="4">
        <f>VLOOKUP(D437,兵种!B:F,5,0)</f>
        <v>1</v>
      </c>
      <c r="K437" s="16" t="str">
        <f>VLOOKUP(E437,绝技!B:C,2,0)</f>
        <v>无</v>
      </c>
      <c r="L437" s="32">
        <v>55</v>
      </c>
      <c r="M437" s="32">
        <v>32</v>
      </c>
      <c r="N437" s="32">
        <v>67</v>
      </c>
      <c r="O437" s="35">
        <v>82</v>
      </c>
      <c r="P437" s="1">
        <f>SUM(L437:O437)</f>
        <v>236</v>
      </c>
      <c r="Q437" s="48">
        <v>1</v>
      </c>
      <c r="R437" s="1">
        <f>INT(Q437*(100+L437+M437*2)*H437)</f>
        <v>219</v>
      </c>
      <c r="S437" s="1">
        <f>INT(L437*Q437*1*I437)</f>
        <v>60</v>
      </c>
      <c r="T437" s="1">
        <f>INT(L437*Q437*0.7*J437)</f>
        <v>38</v>
      </c>
      <c r="U437" s="1">
        <f>INT(M437*Q437*1.5)</f>
        <v>48</v>
      </c>
      <c r="V437" s="1">
        <f>INT(M437*Q437*1)</f>
        <v>32</v>
      </c>
      <c r="W437" s="1">
        <f>INT(N437*Q437*1.2)</f>
        <v>80</v>
      </c>
      <c r="X437" s="1">
        <f>INT(N437*Q437*0.8)</f>
        <v>53</v>
      </c>
      <c r="Y437" s="37">
        <f>VLOOKUP(D437,兵种!B:J,7,0)</f>
        <v>0.05</v>
      </c>
      <c r="Z437" s="37">
        <f>VLOOKUP(D437,兵种!B:J,8,0)</f>
        <v>0.05</v>
      </c>
      <c r="AA437" s="37">
        <f>VLOOKUP(D437,兵种!B:J,9,0)</f>
        <v>0.1</v>
      </c>
      <c r="AB437" s="1">
        <f>SUM(S437,U437,W437)</f>
        <v>188</v>
      </c>
    </row>
    <row r="438" spans="2:28">
      <c r="B438" s="27"/>
      <c r="C438" s="16">
        <v>270</v>
      </c>
      <c r="D438" s="27"/>
      <c r="E438" s="27"/>
      <c r="F438" s="2" t="s">
        <v>272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32">
        <v>55</v>
      </c>
      <c r="M438" s="32">
        <v>76</v>
      </c>
      <c r="N438" s="32">
        <v>35</v>
      </c>
      <c r="O438" s="35">
        <v>29</v>
      </c>
      <c r="P438" s="1">
        <f>SUM(L438:O438)</f>
        <v>195</v>
      </c>
      <c r="Q438" s="48">
        <v>1</v>
      </c>
      <c r="R438" s="1">
        <f>INT(Q438*(100+L438+M438*2)*H438)</f>
        <v>214</v>
      </c>
      <c r="S438" s="1">
        <f>INT(L438*Q438*1*I438)</f>
        <v>38</v>
      </c>
      <c r="T438" s="1">
        <f>INT(L438*Q438*0.7*J438)</f>
        <v>26</v>
      </c>
      <c r="U438" s="1">
        <f>INT(M438*Q438*1.5)</f>
        <v>114</v>
      </c>
      <c r="V438" s="1">
        <f>INT(M438*Q438*1)</f>
        <v>76</v>
      </c>
      <c r="W438" s="1">
        <f>INT(N438*Q438*1.2)</f>
        <v>42</v>
      </c>
      <c r="X438" s="1">
        <f>INT(N438*Q438*0.8)</f>
        <v>28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</v>
      </c>
      <c r="AB438" s="1">
        <f>SUM(S438,U438,W438)</f>
        <v>194</v>
      </c>
    </row>
    <row r="439" spans="2:28">
      <c r="B439" s="27"/>
      <c r="C439" s="16">
        <v>39</v>
      </c>
      <c r="D439" s="27"/>
      <c r="E439" s="27"/>
      <c r="F439" s="2" t="s">
        <v>41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55</v>
      </c>
      <c r="M439" s="32">
        <v>70</v>
      </c>
      <c r="N439" s="32">
        <v>38</v>
      </c>
      <c r="O439" s="35">
        <v>29</v>
      </c>
      <c r="P439" s="1">
        <f>SUM(L439:O439)</f>
        <v>192</v>
      </c>
      <c r="Q439" s="48">
        <v>1</v>
      </c>
      <c r="R439" s="1">
        <f>INT(Q439*(100+L439+M439*2)*H439)</f>
        <v>206</v>
      </c>
      <c r="S439" s="1">
        <f>INT(L439*Q439*1*I439)</f>
        <v>38</v>
      </c>
      <c r="T439" s="1">
        <f>INT(L439*Q439*0.7*J439)</f>
        <v>26</v>
      </c>
      <c r="U439" s="1">
        <f>INT(M439*Q439*1.5)</f>
        <v>105</v>
      </c>
      <c r="V439" s="1">
        <f>INT(M439*Q439*1)</f>
        <v>70</v>
      </c>
      <c r="W439" s="1">
        <f>INT(N439*Q439*1.2)</f>
        <v>45</v>
      </c>
      <c r="X439" s="1">
        <f>INT(N439*Q439*0.8)</f>
        <v>30</v>
      </c>
      <c r="Y439" s="37">
        <f>VLOOKUP(D439,兵种!B:J,7,0)</f>
        <v>0</v>
      </c>
      <c r="Z439" s="37">
        <f>VLOOKUP(D439,兵种!B:J,8,0)</f>
        <v>0</v>
      </c>
      <c r="AA439" s="37">
        <f>VLOOKUP(D439,兵种!B:J,9,0)</f>
        <v>0</v>
      </c>
      <c r="AB439" s="1">
        <f>SUM(S439,U439,W439)</f>
        <v>188</v>
      </c>
    </row>
    <row r="440" spans="2:28">
      <c r="B440" s="27"/>
      <c r="C440" s="16">
        <v>186</v>
      </c>
      <c r="D440" s="27"/>
      <c r="E440" s="27"/>
      <c r="F440" s="2" t="s">
        <v>188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55</v>
      </c>
      <c r="M440" s="32">
        <v>63</v>
      </c>
      <c r="N440" s="32">
        <v>43</v>
      </c>
      <c r="O440" s="35">
        <v>42</v>
      </c>
      <c r="P440" s="1">
        <f>SUM(L440:O440)</f>
        <v>203</v>
      </c>
      <c r="Q440" s="48">
        <v>1</v>
      </c>
      <c r="R440" s="1">
        <f>INT(Q440*(100+L440+M440*2)*H440)</f>
        <v>196</v>
      </c>
      <c r="S440" s="1">
        <f>INT(L440*Q440*1*I440)</f>
        <v>38</v>
      </c>
      <c r="T440" s="1">
        <f>INT(L440*Q440*0.7*J440)</f>
        <v>26</v>
      </c>
      <c r="U440" s="1">
        <f>INT(M440*Q440*1.5)</f>
        <v>94</v>
      </c>
      <c r="V440" s="1">
        <f>INT(M440*Q440*1)</f>
        <v>63</v>
      </c>
      <c r="W440" s="1">
        <f>INT(N440*Q440*1.2)</f>
        <v>51</v>
      </c>
      <c r="X440" s="1">
        <f>INT(N440*Q440*0.8)</f>
        <v>34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>SUM(S440,U440,W440)</f>
        <v>183</v>
      </c>
    </row>
    <row r="441" spans="2:28">
      <c r="B441" s="27"/>
      <c r="C441" s="16">
        <v>297</v>
      </c>
      <c r="D441" s="27"/>
      <c r="E441" s="27"/>
      <c r="F441" s="2" t="s">
        <v>299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59</v>
      </c>
      <c r="N441" s="32">
        <v>59</v>
      </c>
      <c r="O441" s="35">
        <v>56</v>
      </c>
      <c r="P441" s="1">
        <f>SUM(L441:O441)</f>
        <v>229</v>
      </c>
      <c r="Q441" s="48">
        <v>1</v>
      </c>
      <c r="R441" s="1">
        <f>INT(Q441*(100+L441+M441*2)*H441)</f>
        <v>191</v>
      </c>
      <c r="S441" s="1">
        <f>INT(L441*Q441*1*I441)</f>
        <v>38</v>
      </c>
      <c r="T441" s="1">
        <f>INT(L441*Q441*0.7*J441)</f>
        <v>26</v>
      </c>
      <c r="U441" s="1">
        <f>INT(M441*Q441*1.5)</f>
        <v>88</v>
      </c>
      <c r="V441" s="1">
        <f>INT(M441*Q441*1)</f>
        <v>59</v>
      </c>
      <c r="W441" s="1">
        <f>INT(N441*Q441*1.2)</f>
        <v>70</v>
      </c>
      <c r="X441" s="1">
        <f>INT(N441*Q441*0.8)</f>
        <v>47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>SUM(S441,U441,W441)</f>
        <v>196</v>
      </c>
    </row>
    <row r="442" spans="2:28">
      <c r="B442" s="27"/>
      <c r="C442" s="16">
        <v>208</v>
      </c>
      <c r="D442" s="27"/>
      <c r="E442" s="27"/>
      <c r="F442" s="2" t="s">
        <v>210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55</v>
      </c>
      <c r="N442" s="32">
        <v>58</v>
      </c>
      <c r="O442" s="35">
        <v>50</v>
      </c>
      <c r="P442" s="1">
        <f>SUM(L442:O442)</f>
        <v>218</v>
      </c>
      <c r="Q442" s="48">
        <v>1</v>
      </c>
      <c r="R442" s="1">
        <f>INT(Q442*(100+L442+M442*2)*H442)</f>
        <v>185</v>
      </c>
      <c r="S442" s="1">
        <f>INT(L442*Q442*1*I442)</f>
        <v>38</v>
      </c>
      <c r="T442" s="1">
        <f>INT(L442*Q442*0.7*J442)</f>
        <v>26</v>
      </c>
      <c r="U442" s="1">
        <f>INT(M442*Q442*1.5)</f>
        <v>82</v>
      </c>
      <c r="V442" s="1">
        <f>INT(M442*Q442*1)</f>
        <v>55</v>
      </c>
      <c r="W442" s="1">
        <f>INT(N442*Q442*1.2)</f>
        <v>69</v>
      </c>
      <c r="X442" s="1">
        <f>INT(N442*Q442*0.8)</f>
        <v>46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>SUM(S442,U442,W442)</f>
        <v>189</v>
      </c>
    </row>
    <row r="443" spans="2:28">
      <c r="B443" s="27"/>
      <c r="C443" s="16">
        <v>352</v>
      </c>
      <c r="D443" s="27"/>
      <c r="E443" s="27"/>
      <c r="F443" s="2" t="s">
        <v>354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55</v>
      </c>
      <c r="M443" s="32">
        <v>51</v>
      </c>
      <c r="N443" s="32">
        <v>66</v>
      </c>
      <c r="O443" s="35">
        <v>67</v>
      </c>
      <c r="P443" s="1">
        <f>SUM(L443:O443)</f>
        <v>239</v>
      </c>
      <c r="Q443" s="48">
        <v>1</v>
      </c>
      <c r="R443" s="1">
        <f>INT(Q443*(100+L443+M443*2)*H443)</f>
        <v>179</v>
      </c>
      <c r="S443" s="1">
        <f>INT(L443*Q443*1*I443)</f>
        <v>38</v>
      </c>
      <c r="T443" s="1">
        <f>INT(L443*Q443*0.7*J443)</f>
        <v>26</v>
      </c>
      <c r="U443" s="1">
        <f>INT(M443*Q443*1.5)</f>
        <v>76</v>
      </c>
      <c r="V443" s="1">
        <f>INT(M443*Q443*1)</f>
        <v>51</v>
      </c>
      <c r="W443" s="1">
        <f>INT(N443*Q443*1.2)</f>
        <v>79</v>
      </c>
      <c r="X443" s="1">
        <f>INT(N443*Q443*0.8)</f>
        <v>52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>SUM(S443,U443,W443)</f>
        <v>193</v>
      </c>
    </row>
    <row r="444" spans="2:28">
      <c r="B444" s="27"/>
      <c r="C444" s="16">
        <v>372</v>
      </c>
      <c r="D444" s="27"/>
      <c r="E444" s="27"/>
      <c r="F444" s="2" t="s">
        <v>373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55</v>
      </c>
      <c r="M444" s="32">
        <v>51</v>
      </c>
      <c r="N444" s="32">
        <v>53</v>
      </c>
      <c r="O444" s="35">
        <v>57</v>
      </c>
      <c r="P444" s="1">
        <f>SUM(L444:O444)</f>
        <v>216</v>
      </c>
      <c r="Q444" s="48">
        <v>1</v>
      </c>
      <c r="R444" s="1">
        <f>INT(Q444*(100+L444+M444*2)*H444)</f>
        <v>179</v>
      </c>
      <c r="S444" s="1">
        <f>INT(L444*Q444*1*I444)</f>
        <v>38</v>
      </c>
      <c r="T444" s="1">
        <f>INT(L444*Q444*0.7*J444)</f>
        <v>26</v>
      </c>
      <c r="U444" s="1">
        <f>INT(M444*Q444*1.5)</f>
        <v>76</v>
      </c>
      <c r="V444" s="1">
        <f>INT(M444*Q444*1)</f>
        <v>51</v>
      </c>
      <c r="W444" s="1">
        <f>INT(N444*Q444*1.2)</f>
        <v>63</v>
      </c>
      <c r="X444" s="1">
        <f>INT(N444*Q444*0.8)</f>
        <v>42</v>
      </c>
      <c r="Y444" s="37">
        <f>VLOOKUP(D444,兵种!B:J,7,0)</f>
        <v>0</v>
      </c>
      <c r="Z444" s="37">
        <f>VLOOKUP(D444,兵种!B:J,8,0)</f>
        <v>0</v>
      </c>
      <c r="AA444" s="37">
        <f>VLOOKUP(D444,兵种!B:J,9,0)</f>
        <v>0</v>
      </c>
      <c r="AB444" s="1">
        <f>SUM(S444,U444,W444)</f>
        <v>177</v>
      </c>
    </row>
    <row r="445" spans="2:28">
      <c r="B445" s="27"/>
      <c r="C445" s="16">
        <v>611</v>
      </c>
      <c r="D445" s="27"/>
      <c r="E445" s="27"/>
      <c r="F445" s="2" t="s">
        <v>610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55</v>
      </c>
      <c r="M445" s="32">
        <v>48</v>
      </c>
      <c r="N445" s="32">
        <v>67</v>
      </c>
      <c r="O445" s="35">
        <v>72</v>
      </c>
      <c r="P445" s="1">
        <f>SUM(L445:O445)</f>
        <v>242</v>
      </c>
      <c r="Q445" s="48">
        <v>1</v>
      </c>
      <c r="R445" s="1">
        <f>INT(Q445*(100+L445+M445*2)*H445)</f>
        <v>175</v>
      </c>
      <c r="S445" s="1">
        <f>INT(L445*Q445*1*I445)</f>
        <v>38</v>
      </c>
      <c r="T445" s="1">
        <f>INT(L445*Q445*0.7*J445)</f>
        <v>26</v>
      </c>
      <c r="U445" s="1">
        <f>INT(M445*Q445*1.5)</f>
        <v>72</v>
      </c>
      <c r="V445" s="1">
        <f>INT(M445*Q445*1)</f>
        <v>48</v>
      </c>
      <c r="W445" s="1">
        <f>INT(N445*Q445*1.2)</f>
        <v>80</v>
      </c>
      <c r="X445" s="1">
        <f>INT(N445*Q445*0.8)</f>
        <v>53</v>
      </c>
      <c r="Y445" s="37">
        <f>VLOOKUP(D445,兵种!B:J,7,0)</f>
        <v>0</v>
      </c>
      <c r="Z445" s="37">
        <f>VLOOKUP(D445,兵种!B:J,8,0)</f>
        <v>0</v>
      </c>
      <c r="AA445" s="37">
        <f>VLOOKUP(D445,兵种!B:J,9,0)</f>
        <v>0</v>
      </c>
      <c r="AB445" s="1">
        <f>SUM(S445,U445,W445)</f>
        <v>190</v>
      </c>
    </row>
    <row r="446" spans="2:28">
      <c r="B446" s="27"/>
      <c r="C446" s="16">
        <v>618</v>
      </c>
      <c r="D446" s="27"/>
      <c r="E446" s="27"/>
      <c r="F446" s="2" t="s">
        <v>616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55</v>
      </c>
      <c r="M446" s="32">
        <v>33</v>
      </c>
      <c r="N446" s="32">
        <v>69</v>
      </c>
      <c r="O446" s="35">
        <v>78</v>
      </c>
      <c r="P446" s="1">
        <f>SUM(L446:O446)</f>
        <v>235</v>
      </c>
      <c r="Q446" s="48">
        <v>1</v>
      </c>
      <c r="R446" s="1">
        <f>INT(Q446*(100+L446+M446*2)*H446)</f>
        <v>154</v>
      </c>
      <c r="S446" s="1">
        <f>INT(L446*Q446*1*I446)</f>
        <v>38</v>
      </c>
      <c r="T446" s="1">
        <f>INT(L446*Q446*0.7*J446)</f>
        <v>26</v>
      </c>
      <c r="U446" s="1">
        <f>INT(M446*Q446*1.5)</f>
        <v>49</v>
      </c>
      <c r="V446" s="1">
        <f>INT(M446*Q446*1)</f>
        <v>33</v>
      </c>
      <c r="W446" s="1">
        <f>INT(N446*Q446*1.2)</f>
        <v>82</v>
      </c>
      <c r="X446" s="1">
        <f>INT(N446*Q446*0.8)</f>
        <v>55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>SUM(S446,U446,W446)</f>
        <v>169</v>
      </c>
    </row>
    <row r="447" spans="2:28">
      <c r="B447" s="27"/>
      <c r="C447" s="16">
        <v>342</v>
      </c>
      <c r="D447" s="27"/>
      <c r="E447" s="27"/>
      <c r="F447" s="2" t="s">
        <v>344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54</v>
      </c>
      <c r="M447" s="32">
        <v>74</v>
      </c>
      <c r="N447" s="32">
        <v>38</v>
      </c>
      <c r="O447" s="35">
        <v>27</v>
      </c>
      <c r="P447" s="1">
        <f>SUM(L447:O447)</f>
        <v>193</v>
      </c>
      <c r="Q447" s="48">
        <v>1</v>
      </c>
      <c r="R447" s="1">
        <f>INT(Q447*(100+L447+M447*2)*H447)</f>
        <v>211</v>
      </c>
      <c r="S447" s="1">
        <f>INT(L447*Q447*1*I447)</f>
        <v>37</v>
      </c>
      <c r="T447" s="1">
        <f>INT(L447*Q447*0.7*J447)</f>
        <v>26</v>
      </c>
      <c r="U447" s="1">
        <f>INT(M447*Q447*1.5)</f>
        <v>111</v>
      </c>
      <c r="V447" s="1">
        <f>INT(M447*Q447*1)</f>
        <v>74</v>
      </c>
      <c r="W447" s="1">
        <f>INT(N447*Q447*1.2)</f>
        <v>45</v>
      </c>
      <c r="X447" s="1">
        <f>INT(N447*Q447*0.8)</f>
        <v>30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>SUM(S447,U447,W447)</f>
        <v>193</v>
      </c>
    </row>
    <row r="448" spans="2:28">
      <c r="B448" s="27"/>
      <c r="C448" s="16">
        <v>657</v>
      </c>
      <c r="D448" s="27"/>
      <c r="E448" s="27"/>
      <c r="F448" s="2" t="s">
        <v>655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54</v>
      </c>
      <c r="M448" s="32">
        <v>71</v>
      </c>
      <c r="N448" s="32">
        <v>12</v>
      </c>
      <c r="O448" s="35">
        <v>19</v>
      </c>
      <c r="P448" s="1">
        <f>SUM(L448:O448)</f>
        <v>156</v>
      </c>
      <c r="Q448" s="48">
        <v>1</v>
      </c>
      <c r="R448" s="1">
        <f>INT(Q448*(100+L448+M448*2)*H448)</f>
        <v>207</v>
      </c>
      <c r="S448" s="1">
        <f>INT(L448*Q448*1*I448)</f>
        <v>37</v>
      </c>
      <c r="T448" s="1">
        <f>INT(L448*Q448*0.7*J448)</f>
        <v>26</v>
      </c>
      <c r="U448" s="1">
        <f>INT(M448*Q448*1.5)</f>
        <v>106</v>
      </c>
      <c r="V448" s="1">
        <f>INT(M448*Q448*1)</f>
        <v>71</v>
      </c>
      <c r="W448" s="1">
        <f>INT(N448*Q448*1.2)</f>
        <v>14</v>
      </c>
      <c r="X448" s="1">
        <f>INT(N448*Q448*0.8)</f>
        <v>9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>SUM(S448,U448,W448)</f>
        <v>157</v>
      </c>
    </row>
    <row r="449" spans="2:28">
      <c r="B449" s="27"/>
      <c r="C449" s="16">
        <v>348</v>
      </c>
      <c r="D449" s="27"/>
      <c r="E449" s="27"/>
      <c r="F449" s="2" t="s">
        <v>350</v>
      </c>
      <c r="G449" s="4" t="str">
        <f>VLOOKUP(D449,兵种!B:F,2,0)</f>
        <v>老百姓</v>
      </c>
      <c r="H449" s="4">
        <f>VLOOKUP(D449,兵种!B:F,3,0)</f>
        <v>0.7</v>
      </c>
      <c r="I449" s="4">
        <f>VLOOKUP(D449,兵种!B:F,4,0)</f>
        <v>0.7</v>
      </c>
      <c r="J449" s="4">
        <f>VLOOKUP(D449,兵种!B:F,5,0)</f>
        <v>0.7</v>
      </c>
      <c r="K449" s="16" t="str">
        <f>VLOOKUP(E449,绝技!B:C,2,0)</f>
        <v>无</v>
      </c>
      <c r="L449" s="32">
        <v>54</v>
      </c>
      <c r="M449" s="32">
        <v>69</v>
      </c>
      <c r="N449" s="32">
        <v>32</v>
      </c>
      <c r="O449" s="35">
        <v>21</v>
      </c>
      <c r="P449" s="1">
        <f>SUM(L449:O449)</f>
        <v>176</v>
      </c>
      <c r="Q449" s="48">
        <v>1</v>
      </c>
      <c r="R449" s="1">
        <f>INT(Q449*(100+L449+M449*2)*H449)</f>
        <v>204</v>
      </c>
      <c r="S449" s="1">
        <f>INT(L449*Q449*1*I449)</f>
        <v>37</v>
      </c>
      <c r="T449" s="1">
        <f>INT(L449*Q449*0.7*J449)</f>
        <v>26</v>
      </c>
      <c r="U449" s="1">
        <f>INT(M449*Q449*1.5)</f>
        <v>103</v>
      </c>
      <c r="V449" s="1">
        <f>INT(M449*Q449*1)</f>
        <v>69</v>
      </c>
      <c r="W449" s="1">
        <f>INT(N449*Q449*1.2)</f>
        <v>38</v>
      </c>
      <c r="X449" s="1">
        <f>INT(N449*Q449*0.8)</f>
        <v>25</v>
      </c>
      <c r="Y449" s="37">
        <f>VLOOKUP(D449,兵种!B:J,7,0)</f>
        <v>0</v>
      </c>
      <c r="Z449" s="37">
        <f>VLOOKUP(D449,兵种!B:J,8,0)</f>
        <v>0</v>
      </c>
      <c r="AA449" s="37">
        <f>VLOOKUP(D449,兵种!B:J,9,0)</f>
        <v>0</v>
      </c>
      <c r="AB449" s="1">
        <f>SUM(S449,U449,W449)</f>
        <v>178</v>
      </c>
    </row>
    <row r="450" spans="2:28">
      <c r="B450" s="27"/>
      <c r="C450" s="16">
        <v>620</v>
      </c>
      <c r="D450" s="27"/>
      <c r="E450" s="27"/>
      <c r="F450" s="2" t="s">
        <v>618</v>
      </c>
      <c r="G450" s="4" t="str">
        <f>VLOOKUP(D450,兵种!B:F,2,0)</f>
        <v>老百姓</v>
      </c>
      <c r="H450" s="4">
        <f>VLOOKUP(D450,兵种!B:F,3,0)</f>
        <v>0.7</v>
      </c>
      <c r="I450" s="4">
        <f>VLOOKUP(D450,兵种!B:F,4,0)</f>
        <v>0.7</v>
      </c>
      <c r="J450" s="4">
        <f>VLOOKUP(D450,兵种!B:F,5,0)</f>
        <v>0.7</v>
      </c>
      <c r="K450" s="16" t="str">
        <f>VLOOKUP(E450,绝技!B:C,2,0)</f>
        <v>无</v>
      </c>
      <c r="L450" s="32">
        <v>54</v>
      </c>
      <c r="M450" s="32">
        <v>66</v>
      </c>
      <c r="N450" s="32">
        <v>51</v>
      </c>
      <c r="O450" s="35">
        <v>40</v>
      </c>
      <c r="P450" s="1">
        <f>SUM(L450:O450)</f>
        <v>211</v>
      </c>
      <c r="Q450" s="48">
        <v>1</v>
      </c>
      <c r="R450" s="1">
        <f>INT(Q450*(100+L450+M450*2)*H450)</f>
        <v>200</v>
      </c>
      <c r="S450" s="1">
        <f>INT(L450*Q450*1*I450)</f>
        <v>37</v>
      </c>
      <c r="T450" s="1">
        <f>INT(L450*Q450*0.7*J450)</f>
        <v>26</v>
      </c>
      <c r="U450" s="1">
        <f>INT(M450*Q450*1.5)</f>
        <v>99</v>
      </c>
      <c r="V450" s="1">
        <f>INT(M450*Q450*1)</f>
        <v>66</v>
      </c>
      <c r="W450" s="1">
        <f>INT(N450*Q450*1.2)</f>
        <v>61</v>
      </c>
      <c r="X450" s="1">
        <f>INT(N450*Q450*0.8)</f>
        <v>40</v>
      </c>
      <c r="Y450" s="37">
        <f>VLOOKUP(D450,兵种!B:J,7,0)</f>
        <v>0</v>
      </c>
      <c r="Z450" s="37">
        <f>VLOOKUP(D450,兵种!B:J,8,0)</f>
        <v>0</v>
      </c>
      <c r="AA450" s="37">
        <f>VLOOKUP(D450,兵种!B:J,9,0)</f>
        <v>0</v>
      </c>
      <c r="AB450" s="1">
        <f>SUM(S450,U450,W450)</f>
        <v>197</v>
      </c>
    </row>
    <row r="451" spans="2:28">
      <c r="B451" s="27"/>
      <c r="C451" s="16">
        <v>591</v>
      </c>
      <c r="D451" s="27"/>
      <c r="E451" s="27"/>
      <c r="F451" s="2" t="s">
        <v>590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54</v>
      </c>
      <c r="M451" s="32">
        <v>62</v>
      </c>
      <c r="N451" s="32">
        <v>52</v>
      </c>
      <c r="O451" s="35">
        <v>40</v>
      </c>
      <c r="P451" s="1">
        <f>SUM(L451:O451)</f>
        <v>208</v>
      </c>
      <c r="Q451" s="48">
        <v>1</v>
      </c>
      <c r="R451" s="1">
        <f>INT(Q451*(100+L451+M451*2)*H451)</f>
        <v>194</v>
      </c>
      <c r="S451" s="1">
        <f>INT(L451*Q451*1*I451)</f>
        <v>37</v>
      </c>
      <c r="T451" s="1">
        <f>INT(L451*Q451*0.7*J451)</f>
        <v>26</v>
      </c>
      <c r="U451" s="1">
        <f>INT(M451*Q451*1.5)</f>
        <v>93</v>
      </c>
      <c r="V451" s="1">
        <f>INT(M451*Q451*1)</f>
        <v>62</v>
      </c>
      <c r="W451" s="1">
        <f>INT(N451*Q451*1.2)</f>
        <v>62</v>
      </c>
      <c r="X451" s="1">
        <f>INT(N451*Q451*0.8)</f>
        <v>41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>SUM(S451,U451,W451)</f>
        <v>192</v>
      </c>
    </row>
    <row r="452" spans="2:28">
      <c r="B452" s="27"/>
      <c r="C452" s="16">
        <v>350</v>
      </c>
      <c r="D452" s="27"/>
      <c r="E452" s="27"/>
      <c r="F452" s="2" t="s">
        <v>352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54</v>
      </c>
      <c r="M452" s="32">
        <v>61</v>
      </c>
      <c r="N452" s="32">
        <v>59</v>
      </c>
      <c r="O452" s="35">
        <v>75</v>
      </c>
      <c r="P452" s="1">
        <f>SUM(L452:O452)</f>
        <v>249</v>
      </c>
      <c r="Q452" s="48">
        <v>1</v>
      </c>
      <c r="R452" s="1">
        <f>INT(Q452*(100+L452+M452*2)*H452)</f>
        <v>193</v>
      </c>
      <c r="S452" s="1">
        <f>INT(L452*Q452*1*I452)</f>
        <v>37</v>
      </c>
      <c r="T452" s="1">
        <f>INT(L452*Q452*0.7*J452)</f>
        <v>26</v>
      </c>
      <c r="U452" s="1">
        <f>INT(M452*Q452*1.5)</f>
        <v>91</v>
      </c>
      <c r="V452" s="1">
        <f>INT(M452*Q452*1)</f>
        <v>61</v>
      </c>
      <c r="W452" s="1">
        <f>INT(N452*Q452*1.2)</f>
        <v>70</v>
      </c>
      <c r="X452" s="1">
        <f>INT(N452*Q452*0.8)</f>
        <v>47</v>
      </c>
      <c r="Y452" s="37">
        <f>VLOOKUP(D452,兵种!B:J,7,0)</f>
        <v>0</v>
      </c>
      <c r="Z452" s="37">
        <f>VLOOKUP(D452,兵种!B:J,8,0)</f>
        <v>0</v>
      </c>
      <c r="AA452" s="37">
        <f>VLOOKUP(D452,兵种!B:J,9,0)</f>
        <v>0</v>
      </c>
      <c r="AB452" s="1">
        <f>SUM(S452,U452,W452)</f>
        <v>198</v>
      </c>
    </row>
    <row r="453" spans="2:28">
      <c r="B453" s="27"/>
      <c r="C453" s="16">
        <v>533</v>
      </c>
      <c r="D453" s="27"/>
      <c r="E453" s="27"/>
      <c r="F453" s="2" t="s">
        <v>532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54</v>
      </c>
      <c r="M453" s="32">
        <v>61</v>
      </c>
      <c r="N453" s="32">
        <v>32</v>
      </c>
      <c r="O453" s="35">
        <v>23</v>
      </c>
      <c r="P453" s="1">
        <f>SUM(L453:O453)</f>
        <v>170</v>
      </c>
      <c r="Q453" s="48">
        <v>1</v>
      </c>
      <c r="R453" s="1">
        <f>INT(Q453*(100+L453+M453*2)*H453)</f>
        <v>193</v>
      </c>
      <c r="S453" s="1">
        <f>INT(L453*Q453*1*I453)</f>
        <v>37</v>
      </c>
      <c r="T453" s="1">
        <f>INT(L453*Q453*0.7*J453)</f>
        <v>26</v>
      </c>
      <c r="U453" s="1">
        <f>INT(M453*Q453*1.5)</f>
        <v>91</v>
      </c>
      <c r="V453" s="1">
        <f>INT(M453*Q453*1)</f>
        <v>61</v>
      </c>
      <c r="W453" s="1">
        <f>INT(N453*Q453*1.2)</f>
        <v>38</v>
      </c>
      <c r="X453" s="1">
        <f>INT(N453*Q453*0.8)</f>
        <v>25</v>
      </c>
      <c r="Y453" s="37">
        <f>VLOOKUP(D453,兵种!B:J,7,0)</f>
        <v>0</v>
      </c>
      <c r="Z453" s="37">
        <f>VLOOKUP(D453,兵种!B:J,8,0)</f>
        <v>0</v>
      </c>
      <c r="AA453" s="37">
        <f>VLOOKUP(D453,兵种!B:J,9,0)</f>
        <v>0</v>
      </c>
      <c r="AB453" s="1">
        <f>SUM(S453,U453,W453)</f>
        <v>166</v>
      </c>
    </row>
    <row r="454" spans="2:28">
      <c r="B454" s="27"/>
      <c r="C454" s="16">
        <v>82</v>
      </c>
      <c r="D454" s="27">
        <v>6</v>
      </c>
      <c r="E454" s="27"/>
      <c r="F454" s="2" t="s">
        <v>84</v>
      </c>
      <c r="G454" s="4" t="str">
        <f>VLOOKUP(D454,兵种!B:F,2,0)</f>
        <v>谋略家</v>
      </c>
      <c r="H454" s="4">
        <f>VLOOKUP(D454,兵种!B:F,3,0)</f>
        <v>0.8</v>
      </c>
      <c r="I454" s="4">
        <f>VLOOKUP(D454,兵种!B:F,4,0)</f>
        <v>0.8</v>
      </c>
      <c r="J454" s="4">
        <f>VLOOKUP(D454,兵种!B:F,5,0)</f>
        <v>0.9</v>
      </c>
      <c r="K454" s="16" t="str">
        <f>VLOOKUP(E454,绝技!B:C,2,0)</f>
        <v>无</v>
      </c>
      <c r="L454" s="32">
        <v>54</v>
      </c>
      <c r="M454" s="32">
        <v>39</v>
      </c>
      <c r="N454" s="32">
        <v>75</v>
      </c>
      <c r="O454" s="35">
        <v>97</v>
      </c>
      <c r="P454" s="1">
        <f>SUM(L454:O454)</f>
        <v>265</v>
      </c>
      <c r="Q454" s="48">
        <v>1</v>
      </c>
      <c r="R454" s="1">
        <f>INT(Q454*(100+L454+M454*2)*H454)</f>
        <v>185</v>
      </c>
      <c r="S454" s="1">
        <f>INT(L454*Q454*1*I454)</f>
        <v>43</v>
      </c>
      <c r="T454" s="1">
        <f>INT(L454*Q454*0.7*J454)</f>
        <v>34</v>
      </c>
      <c r="U454" s="1">
        <f>INT(M454*Q454*1.5)</f>
        <v>58</v>
      </c>
      <c r="V454" s="1">
        <f>INT(M454*Q454*1)</f>
        <v>39</v>
      </c>
      <c r="W454" s="1">
        <f>INT(N454*Q454*1.2)</f>
        <v>90</v>
      </c>
      <c r="X454" s="1">
        <f>INT(N454*Q454*0.8)</f>
        <v>60</v>
      </c>
      <c r="Y454" s="37">
        <f>VLOOKUP(D454,兵种!B:J,7,0)</f>
        <v>0.2</v>
      </c>
      <c r="Z454" s="37">
        <f>VLOOKUP(D454,兵种!B:J,8,0)</f>
        <v>0</v>
      </c>
      <c r="AA454" s="37">
        <f>VLOOKUP(D454,兵种!B:J,9,0)</f>
        <v>0</v>
      </c>
      <c r="AB454" s="1">
        <f>SUM(S454,U454,W454)</f>
        <v>191</v>
      </c>
    </row>
    <row r="455" spans="2:28">
      <c r="B455" s="27"/>
      <c r="C455" s="16">
        <v>89</v>
      </c>
      <c r="D455" s="27">
        <v>6</v>
      </c>
      <c r="E455" s="27"/>
      <c r="F455" s="2" t="s">
        <v>91</v>
      </c>
      <c r="G455" s="4" t="str">
        <f>VLOOKUP(D455,兵种!B:F,2,0)</f>
        <v>谋略家</v>
      </c>
      <c r="H455" s="4">
        <f>VLOOKUP(D455,兵种!B:F,3,0)</f>
        <v>0.8</v>
      </c>
      <c r="I455" s="4">
        <f>VLOOKUP(D455,兵种!B:F,4,0)</f>
        <v>0.8</v>
      </c>
      <c r="J455" s="4">
        <f>VLOOKUP(D455,兵种!B:F,5,0)</f>
        <v>0.9</v>
      </c>
      <c r="K455" s="16" t="str">
        <f>VLOOKUP(E455,绝技!B:C,2,0)</f>
        <v>无</v>
      </c>
      <c r="L455" s="32">
        <v>54</v>
      </c>
      <c r="M455" s="32">
        <v>31</v>
      </c>
      <c r="N455" s="32">
        <v>89</v>
      </c>
      <c r="O455" s="35">
        <v>85</v>
      </c>
      <c r="P455" s="1">
        <f>SUM(L455:O455)</f>
        <v>259</v>
      </c>
      <c r="Q455" s="48">
        <v>1</v>
      </c>
      <c r="R455" s="1">
        <f>INT(Q455*(100+L455+M455*2)*H455)</f>
        <v>172</v>
      </c>
      <c r="S455" s="1">
        <f>INT(L455*Q455*1*I455)</f>
        <v>43</v>
      </c>
      <c r="T455" s="1">
        <f>INT(L455*Q455*0.7*J455)</f>
        <v>34</v>
      </c>
      <c r="U455" s="1">
        <f>INT(M455*Q455*1.5)</f>
        <v>46</v>
      </c>
      <c r="V455" s="1">
        <f>INT(M455*Q455*1)</f>
        <v>31</v>
      </c>
      <c r="W455" s="1">
        <f>INT(N455*Q455*1.2)</f>
        <v>106</v>
      </c>
      <c r="X455" s="1">
        <f>INT(N455*Q455*0.8)</f>
        <v>71</v>
      </c>
      <c r="Y455" s="37">
        <f>VLOOKUP(D455,兵种!B:J,7,0)</f>
        <v>0.2</v>
      </c>
      <c r="Z455" s="37">
        <f>VLOOKUP(D455,兵种!B:J,8,0)</f>
        <v>0</v>
      </c>
      <c r="AA455" s="37">
        <f>VLOOKUP(D455,兵种!B:J,9,0)</f>
        <v>0</v>
      </c>
      <c r="AB455" s="1">
        <f>SUM(S455,U455,W455)</f>
        <v>195</v>
      </c>
    </row>
    <row r="456" spans="2:28">
      <c r="B456" s="27"/>
      <c r="C456" s="16">
        <v>140</v>
      </c>
      <c r="D456" s="27"/>
      <c r="E456" s="27"/>
      <c r="F456" s="2" t="s">
        <v>142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32">
        <v>54</v>
      </c>
      <c r="M456" s="32">
        <v>45</v>
      </c>
      <c r="N456" s="32">
        <v>69</v>
      </c>
      <c r="O456" s="35">
        <v>72</v>
      </c>
      <c r="P456" s="1">
        <f>SUM(L456:O456)</f>
        <v>240</v>
      </c>
      <c r="Q456" s="48">
        <v>1</v>
      </c>
      <c r="R456" s="1">
        <f>INT(Q456*(100+L456+M456*2)*H456)</f>
        <v>170</v>
      </c>
      <c r="S456" s="1">
        <f>INT(L456*Q456*1*I456)</f>
        <v>37</v>
      </c>
      <c r="T456" s="1">
        <f>INT(L456*Q456*0.7*J456)</f>
        <v>26</v>
      </c>
      <c r="U456" s="1">
        <f>INT(M456*Q456*1.5)</f>
        <v>67</v>
      </c>
      <c r="V456" s="1">
        <f>INT(M456*Q456*1)</f>
        <v>45</v>
      </c>
      <c r="W456" s="1">
        <f>INT(N456*Q456*1.2)</f>
        <v>82</v>
      </c>
      <c r="X456" s="1">
        <f>INT(N456*Q456*0.8)</f>
        <v>55</v>
      </c>
      <c r="Y456" s="37">
        <f>VLOOKUP(D456,兵种!B:J,7,0)</f>
        <v>0</v>
      </c>
      <c r="Z456" s="37">
        <f>VLOOKUP(D456,兵种!B:J,8,0)</f>
        <v>0</v>
      </c>
      <c r="AA456" s="37">
        <f>VLOOKUP(D456,兵种!B:J,9,0)</f>
        <v>0</v>
      </c>
      <c r="AB456" s="1">
        <f>SUM(S456,U456,W456)</f>
        <v>186</v>
      </c>
    </row>
    <row r="457" spans="2:28">
      <c r="B457" s="27"/>
      <c r="C457" s="16">
        <v>34</v>
      </c>
      <c r="D457" s="27"/>
      <c r="E457" s="27"/>
      <c r="F457" s="2" t="s">
        <v>36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54</v>
      </c>
      <c r="M457" s="32">
        <v>27</v>
      </c>
      <c r="N457" s="32">
        <v>76</v>
      </c>
      <c r="O457" s="35">
        <v>78</v>
      </c>
      <c r="P457" s="1">
        <f>SUM(L457:O457)</f>
        <v>235</v>
      </c>
      <c r="Q457" s="48">
        <v>1</v>
      </c>
      <c r="R457" s="1">
        <f>INT(Q457*(100+L457+M457*2)*H457)</f>
        <v>145</v>
      </c>
      <c r="S457" s="1">
        <f>INT(L457*Q457*1*I457)</f>
        <v>37</v>
      </c>
      <c r="T457" s="1">
        <f>INT(L457*Q457*0.7*J457)</f>
        <v>26</v>
      </c>
      <c r="U457" s="1">
        <f>INT(M457*Q457*1.5)</f>
        <v>40</v>
      </c>
      <c r="V457" s="1">
        <f>INT(M457*Q457*1)</f>
        <v>27</v>
      </c>
      <c r="W457" s="1">
        <f>INT(N457*Q457*1.2)</f>
        <v>91</v>
      </c>
      <c r="X457" s="1">
        <f>INT(N457*Q457*0.8)</f>
        <v>60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>SUM(S457,U457,W457)</f>
        <v>168</v>
      </c>
    </row>
    <row r="458" spans="2:28">
      <c r="B458" s="27"/>
      <c r="C458" s="16">
        <v>614</v>
      </c>
      <c r="D458" s="27">
        <v>3</v>
      </c>
      <c r="E458" s="27"/>
      <c r="F458" s="2" t="s">
        <v>612</v>
      </c>
      <c r="G458" s="4" t="str">
        <f>VLOOKUP(D458,兵种!B:F,2,0)</f>
        <v>战弓骑</v>
      </c>
      <c r="H458" s="4">
        <f>VLOOKUP(D458,兵种!B:F,3,0)</f>
        <v>1</v>
      </c>
      <c r="I458" s="4">
        <f>VLOOKUP(D458,兵种!B:F,4,0)</f>
        <v>1.1000000000000001</v>
      </c>
      <c r="J458" s="4">
        <f>VLOOKUP(D458,兵种!B:F,5,0)</f>
        <v>0.8</v>
      </c>
      <c r="K458" s="16" t="str">
        <f>VLOOKUP(E458,绝技!B:C,2,0)</f>
        <v>无</v>
      </c>
      <c r="L458" s="32">
        <v>53</v>
      </c>
      <c r="M458" s="32">
        <v>38</v>
      </c>
      <c r="N458" s="32">
        <v>80</v>
      </c>
      <c r="O458" s="35">
        <v>81</v>
      </c>
      <c r="P458" s="1">
        <f>SUM(L458:O458)</f>
        <v>252</v>
      </c>
      <c r="Q458" s="48">
        <v>1</v>
      </c>
      <c r="R458" s="1">
        <f>INT(Q458*(100+L458+M458*2)*H458)</f>
        <v>229</v>
      </c>
      <c r="S458" s="1">
        <f>INT(L458*Q458*1*I458)</f>
        <v>58</v>
      </c>
      <c r="T458" s="1">
        <f>INT(L458*Q458*0.7*J458)</f>
        <v>29</v>
      </c>
      <c r="U458" s="1">
        <f>INT(M458*Q458*1.5)</f>
        <v>57</v>
      </c>
      <c r="V458" s="1">
        <f>INT(M458*Q458*1)</f>
        <v>38</v>
      </c>
      <c r="W458" s="1">
        <f>INT(N458*Q458*1.2)</f>
        <v>96</v>
      </c>
      <c r="X458" s="1">
        <f>INT(N458*Q458*0.8)</f>
        <v>64</v>
      </c>
      <c r="Y458" s="37">
        <f>VLOOKUP(D458,兵种!B:J,7,0)</f>
        <v>0.05</v>
      </c>
      <c r="Z458" s="37">
        <f>VLOOKUP(D458,兵种!B:J,8,0)</f>
        <v>0</v>
      </c>
      <c r="AA458" s="37">
        <f>VLOOKUP(D458,兵种!B:J,9,0)</f>
        <v>0.15</v>
      </c>
      <c r="AB458" s="1">
        <f>SUM(S458,U458,W458)</f>
        <v>211</v>
      </c>
    </row>
    <row r="459" spans="2:28">
      <c r="B459" s="27"/>
      <c r="C459" s="16">
        <v>66</v>
      </c>
      <c r="D459" s="27"/>
      <c r="E459" s="27"/>
      <c r="F459" s="2" t="s">
        <v>68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53</v>
      </c>
      <c r="M459" s="32">
        <v>66</v>
      </c>
      <c r="N459" s="32">
        <v>58</v>
      </c>
      <c r="O459" s="35">
        <v>42</v>
      </c>
      <c r="P459" s="1">
        <f>SUM(L459:O459)</f>
        <v>219</v>
      </c>
      <c r="Q459" s="48">
        <v>1</v>
      </c>
      <c r="R459" s="1">
        <f>INT(Q459*(100+L459+M459*2)*H459)</f>
        <v>199</v>
      </c>
      <c r="S459" s="1">
        <f>INT(L459*Q459*1*I459)</f>
        <v>37</v>
      </c>
      <c r="T459" s="1">
        <f>INT(L459*Q459*0.7*J459)</f>
        <v>25</v>
      </c>
      <c r="U459" s="1">
        <f>INT(M459*Q459*1.5)</f>
        <v>99</v>
      </c>
      <c r="V459" s="1">
        <f>INT(M459*Q459*1)</f>
        <v>66</v>
      </c>
      <c r="W459" s="1">
        <f>INT(N459*Q459*1.2)</f>
        <v>69</v>
      </c>
      <c r="X459" s="1">
        <f>INT(N459*Q459*0.8)</f>
        <v>46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>SUM(S459,U459,W459)</f>
        <v>205</v>
      </c>
    </row>
    <row r="460" spans="2:28">
      <c r="B460" s="27"/>
      <c r="C460" s="16">
        <v>631</v>
      </c>
      <c r="D460" s="27"/>
      <c r="E460" s="27"/>
      <c r="F460" s="2" t="s">
        <v>629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53</v>
      </c>
      <c r="M460" s="32">
        <v>65</v>
      </c>
      <c r="N460" s="32">
        <v>32</v>
      </c>
      <c r="O460" s="35">
        <v>54</v>
      </c>
      <c r="P460" s="1">
        <f>SUM(L460:O460)</f>
        <v>204</v>
      </c>
      <c r="Q460" s="48">
        <v>1</v>
      </c>
      <c r="R460" s="1">
        <f>INT(Q460*(100+L460+M460*2)*H460)</f>
        <v>198</v>
      </c>
      <c r="S460" s="1">
        <f>INT(L460*Q460*1*I460)</f>
        <v>37</v>
      </c>
      <c r="T460" s="1">
        <f>INT(L460*Q460*0.7*J460)</f>
        <v>25</v>
      </c>
      <c r="U460" s="1">
        <f>INT(M460*Q460*1.5)</f>
        <v>97</v>
      </c>
      <c r="V460" s="1">
        <f>INT(M460*Q460*1)</f>
        <v>65</v>
      </c>
      <c r="W460" s="1">
        <f>INT(N460*Q460*1.2)</f>
        <v>38</v>
      </c>
      <c r="X460" s="1">
        <f>INT(N460*Q460*0.8)</f>
        <v>25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>SUM(S460,U460,W460)</f>
        <v>172</v>
      </c>
    </row>
    <row r="461" spans="2:28">
      <c r="B461" s="27"/>
      <c r="C461" s="16">
        <v>586</v>
      </c>
      <c r="D461" s="27"/>
      <c r="E461" s="27"/>
      <c r="F461" s="2" t="s">
        <v>585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53</v>
      </c>
      <c r="M461" s="32">
        <v>61</v>
      </c>
      <c r="N461" s="32">
        <v>36</v>
      </c>
      <c r="O461" s="35">
        <v>32</v>
      </c>
      <c r="P461" s="1">
        <f>SUM(L461:O461)</f>
        <v>182</v>
      </c>
      <c r="Q461" s="48">
        <v>1</v>
      </c>
      <c r="R461" s="1">
        <f>INT(Q461*(100+L461+M461*2)*H461)</f>
        <v>192</v>
      </c>
      <c r="S461" s="1">
        <f>INT(L461*Q461*1*I461)</f>
        <v>37</v>
      </c>
      <c r="T461" s="1">
        <f>INT(L461*Q461*0.7*J461)</f>
        <v>25</v>
      </c>
      <c r="U461" s="1">
        <f>INT(M461*Q461*1.5)</f>
        <v>91</v>
      </c>
      <c r="V461" s="1">
        <f>INT(M461*Q461*1)</f>
        <v>61</v>
      </c>
      <c r="W461" s="1">
        <f>INT(N461*Q461*1.2)</f>
        <v>43</v>
      </c>
      <c r="X461" s="1">
        <f>INT(N461*Q461*0.8)</f>
        <v>28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>SUM(S461,U461,W461)</f>
        <v>171</v>
      </c>
    </row>
    <row r="462" spans="2:28">
      <c r="B462" s="27"/>
      <c r="C462" s="16">
        <v>653</v>
      </c>
      <c r="D462" s="27"/>
      <c r="E462" s="27"/>
      <c r="F462" s="2" t="s">
        <v>651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53</v>
      </c>
      <c r="M462" s="32">
        <v>30</v>
      </c>
      <c r="N462" s="32">
        <v>66</v>
      </c>
      <c r="O462" s="35">
        <v>77</v>
      </c>
      <c r="P462" s="1">
        <f>SUM(L462:O462)</f>
        <v>226</v>
      </c>
      <c r="Q462" s="48">
        <v>1</v>
      </c>
      <c r="R462" s="1">
        <f>INT(Q462*(100+L462+M462*2)*H462)</f>
        <v>149</v>
      </c>
      <c r="S462" s="1">
        <f>INT(L462*Q462*1*I462)</f>
        <v>37</v>
      </c>
      <c r="T462" s="1">
        <f>INT(L462*Q462*0.7*J462)</f>
        <v>25</v>
      </c>
      <c r="U462" s="1">
        <f>INT(M462*Q462*1.5)</f>
        <v>45</v>
      </c>
      <c r="V462" s="1">
        <f>INT(M462*Q462*1)</f>
        <v>30</v>
      </c>
      <c r="W462" s="1">
        <f>INT(N462*Q462*1.2)</f>
        <v>79</v>
      </c>
      <c r="X462" s="1">
        <f>INT(N462*Q462*0.8)</f>
        <v>52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</v>
      </c>
      <c r="AB462" s="1">
        <f>SUM(S462,U462,W462)</f>
        <v>161</v>
      </c>
    </row>
    <row r="463" spans="2:28">
      <c r="B463" s="27"/>
      <c r="C463" s="16">
        <v>405</v>
      </c>
      <c r="D463" s="27"/>
      <c r="E463" s="27"/>
      <c r="F463" s="2" t="s">
        <v>406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53</v>
      </c>
      <c r="M463" s="32">
        <v>27</v>
      </c>
      <c r="N463" s="32">
        <v>74</v>
      </c>
      <c r="O463" s="35">
        <v>77</v>
      </c>
      <c r="P463" s="1">
        <f>SUM(L463:O463)</f>
        <v>231</v>
      </c>
      <c r="Q463" s="48">
        <v>1</v>
      </c>
      <c r="R463" s="1">
        <f>INT(Q463*(100+L463+M463*2)*H463)</f>
        <v>144</v>
      </c>
      <c r="S463" s="1">
        <f>INT(L463*Q463*1*I463)</f>
        <v>37</v>
      </c>
      <c r="T463" s="1">
        <f>INT(L463*Q463*0.7*J463)</f>
        <v>25</v>
      </c>
      <c r="U463" s="1">
        <f>INT(M463*Q463*1.5)</f>
        <v>40</v>
      </c>
      <c r="V463" s="1">
        <f>INT(M463*Q463*1)</f>
        <v>27</v>
      </c>
      <c r="W463" s="1">
        <f>INT(N463*Q463*1.2)</f>
        <v>88</v>
      </c>
      <c r="X463" s="1">
        <f>INT(N463*Q463*0.8)</f>
        <v>59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>SUM(S463,U463,W463)</f>
        <v>165</v>
      </c>
    </row>
    <row r="464" spans="2:28">
      <c r="B464" s="27"/>
      <c r="C464" s="16">
        <v>244</v>
      </c>
      <c r="D464" s="27">
        <v>1</v>
      </c>
      <c r="E464" s="27"/>
      <c r="F464" s="2" t="s">
        <v>246</v>
      </c>
      <c r="G464" s="4" t="str">
        <f>VLOOKUP(D464,兵种!B:F,2,0)</f>
        <v>近卫军</v>
      </c>
      <c r="H464" s="4">
        <f>VLOOKUP(D464,兵种!B:F,3,0)</f>
        <v>1.1000000000000001</v>
      </c>
      <c r="I464" s="4">
        <f>VLOOKUP(D464,兵种!B:F,4,0)</f>
        <v>0.9</v>
      </c>
      <c r="J464" s="4">
        <f>VLOOKUP(D464,兵种!B:F,5,0)</f>
        <v>1.1000000000000001</v>
      </c>
      <c r="K464" s="16" t="str">
        <f>VLOOKUP(E464,绝技!B:C,2,0)</f>
        <v>无</v>
      </c>
      <c r="L464" s="32">
        <v>52</v>
      </c>
      <c r="M464" s="32">
        <v>41</v>
      </c>
      <c r="N464" s="32">
        <v>80</v>
      </c>
      <c r="O464" s="35">
        <v>75</v>
      </c>
      <c r="P464" s="1">
        <f>SUM(L464:O464)</f>
        <v>248</v>
      </c>
      <c r="Q464" s="48">
        <v>1</v>
      </c>
      <c r="R464" s="1">
        <f>INT(Q464*(100+L464+M464*2)*H464)</f>
        <v>257</v>
      </c>
      <c r="S464" s="1">
        <f>INT(L464*Q464*1*I464)</f>
        <v>46</v>
      </c>
      <c r="T464" s="1">
        <f>INT(L464*Q464*0.7*J464)</f>
        <v>40</v>
      </c>
      <c r="U464" s="1">
        <f>INT(M464*Q464*1.5)</f>
        <v>61</v>
      </c>
      <c r="V464" s="1">
        <f>INT(M464*Q464*1)</f>
        <v>41</v>
      </c>
      <c r="W464" s="1">
        <f>INT(N464*Q464*1.2)</f>
        <v>96</v>
      </c>
      <c r="X464" s="1">
        <f>INT(N464*Q464*0.8)</f>
        <v>64</v>
      </c>
      <c r="Y464" s="37">
        <f>VLOOKUP(D464,兵种!B:J,7,0)</f>
        <v>0</v>
      </c>
      <c r="Z464" s="37">
        <f>VLOOKUP(D464,兵种!B:J,8,0)</f>
        <v>0.2</v>
      </c>
      <c r="AA464" s="37">
        <f>VLOOKUP(D464,兵种!B:J,9,0)</f>
        <v>0</v>
      </c>
      <c r="AB464" s="1">
        <f>SUM(S464,U464,W464)</f>
        <v>203</v>
      </c>
    </row>
    <row r="465" spans="2:28">
      <c r="B465" s="27"/>
      <c r="C465" s="16">
        <v>71</v>
      </c>
      <c r="D465" s="27">
        <v>5</v>
      </c>
      <c r="E465" s="27"/>
      <c r="F465" s="2" t="s">
        <v>73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32">
        <v>52</v>
      </c>
      <c r="M465" s="32">
        <v>50</v>
      </c>
      <c r="N465" s="32">
        <v>82</v>
      </c>
      <c r="O465" s="35">
        <v>68</v>
      </c>
      <c r="P465" s="1">
        <f>SUM(L465:O465)</f>
        <v>252</v>
      </c>
      <c r="Q465" s="48">
        <v>1</v>
      </c>
      <c r="R465" s="1">
        <f>INT(Q465*(100+L465+M465*2)*H465)</f>
        <v>226</v>
      </c>
      <c r="S465" s="1">
        <f>INT(L465*Q465*1*I465)</f>
        <v>52</v>
      </c>
      <c r="T465" s="1">
        <f>INT(L465*Q465*0.7*J465)</f>
        <v>29</v>
      </c>
      <c r="U465" s="1">
        <f>INT(M465*Q465*1.5)</f>
        <v>75</v>
      </c>
      <c r="V465" s="1">
        <f>INT(M465*Q465*1)</f>
        <v>50</v>
      </c>
      <c r="W465" s="1">
        <f>INT(N465*Q465*1.2)</f>
        <v>98</v>
      </c>
      <c r="X465" s="1">
        <f>INT(N465*Q465*0.8)</f>
        <v>65</v>
      </c>
      <c r="Y465" s="37">
        <f>VLOOKUP(D465,兵种!B:J,7,0)</f>
        <v>0.15</v>
      </c>
      <c r="Z465" s="37">
        <f>VLOOKUP(D465,兵种!B:J,8,0)</f>
        <v>0</v>
      </c>
      <c r="AA465" s="37">
        <f>VLOOKUP(D465,兵种!B:J,9,0)</f>
        <v>0.05</v>
      </c>
      <c r="AB465" s="1">
        <f>SUM(S465,U465,W465)</f>
        <v>225</v>
      </c>
    </row>
    <row r="466" spans="2:28">
      <c r="B466" s="27"/>
      <c r="C466" s="16">
        <v>561</v>
      </c>
      <c r="D466" s="27"/>
      <c r="E466" s="27"/>
      <c r="F466" s="2" t="s">
        <v>560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52</v>
      </c>
      <c r="M466" s="32">
        <v>77</v>
      </c>
      <c r="N466" s="32">
        <v>11</v>
      </c>
      <c r="O466" s="35">
        <v>21</v>
      </c>
      <c r="P466" s="1">
        <f>SUM(L466:O466)</f>
        <v>161</v>
      </c>
      <c r="Q466" s="48">
        <v>1</v>
      </c>
      <c r="R466" s="1">
        <f>INT(Q466*(100+L466+M466*2)*H466)</f>
        <v>214</v>
      </c>
      <c r="S466" s="1">
        <f>INT(L466*Q466*1*I466)</f>
        <v>36</v>
      </c>
      <c r="T466" s="1">
        <f>INT(L466*Q466*0.7*J466)</f>
        <v>25</v>
      </c>
      <c r="U466" s="1">
        <f>INT(M466*Q466*1.5)</f>
        <v>115</v>
      </c>
      <c r="V466" s="1">
        <f>INT(M466*Q466*1)</f>
        <v>77</v>
      </c>
      <c r="W466" s="1">
        <f>INT(N466*Q466*1.2)</f>
        <v>13</v>
      </c>
      <c r="X466" s="1">
        <f>INT(N466*Q466*0.8)</f>
        <v>8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>SUM(S466,U466,W466)</f>
        <v>164</v>
      </c>
    </row>
    <row r="467" spans="2:28">
      <c r="B467" s="27"/>
      <c r="C467" s="16">
        <v>308</v>
      </c>
      <c r="D467" s="27"/>
      <c r="E467" s="27"/>
      <c r="F467" s="2" t="s">
        <v>310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52</v>
      </c>
      <c r="M467" s="32">
        <v>68</v>
      </c>
      <c r="N467" s="32">
        <v>45</v>
      </c>
      <c r="O467" s="35">
        <v>32</v>
      </c>
      <c r="P467" s="1">
        <f>SUM(L467:O467)</f>
        <v>197</v>
      </c>
      <c r="Q467" s="48">
        <v>1</v>
      </c>
      <c r="R467" s="1">
        <f>INT(Q467*(100+L467+M467*2)*H467)</f>
        <v>201</v>
      </c>
      <c r="S467" s="1">
        <f>INT(L467*Q467*1*I467)</f>
        <v>36</v>
      </c>
      <c r="T467" s="1">
        <f>INT(L467*Q467*0.7*J467)</f>
        <v>25</v>
      </c>
      <c r="U467" s="1">
        <f>INT(M467*Q467*1.5)</f>
        <v>102</v>
      </c>
      <c r="V467" s="1">
        <f>INT(M467*Q467*1)</f>
        <v>68</v>
      </c>
      <c r="W467" s="1">
        <f>INT(N467*Q467*1.2)</f>
        <v>54</v>
      </c>
      <c r="X467" s="1">
        <f>INT(N467*Q467*0.8)</f>
        <v>36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>SUM(S467,U467,W467)</f>
        <v>192</v>
      </c>
    </row>
    <row r="468" spans="2:28">
      <c r="B468" s="27"/>
      <c r="C468" s="16">
        <v>149</v>
      </c>
      <c r="D468" s="27"/>
      <c r="E468" s="27"/>
      <c r="F468" s="2" t="s">
        <v>151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52</v>
      </c>
      <c r="M468" s="32">
        <v>68</v>
      </c>
      <c r="N468" s="32">
        <v>13</v>
      </c>
      <c r="O468" s="35">
        <v>29</v>
      </c>
      <c r="P468" s="1">
        <f>SUM(L468:O468)</f>
        <v>162</v>
      </c>
      <c r="Q468" s="48">
        <v>1</v>
      </c>
      <c r="R468" s="1">
        <f>INT(Q468*(100+L468+M468*2)*H468)</f>
        <v>201</v>
      </c>
      <c r="S468" s="1">
        <f>INT(L468*Q468*1*I468)</f>
        <v>36</v>
      </c>
      <c r="T468" s="1">
        <f>INT(L468*Q468*0.7*J468)</f>
        <v>25</v>
      </c>
      <c r="U468" s="1">
        <f>INT(M468*Q468*1.5)</f>
        <v>102</v>
      </c>
      <c r="V468" s="1">
        <f>INT(M468*Q468*1)</f>
        <v>68</v>
      </c>
      <c r="W468" s="1">
        <f>INT(N468*Q468*1.2)</f>
        <v>15</v>
      </c>
      <c r="X468" s="1">
        <f>INT(N468*Q468*0.8)</f>
        <v>10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>SUM(S468,U468,W468)</f>
        <v>153</v>
      </c>
    </row>
    <row r="469" spans="2:28">
      <c r="B469" s="27"/>
      <c r="C469" s="16">
        <v>581</v>
      </c>
      <c r="D469" s="27"/>
      <c r="E469" s="27"/>
      <c r="F469" s="2" t="s">
        <v>580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52</v>
      </c>
      <c r="M469" s="32">
        <v>65</v>
      </c>
      <c r="N469" s="32">
        <v>40</v>
      </c>
      <c r="O469" s="35">
        <v>22</v>
      </c>
      <c r="P469" s="1">
        <f>SUM(L469:O469)</f>
        <v>179</v>
      </c>
      <c r="Q469" s="48">
        <v>1</v>
      </c>
      <c r="R469" s="1">
        <f>INT(Q469*(100+L469+M469*2)*H469)</f>
        <v>197</v>
      </c>
      <c r="S469" s="1">
        <f>INT(L469*Q469*1*I469)</f>
        <v>36</v>
      </c>
      <c r="T469" s="1">
        <f>INT(L469*Q469*0.7*J469)</f>
        <v>25</v>
      </c>
      <c r="U469" s="1">
        <f>INT(M469*Q469*1.5)</f>
        <v>97</v>
      </c>
      <c r="V469" s="1">
        <f>INT(M469*Q469*1)</f>
        <v>65</v>
      </c>
      <c r="W469" s="1">
        <f>INT(N469*Q469*1.2)</f>
        <v>48</v>
      </c>
      <c r="X469" s="1">
        <f>INT(N469*Q469*0.8)</f>
        <v>32</v>
      </c>
      <c r="Y469" s="37">
        <f>VLOOKUP(D469,兵种!B:J,7,0)</f>
        <v>0</v>
      </c>
      <c r="Z469" s="37">
        <f>VLOOKUP(D469,兵种!B:J,8,0)</f>
        <v>0</v>
      </c>
      <c r="AA469" s="37">
        <f>VLOOKUP(D469,兵种!B:J,9,0)</f>
        <v>0</v>
      </c>
      <c r="AB469" s="1">
        <f>SUM(S469,U469,W469)</f>
        <v>181</v>
      </c>
    </row>
    <row r="470" spans="2:28">
      <c r="B470" s="27"/>
      <c r="C470" s="16">
        <v>11</v>
      </c>
      <c r="D470" s="27"/>
      <c r="E470" s="27"/>
      <c r="F470" s="2" t="s">
        <v>13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52</v>
      </c>
      <c r="M470" s="32">
        <v>61</v>
      </c>
      <c r="N470" s="32">
        <v>58</v>
      </c>
      <c r="O470" s="35">
        <v>59</v>
      </c>
      <c r="P470" s="1">
        <f>SUM(L470:O470)</f>
        <v>230</v>
      </c>
      <c r="Q470" s="48">
        <v>1</v>
      </c>
      <c r="R470" s="1">
        <f>INT(Q470*(100+L470+M470*2)*H470)</f>
        <v>191</v>
      </c>
      <c r="S470" s="1">
        <f>INT(L470*Q470*1*I470)</f>
        <v>36</v>
      </c>
      <c r="T470" s="1">
        <f>INT(L470*Q470*0.7*J470)</f>
        <v>25</v>
      </c>
      <c r="U470" s="1">
        <f>INT(M470*Q470*1.5)</f>
        <v>91</v>
      </c>
      <c r="V470" s="1">
        <f>INT(M470*Q470*1)</f>
        <v>61</v>
      </c>
      <c r="W470" s="1">
        <f>INT(N470*Q470*1.2)</f>
        <v>69</v>
      </c>
      <c r="X470" s="1">
        <f>INT(N470*Q470*0.8)</f>
        <v>46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>SUM(S470,U470,W470)</f>
        <v>196</v>
      </c>
    </row>
    <row r="471" spans="2:28">
      <c r="B471" s="27"/>
      <c r="C471" s="16">
        <v>430</v>
      </c>
      <c r="D471" s="27"/>
      <c r="E471" s="27"/>
      <c r="F471" s="2" t="s">
        <v>430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52</v>
      </c>
      <c r="M471" s="32">
        <v>53</v>
      </c>
      <c r="N471" s="32">
        <v>70</v>
      </c>
      <c r="O471" s="35">
        <v>74</v>
      </c>
      <c r="P471" s="1">
        <f>SUM(L471:O471)</f>
        <v>249</v>
      </c>
      <c r="Q471" s="48">
        <v>1</v>
      </c>
      <c r="R471" s="1">
        <f>INT(Q471*(100+L471+M471*2)*H471)</f>
        <v>180</v>
      </c>
      <c r="S471" s="1">
        <f>INT(L471*Q471*1*I471)</f>
        <v>36</v>
      </c>
      <c r="T471" s="1">
        <f>INT(L471*Q471*0.7*J471)</f>
        <v>25</v>
      </c>
      <c r="U471" s="1">
        <f>INT(M471*Q471*1.5)</f>
        <v>79</v>
      </c>
      <c r="V471" s="1">
        <f>INT(M471*Q471*1)</f>
        <v>53</v>
      </c>
      <c r="W471" s="1">
        <f>INT(N471*Q471*1.2)</f>
        <v>84</v>
      </c>
      <c r="X471" s="1">
        <f>INT(N471*Q471*0.8)</f>
        <v>56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>SUM(S471,U471,W471)</f>
        <v>199</v>
      </c>
    </row>
    <row r="472" spans="2:28">
      <c r="B472" s="27"/>
      <c r="C472" s="16">
        <v>363</v>
      </c>
      <c r="D472" s="27"/>
      <c r="E472" s="27"/>
      <c r="F472" s="2" t="s">
        <v>365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52</v>
      </c>
      <c r="M472" s="32">
        <v>46</v>
      </c>
      <c r="N472" s="32">
        <v>44</v>
      </c>
      <c r="O472" s="35">
        <v>65</v>
      </c>
      <c r="P472" s="1">
        <f>SUM(L472:O472)</f>
        <v>207</v>
      </c>
      <c r="Q472" s="48">
        <v>1</v>
      </c>
      <c r="R472" s="1">
        <f>INT(Q472*(100+L472+M472*2)*H472)</f>
        <v>170</v>
      </c>
      <c r="S472" s="1">
        <f>INT(L472*Q472*1*I472)</f>
        <v>36</v>
      </c>
      <c r="T472" s="1">
        <f>INT(L472*Q472*0.7*J472)</f>
        <v>25</v>
      </c>
      <c r="U472" s="1">
        <f>INT(M472*Q472*1.5)</f>
        <v>69</v>
      </c>
      <c r="V472" s="1">
        <f>INT(M472*Q472*1)</f>
        <v>46</v>
      </c>
      <c r="W472" s="1">
        <f>INT(N472*Q472*1.2)</f>
        <v>52</v>
      </c>
      <c r="X472" s="1">
        <f>INT(N472*Q472*0.8)</f>
        <v>35</v>
      </c>
      <c r="Y472" s="37">
        <f>VLOOKUP(D472,兵种!B:J,7,0)</f>
        <v>0</v>
      </c>
      <c r="Z472" s="37">
        <f>VLOOKUP(D472,兵种!B:J,8,0)</f>
        <v>0</v>
      </c>
      <c r="AA472" s="37">
        <f>VLOOKUP(D472,兵种!B:J,9,0)</f>
        <v>0</v>
      </c>
      <c r="AB472" s="1">
        <f>SUM(S472,U472,W472)</f>
        <v>157</v>
      </c>
    </row>
    <row r="473" spans="2:28">
      <c r="B473" s="27"/>
      <c r="C473" s="16">
        <v>665</v>
      </c>
      <c r="D473" s="27">
        <v>5</v>
      </c>
      <c r="E473" s="27"/>
      <c r="F473" s="2" t="s">
        <v>663</v>
      </c>
      <c r="G473" s="4" t="str">
        <f>VLOOKUP(D473,兵种!B:F,2,0)</f>
        <v>霹雳车</v>
      </c>
      <c r="H473" s="4">
        <f>VLOOKUP(D473,兵种!B:F,3,0)</f>
        <v>0.9</v>
      </c>
      <c r="I473" s="4">
        <f>VLOOKUP(D473,兵种!B:F,4,0)</f>
        <v>1</v>
      </c>
      <c r="J473" s="4">
        <f>VLOOKUP(D473,兵种!B:F,5,0)</f>
        <v>0.8</v>
      </c>
      <c r="K473" s="16" t="str">
        <f>VLOOKUP(E473,绝技!B:C,2,0)</f>
        <v>无</v>
      </c>
      <c r="L473" s="32">
        <v>52</v>
      </c>
      <c r="M473" s="32">
        <v>13</v>
      </c>
      <c r="N473" s="32">
        <v>87</v>
      </c>
      <c r="O473" s="35">
        <v>67</v>
      </c>
      <c r="P473" s="1">
        <f>SUM(L473:O473)</f>
        <v>219</v>
      </c>
      <c r="Q473" s="48">
        <v>1</v>
      </c>
      <c r="R473" s="1">
        <f>INT(Q473*(100+L473+M473*2)*H473)</f>
        <v>160</v>
      </c>
      <c r="S473" s="1">
        <f>INT(L473*Q473*1*I473)</f>
        <v>52</v>
      </c>
      <c r="T473" s="1">
        <f>INT(L473*Q473*0.7*J473)</f>
        <v>29</v>
      </c>
      <c r="U473" s="1">
        <f>INT(M473*Q473*1.5)</f>
        <v>19</v>
      </c>
      <c r="V473" s="1">
        <f>INT(M473*Q473*1)</f>
        <v>13</v>
      </c>
      <c r="W473" s="1">
        <f>INT(N473*Q473*1.2)</f>
        <v>104</v>
      </c>
      <c r="X473" s="1">
        <f>INT(N473*Q473*0.8)</f>
        <v>69</v>
      </c>
      <c r="Y473" s="37">
        <f>VLOOKUP(D473,兵种!B:J,7,0)</f>
        <v>0.15</v>
      </c>
      <c r="Z473" s="37">
        <f>VLOOKUP(D473,兵种!B:J,8,0)</f>
        <v>0</v>
      </c>
      <c r="AA473" s="37">
        <f>VLOOKUP(D473,兵种!B:J,9,0)</f>
        <v>0.05</v>
      </c>
      <c r="AB473" s="1">
        <f>SUM(S473,U473,W473)</f>
        <v>175</v>
      </c>
    </row>
    <row r="474" spans="2:28">
      <c r="B474" s="27"/>
      <c r="C474" s="16">
        <v>254</v>
      </c>
      <c r="D474" s="27">
        <v>6</v>
      </c>
      <c r="E474" s="27"/>
      <c r="F474" s="2" t="s">
        <v>256</v>
      </c>
      <c r="G474" s="4" t="str">
        <f>VLOOKUP(D474,兵种!B:F,2,0)</f>
        <v>谋略家</v>
      </c>
      <c r="H474" s="4">
        <f>VLOOKUP(D474,兵种!B:F,3,0)</f>
        <v>0.8</v>
      </c>
      <c r="I474" s="4">
        <f>VLOOKUP(D474,兵种!B:F,4,0)</f>
        <v>0.8</v>
      </c>
      <c r="J474" s="4">
        <f>VLOOKUP(D474,兵种!B:F,5,0)</f>
        <v>0.9</v>
      </c>
      <c r="K474" s="16" t="str">
        <f>VLOOKUP(E474,绝技!B:C,2,0)</f>
        <v>无</v>
      </c>
      <c r="L474" s="32">
        <v>52</v>
      </c>
      <c r="M474" s="32">
        <v>14</v>
      </c>
      <c r="N474" s="32">
        <v>98</v>
      </c>
      <c r="O474" s="35">
        <v>120</v>
      </c>
      <c r="P474" s="1">
        <f>SUM(L474:O474)</f>
        <v>284</v>
      </c>
      <c r="Q474" s="48">
        <v>1</v>
      </c>
      <c r="R474" s="1">
        <f>INT(Q474*(100+L474+M474*2)*H474)</f>
        <v>144</v>
      </c>
      <c r="S474" s="1">
        <f>INT(L474*Q474*1*I474)</f>
        <v>41</v>
      </c>
      <c r="T474" s="1">
        <f>INT(L474*Q474*0.7*J474)</f>
        <v>32</v>
      </c>
      <c r="U474" s="1">
        <f>INT(M474*Q474*1.5)</f>
        <v>21</v>
      </c>
      <c r="V474" s="1">
        <f>INT(M474*Q474*1)</f>
        <v>14</v>
      </c>
      <c r="W474" s="1">
        <f>INT(N474*Q474*1.2)</f>
        <v>117</v>
      </c>
      <c r="X474" s="1">
        <f>INT(N474*Q474*0.8)</f>
        <v>78</v>
      </c>
      <c r="Y474" s="37">
        <f>VLOOKUP(D474,兵种!B:J,7,0)</f>
        <v>0.2</v>
      </c>
      <c r="Z474" s="37">
        <f>VLOOKUP(D474,兵种!B:J,8,0)</f>
        <v>0</v>
      </c>
      <c r="AA474" s="37">
        <f>VLOOKUP(D474,兵种!B:J,9,0)</f>
        <v>0</v>
      </c>
      <c r="AB474" s="1">
        <f>SUM(S474,U474,W474)</f>
        <v>179</v>
      </c>
    </row>
    <row r="475" spans="2:28">
      <c r="B475" s="27"/>
      <c r="C475" s="16">
        <v>129</v>
      </c>
      <c r="D475" s="27"/>
      <c r="E475" s="27"/>
      <c r="F475" s="2" t="s">
        <v>131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52</v>
      </c>
      <c r="M475" s="32">
        <v>23</v>
      </c>
      <c r="N475" s="32">
        <v>72</v>
      </c>
      <c r="O475" s="35">
        <v>78</v>
      </c>
      <c r="P475" s="1">
        <f>SUM(L475:O475)</f>
        <v>225</v>
      </c>
      <c r="Q475" s="48">
        <v>1</v>
      </c>
      <c r="R475" s="1">
        <f>INT(Q475*(100+L475+M475*2)*H475)</f>
        <v>138</v>
      </c>
      <c r="S475" s="1">
        <f>INT(L475*Q475*1*I475)</f>
        <v>36</v>
      </c>
      <c r="T475" s="1">
        <f>INT(L475*Q475*0.7*J475)</f>
        <v>25</v>
      </c>
      <c r="U475" s="1">
        <f>INT(M475*Q475*1.5)</f>
        <v>34</v>
      </c>
      <c r="V475" s="1">
        <f>INT(M475*Q475*1)</f>
        <v>23</v>
      </c>
      <c r="W475" s="1">
        <f>INT(N475*Q475*1.2)</f>
        <v>86</v>
      </c>
      <c r="X475" s="1">
        <f>INT(N475*Q475*0.8)</f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>SUM(S475,U475,W475)</f>
        <v>156</v>
      </c>
    </row>
    <row r="476" spans="2:28">
      <c r="B476" s="27"/>
      <c r="C476" s="16">
        <v>617</v>
      </c>
      <c r="D476" s="27"/>
      <c r="E476" s="27"/>
      <c r="F476" s="2" t="s">
        <v>615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52</v>
      </c>
      <c r="M476" s="32">
        <v>12</v>
      </c>
      <c r="N476" s="32">
        <v>62</v>
      </c>
      <c r="O476" s="35">
        <v>71</v>
      </c>
      <c r="P476" s="1">
        <f>SUM(L476:O476)</f>
        <v>197</v>
      </c>
      <c r="Q476" s="48">
        <v>1</v>
      </c>
      <c r="R476" s="1">
        <f>INT(Q476*(100+L476+M476*2)*H476)</f>
        <v>123</v>
      </c>
      <c r="S476" s="1">
        <f>INT(L476*Q476*1*I476)</f>
        <v>36</v>
      </c>
      <c r="T476" s="1">
        <f>INT(L476*Q476*0.7*J476)</f>
        <v>25</v>
      </c>
      <c r="U476" s="1">
        <f>INT(M476*Q476*1.5)</f>
        <v>18</v>
      </c>
      <c r="V476" s="1">
        <f>INT(M476*Q476*1)</f>
        <v>12</v>
      </c>
      <c r="W476" s="1">
        <f>INT(N476*Q476*1.2)</f>
        <v>74</v>
      </c>
      <c r="X476" s="1">
        <f>INT(N476*Q476*0.8)</f>
        <v>49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>SUM(S476,U476,W476)</f>
        <v>128</v>
      </c>
    </row>
    <row r="477" spans="2:28">
      <c r="B477" s="27"/>
      <c r="C477" s="16">
        <v>3</v>
      </c>
      <c r="D477" s="27">
        <v>3</v>
      </c>
      <c r="E477" s="27"/>
      <c r="F477" s="2" t="s">
        <v>5</v>
      </c>
      <c r="G477" s="4" t="str">
        <f>VLOOKUP(D477,兵种!B:F,2,0)</f>
        <v>战弓骑</v>
      </c>
      <c r="H477" s="4">
        <f>VLOOKUP(D477,兵种!B:F,3,0)</f>
        <v>1</v>
      </c>
      <c r="I477" s="4">
        <f>VLOOKUP(D477,兵种!B:F,4,0)</f>
        <v>1.1000000000000001</v>
      </c>
      <c r="J477" s="4">
        <f>VLOOKUP(D477,兵种!B:F,5,0)</f>
        <v>0.8</v>
      </c>
      <c r="K477" s="16" t="str">
        <f>VLOOKUP(E477,绝技!B:C,2,0)</f>
        <v>无</v>
      </c>
      <c r="L477" s="32">
        <v>51</v>
      </c>
      <c r="M477" s="32">
        <v>44</v>
      </c>
      <c r="N477" s="32">
        <v>61</v>
      </c>
      <c r="O477" s="35">
        <v>66</v>
      </c>
      <c r="P477" s="1">
        <f>SUM(L477:O477)</f>
        <v>222</v>
      </c>
      <c r="Q477" s="48">
        <v>1</v>
      </c>
      <c r="R477" s="1">
        <f>INT(Q477*(100+L477+M477*2)*H477)</f>
        <v>239</v>
      </c>
      <c r="S477" s="1">
        <f>INT(L477*Q477*1*I477)</f>
        <v>56</v>
      </c>
      <c r="T477" s="1">
        <f>INT(L477*Q477*0.7*J477)</f>
        <v>28</v>
      </c>
      <c r="U477" s="1">
        <f>INT(M477*Q477*1.5)</f>
        <v>66</v>
      </c>
      <c r="V477" s="1">
        <f>INT(M477*Q477*1)</f>
        <v>44</v>
      </c>
      <c r="W477" s="1">
        <f>INT(N477*Q477*1.2)</f>
        <v>73</v>
      </c>
      <c r="X477" s="1">
        <f>INT(N477*Q477*0.8)</f>
        <v>48</v>
      </c>
      <c r="Y477" s="37">
        <f>VLOOKUP(D477,兵种!B:J,7,0)</f>
        <v>0.05</v>
      </c>
      <c r="Z477" s="37">
        <f>VLOOKUP(D477,兵种!B:J,8,0)</f>
        <v>0</v>
      </c>
      <c r="AA477" s="37">
        <f>VLOOKUP(D477,兵种!B:J,9,0)</f>
        <v>0.15</v>
      </c>
      <c r="AB477" s="1">
        <f>SUM(S477,U477,W477)</f>
        <v>195</v>
      </c>
    </row>
    <row r="478" spans="2:28">
      <c r="B478" s="27"/>
      <c r="C478" s="16">
        <v>141</v>
      </c>
      <c r="D478" s="27"/>
      <c r="E478" s="27"/>
      <c r="F478" s="2" t="s">
        <v>143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74</v>
      </c>
      <c r="N478" s="32">
        <v>15</v>
      </c>
      <c r="O478" s="35">
        <v>16</v>
      </c>
      <c r="P478" s="1">
        <f>SUM(L478:O478)</f>
        <v>156</v>
      </c>
      <c r="Q478" s="48">
        <v>1</v>
      </c>
      <c r="R478" s="1">
        <f>INT(Q478*(100+L478+M478*2)*H478)</f>
        <v>209</v>
      </c>
      <c r="S478" s="1">
        <f>INT(L478*Q478*1*I478)</f>
        <v>35</v>
      </c>
      <c r="T478" s="1">
        <f>INT(L478*Q478*0.7*J478)</f>
        <v>24</v>
      </c>
      <c r="U478" s="1">
        <f>INT(M478*Q478*1.5)</f>
        <v>111</v>
      </c>
      <c r="V478" s="1">
        <f>INT(M478*Q478*1)</f>
        <v>74</v>
      </c>
      <c r="W478" s="1">
        <f>INT(N478*Q478*1.2)</f>
        <v>18</v>
      </c>
      <c r="X478" s="1">
        <f>INT(N478*Q478*0.8)</f>
        <v>12</v>
      </c>
      <c r="Y478" s="37">
        <f>VLOOKUP(D478,兵种!B:J,7,0)</f>
        <v>0</v>
      </c>
      <c r="Z478" s="37">
        <f>VLOOKUP(D478,兵种!B:J,8,0)</f>
        <v>0</v>
      </c>
      <c r="AA478" s="37">
        <f>VLOOKUP(D478,兵种!B:J,9,0)</f>
        <v>0</v>
      </c>
      <c r="AB478" s="1">
        <f>SUM(S478,U478,W478)</f>
        <v>164</v>
      </c>
    </row>
    <row r="479" spans="2:28">
      <c r="B479" s="27"/>
      <c r="C479" s="16">
        <v>476</v>
      </c>
      <c r="D479" s="27"/>
      <c r="E479" s="27"/>
      <c r="F479" s="2" t="s">
        <v>476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51</v>
      </c>
      <c r="M479" s="32">
        <v>73</v>
      </c>
      <c r="N479" s="32">
        <v>39</v>
      </c>
      <c r="O479" s="35">
        <v>26</v>
      </c>
      <c r="P479" s="1">
        <f>SUM(L479:O479)</f>
        <v>189</v>
      </c>
      <c r="Q479" s="48">
        <v>1</v>
      </c>
      <c r="R479" s="1">
        <f>INT(Q479*(100+L479+M479*2)*H479)</f>
        <v>207</v>
      </c>
      <c r="S479" s="1">
        <f>INT(L479*Q479*1*I479)</f>
        <v>35</v>
      </c>
      <c r="T479" s="1">
        <f>INT(L479*Q479*0.7*J479)</f>
        <v>24</v>
      </c>
      <c r="U479" s="1">
        <f>INT(M479*Q479*1.5)</f>
        <v>109</v>
      </c>
      <c r="V479" s="1">
        <f>INT(M479*Q479*1)</f>
        <v>73</v>
      </c>
      <c r="W479" s="1">
        <f>INT(N479*Q479*1.2)</f>
        <v>46</v>
      </c>
      <c r="X479" s="1">
        <f>INT(N479*Q479*0.8)</f>
        <v>31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>SUM(S479,U479,W479)</f>
        <v>190</v>
      </c>
    </row>
    <row r="480" spans="2:28">
      <c r="B480" s="27"/>
      <c r="C480" s="16">
        <v>165</v>
      </c>
      <c r="D480" s="27">
        <v>5</v>
      </c>
      <c r="E480" s="27"/>
      <c r="F480" s="2" t="s">
        <v>167</v>
      </c>
      <c r="G480" s="4" t="str">
        <f>VLOOKUP(D480,兵种!B:F,2,0)</f>
        <v>霹雳车</v>
      </c>
      <c r="H480" s="4">
        <f>VLOOKUP(D480,兵种!B:F,3,0)</f>
        <v>0.9</v>
      </c>
      <c r="I480" s="4">
        <f>VLOOKUP(D480,兵种!B:F,4,0)</f>
        <v>1</v>
      </c>
      <c r="J480" s="4">
        <f>VLOOKUP(D480,兵种!B:F,5,0)</f>
        <v>0.8</v>
      </c>
      <c r="K480" s="16" t="str">
        <f>VLOOKUP(E480,绝技!B:C,2,0)</f>
        <v>无</v>
      </c>
      <c r="L480" s="32">
        <v>51</v>
      </c>
      <c r="M480" s="32">
        <v>31</v>
      </c>
      <c r="N480" s="32">
        <v>88</v>
      </c>
      <c r="O480" s="35">
        <v>87</v>
      </c>
      <c r="P480" s="1">
        <f>SUM(L480:O480)</f>
        <v>257</v>
      </c>
      <c r="Q480" s="48">
        <v>1</v>
      </c>
      <c r="R480" s="1">
        <f>INT(Q480*(100+L480+M480*2)*H480)</f>
        <v>191</v>
      </c>
      <c r="S480" s="1">
        <f>INT(L480*Q480*1*I480)</f>
        <v>51</v>
      </c>
      <c r="T480" s="1">
        <f>INT(L480*Q480*0.7*J480)</f>
        <v>28</v>
      </c>
      <c r="U480" s="1">
        <f>INT(M480*Q480*1.5)</f>
        <v>46</v>
      </c>
      <c r="V480" s="1">
        <f>INT(M480*Q480*1)</f>
        <v>31</v>
      </c>
      <c r="W480" s="1">
        <f>INT(N480*Q480*1.2)</f>
        <v>105</v>
      </c>
      <c r="X480" s="1">
        <f>INT(N480*Q480*0.8)</f>
        <v>70</v>
      </c>
      <c r="Y480" s="37">
        <f>VLOOKUP(D480,兵种!B:J,7,0)</f>
        <v>0.15</v>
      </c>
      <c r="Z480" s="37">
        <f>VLOOKUP(D480,兵种!B:J,8,0)</f>
        <v>0</v>
      </c>
      <c r="AA480" s="37">
        <f>VLOOKUP(D480,兵种!B:J,9,0)</f>
        <v>0.05</v>
      </c>
      <c r="AB480" s="1">
        <f>SUM(S480,U480,W480)</f>
        <v>202</v>
      </c>
    </row>
    <row r="481" spans="2:28">
      <c r="B481" s="27"/>
      <c r="C481" s="16">
        <v>104</v>
      </c>
      <c r="D481" s="27"/>
      <c r="E481" s="27"/>
      <c r="F481" s="2" t="s">
        <v>106</v>
      </c>
      <c r="G481" s="4" t="str">
        <f>VLOOKUP(D481,兵种!B:F,2,0)</f>
        <v>老百姓</v>
      </c>
      <c r="H481" s="4">
        <f>VLOOKUP(D481,兵种!B:F,3,0)</f>
        <v>0.7</v>
      </c>
      <c r="I481" s="4">
        <f>VLOOKUP(D481,兵种!B:F,4,0)</f>
        <v>0.7</v>
      </c>
      <c r="J481" s="4">
        <f>VLOOKUP(D481,兵种!B:F,5,0)</f>
        <v>0.7</v>
      </c>
      <c r="K481" s="16" t="str">
        <f>VLOOKUP(E481,绝技!B:C,2,0)</f>
        <v>无</v>
      </c>
      <c r="L481" s="32">
        <v>51</v>
      </c>
      <c r="M481" s="32">
        <v>59</v>
      </c>
      <c r="N481" s="32">
        <v>51</v>
      </c>
      <c r="O481" s="35">
        <v>46</v>
      </c>
      <c r="P481" s="1">
        <f>SUM(L481:O481)</f>
        <v>207</v>
      </c>
      <c r="Q481" s="48">
        <v>1</v>
      </c>
      <c r="R481" s="1">
        <f>INT(Q481*(100+L481+M481*2)*H481)</f>
        <v>188</v>
      </c>
      <c r="S481" s="1">
        <f>INT(L481*Q481*1*I481)</f>
        <v>35</v>
      </c>
      <c r="T481" s="1">
        <f>INT(L481*Q481*0.7*J481)</f>
        <v>24</v>
      </c>
      <c r="U481" s="1">
        <f>INT(M481*Q481*1.5)</f>
        <v>88</v>
      </c>
      <c r="V481" s="1">
        <f>INT(M481*Q481*1)</f>
        <v>59</v>
      </c>
      <c r="W481" s="1">
        <f>INT(N481*Q481*1.2)</f>
        <v>61</v>
      </c>
      <c r="X481" s="1">
        <f>INT(N481*Q481*0.8)</f>
        <v>40</v>
      </c>
      <c r="Y481" s="37">
        <f>VLOOKUP(D481,兵种!B:J,7,0)</f>
        <v>0</v>
      </c>
      <c r="Z481" s="37">
        <f>VLOOKUP(D481,兵种!B:J,8,0)</f>
        <v>0</v>
      </c>
      <c r="AA481" s="37">
        <f>VLOOKUP(D481,兵种!B:J,9,0)</f>
        <v>0</v>
      </c>
      <c r="AB481" s="1">
        <f>SUM(S481,U481,W481)</f>
        <v>184</v>
      </c>
    </row>
    <row r="482" spans="2:28">
      <c r="B482" s="27"/>
      <c r="C482" s="16">
        <v>390</v>
      </c>
      <c r="D482" s="27"/>
      <c r="E482" s="27"/>
      <c r="F482" s="2" t="s">
        <v>391</v>
      </c>
      <c r="G482" s="4" t="str">
        <f>VLOOKUP(D482,兵种!B:F,2,0)</f>
        <v>老百姓</v>
      </c>
      <c r="H482" s="4">
        <f>VLOOKUP(D482,兵种!B:F,3,0)</f>
        <v>0.7</v>
      </c>
      <c r="I482" s="4">
        <f>VLOOKUP(D482,兵种!B:F,4,0)</f>
        <v>0.7</v>
      </c>
      <c r="J482" s="4">
        <f>VLOOKUP(D482,兵种!B:F,5,0)</f>
        <v>0.7</v>
      </c>
      <c r="K482" s="16" t="str">
        <f>VLOOKUP(E482,绝技!B:C,2,0)</f>
        <v>无</v>
      </c>
      <c r="L482" s="32">
        <v>51</v>
      </c>
      <c r="M482" s="32">
        <v>53</v>
      </c>
      <c r="N482" s="32">
        <v>53</v>
      </c>
      <c r="O482" s="35">
        <v>43</v>
      </c>
      <c r="P482" s="1">
        <f>SUM(L482:O482)</f>
        <v>200</v>
      </c>
      <c r="Q482" s="48">
        <v>1</v>
      </c>
      <c r="R482" s="1">
        <f>INT(Q482*(100+L482+M482*2)*H482)</f>
        <v>179</v>
      </c>
      <c r="S482" s="1">
        <f>INT(L482*Q482*1*I482)</f>
        <v>35</v>
      </c>
      <c r="T482" s="1">
        <f>INT(L482*Q482*0.7*J482)</f>
        <v>24</v>
      </c>
      <c r="U482" s="1">
        <f>INT(M482*Q482*1.5)</f>
        <v>79</v>
      </c>
      <c r="V482" s="1">
        <f>INT(M482*Q482*1)</f>
        <v>53</v>
      </c>
      <c r="W482" s="1">
        <f>INT(N482*Q482*1.2)</f>
        <v>63</v>
      </c>
      <c r="X482" s="1">
        <f>INT(N482*Q482*0.8)</f>
        <v>42</v>
      </c>
      <c r="Y482" s="37">
        <f>VLOOKUP(D482,兵种!B:J,7,0)</f>
        <v>0</v>
      </c>
      <c r="Z482" s="37">
        <f>VLOOKUP(D482,兵种!B:J,8,0)</f>
        <v>0</v>
      </c>
      <c r="AA482" s="37">
        <f>VLOOKUP(D482,兵种!B:J,9,0)</f>
        <v>0</v>
      </c>
      <c r="AB482" s="1">
        <f>SUM(S482,U482,W482)</f>
        <v>177</v>
      </c>
    </row>
    <row r="483" spans="2:28">
      <c r="B483" s="27"/>
      <c r="C483" s="16">
        <v>484</v>
      </c>
      <c r="D483" s="27"/>
      <c r="E483" s="27"/>
      <c r="F483" s="2" t="s">
        <v>484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51</v>
      </c>
      <c r="M483" s="32">
        <v>27</v>
      </c>
      <c r="N483" s="32">
        <v>63</v>
      </c>
      <c r="O483" s="35">
        <v>63</v>
      </c>
      <c r="P483" s="1">
        <f>SUM(L483:O483)</f>
        <v>204</v>
      </c>
      <c r="Q483" s="48">
        <v>1</v>
      </c>
      <c r="R483" s="1">
        <f>INT(Q483*(100+L483+M483*2)*H483)</f>
        <v>143</v>
      </c>
      <c r="S483" s="1">
        <f>INT(L483*Q483*1*I483)</f>
        <v>35</v>
      </c>
      <c r="T483" s="1">
        <f>INT(L483*Q483*0.7*J483)</f>
        <v>24</v>
      </c>
      <c r="U483" s="1">
        <f>INT(M483*Q483*1.5)</f>
        <v>40</v>
      </c>
      <c r="V483" s="1">
        <f>INT(M483*Q483*1)</f>
        <v>27</v>
      </c>
      <c r="W483" s="1">
        <f>INT(N483*Q483*1.2)</f>
        <v>75</v>
      </c>
      <c r="X483" s="1">
        <f>INT(N483*Q483*0.8)</f>
        <v>50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>SUM(S483,U483,W483)</f>
        <v>150</v>
      </c>
    </row>
    <row r="484" spans="2:28">
      <c r="B484" s="27"/>
      <c r="C484" s="16">
        <v>442</v>
      </c>
      <c r="D484" s="27"/>
      <c r="E484" s="27"/>
      <c r="F484" s="2" t="s">
        <v>442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51</v>
      </c>
      <c r="M484" s="32">
        <v>26</v>
      </c>
      <c r="N484" s="32">
        <v>73</v>
      </c>
      <c r="O484" s="35">
        <v>78</v>
      </c>
      <c r="P484" s="1">
        <f>SUM(L484:O484)</f>
        <v>228</v>
      </c>
      <c r="Q484" s="48">
        <v>1</v>
      </c>
      <c r="R484" s="1">
        <f>INT(Q484*(100+L484+M484*2)*H484)</f>
        <v>142</v>
      </c>
      <c r="S484" s="1">
        <f>INT(L484*Q484*1*I484)</f>
        <v>35</v>
      </c>
      <c r="T484" s="1">
        <f>INT(L484*Q484*0.7*J484)</f>
        <v>24</v>
      </c>
      <c r="U484" s="1">
        <f>INT(M484*Q484*1.5)</f>
        <v>39</v>
      </c>
      <c r="V484" s="1">
        <f>INT(M484*Q484*1)</f>
        <v>26</v>
      </c>
      <c r="W484" s="1">
        <f>INT(N484*Q484*1.2)</f>
        <v>87</v>
      </c>
      <c r="X484" s="1">
        <f>INT(N484*Q484*0.8)</f>
        <v>58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>SUM(S484,U484,W484)</f>
        <v>161</v>
      </c>
    </row>
    <row r="485" spans="2:28">
      <c r="B485" s="27"/>
      <c r="C485" s="16">
        <v>571</v>
      </c>
      <c r="D485" s="27"/>
      <c r="E485" s="27"/>
      <c r="F485" s="2" t="s">
        <v>570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50</v>
      </c>
      <c r="M485" s="32">
        <v>68</v>
      </c>
      <c r="N485" s="32">
        <v>22</v>
      </c>
      <c r="O485" s="35">
        <v>18</v>
      </c>
      <c r="P485" s="1">
        <f>SUM(L485:O485)</f>
        <v>158</v>
      </c>
      <c r="Q485" s="48">
        <v>1</v>
      </c>
      <c r="R485" s="1">
        <f>INT(Q485*(100+L485+M485*2)*H485)</f>
        <v>200</v>
      </c>
      <c r="S485" s="1">
        <f>INT(L485*Q485*1*I485)</f>
        <v>35</v>
      </c>
      <c r="T485" s="1">
        <f>INT(L485*Q485*0.7*J485)</f>
        <v>24</v>
      </c>
      <c r="U485" s="1">
        <f>INT(M485*Q485*1.5)</f>
        <v>102</v>
      </c>
      <c r="V485" s="1">
        <f>INT(M485*Q485*1)</f>
        <v>68</v>
      </c>
      <c r="W485" s="1">
        <f>INT(N485*Q485*1.2)</f>
        <v>26</v>
      </c>
      <c r="X485" s="1">
        <f>INT(N485*Q485*0.8)</f>
        <v>17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>SUM(S485,U485,W485)</f>
        <v>163</v>
      </c>
    </row>
    <row r="486" spans="2:28">
      <c r="B486" s="27"/>
      <c r="C486" s="16">
        <v>96</v>
      </c>
      <c r="D486" s="27"/>
      <c r="E486" s="27"/>
      <c r="F486" s="2" t="s">
        <v>98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50</v>
      </c>
      <c r="M486" s="32">
        <v>62</v>
      </c>
      <c r="N486" s="32">
        <v>44</v>
      </c>
      <c r="O486" s="35">
        <v>52</v>
      </c>
      <c r="P486" s="1">
        <f>SUM(L486:O486)</f>
        <v>208</v>
      </c>
      <c r="Q486" s="48">
        <v>1</v>
      </c>
      <c r="R486" s="1">
        <f>INT(Q486*(100+L486+M486*2)*H486)</f>
        <v>191</v>
      </c>
      <c r="S486" s="1">
        <f>INT(L486*Q486*1*I486)</f>
        <v>35</v>
      </c>
      <c r="T486" s="1">
        <f>INT(L486*Q486*0.7*J486)</f>
        <v>24</v>
      </c>
      <c r="U486" s="1">
        <f>INT(M486*Q486*1.5)</f>
        <v>93</v>
      </c>
      <c r="V486" s="1">
        <f>INT(M486*Q486*1)</f>
        <v>62</v>
      </c>
      <c r="W486" s="1">
        <f>INT(N486*Q486*1.2)</f>
        <v>52</v>
      </c>
      <c r="X486" s="1">
        <f>INT(N486*Q486*0.8)</f>
        <v>35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>SUM(S486,U486,W486)</f>
        <v>180</v>
      </c>
    </row>
    <row r="487" spans="2:28">
      <c r="B487" s="27"/>
      <c r="C487" s="16">
        <v>356</v>
      </c>
      <c r="D487" s="27"/>
      <c r="E487" s="27"/>
      <c r="F487" s="2" t="s">
        <v>358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50</v>
      </c>
      <c r="M487" s="32">
        <v>59</v>
      </c>
      <c r="N487" s="32">
        <v>49</v>
      </c>
      <c r="O487" s="35">
        <v>41</v>
      </c>
      <c r="P487" s="1">
        <f>SUM(L487:O487)</f>
        <v>199</v>
      </c>
      <c r="Q487" s="48">
        <v>1</v>
      </c>
      <c r="R487" s="1">
        <f>INT(Q487*(100+L487+M487*2)*H487)</f>
        <v>187</v>
      </c>
      <c r="S487" s="1">
        <f>INT(L487*Q487*1*I487)</f>
        <v>35</v>
      </c>
      <c r="T487" s="1">
        <f>INT(L487*Q487*0.7*J487)</f>
        <v>24</v>
      </c>
      <c r="U487" s="1">
        <f>INT(M487*Q487*1.5)</f>
        <v>88</v>
      </c>
      <c r="V487" s="1">
        <f>INT(M487*Q487*1)</f>
        <v>59</v>
      </c>
      <c r="W487" s="1">
        <f>INT(N487*Q487*1.2)</f>
        <v>58</v>
      </c>
      <c r="X487" s="1">
        <f>INT(N487*Q487*0.8)</f>
        <v>39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>SUM(S487,U487,W487)</f>
        <v>181</v>
      </c>
    </row>
    <row r="488" spans="2:28">
      <c r="B488" s="27"/>
      <c r="C488" s="16">
        <v>159</v>
      </c>
      <c r="D488" s="27"/>
      <c r="E488" s="27"/>
      <c r="F488" s="2" t="s">
        <v>161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50</v>
      </c>
      <c r="M488" s="32">
        <v>55</v>
      </c>
      <c r="N488" s="32">
        <v>39</v>
      </c>
      <c r="O488" s="35">
        <v>36</v>
      </c>
      <c r="P488" s="1">
        <f>SUM(L488:O488)</f>
        <v>180</v>
      </c>
      <c r="Q488" s="48">
        <v>1</v>
      </c>
      <c r="R488" s="1">
        <f>INT(Q488*(100+L488+M488*2)*H488)</f>
        <v>182</v>
      </c>
      <c r="S488" s="1">
        <f>INT(L488*Q488*1*I488)</f>
        <v>35</v>
      </c>
      <c r="T488" s="1">
        <f>INT(L488*Q488*0.7*J488)</f>
        <v>24</v>
      </c>
      <c r="U488" s="1">
        <f>INT(M488*Q488*1.5)</f>
        <v>82</v>
      </c>
      <c r="V488" s="1">
        <f>INT(M488*Q488*1)</f>
        <v>55</v>
      </c>
      <c r="W488" s="1">
        <f>INT(N488*Q488*1.2)</f>
        <v>46</v>
      </c>
      <c r="X488" s="1">
        <f>INT(N488*Q488*0.8)</f>
        <v>31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>SUM(S488,U488,W488)</f>
        <v>163</v>
      </c>
    </row>
    <row r="489" spans="2:28">
      <c r="B489" s="27"/>
      <c r="C489" s="16">
        <v>81</v>
      </c>
      <c r="D489" s="27"/>
      <c r="E489" s="27"/>
      <c r="F489" s="2" t="s">
        <v>83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50</v>
      </c>
      <c r="M489" s="32">
        <v>44</v>
      </c>
      <c r="N489" s="32">
        <v>75</v>
      </c>
      <c r="O489" s="35">
        <v>73</v>
      </c>
      <c r="P489" s="1">
        <f>SUM(L489:O489)</f>
        <v>242</v>
      </c>
      <c r="Q489" s="48">
        <v>1</v>
      </c>
      <c r="R489" s="1">
        <f>INT(Q489*(100+L489+M489*2)*H489)</f>
        <v>166</v>
      </c>
      <c r="S489" s="1">
        <f>INT(L489*Q489*1*I489)</f>
        <v>35</v>
      </c>
      <c r="T489" s="1">
        <f>INT(L489*Q489*0.7*J489)</f>
        <v>24</v>
      </c>
      <c r="U489" s="1">
        <f>INT(M489*Q489*1.5)</f>
        <v>66</v>
      </c>
      <c r="V489" s="1">
        <f>INT(M489*Q489*1)</f>
        <v>44</v>
      </c>
      <c r="W489" s="1">
        <f>INT(N489*Q489*1.2)</f>
        <v>90</v>
      </c>
      <c r="X489" s="1">
        <f>INT(N489*Q489*0.8)</f>
        <v>60</v>
      </c>
      <c r="Y489" s="37">
        <f>VLOOKUP(D489,兵种!B:J,7,0)</f>
        <v>0</v>
      </c>
      <c r="Z489" s="37">
        <f>VLOOKUP(D489,兵种!B:J,8,0)</f>
        <v>0</v>
      </c>
      <c r="AA489" s="37">
        <f>VLOOKUP(D489,兵种!B:J,9,0)</f>
        <v>0</v>
      </c>
      <c r="AB489" s="1">
        <f>SUM(S489,U489,W489)</f>
        <v>191</v>
      </c>
    </row>
    <row r="490" spans="2:28">
      <c r="B490" s="27"/>
      <c r="C490" s="16">
        <v>327</v>
      </c>
      <c r="D490" s="27"/>
      <c r="E490" s="27"/>
      <c r="F490" s="2" t="s">
        <v>329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50</v>
      </c>
      <c r="M490" s="32">
        <v>43</v>
      </c>
      <c r="N490" s="32">
        <v>37</v>
      </c>
      <c r="O490" s="35">
        <v>52</v>
      </c>
      <c r="P490" s="1">
        <f>SUM(L490:O490)</f>
        <v>182</v>
      </c>
      <c r="Q490" s="48">
        <v>1</v>
      </c>
      <c r="R490" s="1">
        <f>INT(Q490*(100+L490+M490*2)*H490)</f>
        <v>165</v>
      </c>
      <c r="S490" s="1">
        <f>INT(L490*Q490*1*I490)</f>
        <v>35</v>
      </c>
      <c r="T490" s="1">
        <f>INT(L490*Q490*0.7*J490)</f>
        <v>24</v>
      </c>
      <c r="U490" s="1">
        <f>INT(M490*Q490*1.5)</f>
        <v>64</v>
      </c>
      <c r="V490" s="1">
        <f>INT(M490*Q490*1)</f>
        <v>43</v>
      </c>
      <c r="W490" s="1">
        <f>INT(N490*Q490*1.2)</f>
        <v>44</v>
      </c>
      <c r="X490" s="1">
        <f>INT(N490*Q490*0.8)</f>
        <v>29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>SUM(S490,U490,W490)</f>
        <v>143</v>
      </c>
    </row>
    <row r="491" spans="2:28">
      <c r="B491" s="27"/>
      <c r="C491" s="16">
        <v>134</v>
      </c>
      <c r="D491" s="27"/>
      <c r="E491" s="27"/>
      <c r="F491" s="2" t="s">
        <v>136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50</v>
      </c>
      <c r="M491" s="32">
        <v>41</v>
      </c>
      <c r="N491" s="32">
        <v>67</v>
      </c>
      <c r="O491" s="35">
        <v>56</v>
      </c>
      <c r="P491" s="1">
        <f>SUM(L491:O491)</f>
        <v>214</v>
      </c>
      <c r="Q491" s="48">
        <v>1</v>
      </c>
      <c r="R491" s="1">
        <f>INT(Q491*(100+L491+M491*2)*H491)</f>
        <v>162</v>
      </c>
      <c r="S491" s="1">
        <f>INT(L491*Q491*1*I491)</f>
        <v>35</v>
      </c>
      <c r="T491" s="1">
        <f>INT(L491*Q491*0.7*J491)</f>
        <v>24</v>
      </c>
      <c r="U491" s="1">
        <f>INT(M491*Q491*1.5)</f>
        <v>61</v>
      </c>
      <c r="V491" s="1">
        <f>INT(M491*Q491*1)</f>
        <v>41</v>
      </c>
      <c r="W491" s="1">
        <f>INT(N491*Q491*1.2)</f>
        <v>80</v>
      </c>
      <c r="X491" s="1">
        <f>INT(N491*Q491*0.8)</f>
        <v>53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>SUM(S491,U491,W491)</f>
        <v>176</v>
      </c>
    </row>
    <row r="492" spans="2:28">
      <c r="B492" s="27"/>
      <c r="C492" s="16">
        <v>194</v>
      </c>
      <c r="D492" s="27">
        <v>6</v>
      </c>
      <c r="E492" s="27"/>
      <c r="F492" s="2" t="s">
        <v>196</v>
      </c>
      <c r="G492" s="4" t="str">
        <f>VLOOKUP(D492,兵种!B:F,2,0)</f>
        <v>谋略家</v>
      </c>
      <c r="H492" s="4">
        <f>VLOOKUP(D492,兵种!B:F,3,0)</f>
        <v>0.8</v>
      </c>
      <c r="I492" s="4">
        <f>VLOOKUP(D492,兵种!B:F,4,0)</f>
        <v>0.8</v>
      </c>
      <c r="J492" s="4">
        <f>VLOOKUP(D492,兵种!B:F,5,0)</f>
        <v>0.9</v>
      </c>
      <c r="K492" s="16" t="str">
        <f>VLOOKUP(E492,绝技!B:C,2,0)</f>
        <v>无</v>
      </c>
      <c r="L492" s="32">
        <v>50</v>
      </c>
      <c r="M492" s="32">
        <v>19</v>
      </c>
      <c r="N492" s="32">
        <v>71</v>
      </c>
      <c r="O492" s="35">
        <v>86</v>
      </c>
      <c r="P492" s="1">
        <f>SUM(L492:O492)</f>
        <v>226</v>
      </c>
      <c r="Q492" s="48">
        <v>1</v>
      </c>
      <c r="R492" s="1">
        <f>INT(Q492*(100+L492+M492*2)*H492)</f>
        <v>150</v>
      </c>
      <c r="S492" s="1">
        <f>INT(L492*Q492*1*I492)</f>
        <v>40</v>
      </c>
      <c r="T492" s="1">
        <f>INT(L492*Q492*0.7*J492)</f>
        <v>31</v>
      </c>
      <c r="U492" s="1">
        <f>INT(M492*Q492*1.5)</f>
        <v>28</v>
      </c>
      <c r="V492" s="1">
        <f>INT(M492*Q492*1)</f>
        <v>19</v>
      </c>
      <c r="W492" s="1">
        <f>INT(N492*Q492*1.2)</f>
        <v>85</v>
      </c>
      <c r="X492" s="1">
        <f>INT(N492*Q492*0.8)</f>
        <v>56</v>
      </c>
      <c r="Y492" s="37">
        <f>VLOOKUP(D492,兵种!B:J,7,0)</f>
        <v>0.2</v>
      </c>
      <c r="Z492" s="37">
        <f>VLOOKUP(D492,兵种!B:J,8,0)</f>
        <v>0</v>
      </c>
      <c r="AA492" s="37">
        <f>VLOOKUP(D492,兵种!B:J,9,0)</f>
        <v>0</v>
      </c>
      <c r="AB492" s="1">
        <f>SUM(S492,U492,W492)</f>
        <v>153</v>
      </c>
    </row>
    <row r="493" spans="2:28">
      <c r="B493" s="27"/>
      <c r="C493" s="16">
        <v>301</v>
      </c>
      <c r="D493" s="27"/>
      <c r="E493" s="27"/>
      <c r="F493" s="2" t="s">
        <v>303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50</v>
      </c>
      <c r="M493" s="32">
        <v>26</v>
      </c>
      <c r="N493" s="32">
        <v>42</v>
      </c>
      <c r="O493" s="35">
        <v>68</v>
      </c>
      <c r="P493" s="1">
        <f>SUM(L493:O493)</f>
        <v>186</v>
      </c>
      <c r="Q493" s="48">
        <v>1</v>
      </c>
      <c r="R493" s="1">
        <f>INT(Q493*(100+L493+M493*2)*H493)</f>
        <v>141</v>
      </c>
      <c r="S493" s="1">
        <f>INT(L493*Q493*1*I493)</f>
        <v>35</v>
      </c>
      <c r="T493" s="1">
        <f>INT(L493*Q493*0.7*J493)</f>
        <v>24</v>
      </c>
      <c r="U493" s="1">
        <f>INT(M493*Q493*1.5)</f>
        <v>39</v>
      </c>
      <c r="V493" s="1">
        <f>INT(M493*Q493*1)</f>
        <v>26</v>
      </c>
      <c r="W493" s="1">
        <f>INT(N493*Q493*1.2)</f>
        <v>50</v>
      </c>
      <c r="X493" s="1">
        <f>INT(N493*Q493*0.8)</f>
        <v>33</v>
      </c>
      <c r="Y493" s="37">
        <f>VLOOKUP(D493,兵种!B:J,7,0)</f>
        <v>0</v>
      </c>
      <c r="Z493" s="37">
        <f>VLOOKUP(D493,兵种!B:J,8,0)</f>
        <v>0</v>
      </c>
      <c r="AA493" s="37">
        <f>VLOOKUP(D493,兵种!B:J,9,0)</f>
        <v>0</v>
      </c>
      <c r="AB493" s="1">
        <f>SUM(S493,U493,W493)</f>
        <v>124</v>
      </c>
    </row>
    <row r="494" spans="2:28">
      <c r="B494" s="27"/>
      <c r="C494" s="16">
        <v>322</v>
      </c>
      <c r="D494" s="27"/>
      <c r="E494" s="27"/>
      <c r="F494" s="2" t="s">
        <v>324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49</v>
      </c>
      <c r="M494" s="32">
        <v>69</v>
      </c>
      <c r="N494" s="32">
        <v>61</v>
      </c>
      <c r="O494" s="35">
        <v>70</v>
      </c>
      <c r="P494" s="1">
        <f>SUM(L494:O494)</f>
        <v>249</v>
      </c>
      <c r="Q494" s="48">
        <v>1</v>
      </c>
      <c r="R494" s="1">
        <f>INT(Q494*(100+L494+M494*2)*H494)</f>
        <v>200</v>
      </c>
      <c r="S494" s="1">
        <f>INT(L494*Q494*1*I494)</f>
        <v>34</v>
      </c>
      <c r="T494" s="1">
        <f>INT(L494*Q494*0.7*J494)</f>
        <v>24</v>
      </c>
      <c r="U494" s="1">
        <f>INT(M494*Q494*1.5)</f>
        <v>103</v>
      </c>
      <c r="V494" s="1">
        <f>INT(M494*Q494*1)</f>
        <v>69</v>
      </c>
      <c r="W494" s="1">
        <f>INT(N494*Q494*1.2)</f>
        <v>73</v>
      </c>
      <c r="X494" s="1">
        <f>INT(N494*Q494*0.8)</f>
        <v>48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>SUM(S494,U494,W494)</f>
        <v>210</v>
      </c>
    </row>
    <row r="495" spans="2:28">
      <c r="B495" s="27"/>
      <c r="C495" s="16">
        <v>55</v>
      </c>
      <c r="D495" s="27"/>
      <c r="E495" s="27"/>
      <c r="F495" s="2" t="s">
        <v>57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49</v>
      </c>
      <c r="M495" s="32">
        <v>65</v>
      </c>
      <c r="N495" s="32">
        <v>41</v>
      </c>
      <c r="O495" s="35">
        <v>29</v>
      </c>
      <c r="P495" s="1">
        <f>SUM(L495:O495)</f>
        <v>184</v>
      </c>
      <c r="Q495" s="48">
        <v>1</v>
      </c>
      <c r="R495" s="1">
        <f>INT(Q495*(100+L495+M495*2)*H495)</f>
        <v>195</v>
      </c>
      <c r="S495" s="1">
        <f>INT(L495*Q495*1*I495)</f>
        <v>34</v>
      </c>
      <c r="T495" s="1">
        <f>INT(L495*Q495*0.7*J495)</f>
        <v>24</v>
      </c>
      <c r="U495" s="1">
        <f>INT(M495*Q495*1.5)</f>
        <v>97</v>
      </c>
      <c r="V495" s="1">
        <f>INT(M495*Q495*1)</f>
        <v>65</v>
      </c>
      <c r="W495" s="1">
        <f>INT(N495*Q495*1.2)</f>
        <v>49</v>
      </c>
      <c r="X495" s="1">
        <f>INT(N495*Q495*0.8)</f>
        <v>32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>SUM(S495,U495,W495)</f>
        <v>180</v>
      </c>
    </row>
    <row r="496" spans="2:28">
      <c r="B496" s="27"/>
      <c r="C496" s="16">
        <v>503</v>
      </c>
      <c r="D496" s="27"/>
      <c r="E496" s="27"/>
      <c r="F496" s="2" t="s">
        <v>503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49</v>
      </c>
      <c r="M496" s="32">
        <v>65</v>
      </c>
      <c r="N496" s="32">
        <v>25</v>
      </c>
      <c r="O496" s="35">
        <v>27</v>
      </c>
      <c r="P496" s="1">
        <f>SUM(L496:O496)</f>
        <v>166</v>
      </c>
      <c r="Q496" s="48">
        <v>1</v>
      </c>
      <c r="R496" s="1">
        <f>INT(Q496*(100+L496+M496*2)*H496)</f>
        <v>195</v>
      </c>
      <c r="S496" s="1">
        <f>INT(L496*Q496*1*I496)</f>
        <v>34</v>
      </c>
      <c r="T496" s="1">
        <f>INT(L496*Q496*0.7*J496)</f>
        <v>24</v>
      </c>
      <c r="U496" s="1">
        <f>INT(M496*Q496*1.5)</f>
        <v>97</v>
      </c>
      <c r="V496" s="1">
        <f>INT(M496*Q496*1)</f>
        <v>65</v>
      </c>
      <c r="W496" s="1">
        <f>INT(N496*Q496*1.2)</f>
        <v>30</v>
      </c>
      <c r="X496" s="1">
        <f>INT(N496*Q496*0.8)</f>
        <v>20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>SUM(S496,U496,W496)</f>
        <v>161</v>
      </c>
    </row>
    <row r="497" spans="2:28">
      <c r="B497" s="27"/>
      <c r="C497" s="16">
        <v>193</v>
      </c>
      <c r="D497" s="27"/>
      <c r="E497" s="27"/>
      <c r="F497" s="2" t="s">
        <v>195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49</v>
      </c>
      <c r="M497" s="32">
        <v>61</v>
      </c>
      <c r="N497" s="32">
        <v>23</v>
      </c>
      <c r="O497" s="35">
        <v>51</v>
      </c>
      <c r="P497" s="1">
        <f>SUM(L497:O497)</f>
        <v>184</v>
      </c>
      <c r="Q497" s="48">
        <v>1</v>
      </c>
      <c r="R497" s="1">
        <f>INT(Q497*(100+L497+M497*2)*H497)</f>
        <v>189</v>
      </c>
      <c r="S497" s="1">
        <f>INT(L497*Q497*1*I497)</f>
        <v>34</v>
      </c>
      <c r="T497" s="1">
        <f>INT(L497*Q497*0.7*J497)</f>
        <v>24</v>
      </c>
      <c r="U497" s="1">
        <f>INT(M497*Q497*1.5)</f>
        <v>91</v>
      </c>
      <c r="V497" s="1">
        <f>INT(M497*Q497*1)</f>
        <v>61</v>
      </c>
      <c r="W497" s="1">
        <f>INT(N497*Q497*1.2)</f>
        <v>27</v>
      </c>
      <c r="X497" s="1">
        <f>INT(N497*Q497*0.8)</f>
        <v>18</v>
      </c>
      <c r="Y497" s="37">
        <f>VLOOKUP(D497,兵种!B:J,7,0)</f>
        <v>0</v>
      </c>
      <c r="Z497" s="37">
        <f>VLOOKUP(D497,兵种!B:J,8,0)</f>
        <v>0</v>
      </c>
      <c r="AA497" s="37">
        <f>VLOOKUP(D497,兵种!B:J,9,0)</f>
        <v>0</v>
      </c>
      <c r="AB497" s="1">
        <f>SUM(S497,U497,W497)</f>
        <v>152</v>
      </c>
    </row>
    <row r="498" spans="2:28">
      <c r="B498" s="27"/>
      <c r="C498" s="16">
        <v>498</v>
      </c>
      <c r="D498" s="27"/>
      <c r="E498" s="27"/>
      <c r="F498" s="2" t="s">
        <v>498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49</v>
      </c>
      <c r="M498" s="32">
        <v>60</v>
      </c>
      <c r="N498" s="32">
        <v>25</v>
      </c>
      <c r="O498" s="35">
        <v>12</v>
      </c>
      <c r="P498" s="1">
        <f>SUM(L498:O498)</f>
        <v>146</v>
      </c>
      <c r="Q498" s="48">
        <v>1</v>
      </c>
      <c r="R498" s="1">
        <f>INT(Q498*(100+L498+M498*2)*H498)</f>
        <v>188</v>
      </c>
      <c r="S498" s="1">
        <f>INT(L498*Q498*1*I498)</f>
        <v>34</v>
      </c>
      <c r="T498" s="1">
        <f>INT(L498*Q498*0.7*J498)</f>
        <v>24</v>
      </c>
      <c r="U498" s="1">
        <f>INT(M498*Q498*1.5)</f>
        <v>90</v>
      </c>
      <c r="V498" s="1">
        <f>INT(M498*Q498*1)</f>
        <v>60</v>
      </c>
      <c r="W498" s="1">
        <f>INT(N498*Q498*1.2)</f>
        <v>30</v>
      </c>
      <c r="X498" s="1">
        <f>INT(N498*Q498*0.8)</f>
        <v>20</v>
      </c>
      <c r="Y498" s="37">
        <f>VLOOKUP(D498,兵种!B:J,7,0)</f>
        <v>0</v>
      </c>
      <c r="Z498" s="37">
        <f>VLOOKUP(D498,兵种!B:J,8,0)</f>
        <v>0</v>
      </c>
      <c r="AA498" s="37">
        <f>VLOOKUP(D498,兵种!B:J,9,0)</f>
        <v>0</v>
      </c>
      <c r="AB498" s="1">
        <f>SUM(S498,U498,W498)</f>
        <v>154</v>
      </c>
    </row>
    <row r="499" spans="2:28">
      <c r="B499" s="27"/>
      <c r="C499" s="16">
        <v>235</v>
      </c>
      <c r="D499" s="27"/>
      <c r="E499" s="27"/>
      <c r="F499" s="2" t="s">
        <v>237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49</v>
      </c>
      <c r="M499" s="32">
        <v>49</v>
      </c>
      <c r="N499" s="32">
        <v>40</v>
      </c>
      <c r="O499" s="35">
        <v>58</v>
      </c>
      <c r="P499" s="1">
        <f>SUM(L499:O499)</f>
        <v>196</v>
      </c>
      <c r="Q499" s="48">
        <v>1</v>
      </c>
      <c r="R499" s="1">
        <f>INT(Q499*(100+L499+M499*2)*H499)</f>
        <v>172</v>
      </c>
      <c r="S499" s="1">
        <f>INT(L499*Q499*1*I499)</f>
        <v>34</v>
      </c>
      <c r="T499" s="1">
        <f>INT(L499*Q499*0.7*J499)</f>
        <v>24</v>
      </c>
      <c r="U499" s="1">
        <f>INT(M499*Q499*1.5)</f>
        <v>73</v>
      </c>
      <c r="V499" s="1">
        <f>INT(M499*Q499*1)</f>
        <v>49</v>
      </c>
      <c r="W499" s="1">
        <f>INT(N499*Q499*1.2)</f>
        <v>48</v>
      </c>
      <c r="X499" s="1">
        <f>INT(N499*Q499*0.8)</f>
        <v>32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>SUM(S499,U499,W499)</f>
        <v>155</v>
      </c>
    </row>
    <row r="500" spans="2:28">
      <c r="B500" s="27"/>
      <c r="C500" s="16">
        <v>317</v>
      </c>
      <c r="D500" s="27"/>
      <c r="E500" s="27"/>
      <c r="F500" s="2" t="s">
        <v>319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18</v>
      </c>
      <c r="N500" s="32">
        <v>64</v>
      </c>
      <c r="O500" s="35">
        <v>74</v>
      </c>
      <c r="P500" s="1">
        <f>SUM(L500:O500)</f>
        <v>205</v>
      </c>
      <c r="Q500" s="48">
        <v>1</v>
      </c>
      <c r="R500" s="1">
        <f>INT(Q500*(100+L500+M500*2)*H500)</f>
        <v>129</v>
      </c>
      <c r="S500" s="1">
        <f>INT(L500*Q500*1*I500)</f>
        <v>34</v>
      </c>
      <c r="T500" s="1">
        <f>INT(L500*Q500*0.7*J500)</f>
        <v>24</v>
      </c>
      <c r="U500" s="1">
        <f>INT(M500*Q500*1.5)</f>
        <v>27</v>
      </c>
      <c r="V500" s="1">
        <f>INT(M500*Q500*1)</f>
        <v>18</v>
      </c>
      <c r="W500" s="1">
        <f>INT(N500*Q500*1.2)</f>
        <v>76</v>
      </c>
      <c r="X500" s="1">
        <f>INT(N500*Q500*0.8)</f>
        <v>51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>SUM(S500,U500,W500)</f>
        <v>137</v>
      </c>
    </row>
    <row r="501" spans="2:28">
      <c r="B501" s="27"/>
      <c r="C501" s="16">
        <v>268</v>
      </c>
      <c r="D501" s="27">
        <v>5</v>
      </c>
      <c r="E501" s="27"/>
      <c r="F501" s="2" t="s">
        <v>270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48</v>
      </c>
      <c r="M501" s="32">
        <v>43</v>
      </c>
      <c r="N501" s="32">
        <v>85</v>
      </c>
      <c r="O501" s="35">
        <v>77</v>
      </c>
      <c r="P501" s="1">
        <f>SUM(L501:O501)</f>
        <v>253</v>
      </c>
      <c r="Q501" s="48">
        <v>1</v>
      </c>
      <c r="R501" s="1">
        <f>INT(Q501*(100+L501+M501*2)*H501)</f>
        <v>210</v>
      </c>
      <c r="S501" s="1">
        <f>INT(L501*Q501*1*I501)</f>
        <v>48</v>
      </c>
      <c r="T501" s="1">
        <f>INT(L501*Q501*0.7*J501)</f>
        <v>26</v>
      </c>
      <c r="U501" s="1">
        <f>INT(M501*Q501*1.5)</f>
        <v>64</v>
      </c>
      <c r="V501" s="1">
        <f>INT(M501*Q501*1)</f>
        <v>43</v>
      </c>
      <c r="W501" s="1">
        <f>INT(N501*Q501*1.2)</f>
        <v>102</v>
      </c>
      <c r="X501" s="1">
        <f>INT(N501*Q501*0.8)</f>
        <v>68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>SUM(S501,U501,W501)</f>
        <v>214</v>
      </c>
    </row>
    <row r="502" spans="2:28">
      <c r="B502" s="27"/>
      <c r="C502" s="16">
        <v>636</v>
      </c>
      <c r="D502" s="27">
        <v>5</v>
      </c>
      <c r="E502" s="27"/>
      <c r="F502" s="2" t="s">
        <v>634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48</v>
      </c>
      <c r="M502" s="32">
        <v>31</v>
      </c>
      <c r="N502" s="32">
        <v>71</v>
      </c>
      <c r="O502" s="35">
        <v>81</v>
      </c>
      <c r="P502" s="1">
        <f>SUM(L502:O502)</f>
        <v>231</v>
      </c>
      <c r="Q502" s="48">
        <v>1</v>
      </c>
      <c r="R502" s="1">
        <f>INT(Q502*(100+L502+M502*2)*H502)</f>
        <v>189</v>
      </c>
      <c r="S502" s="1">
        <f>INT(L502*Q502*1*I502)</f>
        <v>48</v>
      </c>
      <c r="T502" s="1">
        <f>INT(L502*Q502*0.7*J502)</f>
        <v>26</v>
      </c>
      <c r="U502" s="1">
        <f>INT(M502*Q502*1.5)</f>
        <v>46</v>
      </c>
      <c r="V502" s="1">
        <f>INT(M502*Q502*1)</f>
        <v>31</v>
      </c>
      <c r="W502" s="1">
        <f>INT(N502*Q502*1.2)</f>
        <v>85</v>
      </c>
      <c r="X502" s="1">
        <f>INT(N502*Q502*0.8)</f>
        <v>56</v>
      </c>
      <c r="Y502" s="37">
        <f>VLOOKUP(D502,兵种!B:J,7,0)</f>
        <v>0.15</v>
      </c>
      <c r="Z502" s="37">
        <f>VLOOKUP(D502,兵种!B:J,8,0)</f>
        <v>0</v>
      </c>
      <c r="AA502" s="37">
        <f>VLOOKUP(D502,兵种!B:J,9,0)</f>
        <v>0.05</v>
      </c>
      <c r="AB502" s="1">
        <f>SUM(S502,U502,W502)</f>
        <v>179</v>
      </c>
    </row>
    <row r="503" spans="2:28">
      <c r="B503" s="27"/>
      <c r="C503" s="16">
        <v>80</v>
      </c>
      <c r="D503" s="27"/>
      <c r="E503" s="27"/>
      <c r="F503" s="2" t="s">
        <v>82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48</v>
      </c>
      <c r="M503" s="32">
        <v>51</v>
      </c>
      <c r="N503" s="32">
        <v>70</v>
      </c>
      <c r="O503" s="35">
        <v>76</v>
      </c>
      <c r="P503" s="1">
        <f>SUM(L503:O503)</f>
        <v>245</v>
      </c>
      <c r="Q503" s="48">
        <v>1</v>
      </c>
      <c r="R503" s="1">
        <f>INT(Q503*(100+L503+M503*2)*H503)</f>
        <v>175</v>
      </c>
      <c r="S503" s="1">
        <f>INT(L503*Q503*1*I503)</f>
        <v>33</v>
      </c>
      <c r="T503" s="1">
        <f>INT(L503*Q503*0.7*J503)</f>
        <v>23</v>
      </c>
      <c r="U503" s="1">
        <f>INT(M503*Q503*1.5)</f>
        <v>76</v>
      </c>
      <c r="V503" s="1">
        <f>INT(M503*Q503*1)</f>
        <v>51</v>
      </c>
      <c r="W503" s="1">
        <f>INT(N503*Q503*1.2)</f>
        <v>84</v>
      </c>
      <c r="X503" s="1">
        <f>INT(N503*Q503*0.8)</f>
        <v>56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>SUM(S503,U503,W503)</f>
        <v>193</v>
      </c>
    </row>
    <row r="504" spans="2:28">
      <c r="B504" s="27"/>
      <c r="C504" s="16">
        <v>197</v>
      </c>
      <c r="D504" s="27"/>
      <c r="E504" s="27"/>
      <c r="F504" s="2" t="s">
        <v>199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48</v>
      </c>
      <c r="M504" s="32">
        <v>38</v>
      </c>
      <c r="N504" s="32">
        <v>65</v>
      </c>
      <c r="O504" s="35">
        <v>65</v>
      </c>
      <c r="P504" s="1">
        <f>SUM(L504:O504)</f>
        <v>216</v>
      </c>
      <c r="Q504" s="48">
        <v>1</v>
      </c>
      <c r="R504" s="1">
        <f>INT(Q504*(100+L504+M504*2)*H504)</f>
        <v>156</v>
      </c>
      <c r="S504" s="1">
        <f>INT(L504*Q504*1*I504)</f>
        <v>33</v>
      </c>
      <c r="T504" s="1">
        <f>INT(L504*Q504*0.7*J504)</f>
        <v>23</v>
      </c>
      <c r="U504" s="1">
        <f>INT(M504*Q504*1.5)</f>
        <v>57</v>
      </c>
      <c r="V504" s="1">
        <f>INT(M504*Q504*1)</f>
        <v>38</v>
      </c>
      <c r="W504" s="1">
        <f>INT(N504*Q504*1.2)</f>
        <v>78</v>
      </c>
      <c r="X504" s="1">
        <f>INT(N504*Q504*0.8)</f>
        <v>52</v>
      </c>
      <c r="Y504" s="37">
        <f>VLOOKUP(D504,兵种!B:J,7,0)</f>
        <v>0</v>
      </c>
      <c r="Z504" s="37">
        <f>VLOOKUP(D504,兵种!B:J,8,0)</f>
        <v>0</v>
      </c>
      <c r="AA504" s="37">
        <f>VLOOKUP(D504,兵种!B:J,9,0)</f>
        <v>0</v>
      </c>
      <c r="AB504" s="1">
        <f>SUM(S504,U504,W504)</f>
        <v>168</v>
      </c>
    </row>
    <row r="505" spans="2:28">
      <c r="B505" s="27"/>
      <c r="C505" s="16">
        <v>50</v>
      </c>
      <c r="D505" s="27">
        <v>3</v>
      </c>
      <c r="E505" s="27"/>
      <c r="F505" s="2" t="s">
        <v>52</v>
      </c>
      <c r="G505" s="4" t="str">
        <f>VLOOKUP(D505,兵种!B:F,2,0)</f>
        <v>战弓骑</v>
      </c>
      <c r="H505" s="4">
        <f>VLOOKUP(D505,兵种!B:F,3,0)</f>
        <v>1</v>
      </c>
      <c r="I505" s="4">
        <f>VLOOKUP(D505,兵种!B:F,4,0)</f>
        <v>1.1000000000000001</v>
      </c>
      <c r="J505" s="4">
        <f>VLOOKUP(D505,兵种!B:F,5,0)</f>
        <v>0.8</v>
      </c>
      <c r="K505" s="16" t="str">
        <f>VLOOKUP(E505,绝技!B:C,2,0)</f>
        <v>无</v>
      </c>
      <c r="L505" s="32">
        <v>47</v>
      </c>
      <c r="M505" s="32">
        <v>35</v>
      </c>
      <c r="N505" s="32">
        <v>79</v>
      </c>
      <c r="O505" s="35">
        <v>81</v>
      </c>
      <c r="P505" s="1">
        <f>SUM(L505:O505)</f>
        <v>242</v>
      </c>
      <c r="Q505" s="48">
        <v>1</v>
      </c>
      <c r="R505" s="1">
        <f>INT(Q505*(100+L505+M505*2)*H505)</f>
        <v>217</v>
      </c>
      <c r="S505" s="1">
        <f>INT(L505*Q505*1*I505)</f>
        <v>51</v>
      </c>
      <c r="T505" s="1">
        <f>INT(L505*Q505*0.7*J505)</f>
        <v>26</v>
      </c>
      <c r="U505" s="1">
        <f>INT(M505*Q505*1.5)</f>
        <v>52</v>
      </c>
      <c r="V505" s="1">
        <f>INT(M505*Q505*1)</f>
        <v>35</v>
      </c>
      <c r="W505" s="1">
        <f>INT(N505*Q505*1.2)</f>
        <v>94</v>
      </c>
      <c r="X505" s="1">
        <f>INT(N505*Q505*0.8)</f>
        <v>63</v>
      </c>
      <c r="Y505" s="37">
        <f>VLOOKUP(D505,兵种!B:J,7,0)</f>
        <v>0.05</v>
      </c>
      <c r="Z505" s="37">
        <f>VLOOKUP(D505,兵种!B:J,8,0)</f>
        <v>0</v>
      </c>
      <c r="AA505" s="37">
        <f>VLOOKUP(D505,兵种!B:J,9,0)</f>
        <v>0.15</v>
      </c>
      <c r="AB505" s="1">
        <f>SUM(S505,U505,W505)</f>
        <v>197</v>
      </c>
    </row>
    <row r="506" spans="2:28">
      <c r="B506" s="27"/>
      <c r="C506" s="16">
        <v>619</v>
      </c>
      <c r="D506" s="27"/>
      <c r="E506" s="27"/>
      <c r="F506" s="2" t="s">
        <v>617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47</v>
      </c>
      <c r="M506" s="32">
        <v>63</v>
      </c>
      <c r="N506" s="32">
        <v>35</v>
      </c>
      <c r="O506" s="35">
        <v>16</v>
      </c>
      <c r="P506" s="1">
        <f>SUM(L506:O506)</f>
        <v>161</v>
      </c>
      <c r="Q506" s="48">
        <v>1</v>
      </c>
      <c r="R506" s="1">
        <f>INT(Q506*(100+L506+M506*2)*H506)</f>
        <v>191</v>
      </c>
      <c r="S506" s="1">
        <f>INT(L506*Q506*1*I506)</f>
        <v>32</v>
      </c>
      <c r="T506" s="1">
        <f>INT(L506*Q506*0.7*J506)</f>
        <v>23</v>
      </c>
      <c r="U506" s="1">
        <f>INT(M506*Q506*1.5)</f>
        <v>94</v>
      </c>
      <c r="V506" s="1">
        <f>INT(M506*Q506*1)</f>
        <v>63</v>
      </c>
      <c r="W506" s="1">
        <f>INT(N506*Q506*1.2)</f>
        <v>42</v>
      </c>
      <c r="X506" s="1">
        <f>INT(N506*Q506*0.8)</f>
        <v>28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>SUM(S506,U506,W506)</f>
        <v>168</v>
      </c>
    </row>
    <row r="507" spans="2:28">
      <c r="B507" s="27"/>
      <c r="C507" s="16">
        <v>473</v>
      </c>
      <c r="D507" s="27"/>
      <c r="E507" s="27"/>
      <c r="F507" s="2" t="s">
        <v>473</v>
      </c>
      <c r="G507" s="4" t="str">
        <f>VLOOKUP(D507,兵种!B:F,2,0)</f>
        <v>老百姓</v>
      </c>
      <c r="H507" s="4">
        <f>VLOOKUP(D507,兵种!B:F,3,0)</f>
        <v>0.7</v>
      </c>
      <c r="I507" s="4">
        <f>VLOOKUP(D507,兵种!B:F,4,0)</f>
        <v>0.7</v>
      </c>
      <c r="J507" s="4">
        <f>VLOOKUP(D507,兵种!B:F,5,0)</f>
        <v>0.7</v>
      </c>
      <c r="K507" s="16" t="str">
        <f>VLOOKUP(E507,绝技!B:C,2,0)</f>
        <v>无</v>
      </c>
      <c r="L507" s="32">
        <v>47</v>
      </c>
      <c r="M507" s="32">
        <v>60</v>
      </c>
      <c r="N507" s="32">
        <v>55</v>
      </c>
      <c r="O507" s="35">
        <v>15</v>
      </c>
      <c r="P507" s="1">
        <f>SUM(L507:O507)</f>
        <v>177</v>
      </c>
      <c r="Q507" s="48">
        <v>1</v>
      </c>
      <c r="R507" s="1">
        <f>INT(Q507*(100+L507+M507*2)*H507)</f>
        <v>186</v>
      </c>
      <c r="S507" s="1">
        <f>INT(L507*Q507*1*I507)</f>
        <v>32</v>
      </c>
      <c r="T507" s="1">
        <f>INT(L507*Q507*0.7*J507)</f>
        <v>23</v>
      </c>
      <c r="U507" s="1">
        <f>INT(M507*Q507*1.5)</f>
        <v>90</v>
      </c>
      <c r="V507" s="1">
        <f>INT(M507*Q507*1)</f>
        <v>60</v>
      </c>
      <c r="W507" s="1">
        <f>INT(N507*Q507*1.2)</f>
        <v>66</v>
      </c>
      <c r="X507" s="1">
        <f>INT(N507*Q507*0.8)</f>
        <v>44</v>
      </c>
      <c r="Y507" s="37">
        <f>VLOOKUP(D507,兵种!B:J,7,0)</f>
        <v>0</v>
      </c>
      <c r="Z507" s="37">
        <f>VLOOKUP(D507,兵种!B:J,8,0)</f>
        <v>0</v>
      </c>
      <c r="AA507" s="37">
        <f>VLOOKUP(D507,兵种!B:J,9,0)</f>
        <v>0</v>
      </c>
      <c r="AB507" s="1">
        <f>SUM(S507,U507,W507)</f>
        <v>188</v>
      </c>
    </row>
    <row r="508" spans="2:28">
      <c r="B508" s="27"/>
      <c r="C508" s="16">
        <v>479</v>
      </c>
      <c r="D508" s="27">
        <v>6</v>
      </c>
      <c r="E508" s="27"/>
      <c r="F508" s="2" t="s">
        <v>479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47</v>
      </c>
      <c r="M508" s="32">
        <v>28</v>
      </c>
      <c r="N508" s="32">
        <v>78</v>
      </c>
      <c r="O508" s="35">
        <v>93</v>
      </c>
      <c r="P508" s="1">
        <f>SUM(L508:O508)</f>
        <v>246</v>
      </c>
      <c r="Q508" s="48">
        <v>1</v>
      </c>
      <c r="R508" s="1">
        <f>INT(Q508*(100+L508+M508*2)*H508)</f>
        <v>162</v>
      </c>
      <c r="S508" s="1">
        <f>INT(L508*Q508*1*I508)</f>
        <v>37</v>
      </c>
      <c r="T508" s="1">
        <f>INT(L508*Q508*0.7*J508)</f>
        <v>29</v>
      </c>
      <c r="U508" s="1">
        <f>INT(M508*Q508*1.5)</f>
        <v>42</v>
      </c>
      <c r="V508" s="1">
        <f>INT(M508*Q508*1)</f>
        <v>28</v>
      </c>
      <c r="W508" s="1">
        <f>INT(N508*Q508*1.2)</f>
        <v>93</v>
      </c>
      <c r="X508" s="1">
        <f>INT(N508*Q508*0.8)</f>
        <v>62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>SUM(S508,U508,W508)</f>
        <v>172</v>
      </c>
    </row>
    <row r="509" spans="2:28">
      <c r="B509" s="27"/>
      <c r="C509" s="16">
        <v>53</v>
      </c>
      <c r="D509" s="27">
        <v>6</v>
      </c>
      <c r="E509" s="27"/>
      <c r="F509" s="2" t="s">
        <v>55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47</v>
      </c>
      <c r="M509" s="32">
        <v>27</v>
      </c>
      <c r="N509" s="32">
        <v>82</v>
      </c>
      <c r="O509" s="35">
        <v>91</v>
      </c>
      <c r="P509" s="1">
        <f>SUM(L509:O509)</f>
        <v>247</v>
      </c>
      <c r="Q509" s="48">
        <v>1</v>
      </c>
      <c r="R509" s="1">
        <f>INT(Q509*(100+L509+M509*2)*H509)</f>
        <v>160</v>
      </c>
      <c r="S509" s="1">
        <f>INT(L509*Q509*1*I509)</f>
        <v>37</v>
      </c>
      <c r="T509" s="1">
        <f>INT(L509*Q509*0.7*J509)</f>
        <v>29</v>
      </c>
      <c r="U509" s="1">
        <f>INT(M509*Q509*1.5)</f>
        <v>40</v>
      </c>
      <c r="V509" s="1">
        <f>INT(M509*Q509*1)</f>
        <v>27</v>
      </c>
      <c r="W509" s="1">
        <f>INT(N509*Q509*1.2)</f>
        <v>98</v>
      </c>
      <c r="X509" s="1">
        <f>INT(N509*Q509*0.8)</f>
        <v>65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>SUM(S509,U509,W509)</f>
        <v>175</v>
      </c>
    </row>
    <row r="510" spans="2:28">
      <c r="B510" s="27"/>
      <c r="C510" s="16">
        <v>569</v>
      </c>
      <c r="D510" s="27"/>
      <c r="E510" s="27"/>
      <c r="F510" s="2" t="s">
        <v>568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47</v>
      </c>
      <c r="M510" s="32">
        <v>28</v>
      </c>
      <c r="N510" s="32">
        <v>72</v>
      </c>
      <c r="O510" s="35">
        <v>78</v>
      </c>
      <c r="P510" s="1">
        <f>SUM(L510:O510)</f>
        <v>225</v>
      </c>
      <c r="Q510" s="48">
        <v>1</v>
      </c>
      <c r="R510" s="1">
        <f>INT(Q510*(100+L510+M510*2)*H510)</f>
        <v>142</v>
      </c>
      <c r="S510" s="1">
        <f>INT(L510*Q510*1*I510)</f>
        <v>32</v>
      </c>
      <c r="T510" s="1">
        <f>INT(L510*Q510*0.7*J510)</f>
        <v>23</v>
      </c>
      <c r="U510" s="1">
        <f>INT(M510*Q510*1.5)</f>
        <v>42</v>
      </c>
      <c r="V510" s="1">
        <f>INT(M510*Q510*1)</f>
        <v>28</v>
      </c>
      <c r="W510" s="1">
        <f>INT(N510*Q510*1.2)</f>
        <v>86</v>
      </c>
      <c r="X510" s="1">
        <f>INT(N510*Q510*0.8)</f>
        <v>57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>SUM(S510,U510,W510)</f>
        <v>160</v>
      </c>
    </row>
    <row r="511" spans="2:28">
      <c r="B511" s="27"/>
      <c r="C511" s="16">
        <v>605</v>
      </c>
      <c r="D511" s="27"/>
      <c r="E511" s="27"/>
      <c r="F511" s="2" t="s">
        <v>604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46</v>
      </c>
      <c r="M511" s="32">
        <v>69</v>
      </c>
      <c r="N511" s="32">
        <v>59</v>
      </c>
      <c r="O511" s="35">
        <v>15</v>
      </c>
      <c r="P511" s="1">
        <f>SUM(L511:O511)</f>
        <v>189</v>
      </c>
      <c r="Q511" s="48">
        <v>1</v>
      </c>
      <c r="R511" s="1">
        <f>INT(Q511*(100+L511+M511*2)*H511)</f>
        <v>198</v>
      </c>
      <c r="S511" s="1">
        <f>INT(L511*Q511*1*I511)</f>
        <v>32</v>
      </c>
      <c r="T511" s="1">
        <f>INT(L511*Q511*0.7*J511)</f>
        <v>22</v>
      </c>
      <c r="U511" s="1">
        <f>INT(M511*Q511*1.5)</f>
        <v>103</v>
      </c>
      <c r="V511" s="1">
        <f>INT(M511*Q511*1)</f>
        <v>69</v>
      </c>
      <c r="W511" s="1">
        <f>INT(N511*Q511*1.2)</f>
        <v>70</v>
      </c>
      <c r="X511" s="1">
        <f>INT(N511*Q511*0.8)</f>
        <v>47</v>
      </c>
      <c r="Y511" s="37">
        <f>VLOOKUP(D511,兵种!B:J,7,0)</f>
        <v>0</v>
      </c>
      <c r="Z511" s="37">
        <f>VLOOKUP(D511,兵种!B:J,8,0)</f>
        <v>0</v>
      </c>
      <c r="AA511" s="37">
        <f>VLOOKUP(D511,兵种!B:J,9,0)</f>
        <v>0</v>
      </c>
      <c r="AB511" s="1">
        <f>SUM(S511,U511,W511)</f>
        <v>205</v>
      </c>
    </row>
    <row r="512" spans="2:28">
      <c r="B512" s="27"/>
      <c r="C512" s="16">
        <v>538</v>
      </c>
      <c r="D512" s="27"/>
      <c r="E512" s="27"/>
      <c r="F512" s="2" t="s">
        <v>537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46</v>
      </c>
      <c r="M512" s="32">
        <v>63</v>
      </c>
      <c r="N512" s="32">
        <v>37</v>
      </c>
      <c r="O512" s="35">
        <v>24</v>
      </c>
      <c r="P512" s="1">
        <f>SUM(L512:O512)</f>
        <v>170</v>
      </c>
      <c r="Q512" s="48">
        <v>1</v>
      </c>
      <c r="R512" s="1">
        <f>INT(Q512*(100+L512+M512*2)*H512)</f>
        <v>190</v>
      </c>
      <c r="S512" s="1">
        <f>INT(L512*Q512*1*I512)</f>
        <v>32</v>
      </c>
      <c r="T512" s="1">
        <f>INT(L512*Q512*0.7*J512)</f>
        <v>22</v>
      </c>
      <c r="U512" s="1">
        <f>INT(M512*Q512*1.5)</f>
        <v>94</v>
      </c>
      <c r="V512" s="1">
        <f>INT(M512*Q512*1)</f>
        <v>63</v>
      </c>
      <c r="W512" s="1">
        <f>INT(N512*Q512*1.2)</f>
        <v>44</v>
      </c>
      <c r="X512" s="1">
        <f>INT(N512*Q512*0.8)</f>
        <v>29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>SUM(S512,U512,W512)</f>
        <v>170</v>
      </c>
    </row>
    <row r="513" spans="2:28">
      <c r="B513" s="27"/>
      <c r="C513" s="16">
        <v>43</v>
      </c>
      <c r="D513" s="27"/>
      <c r="E513" s="27"/>
      <c r="F513" s="2" t="s">
        <v>45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32">
        <v>46</v>
      </c>
      <c r="M513" s="32">
        <v>59</v>
      </c>
      <c r="N513" s="32">
        <v>72</v>
      </c>
      <c r="O513" s="35">
        <v>51</v>
      </c>
      <c r="P513" s="1">
        <f>SUM(L513:O513)</f>
        <v>228</v>
      </c>
      <c r="Q513" s="48">
        <v>1</v>
      </c>
      <c r="R513" s="1">
        <f>INT(Q513*(100+L513+M513*2)*H513)</f>
        <v>184</v>
      </c>
      <c r="S513" s="1">
        <f>INT(L513*Q513*1*I513)</f>
        <v>32</v>
      </c>
      <c r="T513" s="1">
        <f>INT(L513*Q513*0.7*J513)</f>
        <v>22</v>
      </c>
      <c r="U513" s="1">
        <f>INT(M513*Q513*1.5)</f>
        <v>88</v>
      </c>
      <c r="V513" s="1">
        <f>INT(M513*Q513*1)</f>
        <v>59</v>
      </c>
      <c r="W513" s="1">
        <f>INT(N513*Q513*1.2)</f>
        <v>86</v>
      </c>
      <c r="X513" s="1">
        <f>INT(N513*Q513*0.8)</f>
        <v>57</v>
      </c>
      <c r="Y513" s="37">
        <f>VLOOKUP(D513,兵种!B:J,7,0)</f>
        <v>0</v>
      </c>
      <c r="Z513" s="37">
        <f>VLOOKUP(D513,兵种!B:J,8,0)</f>
        <v>0</v>
      </c>
      <c r="AA513" s="37">
        <f>VLOOKUP(D513,兵种!B:J,9,0)</f>
        <v>0</v>
      </c>
      <c r="AB513" s="1">
        <f>SUM(S513,U513,W513)</f>
        <v>206</v>
      </c>
    </row>
    <row r="514" spans="2:28">
      <c r="B514" s="27"/>
      <c r="C514" s="16">
        <v>453</v>
      </c>
      <c r="D514" s="27"/>
      <c r="E514" s="27"/>
      <c r="F514" s="2" t="s">
        <v>453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46</v>
      </c>
      <c r="M514" s="32">
        <v>46</v>
      </c>
      <c r="N514" s="32">
        <v>68</v>
      </c>
      <c r="O514" s="35">
        <v>76</v>
      </c>
      <c r="P514" s="1">
        <f>SUM(L514:O514)</f>
        <v>236</v>
      </c>
      <c r="Q514" s="48">
        <v>1</v>
      </c>
      <c r="R514" s="1">
        <f>INT(Q514*(100+L514+M514*2)*H514)</f>
        <v>166</v>
      </c>
      <c r="S514" s="1">
        <f>INT(L514*Q514*1*I514)</f>
        <v>32</v>
      </c>
      <c r="T514" s="1">
        <f>INT(L514*Q514*0.7*J514)</f>
        <v>22</v>
      </c>
      <c r="U514" s="1">
        <f>INT(M514*Q514*1.5)</f>
        <v>69</v>
      </c>
      <c r="V514" s="1">
        <f>INT(M514*Q514*1)</f>
        <v>46</v>
      </c>
      <c r="W514" s="1">
        <f>INT(N514*Q514*1.2)</f>
        <v>81</v>
      </c>
      <c r="X514" s="1">
        <f>INT(N514*Q514*0.8)</f>
        <v>54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>SUM(S514,U514,W514)</f>
        <v>182</v>
      </c>
    </row>
    <row r="515" spans="2:28">
      <c r="B515" s="27"/>
      <c r="C515" s="16">
        <v>663</v>
      </c>
      <c r="D515" s="27"/>
      <c r="E515" s="27"/>
      <c r="F515" s="2" t="s">
        <v>661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46</v>
      </c>
      <c r="M515" s="32">
        <v>42</v>
      </c>
      <c r="N515" s="32">
        <v>72</v>
      </c>
      <c r="O515" s="35">
        <v>64</v>
      </c>
      <c r="P515" s="1">
        <f>SUM(L515:O515)</f>
        <v>224</v>
      </c>
      <c r="Q515" s="48">
        <v>1</v>
      </c>
      <c r="R515" s="1">
        <f>INT(Q515*(100+L515+M515*2)*H515)</f>
        <v>161</v>
      </c>
      <c r="S515" s="1">
        <f>INT(L515*Q515*1*I515)</f>
        <v>32</v>
      </c>
      <c r="T515" s="1">
        <f>INT(L515*Q515*0.7*J515)</f>
        <v>22</v>
      </c>
      <c r="U515" s="1">
        <f>INT(M515*Q515*1.5)</f>
        <v>63</v>
      </c>
      <c r="V515" s="1">
        <f>INT(M515*Q515*1)</f>
        <v>42</v>
      </c>
      <c r="W515" s="1">
        <f>INT(N515*Q515*1.2)</f>
        <v>86</v>
      </c>
      <c r="X515" s="1">
        <f>INT(N515*Q515*0.8)</f>
        <v>57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>SUM(S515,U515,W515)</f>
        <v>181</v>
      </c>
    </row>
    <row r="516" spans="2:28">
      <c r="B516" s="27"/>
      <c r="C516" s="16">
        <v>519</v>
      </c>
      <c r="D516" s="27">
        <v>6</v>
      </c>
      <c r="E516" s="27"/>
      <c r="F516" s="2" t="s">
        <v>518</v>
      </c>
      <c r="G516" s="4" t="str">
        <f>VLOOKUP(D516,兵种!B:F,2,0)</f>
        <v>谋略家</v>
      </c>
      <c r="H516" s="4">
        <f>VLOOKUP(D516,兵种!B:F,3,0)</f>
        <v>0.8</v>
      </c>
      <c r="I516" s="4">
        <f>VLOOKUP(D516,兵种!B:F,4,0)</f>
        <v>0.8</v>
      </c>
      <c r="J516" s="4">
        <f>VLOOKUP(D516,兵种!B:F,5,0)</f>
        <v>0.9</v>
      </c>
      <c r="K516" s="16" t="str">
        <f>VLOOKUP(E516,绝技!B:C,2,0)</f>
        <v>无</v>
      </c>
      <c r="L516" s="32">
        <v>46</v>
      </c>
      <c r="M516" s="32">
        <v>23</v>
      </c>
      <c r="N516" s="32">
        <v>85</v>
      </c>
      <c r="O516" s="35">
        <v>94</v>
      </c>
      <c r="P516" s="1">
        <f>SUM(L516:O516)</f>
        <v>248</v>
      </c>
      <c r="Q516" s="48">
        <v>1</v>
      </c>
      <c r="R516" s="1">
        <f>INT(Q516*(100+L516+M516*2)*H516)</f>
        <v>153</v>
      </c>
      <c r="S516" s="1">
        <f>INT(L516*Q516*1*I516)</f>
        <v>36</v>
      </c>
      <c r="T516" s="1">
        <f>INT(L516*Q516*0.7*J516)</f>
        <v>28</v>
      </c>
      <c r="U516" s="1">
        <f>INT(M516*Q516*1.5)</f>
        <v>34</v>
      </c>
      <c r="V516" s="1">
        <f>INT(M516*Q516*1)</f>
        <v>23</v>
      </c>
      <c r="W516" s="1">
        <f>INT(N516*Q516*1.2)</f>
        <v>102</v>
      </c>
      <c r="X516" s="1">
        <f>INT(N516*Q516*0.8)</f>
        <v>68</v>
      </c>
      <c r="Y516" s="37">
        <f>VLOOKUP(D516,兵种!B:J,7,0)</f>
        <v>0.2</v>
      </c>
      <c r="Z516" s="37">
        <f>VLOOKUP(D516,兵种!B:J,8,0)</f>
        <v>0</v>
      </c>
      <c r="AA516" s="37">
        <f>VLOOKUP(D516,兵种!B:J,9,0)</f>
        <v>0</v>
      </c>
      <c r="AB516" s="1">
        <f>SUM(S516,U516,W516)</f>
        <v>172</v>
      </c>
    </row>
    <row r="517" spans="2:28">
      <c r="B517" s="27"/>
      <c r="C517" s="16">
        <v>130</v>
      </c>
      <c r="D517" s="27"/>
      <c r="E517" s="27"/>
      <c r="F517" s="2" t="s">
        <v>132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46</v>
      </c>
      <c r="M517" s="32">
        <v>29</v>
      </c>
      <c r="N517" s="32">
        <v>73</v>
      </c>
      <c r="O517" s="35">
        <v>74</v>
      </c>
      <c r="P517" s="1">
        <f>SUM(L517:O517)</f>
        <v>222</v>
      </c>
      <c r="Q517" s="48">
        <v>1</v>
      </c>
      <c r="R517" s="1">
        <f>INT(Q517*(100+L517+M517*2)*H517)</f>
        <v>142</v>
      </c>
      <c r="S517" s="1">
        <f>INT(L517*Q517*1*I517)</f>
        <v>32</v>
      </c>
      <c r="T517" s="1">
        <f>INT(L517*Q517*0.7*J517)</f>
        <v>22</v>
      </c>
      <c r="U517" s="1">
        <f>INT(M517*Q517*1.5)</f>
        <v>43</v>
      </c>
      <c r="V517" s="1">
        <f>INT(M517*Q517*1)</f>
        <v>29</v>
      </c>
      <c r="W517" s="1">
        <f>INT(N517*Q517*1.2)</f>
        <v>87</v>
      </c>
      <c r="X517" s="1">
        <f>INT(N517*Q517*0.8)</f>
        <v>58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>SUM(S517,U517,W517)</f>
        <v>162</v>
      </c>
    </row>
    <row r="518" spans="2:28">
      <c r="B518" s="27"/>
      <c r="C518" s="16">
        <v>551</v>
      </c>
      <c r="D518" s="27"/>
      <c r="E518" s="27"/>
      <c r="F518" s="2" t="s">
        <v>550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45</v>
      </c>
      <c r="M518" s="32">
        <v>79</v>
      </c>
      <c r="N518" s="32">
        <v>3</v>
      </c>
      <c r="O518" s="35">
        <v>2</v>
      </c>
      <c r="P518" s="1">
        <f>SUM(L518:O518)</f>
        <v>129</v>
      </c>
      <c r="Q518" s="48">
        <v>1</v>
      </c>
      <c r="R518" s="1">
        <f>INT(Q518*(100+L518+M518*2)*H518)</f>
        <v>212</v>
      </c>
      <c r="S518" s="1">
        <f>INT(L518*Q518*1*I518)</f>
        <v>31</v>
      </c>
      <c r="T518" s="1">
        <f>INT(L518*Q518*0.7*J518)</f>
        <v>22</v>
      </c>
      <c r="U518" s="1">
        <f>INT(M518*Q518*1.5)</f>
        <v>118</v>
      </c>
      <c r="V518" s="1">
        <f>INT(M518*Q518*1)</f>
        <v>79</v>
      </c>
      <c r="W518" s="1">
        <f>INT(N518*Q518*1.2)</f>
        <v>3</v>
      </c>
      <c r="X518" s="1">
        <f>INT(N518*Q518*0.8)</f>
        <v>2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</v>
      </c>
      <c r="AB518" s="1">
        <f>SUM(S518,U518,W518)</f>
        <v>152</v>
      </c>
    </row>
    <row r="519" spans="2:28">
      <c r="B519" s="27"/>
      <c r="C519" s="16">
        <v>626</v>
      </c>
      <c r="D519" s="27"/>
      <c r="E519" s="27"/>
      <c r="F519" s="2" t="s">
        <v>624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32">
        <v>45</v>
      </c>
      <c r="M519" s="32">
        <v>65</v>
      </c>
      <c r="N519" s="32">
        <v>33</v>
      </c>
      <c r="O519" s="35">
        <v>33</v>
      </c>
      <c r="P519" s="1">
        <f>SUM(L519:O519)</f>
        <v>176</v>
      </c>
      <c r="Q519" s="48">
        <v>1</v>
      </c>
      <c r="R519" s="1">
        <f>INT(Q519*(100+L519+M519*2)*H519)</f>
        <v>192</v>
      </c>
      <c r="S519" s="1">
        <f>INT(L519*Q519*1*I519)</f>
        <v>31</v>
      </c>
      <c r="T519" s="1">
        <f>INT(L519*Q519*0.7*J519)</f>
        <v>22</v>
      </c>
      <c r="U519" s="1">
        <f>INT(M519*Q519*1.5)</f>
        <v>97</v>
      </c>
      <c r="V519" s="1">
        <f>INT(M519*Q519*1)</f>
        <v>65</v>
      </c>
      <c r="W519" s="1">
        <f>INT(N519*Q519*1.2)</f>
        <v>39</v>
      </c>
      <c r="X519" s="1">
        <f>INT(N519*Q519*0.8)</f>
        <v>26</v>
      </c>
      <c r="Y519" s="37">
        <f>VLOOKUP(D519,兵种!B:J,7,0)</f>
        <v>0</v>
      </c>
      <c r="Z519" s="37">
        <f>VLOOKUP(D519,兵种!B:J,8,0)</f>
        <v>0</v>
      </c>
      <c r="AA519" s="37">
        <f>VLOOKUP(D519,兵种!B:J,9,0)</f>
        <v>0</v>
      </c>
      <c r="AB519" s="1">
        <f>SUM(S519,U519,W519)</f>
        <v>167</v>
      </c>
    </row>
    <row r="520" spans="2:28">
      <c r="B520" s="27"/>
      <c r="C520" s="16">
        <v>142</v>
      </c>
      <c r="D520" s="27"/>
      <c r="E520" s="27"/>
      <c r="F520" s="2" t="s">
        <v>144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44</v>
      </c>
      <c r="M520" s="32">
        <v>66</v>
      </c>
      <c r="N520" s="32">
        <v>64</v>
      </c>
      <c r="O520" s="35">
        <v>64</v>
      </c>
      <c r="P520" s="1">
        <f>SUM(L520:O520)</f>
        <v>238</v>
      </c>
      <c r="Q520" s="48">
        <v>1</v>
      </c>
      <c r="R520" s="1">
        <f>INT(Q520*(100+L520+M520*2)*H520)</f>
        <v>193</v>
      </c>
      <c r="S520" s="1">
        <f>INT(L520*Q520*1*I520)</f>
        <v>30</v>
      </c>
      <c r="T520" s="1">
        <f>INT(L520*Q520*0.7*J520)</f>
        <v>21</v>
      </c>
      <c r="U520" s="1">
        <f>INT(M520*Q520*1.5)</f>
        <v>99</v>
      </c>
      <c r="V520" s="1">
        <f>INT(M520*Q520*1)</f>
        <v>66</v>
      </c>
      <c r="W520" s="1">
        <f>INT(N520*Q520*1.2)</f>
        <v>76</v>
      </c>
      <c r="X520" s="1">
        <f>INT(N520*Q520*0.8)</f>
        <v>51</v>
      </c>
      <c r="Y520" s="37">
        <f>VLOOKUP(D520,兵种!B:J,7,0)</f>
        <v>0</v>
      </c>
      <c r="Z520" s="37">
        <f>VLOOKUP(D520,兵种!B:J,8,0)</f>
        <v>0</v>
      </c>
      <c r="AA520" s="37">
        <f>VLOOKUP(D520,兵种!B:J,9,0)</f>
        <v>0</v>
      </c>
      <c r="AB520" s="1">
        <f>SUM(S520,U520,W520)</f>
        <v>205</v>
      </c>
    </row>
    <row r="521" spans="2:28">
      <c r="B521" s="27"/>
      <c r="C521" s="16">
        <v>537</v>
      </c>
      <c r="D521" s="27">
        <v>5</v>
      </c>
      <c r="E521" s="27"/>
      <c r="F521" s="2" t="s">
        <v>536</v>
      </c>
      <c r="G521" s="4" t="str">
        <f>VLOOKUP(D521,兵种!B:F,2,0)</f>
        <v>霹雳车</v>
      </c>
      <c r="H521" s="4">
        <f>VLOOKUP(D521,兵种!B:F,3,0)</f>
        <v>0.9</v>
      </c>
      <c r="I521" s="4">
        <f>VLOOKUP(D521,兵种!B:F,4,0)</f>
        <v>1</v>
      </c>
      <c r="J521" s="4">
        <f>VLOOKUP(D521,兵种!B:F,5,0)</f>
        <v>0.8</v>
      </c>
      <c r="K521" s="16" t="str">
        <f>VLOOKUP(E521,绝技!B:C,2,0)</f>
        <v>无</v>
      </c>
      <c r="L521" s="32">
        <v>44</v>
      </c>
      <c r="M521" s="32">
        <v>35</v>
      </c>
      <c r="N521" s="32">
        <v>81</v>
      </c>
      <c r="O521" s="35">
        <v>82</v>
      </c>
      <c r="P521" s="1">
        <f>SUM(L521:O521)</f>
        <v>242</v>
      </c>
      <c r="Q521" s="48">
        <v>1</v>
      </c>
      <c r="R521" s="1">
        <f>INT(Q521*(100+L521+M521*2)*H521)</f>
        <v>192</v>
      </c>
      <c r="S521" s="1">
        <f>INT(L521*Q521*1*I521)</f>
        <v>44</v>
      </c>
      <c r="T521" s="1">
        <f>INT(L521*Q521*0.7*J521)</f>
        <v>24</v>
      </c>
      <c r="U521" s="1">
        <f>INT(M521*Q521*1.5)</f>
        <v>52</v>
      </c>
      <c r="V521" s="1">
        <f>INT(M521*Q521*1)</f>
        <v>35</v>
      </c>
      <c r="W521" s="1">
        <f>INT(N521*Q521*1.2)</f>
        <v>97</v>
      </c>
      <c r="X521" s="1">
        <f>INT(N521*Q521*0.8)</f>
        <v>64</v>
      </c>
      <c r="Y521" s="37">
        <f>VLOOKUP(D521,兵种!B:J,7,0)</f>
        <v>0.15</v>
      </c>
      <c r="Z521" s="37">
        <f>VLOOKUP(D521,兵种!B:J,8,0)</f>
        <v>0</v>
      </c>
      <c r="AA521" s="37">
        <f>VLOOKUP(D521,兵种!B:J,9,0)</f>
        <v>0.05</v>
      </c>
      <c r="AB521" s="1">
        <f>SUM(S521,U521,W521)</f>
        <v>193</v>
      </c>
    </row>
    <row r="522" spans="2:28">
      <c r="B522" s="27"/>
      <c r="C522" s="16">
        <v>16</v>
      </c>
      <c r="D522" s="27"/>
      <c r="E522" s="27"/>
      <c r="F522" s="2" t="s">
        <v>18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44</v>
      </c>
      <c r="M522" s="32">
        <v>65</v>
      </c>
      <c r="N522" s="32">
        <v>61</v>
      </c>
      <c r="O522" s="35">
        <v>16</v>
      </c>
      <c r="P522" s="1">
        <f>SUM(L522:O522)</f>
        <v>186</v>
      </c>
      <c r="Q522" s="48">
        <v>1</v>
      </c>
      <c r="R522" s="1">
        <f>INT(Q522*(100+L522+M522*2)*H522)</f>
        <v>191</v>
      </c>
      <c r="S522" s="1">
        <f>INT(L522*Q522*1*I522)</f>
        <v>30</v>
      </c>
      <c r="T522" s="1">
        <f>INT(L522*Q522*0.7*J522)</f>
        <v>21</v>
      </c>
      <c r="U522" s="1">
        <f>INT(M522*Q522*1.5)</f>
        <v>97</v>
      </c>
      <c r="V522" s="1">
        <f>INT(M522*Q522*1)</f>
        <v>65</v>
      </c>
      <c r="W522" s="1">
        <f>INT(N522*Q522*1.2)</f>
        <v>73</v>
      </c>
      <c r="X522" s="1">
        <f>INT(N522*Q522*0.8)</f>
        <v>48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>SUM(S522,U522,W522)</f>
        <v>200</v>
      </c>
    </row>
    <row r="523" spans="2:28">
      <c r="B523" s="27"/>
      <c r="C523" s="16">
        <v>588</v>
      </c>
      <c r="D523" s="27"/>
      <c r="E523" s="27"/>
      <c r="F523" s="2" t="s">
        <v>587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44</v>
      </c>
      <c r="M523" s="32">
        <v>45</v>
      </c>
      <c r="N523" s="32">
        <v>19</v>
      </c>
      <c r="O523" s="35">
        <v>26</v>
      </c>
      <c r="P523" s="1">
        <f>SUM(L523:O523)</f>
        <v>134</v>
      </c>
      <c r="Q523" s="48">
        <v>1</v>
      </c>
      <c r="R523" s="1">
        <f>INT(Q523*(100+L523+M523*2)*H523)</f>
        <v>163</v>
      </c>
      <c r="S523" s="1">
        <f>INT(L523*Q523*1*I523)</f>
        <v>30</v>
      </c>
      <c r="T523" s="1">
        <f>INT(L523*Q523*0.7*J523)</f>
        <v>21</v>
      </c>
      <c r="U523" s="1">
        <f>INT(M523*Q523*1.5)</f>
        <v>67</v>
      </c>
      <c r="V523" s="1">
        <f>INT(M523*Q523*1)</f>
        <v>45</v>
      </c>
      <c r="W523" s="1">
        <f>INT(N523*Q523*1.2)</f>
        <v>22</v>
      </c>
      <c r="X523" s="1">
        <f>INT(N523*Q523*0.8)</f>
        <v>15</v>
      </c>
      <c r="Y523" s="37">
        <f>VLOOKUP(D523,兵种!B:J,7,0)</f>
        <v>0</v>
      </c>
      <c r="Z523" s="37">
        <f>VLOOKUP(D523,兵种!B:J,8,0)</f>
        <v>0</v>
      </c>
      <c r="AA523" s="37">
        <f>VLOOKUP(D523,兵种!B:J,9,0)</f>
        <v>0</v>
      </c>
      <c r="AB523" s="1">
        <f>SUM(S523,U523,W523)</f>
        <v>119</v>
      </c>
    </row>
    <row r="524" spans="2:28">
      <c r="B524" s="27"/>
      <c r="C524" s="16">
        <v>489</v>
      </c>
      <c r="D524" s="27"/>
      <c r="E524" s="27"/>
      <c r="F524" s="2" t="s">
        <v>489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44</v>
      </c>
      <c r="M524" s="32">
        <v>32</v>
      </c>
      <c r="N524" s="32">
        <v>31</v>
      </c>
      <c r="O524" s="35">
        <v>71</v>
      </c>
      <c r="P524" s="1">
        <f>SUM(L524:O524)</f>
        <v>178</v>
      </c>
      <c r="Q524" s="48">
        <v>1</v>
      </c>
      <c r="R524" s="1">
        <f>INT(Q524*(100+L524+M524*2)*H524)</f>
        <v>145</v>
      </c>
      <c r="S524" s="1">
        <f>INT(L524*Q524*1*I524)</f>
        <v>30</v>
      </c>
      <c r="T524" s="1">
        <f>INT(L524*Q524*0.7*J524)</f>
        <v>21</v>
      </c>
      <c r="U524" s="1">
        <f>INT(M524*Q524*1.5)</f>
        <v>48</v>
      </c>
      <c r="V524" s="1">
        <f>INT(M524*Q524*1)</f>
        <v>32</v>
      </c>
      <c r="W524" s="1">
        <f>INT(N524*Q524*1.2)</f>
        <v>37</v>
      </c>
      <c r="X524" s="1">
        <f>INT(N524*Q524*0.8)</f>
        <v>24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>SUM(S524,U524,W524)</f>
        <v>115</v>
      </c>
    </row>
    <row r="525" spans="2:28">
      <c r="B525" s="27"/>
      <c r="C525" s="16">
        <v>151</v>
      </c>
      <c r="D525" s="27">
        <v>4</v>
      </c>
      <c r="E525" s="27"/>
      <c r="F525" s="2" t="s">
        <v>153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43</v>
      </c>
      <c r="M525" s="32">
        <v>46</v>
      </c>
      <c r="N525" s="32">
        <v>86</v>
      </c>
      <c r="O525" s="35">
        <v>81</v>
      </c>
      <c r="P525" s="1">
        <f>SUM(L525:O525)</f>
        <v>256</v>
      </c>
      <c r="Q525" s="48">
        <v>1</v>
      </c>
      <c r="R525" s="1">
        <f>INT(Q525*(100+L525+M525*2)*H525)</f>
        <v>211</v>
      </c>
      <c r="S525" s="1">
        <f>INT(L525*Q525*1*I525)</f>
        <v>43</v>
      </c>
      <c r="T525" s="1">
        <f>INT(L525*Q525*0.7*J525)</f>
        <v>30</v>
      </c>
      <c r="U525" s="1">
        <f>INT(M525*Q525*1.5)</f>
        <v>69</v>
      </c>
      <c r="V525" s="1">
        <f>INT(M525*Q525*1)</f>
        <v>46</v>
      </c>
      <c r="W525" s="1">
        <f>INT(N525*Q525*1.2)</f>
        <v>103</v>
      </c>
      <c r="X525" s="1">
        <f>INT(N525*Q525*0.8)</f>
        <v>68</v>
      </c>
      <c r="Y525" s="37">
        <f>VLOOKUP(D525,兵种!B:J,7,0)</f>
        <v>0</v>
      </c>
      <c r="Z525" s="37">
        <f>VLOOKUP(D525,兵种!B:J,8,0)</f>
        <v>0</v>
      </c>
      <c r="AA525" s="37">
        <f>VLOOKUP(D525,兵种!B:J,9,0)</f>
        <v>0.2</v>
      </c>
      <c r="AB525" s="1">
        <f>SUM(S525,U525,W525)</f>
        <v>215</v>
      </c>
    </row>
    <row r="526" spans="2:28">
      <c r="B526" s="27"/>
      <c r="C526" s="16">
        <v>113</v>
      </c>
      <c r="D526" s="27">
        <v>6</v>
      </c>
      <c r="E526" s="27"/>
      <c r="F526" s="2" t="s">
        <v>115</v>
      </c>
      <c r="G526" s="4" t="str">
        <f>VLOOKUP(D526,兵种!B:F,2,0)</f>
        <v>谋略家</v>
      </c>
      <c r="H526" s="4">
        <f>VLOOKUP(D526,兵种!B:F,3,0)</f>
        <v>0.8</v>
      </c>
      <c r="I526" s="4">
        <f>VLOOKUP(D526,兵种!B:F,4,0)</f>
        <v>0.8</v>
      </c>
      <c r="J526" s="4">
        <f>VLOOKUP(D526,兵种!B:F,5,0)</f>
        <v>0.9</v>
      </c>
      <c r="K526" s="16" t="str">
        <f>VLOOKUP(E526,绝技!B:C,2,0)</f>
        <v>无</v>
      </c>
      <c r="L526" s="32">
        <v>43</v>
      </c>
      <c r="M526" s="32">
        <v>49</v>
      </c>
      <c r="N526" s="32">
        <v>83</v>
      </c>
      <c r="O526" s="35">
        <v>86</v>
      </c>
      <c r="P526" s="1">
        <f>SUM(L526:O526)</f>
        <v>261</v>
      </c>
      <c r="Q526" s="48">
        <v>1</v>
      </c>
      <c r="R526" s="1">
        <f>INT(Q526*(100+L526+M526*2)*H526)</f>
        <v>192</v>
      </c>
      <c r="S526" s="1">
        <f>INT(L526*Q526*1*I526)</f>
        <v>34</v>
      </c>
      <c r="T526" s="1">
        <f>INT(L526*Q526*0.7*J526)</f>
        <v>27</v>
      </c>
      <c r="U526" s="1">
        <f>INT(M526*Q526*1.5)</f>
        <v>73</v>
      </c>
      <c r="V526" s="1">
        <f>INT(M526*Q526*1)</f>
        <v>49</v>
      </c>
      <c r="W526" s="1">
        <f>INT(N526*Q526*1.2)</f>
        <v>99</v>
      </c>
      <c r="X526" s="1">
        <f>INT(N526*Q526*0.8)</f>
        <v>66</v>
      </c>
      <c r="Y526" s="37">
        <f>VLOOKUP(D526,兵种!B:J,7,0)</f>
        <v>0.2</v>
      </c>
      <c r="Z526" s="37">
        <f>VLOOKUP(D526,兵种!B:J,8,0)</f>
        <v>0</v>
      </c>
      <c r="AA526" s="37">
        <f>VLOOKUP(D526,兵种!B:J,9,0)</f>
        <v>0</v>
      </c>
      <c r="AB526" s="1">
        <f>SUM(S526,U526,W526)</f>
        <v>206</v>
      </c>
    </row>
    <row r="527" spans="2:28">
      <c r="B527" s="27"/>
      <c r="C527" s="16">
        <v>137</v>
      </c>
      <c r="D527" s="27"/>
      <c r="E527" s="27"/>
      <c r="F527" s="2" t="s">
        <v>139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43</v>
      </c>
      <c r="M527" s="32">
        <v>53</v>
      </c>
      <c r="N527" s="32">
        <v>61</v>
      </c>
      <c r="O527" s="35">
        <v>65</v>
      </c>
      <c r="P527" s="1">
        <f>SUM(L527:O527)</f>
        <v>222</v>
      </c>
      <c r="Q527" s="48">
        <v>1</v>
      </c>
      <c r="R527" s="1">
        <f>INT(Q527*(100+L527+M527*2)*H527)</f>
        <v>174</v>
      </c>
      <c r="S527" s="1">
        <f>INT(L527*Q527*1*I527)</f>
        <v>30</v>
      </c>
      <c r="T527" s="1">
        <f>INT(L527*Q527*0.7*J527)</f>
        <v>21</v>
      </c>
      <c r="U527" s="1">
        <f>INT(M527*Q527*1.5)</f>
        <v>79</v>
      </c>
      <c r="V527" s="1">
        <f>INT(M527*Q527*1)</f>
        <v>53</v>
      </c>
      <c r="W527" s="1">
        <f>INT(N527*Q527*1.2)</f>
        <v>73</v>
      </c>
      <c r="X527" s="1">
        <f>INT(N527*Q527*0.8)</f>
        <v>48</v>
      </c>
      <c r="Y527" s="37">
        <f>VLOOKUP(D527,兵种!B:J,7,0)</f>
        <v>0</v>
      </c>
      <c r="Z527" s="37">
        <f>VLOOKUP(D527,兵种!B:J,8,0)</f>
        <v>0</v>
      </c>
      <c r="AA527" s="37">
        <f>VLOOKUP(D527,兵种!B:J,9,0)</f>
        <v>0</v>
      </c>
      <c r="AB527" s="1">
        <f>SUM(S527,U527,W527)</f>
        <v>182</v>
      </c>
    </row>
    <row r="528" spans="2:28">
      <c r="B528" s="27"/>
      <c r="C528" s="16">
        <v>211</v>
      </c>
      <c r="D528" s="27">
        <v>6</v>
      </c>
      <c r="E528" s="27"/>
      <c r="F528" s="2" t="s">
        <v>213</v>
      </c>
      <c r="G528" s="4" t="str">
        <f>VLOOKUP(D528,兵种!B:F,2,0)</f>
        <v>谋略家</v>
      </c>
      <c r="H528" s="4">
        <f>VLOOKUP(D528,兵种!B:F,3,0)</f>
        <v>0.8</v>
      </c>
      <c r="I528" s="4">
        <f>VLOOKUP(D528,兵种!B:F,4,0)</f>
        <v>0.8</v>
      </c>
      <c r="J528" s="4">
        <f>VLOOKUP(D528,兵种!B:F,5,0)</f>
        <v>0.9</v>
      </c>
      <c r="K528" s="16" t="str">
        <f>VLOOKUP(E528,绝技!B:C,2,0)</f>
        <v>无</v>
      </c>
      <c r="L528" s="32">
        <v>43</v>
      </c>
      <c r="M528" s="32">
        <v>18</v>
      </c>
      <c r="N528" s="32">
        <v>80</v>
      </c>
      <c r="O528" s="35">
        <v>96</v>
      </c>
      <c r="P528" s="1">
        <f>SUM(L528:O528)</f>
        <v>237</v>
      </c>
      <c r="Q528" s="48">
        <v>1</v>
      </c>
      <c r="R528" s="1">
        <f>INT(Q528*(100+L528+M528*2)*H528)</f>
        <v>143</v>
      </c>
      <c r="S528" s="1">
        <f>INT(L528*Q528*1*I528)</f>
        <v>34</v>
      </c>
      <c r="T528" s="1">
        <f>INT(L528*Q528*0.7*J528)</f>
        <v>27</v>
      </c>
      <c r="U528" s="1">
        <f>INT(M528*Q528*1.5)</f>
        <v>27</v>
      </c>
      <c r="V528" s="1">
        <f>INT(M528*Q528*1)</f>
        <v>18</v>
      </c>
      <c r="W528" s="1">
        <f>INT(N528*Q528*1.2)</f>
        <v>96</v>
      </c>
      <c r="X528" s="1">
        <f>INT(N528*Q528*0.8)</f>
        <v>64</v>
      </c>
      <c r="Y528" s="37">
        <f>VLOOKUP(D528,兵种!B:J,7,0)</f>
        <v>0.2</v>
      </c>
      <c r="Z528" s="37">
        <f>VLOOKUP(D528,兵种!B:J,8,0)</f>
        <v>0</v>
      </c>
      <c r="AA528" s="37">
        <f>VLOOKUP(D528,兵种!B:J,9,0)</f>
        <v>0</v>
      </c>
      <c r="AB528" s="1">
        <f>SUM(S528,U528,W528)</f>
        <v>157</v>
      </c>
    </row>
    <row r="529" spans="2:28">
      <c r="B529" s="27"/>
      <c r="C529" s="16">
        <v>298</v>
      </c>
      <c r="D529" s="27">
        <v>6</v>
      </c>
      <c r="E529" s="27"/>
      <c r="F529" s="2" t="s">
        <v>300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42</v>
      </c>
      <c r="M529" s="32">
        <v>28</v>
      </c>
      <c r="N529" s="32">
        <v>84</v>
      </c>
      <c r="O529" s="35">
        <v>76</v>
      </c>
      <c r="P529" s="1">
        <f>SUM(L529:O529)</f>
        <v>230</v>
      </c>
      <c r="Q529" s="48">
        <v>1</v>
      </c>
      <c r="R529" s="1">
        <f>INT(Q529*(100+L529+M529*2)*H529)</f>
        <v>158</v>
      </c>
      <c r="S529" s="1">
        <f>INT(L529*Q529*1*I529)</f>
        <v>33</v>
      </c>
      <c r="T529" s="1">
        <f>INT(L529*Q529*0.7*J529)</f>
        <v>26</v>
      </c>
      <c r="U529" s="1">
        <f>INT(M529*Q529*1.5)</f>
        <v>42</v>
      </c>
      <c r="V529" s="1">
        <f>INT(M529*Q529*1)</f>
        <v>28</v>
      </c>
      <c r="W529" s="1">
        <f>INT(N529*Q529*1.2)</f>
        <v>100</v>
      </c>
      <c r="X529" s="1">
        <f>INT(N529*Q529*0.8)</f>
        <v>67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>SUM(S529,U529,W529)</f>
        <v>175</v>
      </c>
    </row>
    <row r="530" spans="2:28">
      <c r="B530" s="27"/>
      <c r="C530" s="16">
        <v>22</v>
      </c>
      <c r="D530" s="27"/>
      <c r="E530" s="27"/>
      <c r="F530" s="2" t="s">
        <v>24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41</v>
      </c>
      <c r="M530" s="32">
        <v>50</v>
      </c>
      <c r="N530" s="32">
        <v>41</v>
      </c>
      <c r="O530" s="35">
        <v>51</v>
      </c>
      <c r="P530" s="1">
        <f>SUM(L530:O530)</f>
        <v>183</v>
      </c>
      <c r="Q530" s="48">
        <v>1</v>
      </c>
      <c r="R530" s="1">
        <f>INT(Q530*(100+L530+M530*2)*H530)</f>
        <v>168</v>
      </c>
      <c r="S530" s="1">
        <f>INT(L530*Q530*1*I530)</f>
        <v>28</v>
      </c>
      <c r="T530" s="1">
        <f>INT(L530*Q530*0.7*J530)</f>
        <v>20</v>
      </c>
      <c r="U530" s="1">
        <f>INT(M530*Q530*1.5)</f>
        <v>75</v>
      </c>
      <c r="V530" s="1">
        <f>INT(M530*Q530*1)</f>
        <v>50</v>
      </c>
      <c r="W530" s="1">
        <f>INT(N530*Q530*1.2)</f>
        <v>49</v>
      </c>
      <c r="X530" s="1">
        <f>INT(N530*Q530*0.8)</f>
        <v>32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>SUM(S530,U530,W530)</f>
        <v>152</v>
      </c>
    </row>
    <row r="531" spans="2:28">
      <c r="B531" s="27"/>
      <c r="C531" s="16">
        <v>284</v>
      </c>
      <c r="D531" s="27"/>
      <c r="E531" s="27"/>
      <c r="F531" s="2" t="s">
        <v>286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41</v>
      </c>
      <c r="M531" s="32">
        <v>40</v>
      </c>
      <c r="N531" s="32">
        <v>29</v>
      </c>
      <c r="O531" s="35">
        <v>46</v>
      </c>
      <c r="P531" s="1">
        <f>SUM(L531:O531)</f>
        <v>156</v>
      </c>
      <c r="Q531" s="48">
        <v>1</v>
      </c>
      <c r="R531" s="1">
        <f>INT(Q531*(100+L531+M531*2)*H531)</f>
        <v>154</v>
      </c>
      <c r="S531" s="1">
        <f>INT(L531*Q531*1*I531)</f>
        <v>28</v>
      </c>
      <c r="T531" s="1">
        <f>INT(L531*Q531*0.7*J531)</f>
        <v>20</v>
      </c>
      <c r="U531" s="1">
        <f>INT(M531*Q531*1.5)</f>
        <v>60</v>
      </c>
      <c r="V531" s="1">
        <f>INT(M531*Q531*1)</f>
        <v>40</v>
      </c>
      <c r="W531" s="1">
        <f>INT(N531*Q531*1.2)</f>
        <v>34</v>
      </c>
      <c r="X531" s="1">
        <f>INT(N531*Q531*0.8)</f>
        <v>23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</v>
      </c>
      <c r="AB531" s="1">
        <f>SUM(S531,U531,W531)</f>
        <v>122</v>
      </c>
    </row>
    <row r="532" spans="2:28">
      <c r="B532" s="27"/>
      <c r="C532" s="16">
        <v>291</v>
      </c>
      <c r="D532" s="27">
        <v>6</v>
      </c>
      <c r="E532" s="27"/>
      <c r="F532" s="2" t="s">
        <v>293</v>
      </c>
      <c r="G532" s="4" t="str">
        <f>VLOOKUP(D532,兵种!B:F,2,0)</f>
        <v>谋略家</v>
      </c>
      <c r="H532" s="4">
        <f>VLOOKUP(D532,兵种!B:F,3,0)</f>
        <v>0.8</v>
      </c>
      <c r="I532" s="4">
        <f>VLOOKUP(D532,兵种!B:F,4,0)</f>
        <v>0.8</v>
      </c>
      <c r="J532" s="4">
        <f>VLOOKUP(D532,兵种!B:F,5,0)</f>
        <v>0.9</v>
      </c>
      <c r="K532" s="16" t="str">
        <f>VLOOKUP(E532,绝技!B:C,2,0)</f>
        <v>无</v>
      </c>
      <c r="L532" s="32">
        <v>41</v>
      </c>
      <c r="M532" s="32">
        <v>16</v>
      </c>
      <c r="N532" s="32">
        <v>80</v>
      </c>
      <c r="O532" s="35">
        <v>70</v>
      </c>
      <c r="P532" s="1">
        <f>SUM(L532:O532)</f>
        <v>207</v>
      </c>
      <c r="Q532" s="48">
        <v>1</v>
      </c>
      <c r="R532" s="1">
        <f>INT(Q532*(100+L532+M532*2)*H532)</f>
        <v>138</v>
      </c>
      <c r="S532" s="1">
        <f>INT(L532*Q532*1*I532)</f>
        <v>32</v>
      </c>
      <c r="T532" s="1">
        <f>INT(L532*Q532*0.7*J532)</f>
        <v>25</v>
      </c>
      <c r="U532" s="1">
        <f>INT(M532*Q532*1.5)</f>
        <v>24</v>
      </c>
      <c r="V532" s="1">
        <f>INT(M532*Q532*1)</f>
        <v>16</v>
      </c>
      <c r="W532" s="1">
        <f>INT(N532*Q532*1.2)</f>
        <v>96</v>
      </c>
      <c r="X532" s="1">
        <f>INT(N532*Q532*0.8)</f>
        <v>64</v>
      </c>
      <c r="Y532" s="37">
        <f>VLOOKUP(D532,兵种!B:J,7,0)</f>
        <v>0.2</v>
      </c>
      <c r="Z532" s="37">
        <f>VLOOKUP(D532,兵种!B:J,8,0)</f>
        <v>0</v>
      </c>
      <c r="AA532" s="37">
        <f>VLOOKUP(D532,兵种!B:J,9,0)</f>
        <v>0</v>
      </c>
      <c r="AB532" s="1">
        <f>SUM(S532,U532,W532)</f>
        <v>152</v>
      </c>
    </row>
    <row r="533" spans="2:28">
      <c r="B533" s="27"/>
      <c r="C533" s="16">
        <v>521</v>
      </c>
      <c r="D533" s="27"/>
      <c r="E533" s="27"/>
      <c r="F533" s="2" t="s">
        <v>520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41</v>
      </c>
      <c r="M533" s="32">
        <v>24</v>
      </c>
      <c r="N533" s="32">
        <v>71</v>
      </c>
      <c r="O533" s="35">
        <v>77</v>
      </c>
      <c r="P533" s="1">
        <f>SUM(L533:O533)</f>
        <v>213</v>
      </c>
      <c r="Q533" s="48">
        <v>1</v>
      </c>
      <c r="R533" s="1">
        <f>INT(Q533*(100+L533+M533*2)*H533)</f>
        <v>132</v>
      </c>
      <c r="S533" s="1">
        <f>INT(L533*Q533*1*I533)</f>
        <v>28</v>
      </c>
      <c r="T533" s="1">
        <f>INT(L533*Q533*0.7*J533)</f>
        <v>20</v>
      </c>
      <c r="U533" s="1">
        <f>INT(M533*Q533*1.5)</f>
        <v>36</v>
      </c>
      <c r="V533" s="1">
        <f>INT(M533*Q533*1)</f>
        <v>24</v>
      </c>
      <c r="W533" s="1">
        <f>INT(N533*Q533*1.2)</f>
        <v>85</v>
      </c>
      <c r="X533" s="1">
        <f>INT(N533*Q533*0.8)</f>
        <v>56</v>
      </c>
      <c r="Y533" s="37">
        <f>VLOOKUP(D533,兵种!B:J,7,0)</f>
        <v>0</v>
      </c>
      <c r="Z533" s="37">
        <f>VLOOKUP(D533,兵种!B:J,8,0)</f>
        <v>0</v>
      </c>
      <c r="AA533" s="37">
        <f>VLOOKUP(D533,兵种!B:J,9,0)</f>
        <v>0</v>
      </c>
      <c r="AB533" s="1">
        <f>SUM(S533,U533,W533)</f>
        <v>149</v>
      </c>
    </row>
    <row r="534" spans="2:28">
      <c r="B534" s="27"/>
      <c r="C534" s="16">
        <v>218</v>
      </c>
      <c r="D534" s="27"/>
      <c r="E534" s="27"/>
      <c r="F534" s="2" t="s">
        <v>220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40</v>
      </c>
      <c r="M534" s="32">
        <v>54</v>
      </c>
      <c r="N534" s="32">
        <v>2</v>
      </c>
      <c r="O534" s="35">
        <v>22</v>
      </c>
      <c r="P534" s="1">
        <f>SUM(L534:O534)</f>
        <v>118</v>
      </c>
      <c r="Q534" s="48">
        <v>1</v>
      </c>
      <c r="R534" s="1">
        <f>INT(Q534*(100+L534+M534*2)*H534)</f>
        <v>173</v>
      </c>
      <c r="S534" s="1">
        <f>INT(L534*Q534*1*I534)</f>
        <v>28</v>
      </c>
      <c r="T534" s="1">
        <f>INT(L534*Q534*0.7*J534)</f>
        <v>19</v>
      </c>
      <c r="U534" s="1">
        <f>INT(M534*Q534*1.5)</f>
        <v>81</v>
      </c>
      <c r="V534" s="1">
        <f>INT(M534*Q534*1)</f>
        <v>54</v>
      </c>
      <c r="W534" s="1">
        <f>INT(N534*Q534*1.2)</f>
        <v>2</v>
      </c>
      <c r="X534" s="1">
        <f>INT(N534*Q534*0.8)</f>
        <v>1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>SUM(S534,U534,W534)</f>
        <v>111</v>
      </c>
    </row>
    <row r="535" spans="2:28">
      <c r="B535" s="27"/>
      <c r="C535" s="16">
        <v>41</v>
      </c>
      <c r="D535" s="27"/>
      <c r="E535" s="27"/>
      <c r="F535" s="2" t="s">
        <v>43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39</v>
      </c>
      <c r="M535" s="32">
        <v>57</v>
      </c>
      <c r="N535" s="32">
        <v>21</v>
      </c>
      <c r="O535" s="35">
        <v>27</v>
      </c>
      <c r="P535" s="1">
        <f>SUM(L535:O535)</f>
        <v>144</v>
      </c>
      <c r="Q535" s="48">
        <v>1</v>
      </c>
      <c r="R535" s="1">
        <f>INT(Q535*(100+L535+M535*2)*H535)</f>
        <v>177</v>
      </c>
      <c r="S535" s="1">
        <f>INT(L535*Q535*1*I535)</f>
        <v>27</v>
      </c>
      <c r="T535" s="1">
        <f>INT(L535*Q535*0.7*J535)</f>
        <v>19</v>
      </c>
      <c r="U535" s="1">
        <f>INT(M535*Q535*1.5)</f>
        <v>85</v>
      </c>
      <c r="V535" s="1">
        <f>INT(M535*Q535*1)</f>
        <v>57</v>
      </c>
      <c r="W535" s="1">
        <f>INT(N535*Q535*1.2)</f>
        <v>25</v>
      </c>
      <c r="X535" s="1">
        <f>INT(N535*Q535*0.8)</f>
        <v>16</v>
      </c>
      <c r="Y535" s="37">
        <f>VLOOKUP(D535,兵种!B:J,7,0)</f>
        <v>0</v>
      </c>
      <c r="Z535" s="37">
        <f>VLOOKUP(D535,兵种!B:J,8,0)</f>
        <v>0</v>
      </c>
      <c r="AA535" s="37">
        <f>VLOOKUP(D535,兵种!B:J,9,0)</f>
        <v>0</v>
      </c>
      <c r="AB535" s="1">
        <f>SUM(S535,U535,W535)</f>
        <v>137</v>
      </c>
    </row>
    <row r="536" spans="2:28">
      <c r="B536" s="27"/>
      <c r="C536" s="16">
        <v>132</v>
      </c>
      <c r="D536" s="27"/>
      <c r="E536" s="27"/>
      <c r="F536" s="2" t="s">
        <v>134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39</v>
      </c>
      <c r="M536" s="32">
        <v>52</v>
      </c>
      <c r="N536" s="32">
        <v>65</v>
      </c>
      <c r="O536" s="35">
        <v>52</v>
      </c>
      <c r="P536" s="1">
        <f>SUM(L536:O536)</f>
        <v>208</v>
      </c>
      <c r="Q536" s="48">
        <v>1</v>
      </c>
      <c r="R536" s="1">
        <f>INT(Q536*(100+L536+M536*2)*H536)</f>
        <v>170</v>
      </c>
      <c r="S536" s="1">
        <f>INT(L536*Q536*1*I536)</f>
        <v>27</v>
      </c>
      <c r="T536" s="1">
        <f>INT(L536*Q536*0.7*J536)</f>
        <v>19</v>
      </c>
      <c r="U536" s="1">
        <f>INT(M536*Q536*1.5)</f>
        <v>78</v>
      </c>
      <c r="V536" s="1">
        <f>INT(M536*Q536*1)</f>
        <v>52</v>
      </c>
      <c r="W536" s="1">
        <f>INT(N536*Q536*1.2)</f>
        <v>78</v>
      </c>
      <c r="X536" s="1">
        <f>INT(N536*Q536*0.8)</f>
        <v>52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>SUM(S536,U536,W536)</f>
        <v>183</v>
      </c>
    </row>
    <row r="537" spans="2:28">
      <c r="B537" s="27"/>
      <c r="C537" s="16">
        <v>216</v>
      </c>
      <c r="D537" s="27"/>
      <c r="E537" s="27"/>
      <c r="F537" s="2" t="s">
        <v>218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39</v>
      </c>
      <c r="M537" s="32">
        <v>50</v>
      </c>
      <c r="N537" s="32">
        <v>1</v>
      </c>
      <c r="O537" s="35">
        <v>26</v>
      </c>
      <c r="P537" s="1">
        <f>SUM(L537:O537)</f>
        <v>116</v>
      </c>
      <c r="Q537" s="48">
        <v>1</v>
      </c>
      <c r="R537" s="1">
        <f>INT(Q537*(100+L537+M537*2)*H537)</f>
        <v>167</v>
      </c>
      <c r="S537" s="1">
        <f>INT(L537*Q537*1*I537)</f>
        <v>27</v>
      </c>
      <c r="T537" s="1">
        <f>INT(L537*Q537*0.7*J537)</f>
        <v>19</v>
      </c>
      <c r="U537" s="1">
        <f>INT(M537*Q537*1.5)</f>
        <v>75</v>
      </c>
      <c r="V537" s="1">
        <f>INT(M537*Q537*1)</f>
        <v>50</v>
      </c>
      <c r="W537" s="1">
        <f>INT(N537*Q537*1.2)</f>
        <v>1</v>
      </c>
      <c r="X537" s="1">
        <f>INT(N537*Q537*0.8)</f>
        <v>0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>SUM(S537,U537,W537)</f>
        <v>103</v>
      </c>
    </row>
    <row r="538" spans="2:28">
      <c r="B538" s="27"/>
      <c r="C538" s="16">
        <v>91</v>
      </c>
      <c r="D538" s="27"/>
      <c r="E538" s="27"/>
      <c r="F538" s="2" t="s">
        <v>93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39</v>
      </c>
      <c r="M538" s="32">
        <v>40</v>
      </c>
      <c r="N538" s="32">
        <v>6</v>
      </c>
      <c r="O538" s="35">
        <v>41</v>
      </c>
      <c r="P538" s="1">
        <f>SUM(L538:O538)</f>
        <v>126</v>
      </c>
      <c r="Q538" s="48">
        <v>1</v>
      </c>
      <c r="R538" s="1">
        <f>INT(Q538*(100+L538+M538*2)*H538)</f>
        <v>153</v>
      </c>
      <c r="S538" s="1">
        <f>INT(L538*Q538*1*I538)</f>
        <v>27</v>
      </c>
      <c r="T538" s="1">
        <f>INT(L538*Q538*0.7*J538)</f>
        <v>19</v>
      </c>
      <c r="U538" s="1">
        <f>INT(M538*Q538*1.5)</f>
        <v>60</v>
      </c>
      <c r="V538" s="1">
        <f>INT(M538*Q538*1)</f>
        <v>40</v>
      </c>
      <c r="W538" s="1">
        <f>INT(N538*Q538*1.2)</f>
        <v>7</v>
      </c>
      <c r="X538" s="1">
        <f>INT(N538*Q538*0.8)</f>
        <v>4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>SUM(S538,U538,W538)</f>
        <v>94</v>
      </c>
    </row>
    <row r="539" spans="2:28">
      <c r="B539" s="27"/>
      <c r="C539" s="16">
        <v>344</v>
      </c>
      <c r="D539" s="27"/>
      <c r="E539" s="27"/>
      <c r="F539" s="2" t="s">
        <v>346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39</v>
      </c>
      <c r="M539" s="32">
        <v>33</v>
      </c>
      <c r="N539" s="32">
        <v>30</v>
      </c>
      <c r="O539" s="35">
        <v>66</v>
      </c>
      <c r="P539" s="1">
        <f>SUM(L539:O539)</f>
        <v>168</v>
      </c>
      <c r="Q539" s="48">
        <v>1</v>
      </c>
      <c r="R539" s="1">
        <f>INT(Q539*(100+L539+M539*2)*H539)</f>
        <v>143</v>
      </c>
      <c r="S539" s="1">
        <f>INT(L539*Q539*1*I539)</f>
        <v>27</v>
      </c>
      <c r="T539" s="1">
        <f>INT(L539*Q539*0.7*J539)</f>
        <v>19</v>
      </c>
      <c r="U539" s="1">
        <f>INT(M539*Q539*1.5)</f>
        <v>49</v>
      </c>
      <c r="V539" s="1">
        <f>INT(M539*Q539*1)</f>
        <v>33</v>
      </c>
      <c r="W539" s="1">
        <f>INT(N539*Q539*1.2)</f>
        <v>36</v>
      </c>
      <c r="X539" s="1">
        <f>INT(N539*Q539*0.8)</f>
        <v>24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>SUM(S539,U539,W539)</f>
        <v>112</v>
      </c>
    </row>
    <row r="540" spans="2:28">
      <c r="B540" s="27"/>
      <c r="C540" s="16">
        <v>304</v>
      </c>
      <c r="D540" s="27"/>
      <c r="E540" s="27"/>
      <c r="F540" s="2" t="s">
        <v>306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39</v>
      </c>
      <c r="M540" s="32">
        <v>24</v>
      </c>
      <c r="N540" s="32">
        <v>78</v>
      </c>
      <c r="O540" s="35">
        <v>79</v>
      </c>
      <c r="P540" s="1">
        <f>SUM(L540:O540)</f>
        <v>220</v>
      </c>
      <c r="Q540" s="48">
        <v>1</v>
      </c>
      <c r="R540" s="1">
        <f>INT(Q540*(100+L540+M540*2)*H540)</f>
        <v>130</v>
      </c>
      <c r="S540" s="1">
        <f>INT(L540*Q540*1*I540)</f>
        <v>27</v>
      </c>
      <c r="T540" s="1">
        <f>INT(L540*Q540*0.7*J540)</f>
        <v>19</v>
      </c>
      <c r="U540" s="1">
        <f>INT(M540*Q540*1.5)</f>
        <v>36</v>
      </c>
      <c r="V540" s="1">
        <f>INT(M540*Q540*1)</f>
        <v>24</v>
      </c>
      <c r="W540" s="1">
        <f>INT(N540*Q540*1.2)</f>
        <v>93</v>
      </c>
      <c r="X540" s="1">
        <f>INT(N540*Q540*0.8)</f>
        <v>62</v>
      </c>
      <c r="Y540" s="37">
        <f>VLOOKUP(D540,兵种!B:J,7,0)</f>
        <v>0</v>
      </c>
      <c r="Z540" s="37">
        <f>VLOOKUP(D540,兵种!B:J,8,0)</f>
        <v>0</v>
      </c>
      <c r="AA540" s="37">
        <f>VLOOKUP(D540,兵种!B:J,9,0)</f>
        <v>0</v>
      </c>
      <c r="AB540" s="1">
        <f>SUM(S540,U540,W540)</f>
        <v>156</v>
      </c>
    </row>
    <row r="541" spans="2:28">
      <c r="B541" s="27"/>
      <c r="C541" s="16">
        <v>178</v>
      </c>
      <c r="D541" s="27"/>
      <c r="E541" s="27"/>
      <c r="F541" s="2" t="s">
        <v>180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39</v>
      </c>
      <c r="M541" s="32">
        <v>17</v>
      </c>
      <c r="N541" s="32">
        <v>68</v>
      </c>
      <c r="O541" s="35">
        <v>61</v>
      </c>
      <c r="P541" s="1">
        <f>SUM(L541:O541)</f>
        <v>185</v>
      </c>
      <c r="Q541" s="48">
        <v>1</v>
      </c>
      <c r="R541" s="1">
        <f>INT(Q541*(100+L541+M541*2)*H541)</f>
        <v>121</v>
      </c>
      <c r="S541" s="1">
        <f>INT(L541*Q541*1*I541)</f>
        <v>27</v>
      </c>
      <c r="T541" s="1">
        <f>INT(L541*Q541*0.7*J541)</f>
        <v>19</v>
      </c>
      <c r="U541" s="1">
        <f>INT(M541*Q541*1.5)</f>
        <v>25</v>
      </c>
      <c r="V541" s="1">
        <f>INT(M541*Q541*1)</f>
        <v>17</v>
      </c>
      <c r="W541" s="1">
        <f>INT(N541*Q541*1.2)</f>
        <v>81</v>
      </c>
      <c r="X541" s="1">
        <f>INT(N541*Q541*0.8)</f>
        <v>54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>SUM(S541,U541,W541)</f>
        <v>133</v>
      </c>
    </row>
    <row r="542" spans="2:28">
      <c r="B542" s="27"/>
      <c r="C542" s="16">
        <v>223</v>
      </c>
      <c r="D542" s="27"/>
      <c r="E542" s="27"/>
      <c r="F542" s="2" t="s">
        <v>225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38</v>
      </c>
      <c r="M542" s="32">
        <v>65</v>
      </c>
      <c r="N542" s="32">
        <v>47</v>
      </c>
      <c r="O542" s="35">
        <v>21</v>
      </c>
      <c r="P542" s="1">
        <f>SUM(L542:O542)</f>
        <v>171</v>
      </c>
      <c r="Q542" s="48">
        <v>1</v>
      </c>
      <c r="R542" s="1">
        <f>INT(Q542*(100+L542+M542*2)*H542)</f>
        <v>187</v>
      </c>
      <c r="S542" s="1">
        <f>INT(L542*Q542*1*I542)</f>
        <v>26</v>
      </c>
      <c r="T542" s="1">
        <f>INT(L542*Q542*0.7*J542)</f>
        <v>18</v>
      </c>
      <c r="U542" s="1">
        <f>INT(M542*Q542*1.5)</f>
        <v>97</v>
      </c>
      <c r="V542" s="1">
        <f>INT(M542*Q542*1)</f>
        <v>65</v>
      </c>
      <c r="W542" s="1">
        <f>INT(N542*Q542*1.2)</f>
        <v>56</v>
      </c>
      <c r="X542" s="1">
        <f>INT(N542*Q542*0.8)</f>
        <v>37</v>
      </c>
      <c r="Y542" s="37">
        <f>VLOOKUP(D542,兵种!B:J,7,0)</f>
        <v>0</v>
      </c>
      <c r="Z542" s="37">
        <f>VLOOKUP(D542,兵种!B:J,8,0)</f>
        <v>0</v>
      </c>
      <c r="AA542" s="37">
        <f>VLOOKUP(D542,兵种!B:J,9,0)</f>
        <v>0</v>
      </c>
      <c r="AB542" s="1">
        <f>SUM(S542,U542,W542)</f>
        <v>179</v>
      </c>
    </row>
    <row r="543" spans="2:28">
      <c r="B543" s="27"/>
      <c r="C543" s="16">
        <v>133</v>
      </c>
      <c r="D543" s="27"/>
      <c r="E543" s="27"/>
      <c r="F543" s="2" t="s">
        <v>135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38</v>
      </c>
      <c r="M543" s="32">
        <v>60</v>
      </c>
      <c r="N543" s="32">
        <v>21</v>
      </c>
      <c r="O543" s="35">
        <v>26</v>
      </c>
      <c r="P543" s="1">
        <f>SUM(L543:O543)</f>
        <v>145</v>
      </c>
      <c r="Q543" s="48">
        <v>1</v>
      </c>
      <c r="R543" s="1">
        <f>INT(Q543*(100+L543+M543*2)*H543)</f>
        <v>180</v>
      </c>
      <c r="S543" s="1">
        <f>INT(L543*Q543*1*I543)</f>
        <v>26</v>
      </c>
      <c r="T543" s="1">
        <f>INT(L543*Q543*0.7*J543)</f>
        <v>18</v>
      </c>
      <c r="U543" s="1">
        <f>INT(M543*Q543*1.5)</f>
        <v>90</v>
      </c>
      <c r="V543" s="1">
        <f>INT(M543*Q543*1)</f>
        <v>60</v>
      </c>
      <c r="W543" s="1">
        <f>INT(N543*Q543*1.2)</f>
        <v>25</v>
      </c>
      <c r="X543" s="1">
        <f>INT(N543*Q543*0.8)</f>
        <v>16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>SUM(S543,U543,W543)</f>
        <v>141</v>
      </c>
    </row>
    <row r="544" spans="2:28">
      <c r="B544" s="27"/>
      <c r="C544" s="16">
        <v>510</v>
      </c>
      <c r="D544" s="27"/>
      <c r="E544" s="27"/>
      <c r="F544" s="2" t="s">
        <v>510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38</v>
      </c>
      <c r="M544" s="32">
        <v>52</v>
      </c>
      <c r="N544" s="32">
        <v>31</v>
      </c>
      <c r="O544" s="35">
        <v>51</v>
      </c>
      <c r="P544" s="1">
        <f>SUM(L544:O544)</f>
        <v>172</v>
      </c>
      <c r="Q544" s="48">
        <v>1</v>
      </c>
      <c r="R544" s="1">
        <f>INT(Q544*(100+L544+M544*2)*H544)</f>
        <v>169</v>
      </c>
      <c r="S544" s="1">
        <f>INT(L544*Q544*1*I544)</f>
        <v>26</v>
      </c>
      <c r="T544" s="1">
        <f>INT(L544*Q544*0.7*J544)</f>
        <v>18</v>
      </c>
      <c r="U544" s="1">
        <f>INT(M544*Q544*1.5)</f>
        <v>78</v>
      </c>
      <c r="V544" s="1">
        <f>INT(M544*Q544*1)</f>
        <v>52</v>
      </c>
      <c r="W544" s="1">
        <f>INT(N544*Q544*1.2)</f>
        <v>37</v>
      </c>
      <c r="X544" s="1">
        <f>INT(N544*Q544*0.8)</f>
        <v>24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>SUM(S544,U544,W544)</f>
        <v>141</v>
      </c>
    </row>
    <row r="545" spans="2:28">
      <c r="B545" s="27"/>
      <c r="C545" s="16">
        <v>562</v>
      </c>
      <c r="D545" s="27"/>
      <c r="E545" s="27"/>
      <c r="F545" s="2" t="s">
        <v>561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37</v>
      </c>
      <c r="M545" s="32">
        <v>32</v>
      </c>
      <c r="N545" s="32">
        <v>70</v>
      </c>
      <c r="O545" s="35">
        <v>72</v>
      </c>
      <c r="P545" s="1">
        <f>SUM(L545:O545)</f>
        <v>211</v>
      </c>
      <c r="Q545" s="48">
        <v>1</v>
      </c>
      <c r="R545" s="1">
        <f>INT(Q545*(100+L545+M545*2)*H545)</f>
        <v>140</v>
      </c>
      <c r="S545" s="1">
        <f>INT(L545*Q545*1*I545)</f>
        <v>25</v>
      </c>
      <c r="T545" s="1">
        <f>INT(L545*Q545*0.7*J545)</f>
        <v>18</v>
      </c>
      <c r="U545" s="1">
        <f>INT(M545*Q545*1.5)</f>
        <v>48</v>
      </c>
      <c r="V545" s="1">
        <f>INT(M545*Q545*1)</f>
        <v>32</v>
      </c>
      <c r="W545" s="1">
        <f>INT(N545*Q545*1.2)</f>
        <v>84</v>
      </c>
      <c r="X545" s="1">
        <f>INT(N545*Q545*0.8)</f>
        <v>56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>SUM(S545,U545,W545)</f>
        <v>157</v>
      </c>
    </row>
    <row r="546" spans="2:28">
      <c r="B546" s="27"/>
      <c r="C546" s="16">
        <v>641</v>
      </c>
      <c r="D546" s="27">
        <v>5</v>
      </c>
      <c r="E546" s="27"/>
      <c r="F546" s="2" t="s">
        <v>639</v>
      </c>
      <c r="G546" s="4" t="str">
        <f>VLOOKUP(D546,兵种!B:F,2,0)</f>
        <v>霹雳车</v>
      </c>
      <c r="H546" s="4">
        <f>VLOOKUP(D546,兵种!B:F,3,0)</f>
        <v>0.9</v>
      </c>
      <c r="I546" s="4">
        <f>VLOOKUP(D546,兵种!B:F,4,0)</f>
        <v>1</v>
      </c>
      <c r="J546" s="4">
        <f>VLOOKUP(D546,兵种!B:F,5,0)</f>
        <v>0.8</v>
      </c>
      <c r="K546" s="16" t="str">
        <f>VLOOKUP(E546,绝技!B:C,2,0)</f>
        <v>无</v>
      </c>
      <c r="L546" s="32">
        <v>36</v>
      </c>
      <c r="M546" s="32">
        <v>32</v>
      </c>
      <c r="N546" s="32">
        <v>92</v>
      </c>
      <c r="O546" s="35">
        <v>73</v>
      </c>
      <c r="P546" s="1">
        <f>SUM(L546:O546)</f>
        <v>233</v>
      </c>
      <c r="Q546" s="48">
        <v>1</v>
      </c>
      <c r="R546" s="1">
        <f>INT(Q546*(100+L546+M546*2)*H546)</f>
        <v>180</v>
      </c>
      <c r="S546" s="1">
        <f>INT(L546*Q546*1*I546)</f>
        <v>36</v>
      </c>
      <c r="T546" s="1">
        <f>INT(L546*Q546*0.7*J546)</f>
        <v>20</v>
      </c>
      <c r="U546" s="1">
        <f>INT(M546*Q546*1.5)</f>
        <v>48</v>
      </c>
      <c r="V546" s="1">
        <f>INT(M546*Q546*1)</f>
        <v>32</v>
      </c>
      <c r="W546" s="1">
        <f>INT(N546*Q546*1.2)</f>
        <v>110</v>
      </c>
      <c r="X546" s="1">
        <f>INT(N546*Q546*0.8)</f>
        <v>73</v>
      </c>
      <c r="Y546" s="37">
        <f>VLOOKUP(D546,兵种!B:J,7,0)</f>
        <v>0.15</v>
      </c>
      <c r="Z546" s="37">
        <f>VLOOKUP(D546,兵种!B:J,8,0)</f>
        <v>0</v>
      </c>
      <c r="AA546" s="37">
        <f>VLOOKUP(D546,兵种!B:J,9,0)</f>
        <v>0.05</v>
      </c>
      <c r="AB546" s="1">
        <f>SUM(S546,U546,W546)</f>
        <v>194</v>
      </c>
    </row>
    <row r="547" spans="2:28">
      <c r="B547" s="27"/>
      <c r="C547" s="16">
        <v>111</v>
      </c>
      <c r="D547" s="27"/>
      <c r="E547" s="27"/>
      <c r="F547" s="2" t="s">
        <v>113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32">
        <v>36</v>
      </c>
      <c r="M547" s="32">
        <v>52</v>
      </c>
      <c r="N547" s="32">
        <v>72</v>
      </c>
      <c r="O547" s="35">
        <v>63</v>
      </c>
      <c r="P547" s="1">
        <f>SUM(L547:O547)</f>
        <v>223</v>
      </c>
      <c r="Q547" s="48">
        <v>1</v>
      </c>
      <c r="R547" s="1">
        <f>INT(Q547*(100+L547+M547*2)*H547)</f>
        <v>168</v>
      </c>
      <c r="S547" s="1">
        <f>INT(L547*Q547*1*I547)</f>
        <v>25</v>
      </c>
      <c r="T547" s="1">
        <f>INT(L547*Q547*0.7*J547)</f>
        <v>17</v>
      </c>
      <c r="U547" s="1">
        <f>INT(M547*Q547*1.5)</f>
        <v>78</v>
      </c>
      <c r="V547" s="1">
        <f>INT(M547*Q547*1)</f>
        <v>52</v>
      </c>
      <c r="W547" s="1">
        <f>INT(N547*Q547*1.2)</f>
        <v>86</v>
      </c>
      <c r="X547" s="1">
        <f>INT(N547*Q547*0.8)</f>
        <v>57</v>
      </c>
      <c r="Y547" s="37">
        <f>VLOOKUP(D547,兵种!B:J,7,0)</f>
        <v>0</v>
      </c>
      <c r="Z547" s="37">
        <f>VLOOKUP(D547,兵种!B:J,8,0)</f>
        <v>0</v>
      </c>
      <c r="AA547" s="37">
        <f>VLOOKUP(D547,兵种!B:J,9,0)</f>
        <v>0</v>
      </c>
      <c r="AB547" s="1">
        <f>SUM(S547,U547,W547)</f>
        <v>189</v>
      </c>
    </row>
    <row r="548" spans="2:28">
      <c r="B548" s="27"/>
      <c r="C548" s="16">
        <v>145</v>
      </c>
      <c r="D548" s="27">
        <v>6</v>
      </c>
      <c r="E548" s="27"/>
      <c r="F548" s="2" t="s">
        <v>147</v>
      </c>
      <c r="G548" s="4" t="str">
        <f>VLOOKUP(D548,兵种!B:F,2,0)</f>
        <v>谋略家</v>
      </c>
      <c r="H548" s="4">
        <f>VLOOKUP(D548,兵种!B:F,3,0)</f>
        <v>0.8</v>
      </c>
      <c r="I548" s="4">
        <f>VLOOKUP(D548,兵种!B:F,4,0)</f>
        <v>0.8</v>
      </c>
      <c r="J548" s="4">
        <f>VLOOKUP(D548,兵种!B:F,5,0)</f>
        <v>0.9</v>
      </c>
      <c r="K548" s="16" t="str">
        <f>VLOOKUP(E548,绝技!B:C,2,0)</f>
        <v>无</v>
      </c>
      <c r="L548" s="32">
        <v>36</v>
      </c>
      <c r="M548" s="32">
        <v>21</v>
      </c>
      <c r="N548" s="32">
        <v>80</v>
      </c>
      <c r="O548" s="35">
        <v>56</v>
      </c>
      <c r="P548" s="1">
        <f>SUM(L548:O548)</f>
        <v>193</v>
      </c>
      <c r="Q548" s="48">
        <v>1</v>
      </c>
      <c r="R548" s="1">
        <f>INT(Q548*(100+L548+M548*2)*H548)</f>
        <v>142</v>
      </c>
      <c r="S548" s="1">
        <f>INT(L548*Q548*1*I548)</f>
        <v>28</v>
      </c>
      <c r="T548" s="1">
        <f>INT(L548*Q548*0.7*J548)</f>
        <v>22</v>
      </c>
      <c r="U548" s="1">
        <f>INT(M548*Q548*1.5)</f>
        <v>31</v>
      </c>
      <c r="V548" s="1">
        <f>INT(M548*Q548*1)</f>
        <v>21</v>
      </c>
      <c r="W548" s="1">
        <f>INT(N548*Q548*1.2)</f>
        <v>96</v>
      </c>
      <c r="X548" s="1">
        <f>INT(N548*Q548*0.8)</f>
        <v>64</v>
      </c>
      <c r="Y548" s="37">
        <f>VLOOKUP(D548,兵种!B:J,7,0)</f>
        <v>0.2</v>
      </c>
      <c r="Z548" s="37">
        <f>VLOOKUP(D548,兵种!B:J,8,0)</f>
        <v>0</v>
      </c>
      <c r="AA548" s="37">
        <f>VLOOKUP(D548,兵种!B:J,9,0)</f>
        <v>0</v>
      </c>
      <c r="AB548" s="1">
        <f>SUM(S548,U548,W548)</f>
        <v>155</v>
      </c>
    </row>
    <row r="549" spans="2:28">
      <c r="B549" s="27"/>
      <c r="C549" s="16">
        <v>401</v>
      </c>
      <c r="D549" s="27"/>
      <c r="E549" s="27"/>
      <c r="F549" s="2" t="s">
        <v>402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36</v>
      </c>
      <c r="M549" s="32">
        <v>27</v>
      </c>
      <c r="N549" s="32">
        <v>78</v>
      </c>
      <c r="O549" s="35">
        <v>79</v>
      </c>
      <c r="P549" s="1">
        <f>SUM(L549:O549)</f>
        <v>220</v>
      </c>
      <c r="Q549" s="48">
        <v>1</v>
      </c>
      <c r="R549" s="1">
        <f>INT(Q549*(100+L549+M549*2)*H549)</f>
        <v>133</v>
      </c>
      <c r="S549" s="1">
        <f>INT(L549*Q549*1*I549)</f>
        <v>25</v>
      </c>
      <c r="T549" s="1">
        <f>INT(L549*Q549*0.7*J549)</f>
        <v>17</v>
      </c>
      <c r="U549" s="1">
        <f>INT(M549*Q549*1.5)</f>
        <v>40</v>
      </c>
      <c r="V549" s="1">
        <f>INT(M549*Q549*1)</f>
        <v>27</v>
      </c>
      <c r="W549" s="1">
        <f>INT(N549*Q549*1.2)</f>
        <v>93</v>
      </c>
      <c r="X549" s="1">
        <f>INT(N549*Q549*0.8)</f>
        <v>62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>SUM(S549,U549,W549)</f>
        <v>158</v>
      </c>
    </row>
    <row r="550" spans="2:28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5">
        <v>76</v>
      </c>
      <c r="P550" s="1">
        <f>SUM(L550:O550)</f>
        <v>210</v>
      </c>
      <c r="Q550" s="48">
        <v>1</v>
      </c>
      <c r="R550" s="1">
        <f>INT(Q550*(100+L550+M550*2)*H550)</f>
        <v>128</v>
      </c>
      <c r="S550" s="1">
        <f>INT(L550*Q550*1*I550)</f>
        <v>25</v>
      </c>
      <c r="T550" s="1">
        <f>INT(L550*Q550*0.7*J550)</f>
        <v>17</v>
      </c>
      <c r="U550" s="1">
        <f>INT(M550*Q550*1.5)</f>
        <v>36</v>
      </c>
      <c r="V550" s="1">
        <f>INT(M550*Q550*1)</f>
        <v>24</v>
      </c>
      <c r="W550" s="1">
        <f>INT(N550*Q550*1.2)</f>
        <v>88</v>
      </c>
      <c r="X550" s="1">
        <f>INT(N550*Q550*0.8)</f>
        <v>59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>SUM(S550,U550,W550)</f>
        <v>149</v>
      </c>
    </row>
    <row r="551" spans="2:28">
      <c r="B551" s="27"/>
      <c r="C551" s="16">
        <v>36</v>
      </c>
      <c r="D551" s="27"/>
      <c r="E551" s="27"/>
      <c r="F551" s="2" t="s">
        <v>38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32">
        <v>36</v>
      </c>
      <c r="M551" s="32">
        <v>22</v>
      </c>
      <c r="N551" s="32">
        <v>75</v>
      </c>
      <c r="O551" s="35">
        <v>78</v>
      </c>
      <c r="P551" s="1">
        <f>SUM(L551:O551)</f>
        <v>211</v>
      </c>
      <c r="Q551" s="48">
        <v>1</v>
      </c>
      <c r="R551" s="1">
        <f>INT(Q551*(100+L551+M551*2)*H551)</f>
        <v>126</v>
      </c>
      <c r="S551" s="1">
        <f>INT(L551*Q551*1*I551)</f>
        <v>25</v>
      </c>
      <c r="T551" s="1">
        <f>INT(L551*Q551*0.7*J551)</f>
        <v>17</v>
      </c>
      <c r="U551" s="1">
        <f>INT(M551*Q551*1.5)</f>
        <v>33</v>
      </c>
      <c r="V551" s="1">
        <f>INT(M551*Q551*1)</f>
        <v>22</v>
      </c>
      <c r="W551" s="1">
        <f>INT(N551*Q551*1.2)</f>
        <v>90</v>
      </c>
      <c r="X551" s="1">
        <f>INT(N551*Q551*0.8)</f>
        <v>60</v>
      </c>
      <c r="Y551" s="37">
        <f>VLOOKUP(D551,兵种!B:J,7,0)</f>
        <v>0</v>
      </c>
      <c r="Z551" s="37">
        <f>VLOOKUP(D551,兵种!B:J,8,0)</f>
        <v>0</v>
      </c>
      <c r="AA551" s="37">
        <f>VLOOKUP(D551,兵种!B:J,9,0)</f>
        <v>0</v>
      </c>
      <c r="AB551" s="1">
        <f>SUM(S551,U551,W551)</f>
        <v>148</v>
      </c>
    </row>
    <row r="552" spans="2:28">
      <c r="B552" s="27"/>
      <c r="C552" s="16">
        <v>187</v>
      </c>
      <c r="D552" s="27"/>
      <c r="E552" s="27"/>
      <c r="F552" s="2" t="s">
        <v>189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35</v>
      </c>
      <c r="M552" s="32">
        <v>24</v>
      </c>
      <c r="N552" s="32">
        <v>76</v>
      </c>
      <c r="O552" s="35">
        <v>85</v>
      </c>
      <c r="P552" s="1">
        <f>SUM(L552:O552)</f>
        <v>220</v>
      </c>
      <c r="Q552" s="48">
        <v>1</v>
      </c>
      <c r="R552" s="1">
        <f>INT(Q552*(100+L552+M552*2)*H552)</f>
        <v>128</v>
      </c>
      <c r="S552" s="1">
        <f>INT(L552*Q552*1*I552)</f>
        <v>24</v>
      </c>
      <c r="T552" s="1">
        <f>INT(L552*Q552*0.7*J552)</f>
        <v>17</v>
      </c>
      <c r="U552" s="1">
        <f>INT(M552*Q552*1.5)</f>
        <v>36</v>
      </c>
      <c r="V552" s="1">
        <f>INT(M552*Q552*1)</f>
        <v>24</v>
      </c>
      <c r="W552" s="1">
        <f>INT(N552*Q552*1.2)</f>
        <v>91</v>
      </c>
      <c r="X552" s="1">
        <f>INT(N552*Q552*0.8)</f>
        <v>60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>SUM(S552,U552,W552)</f>
        <v>151</v>
      </c>
    </row>
    <row r="553" spans="2:28">
      <c r="B553" s="27"/>
      <c r="C553" s="16">
        <v>402</v>
      </c>
      <c r="D553" s="27"/>
      <c r="E553" s="27"/>
      <c r="F553" s="2" t="s">
        <v>403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34</v>
      </c>
      <c r="M553" s="32">
        <v>66</v>
      </c>
      <c r="N553" s="32">
        <v>8</v>
      </c>
      <c r="O553" s="35">
        <v>1</v>
      </c>
      <c r="P553" s="1">
        <f>SUM(L553:O553)</f>
        <v>109</v>
      </c>
      <c r="Q553" s="48">
        <v>1</v>
      </c>
      <c r="R553" s="1">
        <f>INT(Q553*(100+L553+M553*2)*H553)</f>
        <v>186</v>
      </c>
      <c r="S553" s="1">
        <f>INT(L553*Q553*1*I553)</f>
        <v>23</v>
      </c>
      <c r="T553" s="1">
        <f>INT(L553*Q553*0.7*J553)</f>
        <v>16</v>
      </c>
      <c r="U553" s="1">
        <f>INT(M553*Q553*1.5)</f>
        <v>99</v>
      </c>
      <c r="V553" s="1">
        <f>INT(M553*Q553*1)</f>
        <v>66</v>
      </c>
      <c r="W553" s="1">
        <f>INT(N553*Q553*1.2)</f>
        <v>9</v>
      </c>
      <c r="X553" s="1">
        <f>INT(N553*Q553*0.8)</f>
        <v>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>SUM(S553,U553,W553)</f>
        <v>131</v>
      </c>
    </row>
    <row r="554" spans="2:28">
      <c r="B554" s="27"/>
      <c r="C554" s="16">
        <v>366</v>
      </c>
      <c r="D554" s="27">
        <v>4</v>
      </c>
      <c r="E554" s="27"/>
      <c r="F554" s="2" t="s">
        <v>368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34</v>
      </c>
      <c r="M554" s="32">
        <v>33</v>
      </c>
      <c r="N554" s="32">
        <v>78</v>
      </c>
      <c r="O554" s="35">
        <v>84</v>
      </c>
      <c r="P554" s="1">
        <f>SUM(L554:O554)</f>
        <v>229</v>
      </c>
      <c r="Q554" s="48">
        <v>1</v>
      </c>
      <c r="R554" s="1">
        <f>INT(Q554*(100+L554+M554*2)*H554)</f>
        <v>180</v>
      </c>
      <c r="S554" s="1">
        <f>INT(L554*Q554*1*I554)</f>
        <v>34</v>
      </c>
      <c r="T554" s="1">
        <f>INT(L554*Q554*0.7*J554)</f>
        <v>23</v>
      </c>
      <c r="U554" s="1">
        <f>INT(M554*Q554*1.5)</f>
        <v>49</v>
      </c>
      <c r="V554" s="1">
        <f>INT(M554*Q554*1)</f>
        <v>33</v>
      </c>
      <c r="W554" s="1">
        <f>INT(N554*Q554*1.2)</f>
        <v>93</v>
      </c>
      <c r="X554" s="1">
        <f>INT(N554*Q554*0.8)</f>
        <v>62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>SUM(S554,U554,W554)</f>
        <v>176</v>
      </c>
    </row>
    <row r="555" spans="2:28">
      <c r="B555" s="27"/>
      <c r="C555" s="16">
        <v>385</v>
      </c>
      <c r="D555" s="27"/>
      <c r="E555" s="27"/>
      <c r="F555" s="2" t="s">
        <v>386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34</v>
      </c>
      <c r="M555" s="32">
        <v>43</v>
      </c>
      <c r="N555" s="32">
        <v>30</v>
      </c>
      <c r="O555" s="35">
        <v>40</v>
      </c>
      <c r="P555" s="1">
        <f>SUM(L555:O555)</f>
        <v>147</v>
      </c>
      <c r="Q555" s="48">
        <v>1</v>
      </c>
      <c r="R555" s="1">
        <f>INT(Q555*(100+L555+M555*2)*H555)</f>
        <v>154</v>
      </c>
      <c r="S555" s="1">
        <f>INT(L555*Q555*1*I555)</f>
        <v>23</v>
      </c>
      <c r="T555" s="1">
        <f>INT(L555*Q555*0.7*J555)</f>
        <v>16</v>
      </c>
      <c r="U555" s="1">
        <f>INT(M555*Q555*1.5)</f>
        <v>64</v>
      </c>
      <c r="V555" s="1">
        <f>INT(M555*Q555*1)</f>
        <v>43</v>
      </c>
      <c r="W555" s="1">
        <f>INT(N555*Q555*1.2)</f>
        <v>36</v>
      </c>
      <c r="X555" s="1">
        <f>INT(N555*Q555*0.8)</f>
        <v>24</v>
      </c>
      <c r="Y555" s="37">
        <f>VLOOKUP(D555,兵种!B:J,7,0)</f>
        <v>0</v>
      </c>
      <c r="Z555" s="37">
        <f>VLOOKUP(D555,兵种!B:J,8,0)</f>
        <v>0</v>
      </c>
      <c r="AA555" s="37">
        <f>VLOOKUP(D555,兵种!B:J,9,0)</f>
        <v>0</v>
      </c>
      <c r="AB555" s="1">
        <f>SUM(S555,U555,W555)</f>
        <v>123</v>
      </c>
    </row>
    <row r="556" spans="2:28">
      <c r="B556" s="27"/>
      <c r="C556" s="16">
        <v>319</v>
      </c>
      <c r="D556" s="27">
        <v>4</v>
      </c>
      <c r="E556" s="27"/>
      <c r="F556" s="2" t="s">
        <v>321</v>
      </c>
      <c r="G556" s="4" t="str">
        <f>VLOOKUP(D556,兵种!B:F,2,0)</f>
        <v>弓弩手</v>
      </c>
      <c r="H556" s="4">
        <f>VLOOKUP(D556,兵种!B:F,3,0)</f>
        <v>0.9</v>
      </c>
      <c r="I556" s="4">
        <f>VLOOKUP(D556,兵种!B:F,4,0)</f>
        <v>1</v>
      </c>
      <c r="J556" s="4">
        <f>VLOOKUP(D556,兵种!B:F,5,0)</f>
        <v>1</v>
      </c>
      <c r="K556" s="16" t="str">
        <f>VLOOKUP(E556,绝技!B:C,2,0)</f>
        <v>无</v>
      </c>
      <c r="L556" s="32">
        <v>34</v>
      </c>
      <c r="M556" s="32">
        <v>16</v>
      </c>
      <c r="N556" s="32">
        <v>72</v>
      </c>
      <c r="O556" s="35">
        <v>80</v>
      </c>
      <c r="P556" s="1">
        <f>SUM(L556:O556)</f>
        <v>202</v>
      </c>
      <c r="Q556" s="48">
        <v>1</v>
      </c>
      <c r="R556" s="1">
        <f>INT(Q556*(100+L556+M556*2)*H556)</f>
        <v>149</v>
      </c>
      <c r="S556" s="1">
        <f>INT(L556*Q556*1*I556)</f>
        <v>34</v>
      </c>
      <c r="T556" s="1">
        <f>INT(L556*Q556*0.7*J556)</f>
        <v>23</v>
      </c>
      <c r="U556" s="1">
        <f>INT(M556*Q556*1.5)</f>
        <v>24</v>
      </c>
      <c r="V556" s="1">
        <f>INT(M556*Q556*1)</f>
        <v>16</v>
      </c>
      <c r="W556" s="1">
        <f>INT(N556*Q556*1.2)</f>
        <v>86</v>
      </c>
      <c r="X556" s="1">
        <f>INT(N556*Q556*0.8)</f>
        <v>57</v>
      </c>
      <c r="Y556" s="37">
        <f>VLOOKUP(D556,兵种!B:J,7,0)</f>
        <v>0</v>
      </c>
      <c r="Z556" s="37">
        <f>VLOOKUP(D556,兵种!B:J,8,0)</f>
        <v>0</v>
      </c>
      <c r="AA556" s="37">
        <f>VLOOKUP(D556,兵种!B:J,9,0)</f>
        <v>0.2</v>
      </c>
      <c r="AB556" s="1">
        <f>SUM(S556,U556,W556)</f>
        <v>144</v>
      </c>
    </row>
    <row r="557" spans="2:28">
      <c r="B557" s="27"/>
      <c r="C557" s="16">
        <v>532</v>
      </c>
      <c r="D557" s="27">
        <v>3</v>
      </c>
      <c r="E557" s="27"/>
      <c r="F557" s="2" t="s">
        <v>531</v>
      </c>
      <c r="G557" s="4" t="str">
        <f>VLOOKUP(D557,兵种!B:F,2,0)</f>
        <v>战弓骑</v>
      </c>
      <c r="H557" s="4">
        <f>VLOOKUP(D557,兵种!B:F,3,0)</f>
        <v>1</v>
      </c>
      <c r="I557" s="4">
        <f>VLOOKUP(D557,兵种!B:F,4,0)</f>
        <v>1.1000000000000001</v>
      </c>
      <c r="J557" s="4">
        <f>VLOOKUP(D557,兵种!B:F,5,0)</f>
        <v>0.8</v>
      </c>
      <c r="K557" s="16" t="str">
        <f>VLOOKUP(E557,绝技!B:C,2,0)</f>
        <v>无</v>
      </c>
      <c r="L557" s="32">
        <v>33</v>
      </c>
      <c r="M557" s="32">
        <v>29</v>
      </c>
      <c r="N557" s="32">
        <v>77</v>
      </c>
      <c r="O557" s="35">
        <v>83</v>
      </c>
      <c r="P557" s="1">
        <f>SUM(L557:O557)</f>
        <v>222</v>
      </c>
      <c r="Q557" s="48">
        <v>1</v>
      </c>
      <c r="R557" s="1">
        <f>INT(Q557*(100+L557+M557*2)*H557)</f>
        <v>191</v>
      </c>
      <c r="S557" s="1">
        <f>INT(L557*Q557*1*I557)</f>
        <v>36</v>
      </c>
      <c r="T557" s="1">
        <f>INT(L557*Q557*0.7*J557)</f>
        <v>18</v>
      </c>
      <c r="U557" s="1">
        <f>INT(M557*Q557*1.5)</f>
        <v>43</v>
      </c>
      <c r="V557" s="1">
        <f>INT(M557*Q557*1)</f>
        <v>29</v>
      </c>
      <c r="W557" s="1">
        <f>INT(N557*Q557*1.2)</f>
        <v>92</v>
      </c>
      <c r="X557" s="1">
        <f>INT(N557*Q557*0.8)</f>
        <v>61</v>
      </c>
      <c r="Y557" s="37">
        <f>VLOOKUP(D557,兵种!B:J,7,0)</f>
        <v>0.05</v>
      </c>
      <c r="Z557" s="37">
        <f>VLOOKUP(D557,兵种!B:J,8,0)</f>
        <v>0</v>
      </c>
      <c r="AA557" s="37">
        <f>VLOOKUP(D557,兵种!B:J,9,0)</f>
        <v>0.15</v>
      </c>
      <c r="AB557" s="1">
        <f>SUM(S557,U557,W557)</f>
        <v>171</v>
      </c>
    </row>
    <row r="558" spans="2:28">
      <c r="B558" s="27"/>
      <c r="C558" s="16">
        <v>482</v>
      </c>
      <c r="D558" s="27"/>
      <c r="E558" s="27"/>
      <c r="F558" s="2" t="s">
        <v>482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33</v>
      </c>
      <c r="M558" s="32">
        <v>24</v>
      </c>
      <c r="N558" s="32">
        <v>77</v>
      </c>
      <c r="O558" s="35">
        <v>59</v>
      </c>
      <c r="P558" s="1">
        <f>SUM(L558:O558)</f>
        <v>193</v>
      </c>
      <c r="Q558" s="48">
        <v>1</v>
      </c>
      <c r="R558" s="1">
        <f>INT(Q558*(100+L558+M558*2)*H558)</f>
        <v>126</v>
      </c>
      <c r="S558" s="1">
        <f>INT(L558*Q558*1*I558)</f>
        <v>23</v>
      </c>
      <c r="T558" s="1">
        <f>INT(L558*Q558*0.7*J558)</f>
        <v>16</v>
      </c>
      <c r="U558" s="1">
        <f>INT(M558*Q558*1.5)</f>
        <v>36</v>
      </c>
      <c r="V558" s="1">
        <f>INT(M558*Q558*1)</f>
        <v>24</v>
      </c>
      <c r="W558" s="1">
        <f>INT(N558*Q558*1.2)</f>
        <v>92</v>
      </c>
      <c r="X558" s="1">
        <f>INT(N558*Q558*0.8)</f>
        <v>61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>SUM(S558,U558,W558)</f>
        <v>151</v>
      </c>
    </row>
    <row r="559" spans="2:28">
      <c r="B559" s="27"/>
      <c r="C559" s="16">
        <v>419</v>
      </c>
      <c r="D559" s="27">
        <v>4</v>
      </c>
      <c r="E559" s="27"/>
      <c r="F559" s="2" t="s">
        <v>420</v>
      </c>
      <c r="G559" s="4" t="str">
        <f>VLOOKUP(D559,兵种!B:F,2,0)</f>
        <v>弓弩手</v>
      </c>
      <c r="H559" s="4">
        <f>VLOOKUP(D559,兵种!B:F,3,0)</f>
        <v>0.9</v>
      </c>
      <c r="I559" s="4">
        <f>VLOOKUP(D559,兵种!B:F,4,0)</f>
        <v>1</v>
      </c>
      <c r="J559" s="4">
        <f>VLOOKUP(D559,兵种!B:F,5,0)</f>
        <v>1</v>
      </c>
      <c r="K559" s="16" t="str">
        <f>VLOOKUP(E559,绝技!B:C,2,0)</f>
        <v>无</v>
      </c>
      <c r="L559" s="32">
        <v>33</v>
      </c>
      <c r="M559" s="32">
        <v>3</v>
      </c>
      <c r="N559" s="32">
        <v>84</v>
      </c>
      <c r="O559" s="35">
        <v>113</v>
      </c>
      <c r="P559" s="1">
        <f>SUM(L559:O559)</f>
        <v>233</v>
      </c>
      <c r="Q559" s="48">
        <v>1</v>
      </c>
      <c r="R559" s="1">
        <f>INT(Q559*(100+L559+M559*2)*H559)</f>
        <v>125</v>
      </c>
      <c r="S559" s="1">
        <f>INT(L559*Q559*1*I559)</f>
        <v>33</v>
      </c>
      <c r="T559" s="1">
        <f>INT(L559*Q559*0.7*J559)</f>
        <v>23</v>
      </c>
      <c r="U559" s="1">
        <f>INT(M559*Q559*1.5)</f>
        <v>4</v>
      </c>
      <c r="V559" s="1">
        <f>INT(M559*Q559*1)</f>
        <v>3</v>
      </c>
      <c r="W559" s="1">
        <f>INT(N559*Q559*1.2)</f>
        <v>100</v>
      </c>
      <c r="X559" s="1">
        <f>INT(N559*Q559*0.8)</f>
        <v>67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0.2</v>
      </c>
      <c r="AB559" s="1">
        <f>SUM(S559,U559,W559)</f>
        <v>137</v>
      </c>
    </row>
    <row r="560" spans="2:28">
      <c r="B560" s="27"/>
      <c r="C560" s="16">
        <v>206</v>
      </c>
      <c r="D560" s="27"/>
      <c r="E560" s="27"/>
      <c r="F560" s="2" t="s">
        <v>208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33</v>
      </c>
      <c r="M560" s="32">
        <v>23</v>
      </c>
      <c r="N560" s="32">
        <v>70</v>
      </c>
      <c r="O560" s="35">
        <v>79</v>
      </c>
      <c r="P560" s="1">
        <f>SUM(L560:O560)</f>
        <v>205</v>
      </c>
      <c r="Q560" s="48">
        <v>1</v>
      </c>
      <c r="R560" s="1">
        <f>INT(Q560*(100+L560+M560*2)*H560)</f>
        <v>125</v>
      </c>
      <c r="S560" s="1">
        <f>INT(L560*Q560*1*I560)</f>
        <v>23</v>
      </c>
      <c r="T560" s="1">
        <f>INT(L560*Q560*0.7*J560)</f>
        <v>16</v>
      </c>
      <c r="U560" s="1">
        <f>INT(M560*Q560*1.5)</f>
        <v>34</v>
      </c>
      <c r="V560" s="1">
        <f>INT(M560*Q560*1)</f>
        <v>23</v>
      </c>
      <c r="W560" s="1">
        <f>INT(N560*Q560*1.2)</f>
        <v>84</v>
      </c>
      <c r="X560" s="1">
        <f>INT(N560*Q560*0.8)</f>
        <v>56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>SUM(S560,U560,W560)</f>
        <v>141</v>
      </c>
    </row>
    <row r="561" spans="2:28">
      <c r="B561" s="27"/>
      <c r="C561" s="16">
        <v>29</v>
      </c>
      <c r="D561" s="27"/>
      <c r="E561" s="27"/>
      <c r="F561" s="2" t="s">
        <v>31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33</v>
      </c>
      <c r="M561" s="32">
        <v>6</v>
      </c>
      <c r="N561" s="32">
        <v>35</v>
      </c>
      <c r="O561" s="35">
        <v>66</v>
      </c>
      <c r="P561" s="1">
        <f>SUM(L561:O561)</f>
        <v>140</v>
      </c>
      <c r="Q561" s="48">
        <v>1</v>
      </c>
      <c r="R561" s="1">
        <f>INT(Q561*(100+L561+M561*2)*H561)</f>
        <v>101</v>
      </c>
      <c r="S561" s="1">
        <f>INT(L561*Q561*1*I561)</f>
        <v>23</v>
      </c>
      <c r="T561" s="1">
        <f>INT(L561*Q561*0.7*J561)</f>
        <v>16</v>
      </c>
      <c r="U561" s="1">
        <f>INT(M561*Q561*1.5)</f>
        <v>9</v>
      </c>
      <c r="V561" s="1">
        <f>INT(M561*Q561*1)</f>
        <v>6</v>
      </c>
      <c r="W561" s="1">
        <f>INT(N561*Q561*1.2)</f>
        <v>42</v>
      </c>
      <c r="X561" s="1">
        <f>INT(N561*Q561*0.8)</f>
        <v>28</v>
      </c>
      <c r="Y561" s="37">
        <f>VLOOKUP(D561,兵种!B:J,7,0)</f>
        <v>0</v>
      </c>
      <c r="Z561" s="37">
        <f>VLOOKUP(D561,兵种!B:J,8,0)</f>
        <v>0</v>
      </c>
      <c r="AA561" s="37">
        <f>VLOOKUP(D561,兵种!B:J,9,0)</f>
        <v>0</v>
      </c>
      <c r="AB561" s="1">
        <f>SUM(S561,U561,W561)</f>
        <v>74</v>
      </c>
    </row>
    <row r="562" spans="2:28">
      <c r="B562" s="27"/>
      <c r="C562" s="16">
        <v>448</v>
      </c>
      <c r="D562" s="27">
        <v>6</v>
      </c>
      <c r="E562" s="27"/>
      <c r="F562" s="2" t="s">
        <v>448</v>
      </c>
      <c r="G562" s="4" t="str">
        <f>VLOOKUP(D562,兵种!B:F,2,0)</f>
        <v>谋略家</v>
      </c>
      <c r="H562" s="4">
        <f>VLOOKUP(D562,兵种!B:F,3,0)</f>
        <v>0.8</v>
      </c>
      <c r="I562" s="4">
        <f>VLOOKUP(D562,兵种!B:F,4,0)</f>
        <v>0.8</v>
      </c>
      <c r="J562" s="4">
        <f>VLOOKUP(D562,兵种!B:F,5,0)</f>
        <v>0.9</v>
      </c>
      <c r="K562" s="16" t="str">
        <f>VLOOKUP(E562,绝技!B:C,2,0)</f>
        <v>无</v>
      </c>
      <c r="L562" s="32">
        <v>32</v>
      </c>
      <c r="M562" s="32">
        <v>14</v>
      </c>
      <c r="N562" s="32">
        <v>74</v>
      </c>
      <c r="O562" s="35">
        <v>110</v>
      </c>
      <c r="P562" s="1">
        <f>SUM(L562:O562)</f>
        <v>230</v>
      </c>
      <c r="Q562" s="48">
        <v>1</v>
      </c>
      <c r="R562" s="1">
        <f>INT(Q562*(100+L562+M562*2)*H562)</f>
        <v>128</v>
      </c>
      <c r="S562" s="1">
        <f>INT(L562*Q562*1*I562)</f>
        <v>25</v>
      </c>
      <c r="T562" s="1">
        <f>INT(L562*Q562*0.7*J562)</f>
        <v>20</v>
      </c>
      <c r="U562" s="1">
        <f>INT(M562*Q562*1.5)</f>
        <v>21</v>
      </c>
      <c r="V562" s="1">
        <f>INT(M562*Q562*1)</f>
        <v>14</v>
      </c>
      <c r="W562" s="1">
        <f>INT(N562*Q562*1.2)</f>
        <v>88</v>
      </c>
      <c r="X562" s="1">
        <f>INT(N562*Q562*0.8)</f>
        <v>59</v>
      </c>
      <c r="Y562" s="37">
        <f>VLOOKUP(D562,兵种!B:J,7,0)</f>
        <v>0.2</v>
      </c>
      <c r="Z562" s="37">
        <f>VLOOKUP(D562,兵种!B:J,8,0)</f>
        <v>0</v>
      </c>
      <c r="AA562" s="37">
        <f>VLOOKUP(D562,兵种!B:J,9,0)</f>
        <v>0</v>
      </c>
      <c r="AB562" s="1">
        <f>SUM(S562,U562,W562)</f>
        <v>134</v>
      </c>
    </row>
    <row r="563" spans="2:28">
      <c r="B563" s="27"/>
      <c r="C563" s="16">
        <v>220</v>
      </c>
      <c r="D563" s="27"/>
      <c r="E563" s="27"/>
      <c r="F563" s="2" t="s">
        <v>222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32</v>
      </c>
      <c r="M563" s="32">
        <v>22</v>
      </c>
      <c r="N563" s="32">
        <v>66</v>
      </c>
      <c r="O563" s="35">
        <v>78</v>
      </c>
      <c r="P563" s="1">
        <f>SUM(L563:O563)</f>
        <v>198</v>
      </c>
      <c r="Q563" s="48">
        <v>1</v>
      </c>
      <c r="R563" s="1">
        <f>INT(Q563*(100+L563+M563*2)*H563)</f>
        <v>123</v>
      </c>
      <c r="S563" s="1">
        <f>INT(L563*Q563*1*I563)</f>
        <v>22</v>
      </c>
      <c r="T563" s="1">
        <f>INT(L563*Q563*0.7*J563)</f>
        <v>15</v>
      </c>
      <c r="U563" s="1">
        <f>INT(M563*Q563*1.5)</f>
        <v>33</v>
      </c>
      <c r="V563" s="1">
        <f>INT(M563*Q563*1)</f>
        <v>22</v>
      </c>
      <c r="W563" s="1">
        <f>INT(N563*Q563*1.2)</f>
        <v>79</v>
      </c>
      <c r="X563" s="1">
        <f>INT(N563*Q563*0.8)</f>
        <v>52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>SUM(S563,U563,W563)</f>
        <v>134</v>
      </c>
    </row>
    <row r="564" spans="2:28">
      <c r="B564" s="27"/>
      <c r="C564" s="16">
        <v>261</v>
      </c>
      <c r="D564" s="27"/>
      <c r="E564" s="27"/>
      <c r="F564" s="2" t="s">
        <v>263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32</v>
      </c>
      <c r="M564" s="32">
        <v>12</v>
      </c>
      <c r="N564" s="32">
        <v>71</v>
      </c>
      <c r="O564" s="35">
        <v>76</v>
      </c>
      <c r="P564" s="1">
        <f>SUM(L564:O564)</f>
        <v>191</v>
      </c>
      <c r="Q564" s="48">
        <v>1</v>
      </c>
      <c r="R564" s="1">
        <f>INT(Q564*(100+L564+M564*2)*H564)</f>
        <v>109</v>
      </c>
      <c r="S564" s="1">
        <f>INT(L564*Q564*1*I564)</f>
        <v>22</v>
      </c>
      <c r="T564" s="1">
        <f>INT(L564*Q564*0.7*J564)</f>
        <v>15</v>
      </c>
      <c r="U564" s="1">
        <f>INT(M564*Q564*1.5)</f>
        <v>18</v>
      </c>
      <c r="V564" s="1">
        <f>INT(M564*Q564*1)</f>
        <v>12</v>
      </c>
      <c r="W564" s="1">
        <f>INT(N564*Q564*1.2)</f>
        <v>85</v>
      </c>
      <c r="X564" s="1">
        <f>INT(N564*Q564*0.8)</f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>SUM(S564,U564,W564)</f>
        <v>125</v>
      </c>
    </row>
    <row r="565" spans="2:28">
      <c r="B565" s="27"/>
      <c r="C565" s="16">
        <v>345</v>
      </c>
      <c r="D565" s="27">
        <v>5</v>
      </c>
      <c r="E565" s="27"/>
      <c r="F565" s="2" t="s">
        <v>347</v>
      </c>
      <c r="G565" s="4" t="str">
        <f>VLOOKUP(D565,兵种!B:F,2,0)</f>
        <v>霹雳车</v>
      </c>
      <c r="H565" s="4">
        <f>VLOOKUP(D565,兵种!B:F,3,0)</f>
        <v>0.9</v>
      </c>
      <c r="I565" s="4">
        <f>VLOOKUP(D565,兵种!B:F,4,0)</f>
        <v>1</v>
      </c>
      <c r="J565" s="4">
        <f>VLOOKUP(D565,兵种!B:F,5,0)</f>
        <v>0.8</v>
      </c>
      <c r="K565" s="16" t="str">
        <f>VLOOKUP(E565,绝技!B:C,2,0)</f>
        <v>无</v>
      </c>
      <c r="L565" s="32">
        <v>31</v>
      </c>
      <c r="M565" s="32">
        <v>21</v>
      </c>
      <c r="N565" s="32">
        <v>85</v>
      </c>
      <c r="O565" s="35">
        <v>79</v>
      </c>
      <c r="P565" s="1">
        <f>SUM(L565:O565)</f>
        <v>216</v>
      </c>
      <c r="Q565" s="48">
        <v>1</v>
      </c>
      <c r="R565" s="1">
        <f>INT(Q565*(100+L565+M565*2)*H565)</f>
        <v>155</v>
      </c>
      <c r="S565" s="1">
        <f>INT(L565*Q565*1*I565)</f>
        <v>31</v>
      </c>
      <c r="T565" s="1">
        <f>INT(L565*Q565*0.7*J565)</f>
        <v>17</v>
      </c>
      <c r="U565" s="1">
        <f>INT(M565*Q565*1.5)</f>
        <v>31</v>
      </c>
      <c r="V565" s="1">
        <f>INT(M565*Q565*1)</f>
        <v>21</v>
      </c>
      <c r="W565" s="1">
        <f>INT(N565*Q565*1.2)</f>
        <v>102</v>
      </c>
      <c r="X565" s="1">
        <f>INT(N565*Q565*0.8)</f>
        <v>68</v>
      </c>
      <c r="Y565" s="37">
        <f>VLOOKUP(D565,兵种!B:J,7,0)</f>
        <v>0.15</v>
      </c>
      <c r="Z565" s="37">
        <f>VLOOKUP(D565,兵种!B:J,8,0)</f>
        <v>0</v>
      </c>
      <c r="AA565" s="37">
        <f>VLOOKUP(D565,兵种!B:J,9,0)</f>
        <v>0.05</v>
      </c>
      <c r="AB565" s="1">
        <f>SUM(S565,U565,W565)</f>
        <v>164</v>
      </c>
    </row>
    <row r="566" spans="2:28">
      <c r="B566" s="27"/>
      <c r="C566" s="16">
        <v>358</v>
      </c>
      <c r="D566" s="27"/>
      <c r="E566" s="27"/>
      <c r="F566" s="2" t="s">
        <v>360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31</v>
      </c>
      <c r="M566" s="32">
        <v>39</v>
      </c>
      <c r="N566" s="32">
        <v>68</v>
      </c>
      <c r="O566" s="35">
        <v>71</v>
      </c>
      <c r="P566" s="1">
        <f>SUM(L566:O566)</f>
        <v>209</v>
      </c>
      <c r="Q566" s="48">
        <v>1</v>
      </c>
      <c r="R566" s="1">
        <f>INT(Q566*(100+L566+M566*2)*H566)</f>
        <v>146</v>
      </c>
      <c r="S566" s="1">
        <f>INT(L566*Q566*1*I566)</f>
        <v>21</v>
      </c>
      <c r="T566" s="1">
        <f>INT(L566*Q566*0.7*J566)</f>
        <v>15</v>
      </c>
      <c r="U566" s="1">
        <f>INT(M566*Q566*1.5)</f>
        <v>58</v>
      </c>
      <c r="V566" s="1">
        <f>INT(M566*Q566*1)</f>
        <v>39</v>
      </c>
      <c r="W566" s="1">
        <f>INT(N566*Q566*1.2)</f>
        <v>81</v>
      </c>
      <c r="X566" s="1">
        <f>INT(N566*Q566*0.8)</f>
        <v>54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>SUM(S566,U566,W566)</f>
        <v>160</v>
      </c>
    </row>
    <row r="567" spans="2:28">
      <c r="B567" s="27"/>
      <c r="C567" s="16">
        <v>610</v>
      </c>
      <c r="D567" s="27"/>
      <c r="E567" s="27"/>
      <c r="F567" s="2" t="s">
        <v>609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31</v>
      </c>
      <c r="M567" s="32">
        <v>36</v>
      </c>
      <c r="N567" s="32">
        <v>74</v>
      </c>
      <c r="O567" s="35">
        <v>73</v>
      </c>
      <c r="P567" s="1">
        <f>SUM(L567:O567)</f>
        <v>214</v>
      </c>
      <c r="Q567" s="48">
        <v>1</v>
      </c>
      <c r="R567" s="1">
        <f>INT(Q567*(100+L567+M567*2)*H567)</f>
        <v>142</v>
      </c>
      <c r="S567" s="1">
        <f>INT(L567*Q567*1*I567)</f>
        <v>21</v>
      </c>
      <c r="T567" s="1">
        <f>INT(L567*Q567*0.7*J567)</f>
        <v>15</v>
      </c>
      <c r="U567" s="1">
        <f>INT(M567*Q567*1.5)</f>
        <v>54</v>
      </c>
      <c r="V567" s="1">
        <f>INT(M567*Q567*1)</f>
        <v>36</v>
      </c>
      <c r="W567" s="1">
        <f>INT(N567*Q567*1.2)</f>
        <v>88</v>
      </c>
      <c r="X567" s="1">
        <f>INT(N567*Q567*0.8)</f>
        <v>59</v>
      </c>
      <c r="Y567" s="37">
        <f>VLOOKUP(D567,兵种!B:J,7,0)</f>
        <v>0</v>
      </c>
      <c r="Z567" s="37">
        <f>VLOOKUP(D567,兵种!B:J,8,0)</f>
        <v>0</v>
      </c>
      <c r="AA567" s="37">
        <f>VLOOKUP(D567,兵种!B:J,9,0)</f>
        <v>0</v>
      </c>
      <c r="AB567" s="1">
        <f>SUM(S567,U567,W567)</f>
        <v>163</v>
      </c>
    </row>
    <row r="568" spans="2:28">
      <c r="B568" s="27"/>
      <c r="C568" s="16">
        <v>416</v>
      </c>
      <c r="D568" s="27"/>
      <c r="E568" s="27"/>
      <c r="F568" s="2" t="s">
        <v>417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31</v>
      </c>
      <c r="M568" s="32">
        <v>29</v>
      </c>
      <c r="N568" s="32">
        <v>70</v>
      </c>
      <c r="O568" s="35">
        <v>74</v>
      </c>
      <c r="P568" s="1">
        <f>SUM(L568:O568)</f>
        <v>204</v>
      </c>
      <c r="Q568" s="48">
        <v>1</v>
      </c>
      <c r="R568" s="1">
        <f>INT(Q568*(100+L568+M568*2)*H568)</f>
        <v>132</v>
      </c>
      <c r="S568" s="1">
        <f>INT(L568*Q568*1*I568)</f>
        <v>21</v>
      </c>
      <c r="T568" s="1">
        <f>INT(L568*Q568*0.7*J568)</f>
        <v>15</v>
      </c>
      <c r="U568" s="1">
        <f>INT(M568*Q568*1.5)</f>
        <v>43</v>
      </c>
      <c r="V568" s="1">
        <f>INT(M568*Q568*1)</f>
        <v>29</v>
      </c>
      <c r="W568" s="1">
        <f>INT(N568*Q568*1.2)</f>
        <v>84</v>
      </c>
      <c r="X568" s="1">
        <f>INT(N568*Q568*0.8)</f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>SUM(S568,U568,W568)</f>
        <v>148</v>
      </c>
    </row>
    <row r="569" spans="2:28">
      <c r="B569" s="27"/>
      <c r="C569" s="16">
        <v>433</v>
      </c>
      <c r="D569" s="27"/>
      <c r="E569" s="27"/>
      <c r="F569" s="2" t="s">
        <v>433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31</v>
      </c>
      <c r="M569" s="32">
        <v>24</v>
      </c>
      <c r="N569" s="32">
        <v>71</v>
      </c>
      <c r="O569" s="35">
        <v>66</v>
      </c>
      <c r="P569" s="1">
        <f>SUM(L569:O569)</f>
        <v>192</v>
      </c>
      <c r="Q569" s="48">
        <v>1</v>
      </c>
      <c r="R569" s="1">
        <f>INT(Q569*(100+L569+M569*2)*H569)</f>
        <v>125</v>
      </c>
      <c r="S569" s="1">
        <f>INT(L569*Q569*1*I569)</f>
        <v>21</v>
      </c>
      <c r="T569" s="1">
        <f>INT(L569*Q569*0.7*J569)</f>
        <v>15</v>
      </c>
      <c r="U569" s="1">
        <f>INT(M569*Q569*1.5)</f>
        <v>36</v>
      </c>
      <c r="V569" s="1">
        <f>INT(M569*Q569*1)</f>
        <v>24</v>
      </c>
      <c r="W569" s="1">
        <f>INT(N569*Q569*1.2)</f>
        <v>85</v>
      </c>
      <c r="X569" s="1">
        <f>INT(N569*Q569*0.8)</f>
        <v>56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>SUM(S569,U569,W569)</f>
        <v>142</v>
      </c>
    </row>
    <row r="570" spans="2:28">
      <c r="B570" s="27"/>
      <c r="C570" s="16">
        <v>12</v>
      </c>
      <c r="D570" s="27">
        <v>1</v>
      </c>
      <c r="E570" s="27"/>
      <c r="F570" s="2" t="s">
        <v>14</v>
      </c>
      <c r="G570" s="4" t="str">
        <f>VLOOKUP(D570,兵种!B:F,2,0)</f>
        <v>近卫军</v>
      </c>
      <c r="H570" s="4">
        <f>VLOOKUP(D570,兵种!B:F,3,0)</f>
        <v>1.1000000000000001</v>
      </c>
      <c r="I570" s="4">
        <f>VLOOKUP(D570,兵种!B:F,4,0)</f>
        <v>0.9</v>
      </c>
      <c r="J570" s="4">
        <f>VLOOKUP(D570,兵种!B:F,5,0)</f>
        <v>1.1000000000000001</v>
      </c>
      <c r="K570" s="16" t="str">
        <f>VLOOKUP(E570,绝技!B:C,2,0)</f>
        <v>无</v>
      </c>
      <c r="L570" s="32">
        <v>30</v>
      </c>
      <c r="M570" s="32">
        <v>17</v>
      </c>
      <c r="N570" s="32">
        <v>72</v>
      </c>
      <c r="O570" s="35">
        <v>83</v>
      </c>
      <c r="P570" s="1">
        <f>SUM(L570:O570)</f>
        <v>202</v>
      </c>
      <c r="Q570" s="48">
        <v>1</v>
      </c>
      <c r="R570" s="1">
        <f>INT(Q570*(100+L570+M570*2)*H570)</f>
        <v>180</v>
      </c>
      <c r="S570" s="1">
        <f>INT(L570*Q570*1*I570)</f>
        <v>27</v>
      </c>
      <c r="T570" s="1">
        <f>INT(L570*Q570*0.7*J570)</f>
        <v>23</v>
      </c>
      <c r="U570" s="1">
        <f>INT(M570*Q570*1.5)</f>
        <v>25</v>
      </c>
      <c r="V570" s="1">
        <f>INT(M570*Q570*1)</f>
        <v>17</v>
      </c>
      <c r="W570" s="1">
        <f>INT(N570*Q570*1.2)</f>
        <v>86</v>
      </c>
      <c r="X570" s="1">
        <f>INT(N570*Q570*0.8)</f>
        <v>57</v>
      </c>
      <c r="Y570" s="37">
        <f>VLOOKUP(D570,兵种!B:J,7,0)</f>
        <v>0</v>
      </c>
      <c r="Z570" s="37">
        <f>VLOOKUP(D570,兵种!B:J,8,0)</f>
        <v>0.2</v>
      </c>
      <c r="AA570" s="37">
        <f>VLOOKUP(D570,兵种!B:J,9,0)</f>
        <v>0</v>
      </c>
      <c r="AB570" s="1">
        <f>SUM(S570,U570,W570)</f>
        <v>138</v>
      </c>
    </row>
    <row r="571" spans="2:28">
      <c r="B571" s="27"/>
      <c r="C571" s="16">
        <v>19</v>
      </c>
      <c r="D571" s="27"/>
      <c r="E571" s="27"/>
      <c r="F571" s="2" t="s">
        <v>21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30</v>
      </c>
      <c r="M571" s="32">
        <v>27</v>
      </c>
      <c r="N571" s="32">
        <v>70</v>
      </c>
      <c r="O571" s="35">
        <v>74</v>
      </c>
      <c r="P571" s="1">
        <f>SUM(L571:O571)</f>
        <v>201</v>
      </c>
      <c r="Q571" s="48">
        <v>1</v>
      </c>
      <c r="R571" s="1">
        <f>INT(Q571*(100+L571+M571*2)*H571)</f>
        <v>128</v>
      </c>
      <c r="S571" s="1">
        <f>INT(L571*Q571*1*I571)</f>
        <v>21</v>
      </c>
      <c r="T571" s="1">
        <f>INT(L571*Q571*0.7*J571)</f>
        <v>14</v>
      </c>
      <c r="U571" s="1">
        <f>INT(M571*Q571*1.5)</f>
        <v>40</v>
      </c>
      <c r="V571" s="1">
        <f>INT(M571*Q571*1)</f>
        <v>27</v>
      </c>
      <c r="W571" s="1">
        <f>INT(N571*Q571*1.2)</f>
        <v>84</v>
      </c>
      <c r="X571" s="1">
        <f>INT(N571*Q571*0.8)</f>
        <v>56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>SUM(S571,U571,W571)</f>
        <v>145</v>
      </c>
    </row>
    <row r="572" spans="2:28">
      <c r="B572" s="27"/>
      <c r="C572" s="16">
        <v>330</v>
      </c>
      <c r="D572" s="27"/>
      <c r="E572" s="27"/>
      <c r="F572" s="2" t="s">
        <v>332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30</v>
      </c>
      <c r="M572" s="32">
        <v>26</v>
      </c>
      <c r="N572" s="32">
        <v>50</v>
      </c>
      <c r="O572" s="35">
        <v>53</v>
      </c>
      <c r="P572" s="1">
        <f>SUM(L572:O572)</f>
        <v>159</v>
      </c>
      <c r="Q572" s="48">
        <v>1</v>
      </c>
      <c r="R572" s="1">
        <f>INT(Q572*(100+L572+M572*2)*H572)</f>
        <v>127</v>
      </c>
      <c r="S572" s="1">
        <f>INT(L572*Q572*1*I572)</f>
        <v>21</v>
      </c>
      <c r="T572" s="1">
        <f>INT(L572*Q572*0.7*J572)</f>
        <v>14</v>
      </c>
      <c r="U572" s="1">
        <f>INT(M572*Q572*1.5)</f>
        <v>39</v>
      </c>
      <c r="V572" s="1">
        <f>INT(M572*Q572*1)</f>
        <v>26</v>
      </c>
      <c r="W572" s="1">
        <f>INT(N572*Q572*1.2)</f>
        <v>60</v>
      </c>
      <c r="X572" s="1">
        <f>INT(N572*Q572*0.8)</f>
        <v>40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>SUM(S572,U572,W572)</f>
        <v>120</v>
      </c>
    </row>
    <row r="573" spans="2:28">
      <c r="B573" s="27"/>
      <c r="C573" s="16">
        <v>198</v>
      </c>
      <c r="D573" s="27"/>
      <c r="E573" s="27"/>
      <c r="F573" s="2" t="s">
        <v>200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30</v>
      </c>
      <c r="M573" s="32">
        <v>21</v>
      </c>
      <c r="N573" s="32">
        <v>70</v>
      </c>
      <c r="O573" s="35">
        <v>74</v>
      </c>
      <c r="P573" s="1">
        <f>SUM(L573:O573)</f>
        <v>195</v>
      </c>
      <c r="Q573" s="48">
        <v>1</v>
      </c>
      <c r="R573" s="1">
        <f>INT(Q573*(100+L573+M573*2)*H573)</f>
        <v>120</v>
      </c>
      <c r="S573" s="1">
        <f>INT(L573*Q573*1*I573)</f>
        <v>21</v>
      </c>
      <c r="T573" s="1">
        <f>INT(L573*Q573*0.7*J573)</f>
        <v>14</v>
      </c>
      <c r="U573" s="1">
        <f>INT(M573*Q573*1.5)</f>
        <v>31</v>
      </c>
      <c r="V573" s="1">
        <f>INT(M573*Q573*1)</f>
        <v>21</v>
      </c>
      <c r="W573" s="1">
        <f>INT(N573*Q573*1.2)</f>
        <v>84</v>
      </c>
      <c r="X573" s="1">
        <f>INT(N573*Q573*0.8)</f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>SUM(S573,U573,W573)</f>
        <v>136</v>
      </c>
    </row>
    <row r="574" spans="2:28">
      <c r="B574" s="27"/>
      <c r="C574" s="16">
        <v>190</v>
      </c>
      <c r="D574" s="27"/>
      <c r="E574" s="27"/>
      <c r="F574" s="2" t="s">
        <v>192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30</v>
      </c>
      <c r="M574" s="32">
        <v>5</v>
      </c>
      <c r="N574" s="32">
        <v>72</v>
      </c>
      <c r="O574" s="35">
        <v>75</v>
      </c>
      <c r="P574" s="1">
        <f>SUM(L574:O574)</f>
        <v>182</v>
      </c>
      <c r="Q574" s="48">
        <v>1</v>
      </c>
      <c r="R574" s="1">
        <f>INT(Q574*(100+L574+M574*2)*H574)</f>
        <v>98</v>
      </c>
      <c r="S574" s="1">
        <f>INT(L574*Q574*1*I574)</f>
        <v>21</v>
      </c>
      <c r="T574" s="1">
        <f>INT(L574*Q574*0.7*J574)</f>
        <v>14</v>
      </c>
      <c r="U574" s="1">
        <f>INT(M574*Q574*1.5)</f>
        <v>7</v>
      </c>
      <c r="V574" s="1">
        <f>INT(M574*Q574*1)</f>
        <v>5</v>
      </c>
      <c r="W574" s="1">
        <f>INT(N574*Q574*1.2)</f>
        <v>86</v>
      </c>
      <c r="X574" s="1">
        <f>INT(N574*Q574*0.8)</f>
        <v>57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</v>
      </c>
      <c r="AB574" s="1">
        <f>SUM(S574,U574,W574)</f>
        <v>114</v>
      </c>
    </row>
    <row r="575" spans="2:28">
      <c r="B575" s="27"/>
      <c r="C575" s="16">
        <v>21</v>
      </c>
      <c r="D575" s="27">
        <v>5</v>
      </c>
      <c r="E575" s="27"/>
      <c r="F575" s="2" t="s">
        <v>23</v>
      </c>
      <c r="G575" s="4" t="str">
        <f>VLOOKUP(D575,兵种!B:F,2,0)</f>
        <v>霹雳车</v>
      </c>
      <c r="H575" s="4">
        <f>VLOOKUP(D575,兵种!B:F,3,0)</f>
        <v>0.9</v>
      </c>
      <c r="I575" s="4">
        <f>VLOOKUP(D575,兵种!B:F,4,0)</f>
        <v>1</v>
      </c>
      <c r="J575" s="4">
        <f>VLOOKUP(D575,兵种!B:F,5,0)</f>
        <v>0.8</v>
      </c>
      <c r="K575" s="16" t="str">
        <f>VLOOKUP(E575,绝技!B:C,2,0)</f>
        <v>无</v>
      </c>
      <c r="L575" s="32">
        <v>29</v>
      </c>
      <c r="M575" s="32">
        <v>25</v>
      </c>
      <c r="N575" s="32">
        <v>82</v>
      </c>
      <c r="O575" s="35">
        <v>79</v>
      </c>
      <c r="P575" s="1">
        <f>SUM(L575:O575)</f>
        <v>215</v>
      </c>
      <c r="Q575" s="48">
        <v>1</v>
      </c>
      <c r="R575" s="1">
        <f>INT(Q575*(100+L575+M575*2)*H575)</f>
        <v>161</v>
      </c>
      <c r="S575" s="1">
        <f>INT(L575*Q575*1*I575)</f>
        <v>29</v>
      </c>
      <c r="T575" s="1">
        <f>INT(L575*Q575*0.7*J575)</f>
        <v>16</v>
      </c>
      <c r="U575" s="1">
        <f>INT(M575*Q575*1.5)</f>
        <v>37</v>
      </c>
      <c r="V575" s="1">
        <f>INT(M575*Q575*1)</f>
        <v>25</v>
      </c>
      <c r="W575" s="1">
        <f>INT(N575*Q575*1.2)</f>
        <v>98</v>
      </c>
      <c r="X575" s="1">
        <f>INT(N575*Q575*0.8)</f>
        <v>65</v>
      </c>
      <c r="Y575" s="37">
        <f>VLOOKUP(D575,兵种!B:J,7,0)</f>
        <v>0.15</v>
      </c>
      <c r="Z575" s="37">
        <f>VLOOKUP(D575,兵种!B:J,8,0)</f>
        <v>0</v>
      </c>
      <c r="AA575" s="37">
        <f>VLOOKUP(D575,兵种!B:J,9,0)</f>
        <v>0.05</v>
      </c>
      <c r="AB575" s="1">
        <f>SUM(S575,U575,W575)</f>
        <v>164</v>
      </c>
    </row>
    <row r="576" spans="2:28">
      <c r="B576" s="27"/>
      <c r="C576" s="16">
        <v>2</v>
      </c>
      <c r="D576" s="27">
        <v>4</v>
      </c>
      <c r="E576" s="27"/>
      <c r="F576" s="2" t="s">
        <v>4</v>
      </c>
      <c r="G576" s="4" t="str">
        <f>VLOOKUP(D576,兵种!B:F,2,0)</f>
        <v>弓弩手</v>
      </c>
      <c r="H576" s="4">
        <f>VLOOKUP(D576,兵种!B:F,3,0)</f>
        <v>0.9</v>
      </c>
      <c r="I576" s="4">
        <f>VLOOKUP(D576,兵种!B:F,4,0)</f>
        <v>1</v>
      </c>
      <c r="J576" s="4">
        <f>VLOOKUP(D576,兵种!B:F,5,0)</f>
        <v>1</v>
      </c>
      <c r="K576" s="16" t="str">
        <f>VLOOKUP(E576,绝技!B:C,2,0)</f>
        <v>无</v>
      </c>
      <c r="L576" s="32">
        <v>29</v>
      </c>
      <c r="M576" s="32">
        <v>24</v>
      </c>
      <c r="N576" s="32">
        <v>80</v>
      </c>
      <c r="O576" s="35">
        <v>90</v>
      </c>
      <c r="P576" s="1">
        <f>SUM(L576:O576)</f>
        <v>223</v>
      </c>
      <c r="Q576" s="48">
        <v>1</v>
      </c>
      <c r="R576" s="1">
        <f>INT(Q576*(100+L576+M576*2)*H576)</f>
        <v>159</v>
      </c>
      <c r="S576" s="1">
        <f>INT(L576*Q576*1*I576)</f>
        <v>29</v>
      </c>
      <c r="T576" s="1">
        <f>INT(L576*Q576*0.7*J576)</f>
        <v>20</v>
      </c>
      <c r="U576" s="1">
        <f>INT(M576*Q576*1.5)</f>
        <v>36</v>
      </c>
      <c r="V576" s="1">
        <f>INT(M576*Q576*1)</f>
        <v>24</v>
      </c>
      <c r="W576" s="1">
        <f>INT(N576*Q576*1.2)</f>
        <v>96</v>
      </c>
      <c r="X576" s="1">
        <f>INT(N576*Q576*0.8)</f>
        <v>64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0.2</v>
      </c>
      <c r="AB576" s="1">
        <f>SUM(S576,U576,W576)</f>
        <v>161</v>
      </c>
    </row>
    <row r="577" spans="2:28">
      <c r="B577" s="27"/>
      <c r="C577" s="16">
        <v>478</v>
      </c>
      <c r="D577" s="27"/>
      <c r="E577" s="27"/>
      <c r="F577" s="2" t="s">
        <v>478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29</v>
      </c>
      <c r="M577" s="32">
        <v>41</v>
      </c>
      <c r="N577" s="32">
        <v>71</v>
      </c>
      <c r="O577" s="35">
        <v>76</v>
      </c>
      <c r="P577" s="1">
        <f>SUM(L577:O577)</f>
        <v>217</v>
      </c>
      <c r="Q577" s="48">
        <v>1</v>
      </c>
      <c r="R577" s="1">
        <f>INT(Q577*(100+L577+M577*2)*H577)</f>
        <v>147</v>
      </c>
      <c r="S577" s="1">
        <f>INT(L577*Q577*1*I577)</f>
        <v>20</v>
      </c>
      <c r="T577" s="1">
        <f>INT(L577*Q577*0.7*J577)</f>
        <v>14</v>
      </c>
      <c r="U577" s="1">
        <f>INT(M577*Q577*1.5)</f>
        <v>61</v>
      </c>
      <c r="V577" s="1">
        <f>INT(M577*Q577*1)</f>
        <v>41</v>
      </c>
      <c r="W577" s="1">
        <f>INT(N577*Q577*1.2)</f>
        <v>85</v>
      </c>
      <c r="X577" s="1">
        <f>INT(N577*Q577*0.8)</f>
        <v>56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>SUM(S577,U577,W577)</f>
        <v>166</v>
      </c>
    </row>
    <row r="578" spans="2:28">
      <c r="B578" s="27"/>
      <c r="C578" s="16">
        <v>283</v>
      </c>
      <c r="D578" s="27"/>
      <c r="E578" s="27"/>
      <c r="F578" s="2" t="s">
        <v>285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29</v>
      </c>
      <c r="M578" s="32">
        <v>25</v>
      </c>
      <c r="N578" s="32">
        <v>51</v>
      </c>
      <c r="O578" s="35">
        <v>66</v>
      </c>
      <c r="P578" s="1">
        <f>SUM(L578:O578)</f>
        <v>171</v>
      </c>
      <c r="Q578" s="48">
        <v>1</v>
      </c>
      <c r="R578" s="1">
        <f>INT(Q578*(100+L578+M578*2)*H578)</f>
        <v>125</v>
      </c>
      <c r="S578" s="1">
        <f>INT(L578*Q578*1*I578)</f>
        <v>20</v>
      </c>
      <c r="T578" s="1">
        <f>INT(L578*Q578*0.7*J578)</f>
        <v>14</v>
      </c>
      <c r="U578" s="1">
        <f>INT(M578*Q578*1.5)</f>
        <v>37</v>
      </c>
      <c r="V578" s="1">
        <f>INT(M578*Q578*1)</f>
        <v>25</v>
      </c>
      <c r="W578" s="1">
        <f>INT(N578*Q578*1.2)</f>
        <v>61</v>
      </c>
      <c r="X578" s="1">
        <f>INT(N578*Q578*0.8)</f>
        <v>40</v>
      </c>
      <c r="Y578" s="37">
        <f>VLOOKUP(D578,兵种!B:J,7,0)</f>
        <v>0</v>
      </c>
      <c r="Z578" s="37">
        <f>VLOOKUP(D578,兵种!B:J,8,0)</f>
        <v>0</v>
      </c>
      <c r="AA578" s="37">
        <f>VLOOKUP(D578,兵种!B:J,9,0)</f>
        <v>0</v>
      </c>
      <c r="AB578" s="1">
        <f>SUM(S578,U578,W578)</f>
        <v>118</v>
      </c>
    </row>
    <row r="579" spans="2:28">
      <c r="B579" s="27"/>
      <c r="C579" s="16">
        <v>49</v>
      </c>
      <c r="D579" s="27">
        <v>4</v>
      </c>
      <c r="E579" s="27"/>
      <c r="F579" s="2" t="s">
        <v>51</v>
      </c>
      <c r="G579" s="4" t="str">
        <f>VLOOKUP(D579,兵种!B:F,2,0)</f>
        <v>弓弩手</v>
      </c>
      <c r="H579" s="4">
        <f>VLOOKUP(D579,兵种!B:F,3,0)</f>
        <v>0.9</v>
      </c>
      <c r="I579" s="4">
        <f>VLOOKUP(D579,兵种!B:F,4,0)</f>
        <v>1</v>
      </c>
      <c r="J579" s="4">
        <f>VLOOKUP(D579,兵种!B:F,5,0)</f>
        <v>1</v>
      </c>
      <c r="K579" s="16" t="str">
        <f>VLOOKUP(E579,绝技!B:C,2,0)</f>
        <v>无</v>
      </c>
      <c r="L579" s="32">
        <v>28</v>
      </c>
      <c r="M579" s="32">
        <v>30</v>
      </c>
      <c r="N579" s="32">
        <v>78</v>
      </c>
      <c r="O579" s="35">
        <v>80</v>
      </c>
      <c r="P579" s="1">
        <f>SUM(L579:O579)</f>
        <v>216</v>
      </c>
      <c r="Q579" s="48">
        <v>1</v>
      </c>
      <c r="R579" s="1">
        <f>INT(Q579*(100+L579+M579*2)*H579)</f>
        <v>169</v>
      </c>
      <c r="S579" s="1">
        <f>INT(L579*Q579*1*I579)</f>
        <v>28</v>
      </c>
      <c r="T579" s="1">
        <f>INT(L579*Q579*0.7*J579)</f>
        <v>19</v>
      </c>
      <c r="U579" s="1">
        <f>INT(M579*Q579*1.5)</f>
        <v>45</v>
      </c>
      <c r="V579" s="1">
        <f>INT(M579*Q579*1)</f>
        <v>30</v>
      </c>
      <c r="W579" s="1">
        <f>INT(N579*Q579*1.2)</f>
        <v>93</v>
      </c>
      <c r="X579" s="1">
        <f>INT(N579*Q579*0.8)</f>
        <v>62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0.2</v>
      </c>
      <c r="AB579" s="1">
        <f>SUM(S579,U579,W579)</f>
        <v>166</v>
      </c>
    </row>
    <row r="580" spans="2:28">
      <c r="B580" s="27"/>
      <c r="C580" s="16">
        <v>431</v>
      </c>
      <c r="D580" s="27"/>
      <c r="E580" s="27"/>
      <c r="F580" s="2" t="s">
        <v>431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28</v>
      </c>
      <c r="M580" s="32">
        <v>21</v>
      </c>
      <c r="N580" s="32">
        <v>32</v>
      </c>
      <c r="O580" s="35">
        <v>58</v>
      </c>
      <c r="P580" s="1">
        <f>SUM(L580:O580)</f>
        <v>139</v>
      </c>
      <c r="Q580" s="48">
        <v>1</v>
      </c>
      <c r="R580" s="1">
        <f>INT(Q580*(100+L580+M580*2)*H580)</f>
        <v>119</v>
      </c>
      <c r="S580" s="1">
        <f>INT(L580*Q580*1*I580)</f>
        <v>19</v>
      </c>
      <c r="T580" s="1">
        <f>INT(L580*Q580*0.7*J580)</f>
        <v>13</v>
      </c>
      <c r="U580" s="1">
        <f>INT(M580*Q580*1.5)</f>
        <v>31</v>
      </c>
      <c r="V580" s="1">
        <f>INT(M580*Q580*1)</f>
        <v>21</v>
      </c>
      <c r="W580" s="1">
        <f>INT(N580*Q580*1.2)</f>
        <v>38</v>
      </c>
      <c r="X580" s="1">
        <f>INT(N580*Q580*0.8)</f>
        <v>25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>SUM(S580,U580,W580)</f>
        <v>88</v>
      </c>
    </row>
    <row r="581" spans="2:28">
      <c r="B581" s="27"/>
      <c r="C581" s="16">
        <v>278</v>
      </c>
      <c r="D581" s="27"/>
      <c r="E581" s="27"/>
      <c r="F581" s="2" t="s">
        <v>280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28</v>
      </c>
      <c r="M581" s="32">
        <v>18</v>
      </c>
      <c r="N581" s="32">
        <v>73</v>
      </c>
      <c r="O581" s="35">
        <v>74</v>
      </c>
      <c r="P581" s="1">
        <f>SUM(L581:O581)</f>
        <v>193</v>
      </c>
      <c r="Q581" s="48">
        <v>1</v>
      </c>
      <c r="R581" s="1">
        <f>INT(Q581*(100+L581+M581*2)*H581)</f>
        <v>114</v>
      </c>
      <c r="S581" s="1">
        <f>INT(L581*Q581*1*I581)</f>
        <v>19</v>
      </c>
      <c r="T581" s="1">
        <f>INT(L581*Q581*0.7*J581)</f>
        <v>13</v>
      </c>
      <c r="U581" s="1">
        <f>INT(M581*Q581*1.5)</f>
        <v>27</v>
      </c>
      <c r="V581" s="1">
        <f>INT(M581*Q581*1)</f>
        <v>18</v>
      </c>
      <c r="W581" s="1">
        <f>INT(N581*Q581*1.2)</f>
        <v>87</v>
      </c>
      <c r="X581" s="1">
        <f>INT(N581*Q581*0.8)</f>
        <v>58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>SUM(S581,U581,W581)</f>
        <v>133</v>
      </c>
    </row>
    <row r="582" spans="2:28">
      <c r="B582" s="27"/>
      <c r="C582" s="16">
        <v>552</v>
      </c>
      <c r="D582" s="27">
        <v>1</v>
      </c>
      <c r="E582" s="27"/>
      <c r="F582" s="2" t="s">
        <v>551</v>
      </c>
      <c r="G582" s="4" t="str">
        <f>VLOOKUP(D582,兵种!B:F,2,0)</f>
        <v>近卫军</v>
      </c>
      <c r="H582" s="4">
        <f>VLOOKUP(D582,兵种!B:F,3,0)</f>
        <v>1.1000000000000001</v>
      </c>
      <c r="I582" s="4">
        <f>VLOOKUP(D582,兵种!B:F,4,0)</f>
        <v>0.9</v>
      </c>
      <c r="J582" s="4">
        <f>VLOOKUP(D582,兵种!B:F,5,0)</f>
        <v>1.1000000000000001</v>
      </c>
      <c r="K582" s="16" t="str">
        <f>VLOOKUP(E582,绝技!B:C,2,0)</f>
        <v>无</v>
      </c>
      <c r="L582" s="32">
        <v>27</v>
      </c>
      <c r="M582" s="32">
        <v>21</v>
      </c>
      <c r="N582" s="32">
        <v>84</v>
      </c>
      <c r="O582" s="35">
        <v>70</v>
      </c>
      <c r="P582" s="1">
        <f>SUM(L582:O582)</f>
        <v>202</v>
      </c>
      <c r="Q582" s="48">
        <v>1</v>
      </c>
      <c r="R582" s="1">
        <f>INT(Q582*(100+L582+M582*2)*H582)</f>
        <v>185</v>
      </c>
      <c r="S582" s="1">
        <f>INT(L582*Q582*1*I582)</f>
        <v>24</v>
      </c>
      <c r="T582" s="1">
        <f>INT(L582*Q582*0.7*J582)</f>
        <v>20</v>
      </c>
      <c r="U582" s="1">
        <f>INT(M582*Q582*1.5)</f>
        <v>31</v>
      </c>
      <c r="V582" s="1">
        <f>INT(M582*Q582*1)</f>
        <v>21</v>
      </c>
      <c r="W582" s="1">
        <f>INT(N582*Q582*1.2)</f>
        <v>100</v>
      </c>
      <c r="X582" s="1">
        <f>INT(N582*Q582*0.8)</f>
        <v>67</v>
      </c>
      <c r="Y582" s="37">
        <f>VLOOKUP(D582,兵种!B:J,7,0)</f>
        <v>0</v>
      </c>
      <c r="Z582" s="37">
        <f>VLOOKUP(D582,兵种!B:J,8,0)</f>
        <v>0.2</v>
      </c>
      <c r="AA582" s="37">
        <f>VLOOKUP(D582,兵种!B:J,9,0)</f>
        <v>0</v>
      </c>
      <c r="AB582" s="1">
        <f>SUM(S582,U582,W582)</f>
        <v>155</v>
      </c>
    </row>
    <row r="583" spans="2:28">
      <c r="B583" s="27"/>
      <c r="C583" s="16">
        <v>275</v>
      </c>
      <c r="D583" s="27"/>
      <c r="E583" s="27"/>
      <c r="F583" s="2" t="s">
        <v>277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27</v>
      </c>
      <c r="M583" s="32">
        <v>23</v>
      </c>
      <c r="N583" s="32">
        <v>64</v>
      </c>
      <c r="O583" s="35">
        <v>73</v>
      </c>
      <c r="P583" s="1">
        <f>SUM(L583:O583)</f>
        <v>187</v>
      </c>
      <c r="Q583" s="48">
        <v>1</v>
      </c>
      <c r="R583" s="1">
        <f>INT(Q583*(100+L583+M583*2)*H583)</f>
        <v>121</v>
      </c>
      <c r="S583" s="1">
        <f>INT(L583*Q583*1*I583)</f>
        <v>18</v>
      </c>
      <c r="T583" s="1">
        <f>INT(L583*Q583*0.7*J583)</f>
        <v>13</v>
      </c>
      <c r="U583" s="1">
        <f>INT(M583*Q583*1.5)</f>
        <v>34</v>
      </c>
      <c r="V583" s="1">
        <f>INT(M583*Q583*1)</f>
        <v>23</v>
      </c>
      <c r="W583" s="1">
        <f>INT(N583*Q583*1.2)</f>
        <v>76</v>
      </c>
      <c r="X583" s="1">
        <f>INT(N583*Q583*0.8)</f>
        <v>51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>SUM(S583,U583,W583)</f>
        <v>128</v>
      </c>
    </row>
    <row r="584" spans="2:28">
      <c r="B584" s="27"/>
      <c r="C584" s="16">
        <v>203</v>
      </c>
      <c r="D584" s="27">
        <v>1</v>
      </c>
      <c r="E584" s="27"/>
      <c r="F584" s="2" t="s">
        <v>205</v>
      </c>
      <c r="G584" s="4" t="str">
        <f>VLOOKUP(D584,兵种!B:F,2,0)</f>
        <v>近卫军</v>
      </c>
      <c r="H584" s="4">
        <f>VLOOKUP(D584,兵种!B:F,3,0)</f>
        <v>1.1000000000000001</v>
      </c>
      <c r="I584" s="4">
        <f>VLOOKUP(D584,兵种!B:F,4,0)</f>
        <v>0.9</v>
      </c>
      <c r="J584" s="4">
        <f>VLOOKUP(D584,兵种!B:F,5,0)</f>
        <v>1.1000000000000001</v>
      </c>
      <c r="K584" s="16" t="str">
        <f>VLOOKUP(E584,绝技!B:C,2,0)</f>
        <v>无</v>
      </c>
      <c r="L584" s="32">
        <v>26</v>
      </c>
      <c r="M584" s="32">
        <v>82</v>
      </c>
      <c r="N584" s="32">
        <v>41</v>
      </c>
      <c r="O584" s="35">
        <v>2</v>
      </c>
      <c r="P584" s="1">
        <f>SUM(L584:O584)</f>
        <v>151</v>
      </c>
      <c r="Q584" s="48">
        <v>1</v>
      </c>
      <c r="R584" s="1">
        <f>INT(Q584*(100+L584+M584*2)*H584)</f>
        <v>319</v>
      </c>
      <c r="S584" s="1">
        <f>INT(L584*Q584*1*I584)</f>
        <v>23</v>
      </c>
      <c r="T584" s="1">
        <f>INT(L584*Q584*0.7*J584)</f>
        <v>20</v>
      </c>
      <c r="U584" s="1">
        <f>INT(M584*Q584*1.5)</f>
        <v>123</v>
      </c>
      <c r="V584" s="1">
        <f>INT(M584*Q584*1)</f>
        <v>82</v>
      </c>
      <c r="W584" s="1">
        <f>INT(N584*Q584*1.2)</f>
        <v>49</v>
      </c>
      <c r="X584" s="1">
        <f>INT(N584*Q584*0.8)</f>
        <v>32</v>
      </c>
      <c r="Y584" s="37">
        <f>VLOOKUP(D584,兵种!B:J,7,0)</f>
        <v>0</v>
      </c>
      <c r="Z584" s="37">
        <f>VLOOKUP(D584,兵种!B:J,8,0)</f>
        <v>0.2</v>
      </c>
      <c r="AA584" s="37">
        <f>VLOOKUP(D584,兵种!B:J,9,0)</f>
        <v>0</v>
      </c>
      <c r="AB584" s="1">
        <f>SUM(S584,U584,W584)</f>
        <v>195</v>
      </c>
    </row>
    <row r="585" spans="2:28">
      <c r="B585" s="27"/>
      <c r="C585" s="16">
        <v>97</v>
      </c>
      <c r="D585" s="27"/>
      <c r="E585" s="27"/>
      <c r="F585" s="2" t="s">
        <v>99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26</v>
      </c>
      <c r="M585" s="32">
        <v>29</v>
      </c>
      <c r="N585" s="32">
        <v>64</v>
      </c>
      <c r="O585" s="35">
        <v>54</v>
      </c>
      <c r="P585" s="1">
        <f>SUM(L585:O585)</f>
        <v>173</v>
      </c>
      <c r="Q585" s="48">
        <v>1</v>
      </c>
      <c r="R585" s="1">
        <f>INT(Q585*(100+L585+M585*2)*H585)</f>
        <v>128</v>
      </c>
      <c r="S585" s="1">
        <f>INT(L585*Q585*1*I585)</f>
        <v>18</v>
      </c>
      <c r="T585" s="1">
        <f>INT(L585*Q585*0.7*J585)</f>
        <v>12</v>
      </c>
      <c r="U585" s="1">
        <f>INT(M585*Q585*1.5)</f>
        <v>43</v>
      </c>
      <c r="V585" s="1">
        <f>INT(M585*Q585*1)</f>
        <v>29</v>
      </c>
      <c r="W585" s="1">
        <f>INT(N585*Q585*1.2)</f>
        <v>76</v>
      </c>
      <c r="X585" s="1">
        <f>INT(N585*Q585*0.8)</f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>SUM(S585,U585,W585)</f>
        <v>137</v>
      </c>
    </row>
    <row r="586" spans="2:28">
      <c r="B586" s="27"/>
      <c r="C586" s="16">
        <v>386</v>
      </c>
      <c r="D586" s="27"/>
      <c r="E586" s="27"/>
      <c r="F586" s="2" t="s">
        <v>387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26</v>
      </c>
      <c r="M586" s="32">
        <v>28</v>
      </c>
      <c r="N586" s="32">
        <v>72</v>
      </c>
      <c r="O586" s="35">
        <v>64</v>
      </c>
      <c r="P586" s="1">
        <f>SUM(L586:O586)</f>
        <v>190</v>
      </c>
      <c r="Q586" s="48">
        <v>1</v>
      </c>
      <c r="R586" s="1">
        <f>INT(Q586*(100+L586+M586*2)*H586)</f>
        <v>127</v>
      </c>
      <c r="S586" s="1">
        <f>INT(L586*Q586*1*I586)</f>
        <v>18</v>
      </c>
      <c r="T586" s="1">
        <f>INT(L586*Q586*0.7*J586)</f>
        <v>12</v>
      </c>
      <c r="U586" s="1">
        <f>INT(M586*Q586*1.5)</f>
        <v>42</v>
      </c>
      <c r="V586" s="1">
        <f>INT(M586*Q586*1)</f>
        <v>28</v>
      </c>
      <c r="W586" s="1">
        <f>INT(N586*Q586*1.2)</f>
        <v>86</v>
      </c>
      <c r="X586" s="1">
        <f>INT(N586*Q586*0.8)</f>
        <v>57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>SUM(S586,U586,W586)</f>
        <v>146</v>
      </c>
    </row>
    <row r="587" spans="2:28">
      <c r="B587" s="27"/>
      <c r="C587" s="16">
        <v>184</v>
      </c>
      <c r="D587" s="27"/>
      <c r="E587" s="27"/>
      <c r="F587" s="2" t="s">
        <v>186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26</v>
      </c>
      <c r="M587" s="32">
        <v>16</v>
      </c>
      <c r="N587" s="32">
        <v>68</v>
      </c>
      <c r="O587" s="35">
        <v>78</v>
      </c>
      <c r="P587" s="1">
        <f>SUM(L587:O587)</f>
        <v>188</v>
      </c>
      <c r="Q587" s="48">
        <v>1</v>
      </c>
      <c r="R587" s="1">
        <f>INT(Q587*(100+L587+M587*2)*H587)</f>
        <v>110</v>
      </c>
      <c r="S587" s="1">
        <f>INT(L587*Q587*1*I587)</f>
        <v>18</v>
      </c>
      <c r="T587" s="1">
        <f>INT(L587*Q587*0.7*J587)</f>
        <v>12</v>
      </c>
      <c r="U587" s="1">
        <f>INT(M587*Q587*1.5)</f>
        <v>24</v>
      </c>
      <c r="V587" s="1">
        <f>INT(M587*Q587*1)</f>
        <v>16</v>
      </c>
      <c r="W587" s="1">
        <f>INT(N587*Q587*1.2)</f>
        <v>81</v>
      </c>
      <c r="X587" s="1">
        <f>INT(N587*Q587*0.8)</f>
        <v>54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>SUM(S587,U587,W587)</f>
        <v>123</v>
      </c>
    </row>
    <row r="588" spans="2:28">
      <c r="B588" s="27"/>
      <c r="C588" s="16">
        <v>25</v>
      </c>
      <c r="D588" s="27">
        <v>6</v>
      </c>
      <c r="E588" s="27"/>
      <c r="F588" s="2" t="s">
        <v>27</v>
      </c>
      <c r="G588" s="4" t="str">
        <f>VLOOKUP(D588,兵种!B:F,2,0)</f>
        <v>谋略家</v>
      </c>
      <c r="H588" s="4">
        <f>VLOOKUP(D588,兵种!B:F,3,0)</f>
        <v>0.8</v>
      </c>
      <c r="I588" s="4">
        <f>VLOOKUP(D588,兵种!B:F,4,0)</f>
        <v>0.8</v>
      </c>
      <c r="J588" s="4">
        <f>VLOOKUP(D588,兵种!B:F,5,0)</f>
        <v>0.9</v>
      </c>
      <c r="K588" s="16" t="str">
        <f>VLOOKUP(E588,绝技!B:C,2,0)</f>
        <v>无</v>
      </c>
      <c r="L588" s="32">
        <v>26</v>
      </c>
      <c r="M588" s="32">
        <v>6</v>
      </c>
      <c r="N588" s="32">
        <v>67</v>
      </c>
      <c r="O588" s="35">
        <v>80</v>
      </c>
      <c r="P588" s="1">
        <f>SUM(L588:O588)</f>
        <v>179</v>
      </c>
      <c r="Q588" s="48">
        <v>1</v>
      </c>
      <c r="R588" s="1">
        <f>INT(Q588*(100+L588+M588*2)*H588)</f>
        <v>110</v>
      </c>
      <c r="S588" s="1">
        <f>INT(L588*Q588*1*I588)</f>
        <v>20</v>
      </c>
      <c r="T588" s="1">
        <f>INT(L588*Q588*0.7*J588)</f>
        <v>16</v>
      </c>
      <c r="U588" s="1">
        <f>INT(M588*Q588*1.5)</f>
        <v>9</v>
      </c>
      <c r="V588" s="1">
        <f>INT(M588*Q588*1)</f>
        <v>6</v>
      </c>
      <c r="W588" s="1">
        <f>INT(N588*Q588*1.2)</f>
        <v>80</v>
      </c>
      <c r="X588" s="1">
        <f>INT(N588*Q588*0.8)</f>
        <v>53</v>
      </c>
      <c r="Y588" s="37">
        <f>VLOOKUP(D588,兵种!B:J,7,0)</f>
        <v>0.2</v>
      </c>
      <c r="Z588" s="37">
        <f>VLOOKUP(D588,兵种!B:J,8,0)</f>
        <v>0</v>
      </c>
      <c r="AA588" s="37">
        <f>VLOOKUP(D588,兵种!B:J,9,0)</f>
        <v>0</v>
      </c>
      <c r="AB588" s="1">
        <f>SUM(S588,U588,W588)</f>
        <v>109</v>
      </c>
    </row>
    <row r="589" spans="2:28">
      <c r="B589" s="27"/>
      <c r="C589" s="16">
        <v>379</v>
      </c>
      <c r="D589" s="27"/>
      <c r="E589" s="27"/>
      <c r="F589" s="2" t="s">
        <v>380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25</v>
      </c>
      <c r="M589" s="32">
        <v>39</v>
      </c>
      <c r="N589" s="32">
        <v>65</v>
      </c>
      <c r="O589" s="35">
        <v>17</v>
      </c>
      <c r="P589" s="1">
        <f>SUM(L589:O589)</f>
        <v>146</v>
      </c>
      <c r="Q589" s="48">
        <v>1</v>
      </c>
      <c r="R589" s="1">
        <f>INT(Q589*(100+L589+M589*2)*H589)</f>
        <v>142</v>
      </c>
      <c r="S589" s="1">
        <f>INT(L589*Q589*1*I589)</f>
        <v>17</v>
      </c>
      <c r="T589" s="1">
        <f>INT(L589*Q589*0.7*J589)</f>
        <v>12</v>
      </c>
      <c r="U589" s="1">
        <f>INT(M589*Q589*1.5)</f>
        <v>58</v>
      </c>
      <c r="V589" s="1">
        <f>INT(M589*Q589*1)</f>
        <v>39</v>
      </c>
      <c r="W589" s="1">
        <f>INT(N589*Q589*1.2)</f>
        <v>78</v>
      </c>
      <c r="X589" s="1">
        <f>INT(N589*Q589*0.8)</f>
        <v>52</v>
      </c>
      <c r="Y589" s="37">
        <f>VLOOKUP(D589,兵种!B:J,7,0)</f>
        <v>0</v>
      </c>
      <c r="Z589" s="37">
        <f>VLOOKUP(D589,兵种!B:J,8,0)</f>
        <v>0</v>
      </c>
      <c r="AA589" s="37">
        <f>VLOOKUP(D589,兵种!B:J,9,0)</f>
        <v>0</v>
      </c>
      <c r="AB589" s="1">
        <f>SUM(S589,U589,W589)</f>
        <v>153</v>
      </c>
    </row>
    <row r="590" spans="2:28">
      <c r="B590" s="27"/>
      <c r="C590" s="16">
        <v>612</v>
      </c>
      <c r="D590" s="27"/>
      <c r="E590" s="27"/>
      <c r="F590" s="2" t="s">
        <v>610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25</v>
      </c>
      <c r="M590" s="32">
        <v>35</v>
      </c>
      <c r="N590" s="32">
        <v>67</v>
      </c>
      <c r="O590" s="35">
        <v>71</v>
      </c>
      <c r="P590" s="1">
        <f>SUM(L590:O590)</f>
        <v>198</v>
      </c>
      <c r="Q590" s="48">
        <v>1</v>
      </c>
      <c r="R590" s="1">
        <f>INT(Q590*(100+L590+M590*2)*H590)</f>
        <v>136</v>
      </c>
      <c r="S590" s="1">
        <f>INT(L590*Q590*1*I590)</f>
        <v>17</v>
      </c>
      <c r="T590" s="1">
        <f>INT(L590*Q590*0.7*J590)</f>
        <v>12</v>
      </c>
      <c r="U590" s="1">
        <f>INT(M590*Q590*1.5)</f>
        <v>52</v>
      </c>
      <c r="V590" s="1">
        <f>INT(M590*Q590*1)</f>
        <v>35</v>
      </c>
      <c r="W590" s="1">
        <f>INT(N590*Q590*1.2)</f>
        <v>80</v>
      </c>
      <c r="X590" s="1">
        <f>INT(N590*Q590*0.8)</f>
        <v>53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</v>
      </c>
      <c r="AB590" s="1">
        <f>SUM(S590,U590,W590)</f>
        <v>149</v>
      </c>
    </row>
    <row r="591" spans="2:28">
      <c r="B591" s="27"/>
      <c r="C591" s="16">
        <v>632</v>
      </c>
      <c r="D591" s="27"/>
      <c r="E591" s="27"/>
      <c r="F591" s="2" t="s">
        <v>630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25</v>
      </c>
      <c r="M591" s="32">
        <v>23</v>
      </c>
      <c r="N591" s="32">
        <v>26</v>
      </c>
      <c r="O591" s="35">
        <v>49</v>
      </c>
      <c r="P591" s="1">
        <f>SUM(L591:O591)</f>
        <v>123</v>
      </c>
      <c r="Q591" s="48">
        <v>1</v>
      </c>
      <c r="R591" s="1">
        <f>INT(Q591*(100+L591+M591*2)*H591)</f>
        <v>119</v>
      </c>
      <c r="S591" s="1">
        <f>INT(L591*Q591*1*I591)</f>
        <v>17</v>
      </c>
      <c r="T591" s="1">
        <f>INT(L591*Q591*0.7*J591)</f>
        <v>12</v>
      </c>
      <c r="U591" s="1">
        <f>INT(M591*Q591*1.5)</f>
        <v>34</v>
      </c>
      <c r="V591" s="1">
        <f>INT(M591*Q591*1)</f>
        <v>23</v>
      </c>
      <c r="W591" s="1">
        <f>INT(N591*Q591*1.2)</f>
        <v>31</v>
      </c>
      <c r="X591" s="1">
        <f>INT(N591*Q591*0.8)</f>
        <v>20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>SUM(S591,U591,W591)</f>
        <v>82</v>
      </c>
    </row>
    <row r="592" spans="2:28">
      <c r="B592" s="27"/>
      <c r="C592" s="16">
        <v>110</v>
      </c>
      <c r="D592" s="27"/>
      <c r="E592" s="27"/>
      <c r="F592" s="2" t="s">
        <v>112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25</v>
      </c>
      <c r="M592" s="32">
        <v>15</v>
      </c>
      <c r="N592" s="32">
        <v>70</v>
      </c>
      <c r="O592" s="35">
        <v>77</v>
      </c>
      <c r="P592" s="1">
        <f>SUM(L592:O592)</f>
        <v>187</v>
      </c>
      <c r="Q592" s="48">
        <v>1</v>
      </c>
      <c r="R592" s="1">
        <f>INT(Q592*(100+L592+M592*2)*H592)</f>
        <v>108</v>
      </c>
      <c r="S592" s="1">
        <f>INT(L592*Q592*1*I592)</f>
        <v>17</v>
      </c>
      <c r="T592" s="1">
        <f>INT(L592*Q592*0.7*J592)</f>
        <v>12</v>
      </c>
      <c r="U592" s="1">
        <f>INT(M592*Q592*1.5)</f>
        <v>22</v>
      </c>
      <c r="V592" s="1">
        <f>INT(M592*Q592*1)</f>
        <v>15</v>
      </c>
      <c r="W592" s="1">
        <f>INT(N592*Q592*1.2)</f>
        <v>84</v>
      </c>
      <c r="X592" s="1">
        <f>INT(N592*Q592*0.8)</f>
        <v>56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>SUM(S592,U592,W592)</f>
        <v>123</v>
      </c>
    </row>
    <row r="593" spans="2:28">
      <c r="B593" s="27"/>
      <c r="C593" s="16">
        <v>410</v>
      </c>
      <c r="D593" s="27">
        <v>4</v>
      </c>
      <c r="E593" s="27"/>
      <c r="F593" s="2" t="s">
        <v>411</v>
      </c>
      <c r="G593" s="4" t="str">
        <f>VLOOKUP(D593,兵种!B:F,2,0)</f>
        <v>弓弩手</v>
      </c>
      <c r="H593" s="4">
        <f>VLOOKUP(D593,兵种!B:F,3,0)</f>
        <v>0.9</v>
      </c>
      <c r="I593" s="4">
        <f>VLOOKUP(D593,兵种!B:F,4,0)</f>
        <v>1</v>
      </c>
      <c r="J593" s="4">
        <f>VLOOKUP(D593,兵种!B:F,5,0)</f>
        <v>1</v>
      </c>
      <c r="K593" s="16" t="str">
        <f>VLOOKUP(E593,绝技!B:C,2,0)</f>
        <v>无</v>
      </c>
      <c r="L593" s="32">
        <v>24</v>
      </c>
      <c r="M593" s="32">
        <v>22</v>
      </c>
      <c r="N593" s="32">
        <v>86</v>
      </c>
      <c r="O593" s="35">
        <v>108</v>
      </c>
      <c r="P593" s="1">
        <f>SUM(L593:O593)</f>
        <v>240</v>
      </c>
      <c r="Q593" s="48">
        <v>1</v>
      </c>
      <c r="R593" s="1">
        <f>INT(Q593*(100+L593+M593*2)*H593)</f>
        <v>151</v>
      </c>
      <c r="S593" s="1">
        <f>INT(L593*Q593*1*I593)</f>
        <v>24</v>
      </c>
      <c r="T593" s="1">
        <f>INT(L593*Q593*0.7*J593)</f>
        <v>16</v>
      </c>
      <c r="U593" s="1">
        <f>INT(M593*Q593*1.5)</f>
        <v>33</v>
      </c>
      <c r="V593" s="1">
        <f>INT(M593*Q593*1)</f>
        <v>22</v>
      </c>
      <c r="W593" s="1">
        <f>INT(N593*Q593*1.2)</f>
        <v>103</v>
      </c>
      <c r="X593" s="1">
        <f>INT(N593*Q593*0.8)</f>
        <v>68</v>
      </c>
      <c r="Y593" s="37">
        <f>VLOOKUP(D593,兵种!B:J,7,0)</f>
        <v>0</v>
      </c>
      <c r="Z593" s="37">
        <f>VLOOKUP(D593,兵种!B:J,8,0)</f>
        <v>0</v>
      </c>
      <c r="AA593" s="37">
        <f>VLOOKUP(D593,兵种!B:J,9,0)</f>
        <v>0.2</v>
      </c>
      <c r="AB593" s="1">
        <f>SUM(S593,U593,W593)</f>
        <v>160</v>
      </c>
    </row>
    <row r="594" spans="2:28">
      <c r="B594" s="27"/>
      <c r="C594" s="16">
        <v>630</v>
      </c>
      <c r="D594" s="27"/>
      <c r="E594" s="27"/>
      <c r="F594" s="2" t="s">
        <v>628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24</v>
      </c>
      <c r="M594" s="32">
        <v>22</v>
      </c>
      <c r="N594" s="32">
        <v>64</v>
      </c>
      <c r="O594" s="35">
        <v>65</v>
      </c>
      <c r="P594" s="1">
        <f>SUM(L594:O594)</f>
        <v>175</v>
      </c>
      <c r="Q594" s="48">
        <v>1</v>
      </c>
      <c r="R594" s="1">
        <f>INT(Q594*(100+L594+M594*2)*H594)</f>
        <v>117</v>
      </c>
      <c r="S594" s="1">
        <f>INT(L594*Q594*1*I594)</f>
        <v>16</v>
      </c>
      <c r="T594" s="1">
        <f>INT(L594*Q594*0.7*J594)</f>
        <v>11</v>
      </c>
      <c r="U594" s="1">
        <f>INT(M594*Q594*1.5)</f>
        <v>33</v>
      </c>
      <c r="V594" s="1">
        <f>INT(M594*Q594*1)</f>
        <v>22</v>
      </c>
      <c r="W594" s="1">
        <f>INT(N594*Q594*1.2)</f>
        <v>76</v>
      </c>
      <c r="X594" s="1">
        <f>INT(N594*Q594*0.8)</f>
        <v>51</v>
      </c>
      <c r="Y594" s="37">
        <f>VLOOKUP(D594,兵种!B:J,7,0)</f>
        <v>0</v>
      </c>
      <c r="Z594" s="37">
        <f>VLOOKUP(D594,兵种!B:J,8,0)</f>
        <v>0</v>
      </c>
      <c r="AA594" s="37">
        <f>VLOOKUP(D594,兵种!B:J,9,0)</f>
        <v>0</v>
      </c>
      <c r="AB594" s="1">
        <f>SUM(S594,U594,W594)</f>
        <v>125</v>
      </c>
    </row>
    <row r="595" spans="2:28">
      <c r="B595" s="27"/>
      <c r="C595" s="16">
        <v>126</v>
      </c>
      <c r="D595" s="27">
        <v>1</v>
      </c>
      <c r="E595" s="27"/>
      <c r="F595" s="2" t="s">
        <v>128</v>
      </c>
      <c r="G595" s="4" t="str">
        <f>VLOOKUP(D595,兵种!B:F,2,0)</f>
        <v>近卫军</v>
      </c>
      <c r="H595" s="4">
        <f>VLOOKUP(D595,兵种!B:F,3,0)</f>
        <v>1.1000000000000001</v>
      </c>
      <c r="I595" s="4">
        <f>VLOOKUP(D595,兵种!B:F,4,0)</f>
        <v>0.9</v>
      </c>
      <c r="J595" s="4">
        <f>VLOOKUP(D595,兵种!B:F,5,0)</f>
        <v>1.1000000000000001</v>
      </c>
      <c r="K595" s="16" t="str">
        <f>VLOOKUP(E595,绝技!B:C,2,0)</f>
        <v>无</v>
      </c>
      <c r="L595" s="32">
        <v>23</v>
      </c>
      <c r="M595" s="32">
        <v>7</v>
      </c>
      <c r="N595" s="32">
        <v>88</v>
      </c>
      <c r="O595" s="35">
        <v>73</v>
      </c>
      <c r="P595" s="1">
        <f>SUM(L595:O595)</f>
        <v>191</v>
      </c>
      <c r="Q595" s="48">
        <v>1</v>
      </c>
      <c r="R595" s="1">
        <f>INT(Q595*(100+L595+M595*2)*H595)</f>
        <v>150</v>
      </c>
      <c r="S595" s="1">
        <f>INT(L595*Q595*1*I595)</f>
        <v>20</v>
      </c>
      <c r="T595" s="1">
        <f>INT(L595*Q595*0.7*J595)</f>
        <v>17</v>
      </c>
      <c r="U595" s="1">
        <f>INT(M595*Q595*1.5)</f>
        <v>10</v>
      </c>
      <c r="V595" s="1">
        <f>INT(M595*Q595*1)</f>
        <v>7</v>
      </c>
      <c r="W595" s="1">
        <f>INT(N595*Q595*1.2)</f>
        <v>105</v>
      </c>
      <c r="X595" s="1">
        <f>INT(N595*Q595*0.8)</f>
        <v>70</v>
      </c>
      <c r="Y595" s="37">
        <f>VLOOKUP(D595,兵种!B:J,7,0)</f>
        <v>0</v>
      </c>
      <c r="Z595" s="37">
        <f>VLOOKUP(D595,兵种!B:J,8,0)</f>
        <v>0.2</v>
      </c>
      <c r="AA595" s="37">
        <f>VLOOKUP(D595,兵种!B:J,9,0)</f>
        <v>0</v>
      </c>
      <c r="AB595" s="1">
        <f>SUM(S595,U595,W595)</f>
        <v>135</v>
      </c>
    </row>
    <row r="596" spans="2:28">
      <c r="B596" s="27"/>
      <c r="C596" s="16">
        <v>666</v>
      </c>
      <c r="D596" s="27"/>
      <c r="E596" s="27"/>
      <c r="F596" s="2" t="s">
        <v>664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23</v>
      </c>
      <c r="M596" s="32">
        <v>22</v>
      </c>
      <c r="N596" s="32">
        <v>67</v>
      </c>
      <c r="O596" s="35">
        <v>77</v>
      </c>
      <c r="P596" s="1">
        <f>SUM(L596:O596)</f>
        <v>189</v>
      </c>
      <c r="Q596" s="48">
        <v>1</v>
      </c>
      <c r="R596" s="1">
        <f>INT(Q596*(100+L596+M596*2)*H596)</f>
        <v>116</v>
      </c>
      <c r="S596" s="1">
        <f>INT(L596*Q596*1*I596)</f>
        <v>16</v>
      </c>
      <c r="T596" s="1">
        <f>INT(L596*Q596*0.7*J596)</f>
        <v>11</v>
      </c>
      <c r="U596" s="1">
        <f>INT(M596*Q596*1.5)</f>
        <v>33</v>
      </c>
      <c r="V596" s="1">
        <f>INT(M596*Q596*1)</f>
        <v>22</v>
      </c>
      <c r="W596" s="1">
        <f>INT(N596*Q596*1.2)</f>
        <v>80</v>
      </c>
      <c r="X596" s="1">
        <f>INT(N596*Q596*0.8)</f>
        <v>53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>SUM(S596,U596,W596)</f>
        <v>129</v>
      </c>
    </row>
    <row r="597" spans="2:28">
      <c r="B597" s="27"/>
      <c r="C597" s="16">
        <v>522</v>
      </c>
      <c r="D597" s="27"/>
      <c r="E597" s="27"/>
      <c r="F597" s="2" t="s">
        <v>521</v>
      </c>
      <c r="G597" s="4" t="str">
        <f>VLOOKUP(D597,兵种!B:F,2,0)</f>
        <v>老百姓</v>
      </c>
      <c r="H597" s="4">
        <f>VLOOKUP(D597,兵种!B:F,3,0)</f>
        <v>0.7</v>
      </c>
      <c r="I597" s="4">
        <f>VLOOKUP(D597,兵种!B:F,4,0)</f>
        <v>0.7</v>
      </c>
      <c r="J597" s="4">
        <f>VLOOKUP(D597,兵种!B:F,5,0)</f>
        <v>0.7</v>
      </c>
      <c r="K597" s="16" t="str">
        <f>VLOOKUP(E597,绝技!B:C,2,0)</f>
        <v>无</v>
      </c>
      <c r="L597" s="32">
        <v>23</v>
      </c>
      <c r="M597" s="32">
        <v>22</v>
      </c>
      <c r="N597" s="32">
        <v>72</v>
      </c>
      <c r="O597" s="35">
        <v>69</v>
      </c>
      <c r="P597" s="1">
        <f>SUM(L597:O597)</f>
        <v>186</v>
      </c>
      <c r="Q597" s="48">
        <v>1</v>
      </c>
      <c r="R597" s="1">
        <f>INT(Q597*(100+L597+M597*2)*H597)</f>
        <v>116</v>
      </c>
      <c r="S597" s="1">
        <f>INT(L597*Q597*1*I597)</f>
        <v>16</v>
      </c>
      <c r="T597" s="1">
        <f>INT(L597*Q597*0.7*J597)</f>
        <v>11</v>
      </c>
      <c r="U597" s="1">
        <f>INT(M597*Q597*1.5)</f>
        <v>33</v>
      </c>
      <c r="V597" s="1">
        <f>INT(M597*Q597*1)</f>
        <v>22</v>
      </c>
      <c r="W597" s="1">
        <f>INT(N597*Q597*1.2)</f>
        <v>86</v>
      </c>
      <c r="X597" s="1">
        <f>INT(N597*Q597*0.8)</f>
        <v>57</v>
      </c>
      <c r="Y597" s="37">
        <f>VLOOKUP(D597,兵种!B:J,7,0)</f>
        <v>0</v>
      </c>
      <c r="Z597" s="37">
        <f>VLOOKUP(D597,兵种!B:J,8,0)</f>
        <v>0</v>
      </c>
      <c r="AA597" s="37">
        <f>VLOOKUP(D597,兵种!B:J,9,0)</f>
        <v>0</v>
      </c>
      <c r="AB597" s="1">
        <f>SUM(S597,U597,W597)</f>
        <v>135</v>
      </c>
    </row>
    <row r="598" spans="2:28">
      <c r="B598" s="27"/>
      <c r="C598" s="16">
        <v>371</v>
      </c>
      <c r="D598" s="27"/>
      <c r="E598" s="27"/>
      <c r="F598" s="2" t="s">
        <v>372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23</v>
      </c>
      <c r="M598" s="32">
        <v>22</v>
      </c>
      <c r="N598" s="32">
        <v>62</v>
      </c>
      <c r="O598" s="35">
        <v>72</v>
      </c>
      <c r="P598" s="1">
        <f>SUM(L598:O598)</f>
        <v>179</v>
      </c>
      <c r="Q598" s="48">
        <v>1</v>
      </c>
      <c r="R598" s="1">
        <f>INT(Q598*(100+L598+M598*2)*H598)</f>
        <v>116</v>
      </c>
      <c r="S598" s="1">
        <f>INT(L598*Q598*1*I598)</f>
        <v>16</v>
      </c>
      <c r="T598" s="1">
        <f>INT(L598*Q598*0.7*J598)</f>
        <v>11</v>
      </c>
      <c r="U598" s="1">
        <f>INT(M598*Q598*1.5)</f>
        <v>33</v>
      </c>
      <c r="V598" s="1">
        <f>INT(M598*Q598*1)</f>
        <v>22</v>
      </c>
      <c r="W598" s="1">
        <f>INT(N598*Q598*1.2)</f>
        <v>74</v>
      </c>
      <c r="X598" s="1">
        <f>INT(N598*Q598*0.8)</f>
        <v>49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</v>
      </c>
      <c r="AB598" s="1">
        <f>SUM(S598,U598,W598)</f>
        <v>123</v>
      </c>
    </row>
    <row r="599" spans="2:28">
      <c r="B599" s="27"/>
      <c r="C599" s="16">
        <v>38</v>
      </c>
      <c r="D599" s="27"/>
      <c r="E599" s="27"/>
      <c r="F599" s="2" t="s">
        <v>40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23</v>
      </c>
      <c r="M599" s="32">
        <v>19</v>
      </c>
      <c r="N599" s="32">
        <v>68</v>
      </c>
      <c r="O599" s="35">
        <v>78</v>
      </c>
      <c r="P599" s="1">
        <f>SUM(L599:O599)</f>
        <v>188</v>
      </c>
      <c r="Q599" s="48">
        <v>1</v>
      </c>
      <c r="R599" s="1">
        <f>INT(Q599*(100+L599+M599*2)*H599)</f>
        <v>112</v>
      </c>
      <c r="S599" s="1">
        <f>INT(L599*Q599*1*I599)</f>
        <v>16</v>
      </c>
      <c r="T599" s="1">
        <f>INT(L599*Q599*0.7*J599)</f>
        <v>11</v>
      </c>
      <c r="U599" s="1">
        <f>INT(M599*Q599*1.5)</f>
        <v>28</v>
      </c>
      <c r="V599" s="1">
        <f>INT(M599*Q599*1)</f>
        <v>19</v>
      </c>
      <c r="W599" s="1">
        <f>INT(N599*Q599*1.2)</f>
        <v>81</v>
      </c>
      <c r="X599" s="1">
        <f>INT(N599*Q599*0.8)</f>
        <v>54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>SUM(S599,U599,W599)</f>
        <v>125</v>
      </c>
    </row>
    <row r="600" spans="2:28">
      <c r="B600" s="27"/>
      <c r="C600" s="16">
        <v>105</v>
      </c>
      <c r="D600" s="27"/>
      <c r="E600" s="27"/>
      <c r="F600" s="2" t="s">
        <v>107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22</v>
      </c>
      <c r="M600" s="32">
        <v>33</v>
      </c>
      <c r="N600" s="32">
        <v>7</v>
      </c>
      <c r="O600" s="35">
        <v>4</v>
      </c>
      <c r="P600" s="1">
        <f>SUM(L600:O600)</f>
        <v>66</v>
      </c>
      <c r="Q600" s="48">
        <v>1</v>
      </c>
      <c r="R600" s="1">
        <f>INT(Q600*(100+L600+M600*2)*H600)</f>
        <v>131</v>
      </c>
      <c r="S600" s="1">
        <f>INT(L600*Q600*1*I600)</f>
        <v>15</v>
      </c>
      <c r="T600" s="1">
        <f>INT(L600*Q600*0.7*J600)</f>
        <v>10</v>
      </c>
      <c r="U600" s="1">
        <f>INT(M600*Q600*1.5)</f>
        <v>49</v>
      </c>
      <c r="V600" s="1">
        <f>INT(M600*Q600*1)</f>
        <v>33</v>
      </c>
      <c r="W600" s="1">
        <f>INT(N600*Q600*1.2)</f>
        <v>8</v>
      </c>
      <c r="X600" s="1">
        <f>INT(N600*Q600*0.8)</f>
        <v>5</v>
      </c>
      <c r="Y600" s="37">
        <f>VLOOKUP(D600,兵种!B:J,7,0)</f>
        <v>0</v>
      </c>
      <c r="Z600" s="37">
        <f>VLOOKUP(D600,兵种!B:J,8,0)</f>
        <v>0</v>
      </c>
      <c r="AA600" s="37">
        <f>VLOOKUP(D600,兵种!B:J,9,0)</f>
        <v>0</v>
      </c>
      <c r="AB600" s="1">
        <f>SUM(S600,U600,W600)</f>
        <v>72</v>
      </c>
    </row>
    <row r="601" spans="2:28">
      <c r="B601" s="27"/>
      <c r="C601" s="16">
        <v>652</v>
      </c>
      <c r="D601" s="27"/>
      <c r="E601" s="27"/>
      <c r="F601" s="2" t="s">
        <v>650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22</v>
      </c>
      <c r="M601" s="32">
        <v>15</v>
      </c>
      <c r="N601" s="32">
        <v>69</v>
      </c>
      <c r="O601" s="35">
        <v>76</v>
      </c>
      <c r="P601" s="1">
        <f>SUM(L601:O601)</f>
        <v>182</v>
      </c>
      <c r="Q601" s="48">
        <v>1</v>
      </c>
      <c r="R601" s="1">
        <f>INT(Q601*(100+L601+M601*2)*H601)</f>
        <v>106</v>
      </c>
      <c r="S601" s="1">
        <f>INT(L601*Q601*1*I601)</f>
        <v>15</v>
      </c>
      <c r="T601" s="1">
        <f>INT(L601*Q601*0.7*J601)</f>
        <v>10</v>
      </c>
      <c r="U601" s="1">
        <f>INT(M601*Q601*1.5)</f>
        <v>22</v>
      </c>
      <c r="V601" s="1">
        <f>INT(M601*Q601*1)</f>
        <v>15</v>
      </c>
      <c r="W601" s="1">
        <f>INT(N601*Q601*1.2)</f>
        <v>82</v>
      </c>
      <c r="X601" s="1">
        <f>INT(N601*Q601*0.8)</f>
        <v>55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>SUM(S601,U601,W601)</f>
        <v>119</v>
      </c>
    </row>
    <row r="602" spans="2:28">
      <c r="B602" s="27"/>
      <c r="C602" s="16">
        <v>61</v>
      </c>
      <c r="D602" s="27"/>
      <c r="E602" s="27"/>
      <c r="F602" s="2" t="s">
        <v>63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32">
        <v>21</v>
      </c>
      <c r="M602" s="32">
        <v>29</v>
      </c>
      <c r="N602" s="32">
        <v>70</v>
      </c>
      <c r="O602" s="35">
        <v>76</v>
      </c>
      <c r="P602" s="1">
        <f>SUM(L602:O602)</f>
        <v>196</v>
      </c>
      <c r="Q602" s="48">
        <v>1</v>
      </c>
      <c r="R602" s="1">
        <f>INT(Q602*(100+L602+M602*2)*H602)</f>
        <v>125</v>
      </c>
      <c r="S602" s="1">
        <f>INT(L602*Q602*1*I602)</f>
        <v>14</v>
      </c>
      <c r="T602" s="1">
        <f>INT(L602*Q602*0.7*J602)</f>
        <v>10</v>
      </c>
      <c r="U602" s="1">
        <f>INT(M602*Q602*1.5)</f>
        <v>43</v>
      </c>
      <c r="V602" s="1">
        <f>INT(M602*Q602*1)</f>
        <v>29</v>
      </c>
      <c r="W602" s="1">
        <f>INT(N602*Q602*1.2)</f>
        <v>84</v>
      </c>
      <c r="X602" s="1">
        <f>INT(N602*Q602*0.8)</f>
        <v>56</v>
      </c>
      <c r="Y602" s="37">
        <f>VLOOKUP(D602,兵种!B:J,7,0)</f>
        <v>0</v>
      </c>
      <c r="Z602" s="37">
        <f>VLOOKUP(D602,兵种!B:J,8,0)</f>
        <v>0</v>
      </c>
      <c r="AA602" s="37">
        <f>VLOOKUP(D602,兵种!B:J,9,0)</f>
        <v>0</v>
      </c>
      <c r="AB602" s="1">
        <f>SUM(S602,U602,W602)</f>
        <v>141</v>
      </c>
    </row>
    <row r="603" spans="2:28">
      <c r="B603" s="27"/>
      <c r="C603" s="16">
        <v>707</v>
      </c>
      <c r="D603" s="27">
        <v>5</v>
      </c>
      <c r="E603" s="27"/>
      <c r="F603" s="2" t="s">
        <v>677</v>
      </c>
      <c r="G603" s="4" t="str">
        <f>VLOOKUP(D603,兵种!B:F,2,0)</f>
        <v>霹雳车</v>
      </c>
      <c r="H603" s="4">
        <f>VLOOKUP(D603,兵种!B:F,3,0)</f>
        <v>0.9</v>
      </c>
      <c r="I603" s="4">
        <f>VLOOKUP(D603,兵种!B:F,4,0)</f>
        <v>1</v>
      </c>
      <c r="J603" s="4">
        <f>VLOOKUP(D603,兵种!B:F,5,0)</f>
        <v>0.8</v>
      </c>
      <c r="K603" s="16" t="str">
        <f>VLOOKUP(E603,绝技!B:C,2,0)</f>
        <v>无</v>
      </c>
      <c r="L603" s="32">
        <v>21</v>
      </c>
      <c r="M603" s="32">
        <v>8</v>
      </c>
      <c r="N603" s="32">
        <v>90</v>
      </c>
      <c r="O603" s="35">
        <v>92</v>
      </c>
      <c r="P603" s="1">
        <f>SUM(L603:O603)</f>
        <v>211</v>
      </c>
      <c r="Q603" s="48">
        <v>1</v>
      </c>
      <c r="R603" s="1">
        <f>INT(Q603*(100+L603+M603*2)*H603)</f>
        <v>123</v>
      </c>
      <c r="S603" s="1">
        <f>INT(L603*Q603*1*I603)</f>
        <v>21</v>
      </c>
      <c r="T603" s="1">
        <f>INT(L603*Q603*0.7*J603)</f>
        <v>11</v>
      </c>
      <c r="U603" s="1">
        <f>INT(M603*Q603*1.5)</f>
        <v>12</v>
      </c>
      <c r="V603" s="1">
        <f>INT(M603*Q603*1)</f>
        <v>8</v>
      </c>
      <c r="W603" s="1">
        <f>INT(N603*Q603*1.2)</f>
        <v>108</v>
      </c>
      <c r="X603" s="1">
        <f>INT(N603*Q603*0.8)</f>
        <v>72</v>
      </c>
      <c r="Y603" s="37">
        <f>VLOOKUP(D603,兵种!B:J,7,0)</f>
        <v>0.15</v>
      </c>
      <c r="Z603" s="37">
        <f>VLOOKUP(D603,兵种!B:J,8,0)</f>
        <v>0</v>
      </c>
      <c r="AA603" s="37">
        <f>VLOOKUP(D603,兵种!B:J,9,0)</f>
        <v>0.05</v>
      </c>
      <c r="AB603" s="1">
        <f>SUM(S603,U603,W603)</f>
        <v>141</v>
      </c>
    </row>
    <row r="604" spans="2:28">
      <c r="B604" s="27"/>
      <c r="C604" s="16">
        <v>520</v>
      </c>
      <c r="D604" s="27"/>
      <c r="E604" s="27"/>
      <c r="F604" s="2" t="s">
        <v>519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32">
        <v>21</v>
      </c>
      <c r="M604" s="32">
        <v>25</v>
      </c>
      <c r="N604" s="32">
        <v>71</v>
      </c>
      <c r="O604" s="35">
        <v>65</v>
      </c>
      <c r="P604" s="1">
        <f>SUM(L604:O604)</f>
        <v>182</v>
      </c>
      <c r="Q604" s="48">
        <v>1</v>
      </c>
      <c r="R604" s="1">
        <f>INT(Q604*(100+L604+M604*2)*H604)</f>
        <v>119</v>
      </c>
      <c r="S604" s="1">
        <f>INT(L604*Q604*1*I604)</f>
        <v>14</v>
      </c>
      <c r="T604" s="1">
        <f>INT(L604*Q604*0.7*J604)</f>
        <v>10</v>
      </c>
      <c r="U604" s="1">
        <f>INT(M604*Q604*1.5)</f>
        <v>37</v>
      </c>
      <c r="V604" s="1">
        <f>INT(M604*Q604*1)</f>
        <v>25</v>
      </c>
      <c r="W604" s="1">
        <f>INT(N604*Q604*1.2)</f>
        <v>85</v>
      </c>
      <c r="X604" s="1">
        <f>INT(N604*Q604*0.8)</f>
        <v>56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</v>
      </c>
      <c r="AB604" s="1">
        <f>SUM(S604,U604,W604)</f>
        <v>136</v>
      </c>
    </row>
    <row r="605" spans="2:28">
      <c r="B605" s="27"/>
      <c r="C605" s="16">
        <v>615</v>
      </c>
      <c r="D605" s="27"/>
      <c r="E605" s="27"/>
      <c r="F605" s="2" t="s">
        <v>613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21</v>
      </c>
      <c r="M605" s="32">
        <v>16</v>
      </c>
      <c r="N605" s="32">
        <v>59</v>
      </c>
      <c r="O605" s="35">
        <v>68</v>
      </c>
      <c r="P605" s="1">
        <f>SUM(L605:O605)</f>
        <v>164</v>
      </c>
      <c r="Q605" s="48">
        <v>1</v>
      </c>
      <c r="R605" s="1">
        <f>INT(Q605*(100+L605+M605*2)*H605)</f>
        <v>107</v>
      </c>
      <c r="S605" s="1">
        <f>INT(L605*Q605*1*I605)</f>
        <v>14</v>
      </c>
      <c r="T605" s="1">
        <f>INT(L605*Q605*0.7*J605)</f>
        <v>10</v>
      </c>
      <c r="U605" s="1">
        <f>INT(M605*Q605*1.5)</f>
        <v>24</v>
      </c>
      <c r="V605" s="1">
        <f>INT(M605*Q605*1)</f>
        <v>16</v>
      </c>
      <c r="W605" s="1">
        <f>INT(N605*Q605*1.2)</f>
        <v>70</v>
      </c>
      <c r="X605" s="1">
        <f>INT(N605*Q605*0.8)</f>
        <v>47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>SUM(S605,U605,W605)</f>
        <v>108</v>
      </c>
    </row>
    <row r="606" spans="2:28">
      <c r="B606" s="27"/>
      <c r="C606" s="16">
        <v>273</v>
      </c>
      <c r="D606" s="27"/>
      <c r="E606" s="27"/>
      <c r="F606" s="2" t="s">
        <v>275</v>
      </c>
      <c r="G606" s="4" t="str">
        <f>VLOOKUP(D606,兵种!B:F,2,0)</f>
        <v>老百姓</v>
      </c>
      <c r="H606" s="4">
        <f>VLOOKUP(D606,兵种!B:F,3,0)</f>
        <v>0.7</v>
      </c>
      <c r="I606" s="4">
        <f>VLOOKUP(D606,兵种!B:F,4,0)</f>
        <v>0.7</v>
      </c>
      <c r="J606" s="4">
        <f>VLOOKUP(D606,兵种!B:F,5,0)</f>
        <v>0.7</v>
      </c>
      <c r="K606" s="16" t="str">
        <f>VLOOKUP(E606,绝技!B:C,2,0)</f>
        <v>无</v>
      </c>
      <c r="L606" s="32">
        <v>21</v>
      </c>
      <c r="M606" s="32">
        <v>15</v>
      </c>
      <c r="N606" s="32">
        <v>72</v>
      </c>
      <c r="O606" s="35">
        <v>66</v>
      </c>
      <c r="P606" s="1">
        <f>SUM(L606:O606)</f>
        <v>174</v>
      </c>
      <c r="Q606" s="48">
        <v>1</v>
      </c>
      <c r="R606" s="1">
        <f>INT(Q606*(100+L606+M606*2)*H606)</f>
        <v>105</v>
      </c>
      <c r="S606" s="1">
        <f>INT(L606*Q606*1*I606)</f>
        <v>14</v>
      </c>
      <c r="T606" s="1">
        <f>INT(L606*Q606*0.7*J606)</f>
        <v>10</v>
      </c>
      <c r="U606" s="1">
        <f>INT(M606*Q606*1.5)</f>
        <v>22</v>
      </c>
      <c r="V606" s="1">
        <f>INT(M606*Q606*1)</f>
        <v>15</v>
      </c>
      <c r="W606" s="1">
        <f>INT(N606*Q606*1.2)</f>
        <v>86</v>
      </c>
      <c r="X606" s="1">
        <f>INT(N606*Q606*0.8)</f>
        <v>57</v>
      </c>
      <c r="Y606" s="37">
        <f>VLOOKUP(D606,兵种!B:J,7,0)</f>
        <v>0</v>
      </c>
      <c r="Z606" s="37">
        <f>VLOOKUP(D606,兵种!B:J,8,0)</f>
        <v>0</v>
      </c>
      <c r="AA606" s="37">
        <f>VLOOKUP(D606,兵种!B:J,9,0)</f>
        <v>0</v>
      </c>
      <c r="AB606" s="1">
        <f>SUM(S606,U606,W606)</f>
        <v>122</v>
      </c>
    </row>
    <row r="607" spans="2:28">
      <c r="B607" s="27"/>
      <c r="C607" s="16">
        <v>383</v>
      </c>
      <c r="D607" s="27"/>
      <c r="E607" s="27"/>
      <c r="F607" s="2" t="s">
        <v>384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21</v>
      </c>
      <c r="M607" s="32">
        <v>7</v>
      </c>
      <c r="N607" s="32">
        <v>70</v>
      </c>
      <c r="O607" s="35">
        <v>76</v>
      </c>
      <c r="P607" s="1">
        <f>SUM(L607:O607)</f>
        <v>174</v>
      </c>
      <c r="Q607" s="48">
        <v>1</v>
      </c>
      <c r="R607" s="1">
        <f>INT(Q607*(100+L607+M607*2)*H607)</f>
        <v>94</v>
      </c>
      <c r="S607" s="1">
        <f>INT(L607*Q607*1*I607)</f>
        <v>14</v>
      </c>
      <c r="T607" s="1">
        <f>INT(L607*Q607*0.7*J607)</f>
        <v>10</v>
      </c>
      <c r="U607" s="1">
        <f>INT(M607*Q607*1.5)</f>
        <v>10</v>
      </c>
      <c r="V607" s="1">
        <f>INT(M607*Q607*1)</f>
        <v>7</v>
      </c>
      <c r="W607" s="1">
        <f>INT(N607*Q607*1.2)</f>
        <v>84</v>
      </c>
      <c r="X607" s="1">
        <f>INT(N607*Q607*0.8)</f>
        <v>56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>SUM(S607,U607,W607)</f>
        <v>108</v>
      </c>
    </row>
    <row r="608" spans="2:28">
      <c r="B608" s="27"/>
      <c r="C608" s="16">
        <v>233</v>
      </c>
      <c r="D608" s="27">
        <v>4</v>
      </c>
      <c r="E608" s="27"/>
      <c r="F608" s="2" t="s">
        <v>235</v>
      </c>
      <c r="G608" s="4" t="str">
        <f>VLOOKUP(D608,兵种!B:F,2,0)</f>
        <v>弓弩手</v>
      </c>
      <c r="H608" s="4">
        <f>VLOOKUP(D608,兵种!B:F,3,0)</f>
        <v>0.9</v>
      </c>
      <c r="I608" s="4">
        <f>VLOOKUP(D608,兵种!B:F,4,0)</f>
        <v>1</v>
      </c>
      <c r="J608" s="4">
        <f>VLOOKUP(D608,兵种!B:F,5,0)</f>
        <v>1</v>
      </c>
      <c r="K608" s="16" t="str">
        <f>VLOOKUP(E608,绝技!B:C,2,0)</f>
        <v>无</v>
      </c>
      <c r="L608" s="32">
        <v>20</v>
      </c>
      <c r="M608" s="32">
        <v>21</v>
      </c>
      <c r="N608" s="32">
        <v>71</v>
      </c>
      <c r="O608" s="35">
        <v>82</v>
      </c>
      <c r="P608" s="1">
        <f>SUM(L608:O608)</f>
        <v>194</v>
      </c>
      <c r="Q608" s="48">
        <v>1</v>
      </c>
      <c r="R608" s="1">
        <f>INT(Q608*(100+L608+M608*2)*H608)</f>
        <v>145</v>
      </c>
      <c r="S608" s="1">
        <f>INT(L608*Q608*1*I608)</f>
        <v>20</v>
      </c>
      <c r="T608" s="1">
        <f>INT(L608*Q608*0.7*J608)</f>
        <v>14</v>
      </c>
      <c r="U608" s="1">
        <f>INT(M608*Q608*1.5)</f>
        <v>31</v>
      </c>
      <c r="V608" s="1">
        <f>INT(M608*Q608*1)</f>
        <v>21</v>
      </c>
      <c r="W608" s="1">
        <f>INT(N608*Q608*1.2)</f>
        <v>85</v>
      </c>
      <c r="X608" s="1">
        <f>INT(N608*Q608*0.8)</f>
        <v>56</v>
      </c>
      <c r="Y608" s="37">
        <f>VLOOKUP(D608,兵种!B:J,7,0)</f>
        <v>0</v>
      </c>
      <c r="Z608" s="37">
        <f>VLOOKUP(D608,兵种!B:J,8,0)</f>
        <v>0</v>
      </c>
      <c r="AA608" s="37">
        <f>VLOOKUP(D608,兵种!B:J,9,0)</f>
        <v>0.2</v>
      </c>
      <c r="AB608" s="1">
        <f>SUM(S608,U608,W608)</f>
        <v>136</v>
      </c>
    </row>
    <row r="609" spans="2:28">
      <c r="B609" s="27"/>
      <c r="C609" s="16">
        <v>122</v>
      </c>
      <c r="D609" s="27"/>
      <c r="E609" s="27"/>
      <c r="F609" s="2" t="s">
        <v>124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20</v>
      </c>
      <c r="M609" s="32">
        <v>32</v>
      </c>
      <c r="N609" s="32">
        <v>74</v>
      </c>
      <c r="O609" s="35">
        <v>71</v>
      </c>
      <c r="P609" s="1">
        <f>SUM(L609:O609)</f>
        <v>197</v>
      </c>
      <c r="Q609" s="48">
        <v>1</v>
      </c>
      <c r="R609" s="1">
        <f>INT(Q609*(100+L609+M609*2)*H609)</f>
        <v>128</v>
      </c>
      <c r="S609" s="1">
        <f>INT(L609*Q609*1*I609)</f>
        <v>14</v>
      </c>
      <c r="T609" s="1">
        <f>INT(L609*Q609*0.7*J609)</f>
        <v>9</v>
      </c>
      <c r="U609" s="1">
        <f>INT(M609*Q609*1.5)</f>
        <v>48</v>
      </c>
      <c r="V609" s="1">
        <f>INT(M609*Q609*1)</f>
        <v>32</v>
      </c>
      <c r="W609" s="1">
        <f>INT(N609*Q609*1.2)</f>
        <v>88</v>
      </c>
      <c r="X609" s="1">
        <f>INT(N609*Q609*0.8)</f>
        <v>59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>SUM(S609,U609,W609)</f>
        <v>150</v>
      </c>
    </row>
    <row r="610" spans="2:28">
      <c r="B610" s="27"/>
      <c r="C610" s="16">
        <v>56</v>
      </c>
      <c r="D610" s="27"/>
      <c r="E610" s="27"/>
      <c r="F610" s="2" t="s">
        <v>58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32">
        <v>20</v>
      </c>
      <c r="M610" s="32">
        <v>24</v>
      </c>
      <c r="N610" s="32">
        <v>71</v>
      </c>
      <c r="O610" s="35">
        <v>78</v>
      </c>
      <c r="P610" s="1">
        <f>SUM(L610:O610)</f>
        <v>193</v>
      </c>
      <c r="Q610" s="48">
        <v>1</v>
      </c>
      <c r="R610" s="1">
        <f>INT(Q610*(100+L610+M610*2)*H610)</f>
        <v>117</v>
      </c>
      <c r="S610" s="1">
        <f>INT(L610*Q610*1*I610)</f>
        <v>14</v>
      </c>
      <c r="T610" s="1">
        <f>INT(L610*Q610*0.7*J610)</f>
        <v>9</v>
      </c>
      <c r="U610" s="1">
        <f>INT(M610*Q610*1.5)</f>
        <v>36</v>
      </c>
      <c r="V610" s="1">
        <f>INT(M610*Q610*1)</f>
        <v>24</v>
      </c>
      <c r="W610" s="1">
        <f>INT(N610*Q610*1.2)</f>
        <v>85</v>
      </c>
      <c r="X610" s="1">
        <f>INT(N610*Q610*0.8)</f>
        <v>56</v>
      </c>
      <c r="Y610" s="37">
        <f>VLOOKUP(D610,兵种!B:J,7,0)</f>
        <v>0</v>
      </c>
      <c r="Z610" s="37">
        <f>VLOOKUP(D610,兵种!B:J,8,0)</f>
        <v>0</v>
      </c>
      <c r="AA610" s="37">
        <f>VLOOKUP(D610,兵种!B:J,9,0)</f>
        <v>0</v>
      </c>
      <c r="AB610" s="1">
        <f>SUM(S610,U610,W610)</f>
        <v>135</v>
      </c>
    </row>
    <row r="611" spans="2:28">
      <c r="B611" s="27"/>
      <c r="C611" s="16">
        <v>119</v>
      </c>
      <c r="D611" s="27"/>
      <c r="E611" s="27"/>
      <c r="F611" s="2" t="s">
        <v>121</v>
      </c>
      <c r="G611" s="4" t="str">
        <f>VLOOKUP(D611,兵种!B:F,2,0)</f>
        <v>老百姓</v>
      </c>
      <c r="H611" s="4">
        <f>VLOOKUP(D611,兵种!B:F,3,0)</f>
        <v>0.7</v>
      </c>
      <c r="I611" s="4">
        <f>VLOOKUP(D611,兵种!B:F,4,0)</f>
        <v>0.7</v>
      </c>
      <c r="J611" s="4">
        <f>VLOOKUP(D611,兵种!B:F,5,0)</f>
        <v>0.7</v>
      </c>
      <c r="K611" s="16" t="str">
        <f>VLOOKUP(E611,绝技!B:C,2,0)</f>
        <v>无</v>
      </c>
      <c r="L611" s="32">
        <v>20</v>
      </c>
      <c r="M611" s="32">
        <v>11</v>
      </c>
      <c r="N611" s="32">
        <v>78</v>
      </c>
      <c r="O611" s="35">
        <v>74</v>
      </c>
      <c r="P611" s="1">
        <f>SUM(L611:O611)</f>
        <v>183</v>
      </c>
      <c r="Q611" s="48">
        <v>1</v>
      </c>
      <c r="R611" s="1">
        <f>INT(Q611*(100+L611+M611*2)*H611)</f>
        <v>99</v>
      </c>
      <c r="S611" s="1">
        <f>INT(L611*Q611*1*I611)</f>
        <v>14</v>
      </c>
      <c r="T611" s="1">
        <f>INT(L611*Q611*0.7*J611)</f>
        <v>9</v>
      </c>
      <c r="U611" s="1">
        <f>INT(M611*Q611*1.5)</f>
        <v>16</v>
      </c>
      <c r="V611" s="1">
        <f>INT(M611*Q611*1)</f>
        <v>11</v>
      </c>
      <c r="W611" s="1">
        <f>INT(N611*Q611*1.2)</f>
        <v>93</v>
      </c>
      <c r="X611" s="1">
        <f>INT(N611*Q611*0.8)</f>
        <v>62</v>
      </c>
      <c r="Y611" s="37">
        <f>VLOOKUP(D611,兵种!B:J,7,0)</f>
        <v>0</v>
      </c>
      <c r="Z611" s="37">
        <f>VLOOKUP(D611,兵种!B:J,8,0)</f>
        <v>0</v>
      </c>
      <c r="AA611" s="37">
        <f>VLOOKUP(D611,兵种!B:J,9,0)</f>
        <v>0</v>
      </c>
      <c r="AB611" s="1">
        <f>SUM(S611,U611,W611)</f>
        <v>123</v>
      </c>
    </row>
    <row r="612" spans="2:28">
      <c r="B612" s="27"/>
      <c r="C612" s="16">
        <v>601</v>
      </c>
      <c r="D612" s="27"/>
      <c r="E612" s="27"/>
      <c r="F612" s="2" t="s">
        <v>600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20</v>
      </c>
      <c r="M612" s="32">
        <v>7</v>
      </c>
      <c r="N612" s="32">
        <v>71</v>
      </c>
      <c r="O612" s="35">
        <v>72</v>
      </c>
      <c r="P612" s="1">
        <f>SUM(L612:O612)</f>
        <v>170</v>
      </c>
      <c r="Q612" s="48">
        <v>1</v>
      </c>
      <c r="R612" s="1">
        <f>INT(Q612*(100+L612+M612*2)*H612)</f>
        <v>93</v>
      </c>
      <c r="S612" s="1">
        <f>INT(L612*Q612*1*I612)</f>
        <v>14</v>
      </c>
      <c r="T612" s="1">
        <f>INT(L612*Q612*0.7*J612)</f>
        <v>9</v>
      </c>
      <c r="U612" s="1">
        <f>INT(M612*Q612*1.5)</f>
        <v>10</v>
      </c>
      <c r="V612" s="1">
        <f>INT(M612*Q612*1)</f>
        <v>7</v>
      </c>
      <c r="W612" s="1">
        <f>INT(N612*Q612*1.2)</f>
        <v>85</v>
      </c>
      <c r="X612" s="1">
        <f>INT(N612*Q612*0.8)</f>
        <v>56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</v>
      </c>
      <c r="AB612" s="1">
        <f>SUM(S612,U612,W612)</f>
        <v>109</v>
      </c>
    </row>
    <row r="613" spans="2:28">
      <c r="B613" s="27"/>
      <c r="C613" s="16">
        <v>87</v>
      </c>
      <c r="D613" s="27"/>
      <c r="E613" s="27"/>
      <c r="F613" s="2" t="s">
        <v>89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20</v>
      </c>
      <c r="M613" s="32">
        <v>7</v>
      </c>
      <c r="N613" s="32">
        <v>4</v>
      </c>
      <c r="O613" s="35">
        <v>21</v>
      </c>
      <c r="P613" s="1">
        <f>SUM(L613:O613)</f>
        <v>52</v>
      </c>
      <c r="Q613" s="48">
        <v>1</v>
      </c>
      <c r="R613" s="1">
        <f>INT(Q613*(100+L613+M613*2)*H613)</f>
        <v>93</v>
      </c>
      <c r="S613" s="1">
        <f>INT(L613*Q613*1*I613)</f>
        <v>14</v>
      </c>
      <c r="T613" s="1">
        <f>INT(L613*Q613*0.7*J613)</f>
        <v>9</v>
      </c>
      <c r="U613" s="1">
        <f>INT(M613*Q613*1.5)</f>
        <v>10</v>
      </c>
      <c r="V613" s="1">
        <f>INT(M613*Q613*1)</f>
        <v>7</v>
      </c>
      <c r="W613" s="1">
        <f>INT(N613*Q613*1.2)</f>
        <v>4</v>
      </c>
      <c r="X613" s="1">
        <f>INT(N613*Q613*0.8)</f>
        <v>3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>SUM(S613,U613,W613)</f>
        <v>28</v>
      </c>
    </row>
    <row r="614" spans="2:28">
      <c r="B614" s="27"/>
      <c r="C614" s="16">
        <v>492</v>
      </c>
      <c r="D614" s="27">
        <v>6</v>
      </c>
      <c r="E614" s="27"/>
      <c r="F614" s="2" t="s">
        <v>492</v>
      </c>
      <c r="G614" s="4" t="str">
        <f>VLOOKUP(D614,兵种!B:F,2,0)</f>
        <v>谋略家</v>
      </c>
      <c r="H614" s="4">
        <f>VLOOKUP(D614,兵种!B:F,3,0)</f>
        <v>0.8</v>
      </c>
      <c r="I614" s="4">
        <f>VLOOKUP(D614,兵种!B:F,4,0)</f>
        <v>0.8</v>
      </c>
      <c r="J614" s="4">
        <f>VLOOKUP(D614,兵种!B:F,5,0)</f>
        <v>0.9</v>
      </c>
      <c r="K614" s="16" t="str">
        <f>VLOOKUP(E614,绝技!B:C,2,0)</f>
        <v>无</v>
      </c>
      <c r="L614" s="32">
        <v>19</v>
      </c>
      <c r="M614" s="32">
        <v>25</v>
      </c>
      <c r="N614" s="32">
        <v>80</v>
      </c>
      <c r="O614" s="35">
        <v>82</v>
      </c>
      <c r="P614" s="1">
        <f>SUM(L614:O614)</f>
        <v>206</v>
      </c>
      <c r="Q614" s="48">
        <v>1</v>
      </c>
      <c r="R614" s="1">
        <f>INT(Q614*(100+L614+M614*2)*H614)</f>
        <v>135</v>
      </c>
      <c r="S614" s="1">
        <f>INT(L614*Q614*1*I614)</f>
        <v>15</v>
      </c>
      <c r="T614" s="1">
        <f>INT(L614*Q614*0.7*J614)</f>
        <v>11</v>
      </c>
      <c r="U614" s="1">
        <f>INT(M614*Q614*1.5)</f>
        <v>37</v>
      </c>
      <c r="V614" s="1">
        <f>INT(M614*Q614*1)</f>
        <v>25</v>
      </c>
      <c r="W614" s="1">
        <f>INT(N614*Q614*1.2)</f>
        <v>96</v>
      </c>
      <c r="X614" s="1">
        <f>INT(N614*Q614*0.8)</f>
        <v>64</v>
      </c>
      <c r="Y614" s="37">
        <f>VLOOKUP(D614,兵种!B:J,7,0)</f>
        <v>0.2</v>
      </c>
      <c r="Z614" s="37">
        <f>VLOOKUP(D614,兵种!B:J,8,0)</f>
        <v>0</v>
      </c>
      <c r="AA614" s="37">
        <f>VLOOKUP(D614,兵种!B:J,9,0)</f>
        <v>0</v>
      </c>
      <c r="AB614" s="1">
        <f>SUM(S614,U614,W614)</f>
        <v>148</v>
      </c>
    </row>
    <row r="615" spans="2:28">
      <c r="B615" s="27"/>
      <c r="C615" s="16">
        <v>258</v>
      </c>
      <c r="D615" s="27"/>
      <c r="E615" s="27"/>
      <c r="F615" s="2" t="s">
        <v>260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19</v>
      </c>
      <c r="M615" s="32">
        <v>25</v>
      </c>
      <c r="N615" s="32">
        <v>77</v>
      </c>
      <c r="O615" s="35">
        <v>78</v>
      </c>
      <c r="P615" s="1">
        <f>SUM(L615:O615)</f>
        <v>199</v>
      </c>
      <c r="Q615" s="48">
        <v>1</v>
      </c>
      <c r="R615" s="1">
        <f>INT(Q615*(100+L615+M615*2)*H615)</f>
        <v>118</v>
      </c>
      <c r="S615" s="1">
        <f>INT(L615*Q615*1*I615)</f>
        <v>13</v>
      </c>
      <c r="T615" s="1">
        <f>INT(L615*Q615*0.7*J615)</f>
        <v>9</v>
      </c>
      <c r="U615" s="1">
        <f>INT(M615*Q615*1.5)</f>
        <v>37</v>
      </c>
      <c r="V615" s="1">
        <f>INT(M615*Q615*1)</f>
        <v>25</v>
      </c>
      <c r="W615" s="1">
        <f>INT(N615*Q615*1.2)</f>
        <v>92</v>
      </c>
      <c r="X615" s="1">
        <f>INT(N615*Q615*0.8)</f>
        <v>61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>SUM(S615,U615,W615)</f>
        <v>142</v>
      </c>
    </row>
    <row r="616" spans="2:28">
      <c r="B616" s="27"/>
      <c r="C616" s="16">
        <v>518</v>
      </c>
      <c r="D616" s="27"/>
      <c r="E616" s="27"/>
      <c r="F616" s="2" t="s">
        <v>517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19</v>
      </c>
      <c r="M616" s="32">
        <v>12</v>
      </c>
      <c r="N616" s="32">
        <v>7</v>
      </c>
      <c r="O616" s="35">
        <v>35</v>
      </c>
      <c r="P616" s="1">
        <f>SUM(L616:O616)</f>
        <v>73</v>
      </c>
      <c r="Q616" s="48">
        <v>1</v>
      </c>
      <c r="R616" s="1">
        <f>INT(Q616*(100+L616+M616*2)*H616)</f>
        <v>100</v>
      </c>
      <c r="S616" s="1">
        <f>INT(L616*Q616*1*I616)</f>
        <v>13</v>
      </c>
      <c r="T616" s="1">
        <f>INT(L616*Q616*0.7*J616)</f>
        <v>9</v>
      </c>
      <c r="U616" s="1">
        <f>INT(M616*Q616*1.5)</f>
        <v>18</v>
      </c>
      <c r="V616" s="1">
        <f>INT(M616*Q616*1)</f>
        <v>12</v>
      </c>
      <c r="W616" s="1">
        <f>INT(N616*Q616*1.2)</f>
        <v>8</v>
      </c>
      <c r="X616" s="1">
        <f>INT(N616*Q616*0.8)</f>
        <v>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>SUM(S616,U616,W616)</f>
        <v>39</v>
      </c>
    </row>
    <row r="617" spans="2:28">
      <c r="B617" s="27"/>
      <c r="C617" s="16">
        <v>88</v>
      </c>
      <c r="D617" s="27"/>
      <c r="E617" s="27"/>
      <c r="F617" s="2" t="s">
        <v>90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19</v>
      </c>
      <c r="M617" s="32">
        <v>10</v>
      </c>
      <c r="N617" s="32">
        <v>73</v>
      </c>
      <c r="O617" s="35">
        <v>71</v>
      </c>
      <c r="P617" s="1">
        <f>SUM(L617:O617)</f>
        <v>173</v>
      </c>
      <c r="Q617" s="48">
        <v>1</v>
      </c>
      <c r="R617" s="1">
        <f>INT(Q617*(100+L617+M617*2)*H617)</f>
        <v>97</v>
      </c>
      <c r="S617" s="1">
        <f>INT(L617*Q617*1*I617)</f>
        <v>13</v>
      </c>
      <c r="T617" s="1">
        <f>INT(L617*Q617*0.7*J617)</f>
        <v>9</v>
      </c>
      <c r="U617" s="1">
        <f>INT(M617*Q617*1.5)</f>
        <v>15</v>
      </c>
      <c r="V617" s="1">
        <f>INT(M617*Q617*1)</f>
        <v>10</v>
      </c>
      <c r="W617" s="1">
        <f>INT(N617*Q617*1.2)</f>
        <v>87</v>
      </c>
      <c r="X617" s="1">
        <f>INT(N617*Q617*0.8)</f>
        <v>58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>SUM(S617,U617,W617)</f>
        <v>115</v>
      </c>
    </row>
    <row r="618" spans="2:28">
      <c r="B618" s="27"/>
      <c r="C618" s="16">
        <v>214</v>
      </c>
      <c r="D618" s="27">
        <v>5</v>
      </c>
      <c r="E618" s="27"/>
      <c r="F618" s="2" t="s">
        <v>216</v>
      </c>
      <c r="G618" s="4" t="str">
        <f>VLOOKUP(D618,兵种!B:F,2,0)</f>
        <v>霹雳车</v>
      </c>
      <c r="H618" s="4">
        <f>VLOOKUP(D618,兵种!B:F,3,0)</f>
        <v>0.9</v>
      </c>
      <c r="I618" s="4">
        <f>VLOOKUP(D618,兵种!B:F,4,0)</f>
        <v>1</v>
      </c>
      <c r="J618" s="4">
        <f>VLOOKUP(D618,兵种!B:F,5,0)</f>
        <v>0.8</v>
      </c>
      <c r="K618" s="16" t="str">
        <f>VLOOKUP(E618,绝技!B:C,2,0)</f>
        <v>无</v>
      </c>
      <c r="L618" s="32">
        <v>18</v>
      </c>
      <c r="M618" s="32">
        <v>55</v>
      </c>
      <c r="N618" s="32">
        <v>70</v>
      </c>
      <c r="O618" s="35">
        <v>83</v>
      </c>
      <c r="P618" s="1">
        <f>SUM(L618:O618)</f>
        <v>226</v>
      </c>
      <c r="Q618" s="48">
        <v>1</v>
      </c>
      <c r="R618" s="1">
        <f>INT(Q618*(100+L618+M618*2)*H618)</f>
        <v>205</v>
      </c>
      <c r="S618" s="1">
        <f>INT(L618*Q618*1*I618)</f>
        <v>18</v>
      </c>
      <c r="T618" s="1">
        <f>INT(L618*Q618*0.7*J618)</f>
        <v>10</v>
      </c>
      <c r="U618" s="1">
        <f>INT(M618*Q618*1.5)</f>
        <v>82</v>
      </c>
      <c r="V618" s="1">
        <f>INT(M618*Q618*1)</f>
        <v>55</v>
      </c>
      <c r="W618" s="1">
        <f>INT(N618*Q618*1.2)</f>
        <v>84</v>
      </c>
      <c r="X618" s="1">
        <f>INT(N618*Q618*0.8)</f>
        <v>56</v>
      </c>
      <c r="Y618" s="37">
        <f>VLOOKUP(D618,兵种!B:J,7,0)</f>
        <v>0.15</v>
      </c>
      <c r="Z618" s="37">
        <f>VLOOKUP(D618,兵种!B:J,8,0)</f>
        <v>0</v>
      </c>
      <c r="AA618" s="37">
        <f>VLOOKUP(D618,兵种!B:J,9,0)</f>
        <v>0.05</v>
      </c>
      <c r="AB618" s="1">
        <f>SUM(S618,U618,W618)</f>
        <v>184</v>
      </c>
    </row>
    <row r="619" spans="2:28">
      <c r="B619" s="27"/>
      <c r="C619" s="16">
        <v>59</v>
      </c>
      <c r="D619" s="27">
        <v>4</v>
      </c>
      <c r="E619" s="27"/>
      <c r="F619" s="2" t="s">
        <v>61</v>
      </c>
      <c r="G619" s="4" t="str">
        <f>VLOOKUP(D619,兵种!B:F,2,0)</f>
        <v>弓弩手</v>
      </c>
      <c r="H619" s="4">
        <f>VLOOKUP(D619,兵种!B:F,3,0)</f>
        <v>0.9</v>
      </c>
      <c r="I619" s="4">
        <f>VLOOKUP(D619,兵种!B:F,4,0)</f>
        <v>1</v>
      </c>
      <c r="J619" s="4">
        <f>VLOOKUP(D619,兵种!B:F,5,0)</f>
        <v>1</v>
      </c>
      <c r="K619" s="16" t="str">
        <f>VLOOKUP(E619,绝技!B:C,2,0)</f>
        <v>无</v>
      </c>
      <c r="L619" s="32">
        <v>18</v>
      </c>
      <c r="M619" s="32">
        <v>33</v>
      </c>
      <c r="N619" s="32">
        <v>82</v>
      </c>
      <c r="O619" s="35">
        <v>83</v>
      </c>
      <c r="P619" s="1">
        <f>SUM(L619:O619)</f>
        <v>216</v>
      </c>
      <c r="Q619" s="48">
        <v>1</v>
      </c>
      <c r="R619" s="1">
        <f>INT(Q619*(100+L619+M619*2)*H619)</f>
        <v>165</v>
      </c>
      <c r="S619" s="1">
        <f>INT(L619*Q619*1*I619)</f>
        <v>18</v>
      </c>
      <c r="T619" s="1">
        <f>INT(L619*Q619*0.7*J619)</f>
        <v>12</v>
      </c>
      <c r="U619" s="1">
        <f>INT(M619*Q619*1.5)</f>
        <v>49</v>
      </c>
      <c r="V619" s="1">
        <f>INT(M619*Q619*1)</f>
        <v>33</v>
      </c>
      <c r="W619" s="1">
        <f>INT(N619*Q619*1.2)</f>
        <v>98</v>
      </c>
      <c r="X619" s="1">
        <f>INT(N619*Q619*0.8)</f>
        <v>65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0.2</v>
      </c>
      <c r="AB619" s="1">
        <f>SUM(S619,U619,W619)</f>
        <v>165</v>
      </c>
    </row>
    <row r="620" spans="2:28">
      <c r="B620" s="27"/>
      <c r="C620" s="16">
        <v>332</v>
      </c>
      <c r="D620" s="27"/>
      <c r="E620" s="27"/>
      <c r="F620" s="2" t="s">
        <v>334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18</v>
      </c>
      <c r="M620" s="32">
        <v>34</v>
      </c>
      <c r="N620" s="32">
        <v>11</v>
      </c>
      <c r="O620" s="35">
        <v>13</v>
      </c>
      <c r="P620" s="1">
        <f>SUM(L620:O620)</f>
        <v>76</v>
      </c>
      <c r="Q620" s="48">
        <v>1</v>
      </c>
      <c r="R620" s="1">
        <f>INT(Q620*(100+L620+M620*2)*H620)</f>
        <v>130</v>
      </c>
      <c r="S620" s="1">
        <f>INT(L620*Q620*1*I620)</f>
        <v>12</v>
      </c>
      <c r="T620" s="1">
        <f>INT(L620*Q620*0.7*J620)</f>
        <v>8</v>
      </c>
      <c r="U620" s="1">
        <f>INT(M620*Q620*1.5)</f>
        <v>51</v>
      </c>
      <c r="V620" s="1">
        <f>INT(M620*Q620*1)</f>
        <v>34</v>
      </c>
      <c r="W620" s="1">
        <f>INT(N620*Q620*1.2)</f>
        <v>13</v>
      </c>
      <c r="X620" s="1">
        <f>INT(N620*Q620*0.8)</f>
        <v>8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>SUM(S620,U620,W620)</f>
        <v>76</v>
      </c>
    </row>
    <row r="621" spans="2:28">
      <c r="B621" s="27"/>
      <c r="C621" s="16">
        <v>339</v>
      </c>
      <c r="D621" s="27">
        <v>6</v>
      </c>
      <c r="E621" s="27"/>
      <c r="F621" s="2" t="s">
        <v>341</v>
      </c>
      <c r="G621" s="4" t="str">
        <f>VLOOKUP(D621,兵种!B:F,2,0)</f>
        <v>谋略家</v>
      </c>
      <c r="H621" s="4">
        <f>VLOOKUP(D621,兵种!B:F,3,0)</f>
        <v>0.8</v>
      </c>
      <c r="I621" s="4">
        <f>VLOOKUP(D621,兵种!B:F,4,0)</f>
        <v>0.8</v>
      </c>
      <c r="J621" s="4">
        <f>VLOOKUP(D621,兵种!B:F,5,0)</f>
        <v>0.9</v>
      </c>
      <c r="K621" s="16" t="str">
        <f>VLOOKUP(E621,绝技!B:C,2,0)</f>
        <v>无</v>
      </c>
      <c r="L621" s="32">
        <v>18</v>
      </c>
      <c r="M621" s="32">
        <v>22</v>
      </c>
      <c r="N621" s="32">
        <v>81</v>
      </c>
      <c r="O621" s="35">
        <v>70</v>
      </c>
      <c r="P621" s="1">
        <f>SUM(L621:O621)</f>
        <v>191</v>
      </c>
      <c r="Q621" s="48">
        <v>1</v>
      </c>
      <c r="R621" s="1">
        <f>INT(Q621*(100+L621+M621*2)*H621)</f>
        <v>129</v>
      </c>
      <c r="S621" s="1">
        <f>INT(L621*Q621*1*I621)</f>
        <v>14</v>
      </c>
      <c r="T621" s="1">
        <f>INT(L621*Q621*0.7*J621)</f>
        <v>11</v>
      </c>
      <c r="U621" s="1">
        <f>INT(M621*Q621*1.5)</f>
        <v>33</v>
      </c>
      <c r="V621" s="1">
        <f>INT(M621*Q621*1)</f>
        <v>22</v>
      </c>
      <c r="W621" s="1">
        <f>INT(N621*Q621*1.2)</f>
        <v>97</v>
      </c>
      <c r="X621" s="1">
        <f>INT(N621*Q621*0.8)</f>
        <v>64</v>
      </c>
      <c r="Y621" s="37">
        <f>VLOOKUP(D621,兵种!B:J,7,0)</f>
        <v>0.2</v>
      </c>
      <c r="Z621" s="37">
        <f>VLOOKUP(D621,兵种!B:J,8,0)</f>
        <v>0</v>
      </c>
      <c r="AA621" s="37">
        <f>VLOOKUP(D621,兵种!B:J,9,0)</f>
        <v>0</v>
      </c>
      <c r="AB621" s="1">
        <f>SUM(S621,U621,W621)</f>
        <v>144</v>
      </c>
    </row>
    <row r="622" spans="2:28">
      <c r="B622" s="27"/>
      <c r="C622" s="16">
        <v>578</v>
      </c>
      <c r="D622" s="27"/>
      <c r="E622" s="27"/>
      <c r="F622" s="2" t="s">
        <v>577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18</v>
      </c>
      <c r="M622" s="32">
        <v>15</v>
      </c>
      <c r="N622" s="32">
        <v>76</v>
      </c>
      <c r="O622" s="35">
        <v>60</v>
      </c>
      <c r="P622" s="1">
        <f>SUM(L622:O622)</f>
        <v>169</v>
      </c>
      <c r="Q622" s="48">
        <v>1</v>
      </c>
      <c r="R622" s="1">
        <f>INT(Q622*(100+L622+M622*2)*H622)</f>
        <v>103</v>
      </c>
      <c r="S622" s="1">
        <f>INT(L622*Q622*1*I622)</f>
        <v>12</v>
      </c>
      <c r="T622" s="1">
        <f>INT(L622*Q622*0.7*J622)</f>
        <v>8</v>
      </c>
      <c r="U622" s="1">
        <f>INT(M622*Q622*1.5)</f>
        <v>22</v>
      </c>
      <c r="V622" s="1">
        <f>INT(M622*Q622*1)</f>
        <v>15</v>
      </c>
      <c r="W622" s="1">
        <f>INT(N622*Q622*1.2)</f>
        <v>91</v>
      </c>
      <c r="X622" s="1">
        <f>INT(N622*Q622*0.8)</f>
        <v>60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>SUM(S622,U622,W622)</f>
        <v>125</v>
      </c>
    </row>
    <row r="623" spans="2:28">
      <c r="B623" s="27"/>
      <c r="C623" s="16">
        <v>147</v>
      </c>
      <c r="D623" s="27"/>
      <c r="E623" s="27"/>
      <c r="F623" s="2" t="s">
        <v>149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17</v>
      </c>
      <c r="M623" s="32">
        <v>38</v>
      </c>
      <c r="N623" s="32">
        <v>64</v>
      </c>
      <c r="O623" s="35">
        <v>68</v>
      </c>
      <c r="P623" s="1">
        <f>SUM(L623:O623)</f>
        <v>187</v>
      </c>
      <c r="Q623" s="48">
        <v>1</v>
      </c>
      <c r="R623" s="1">
        <f>INT(Q623*(100+L623+M623*2)*H623)</f>
        <v>135</v>
      </c>
      <c r="S623" s="1">
        <f>INT(L623*Q623*1*I623)</f>
        <v>11</v>
      </c>
      <c r="T623" s="1">
        <f>INT(L623*Q623*0.7*J623)</f>
        <v>8</v>
      </c>
      <c r="U623" s="1">
        <f>INT(M623*Q623*1.5)</f>
        <v>57</v>
      </c>
      <c r="V623" s="1">
        <f>INT(M623*Q623*1)</f>
        <v>38</v>
      </c>
      <c r="W623" s="1">
        <f>INT(N623*Q623*1.2)</f>
        <v>76</v>
      </c>
      <c r="X623" s="1">
        <f>INT(N623*Q623*0.8)</f>
        <v>51</v>
      </c>
      <c r="Y623" s="37">
        <f>VLOOKUP(D623,兵种!B:J,7,0)</f>
        <v>0</v>
      </c>
      <c r="Z623" s="37">
        <f>VLOOKUP(D623,兵种!B:J,8,0)</f>
        <v>0</v>
      </c>
      <c r="AA623" s="37">
        <f>VLOOKUP(D623,兵种!B:J,9,0)</f>
        <v>0</v>
      </c>
      <c r="AB623" s="1">
        <f>SUM(S623,U623,W623)</f>
        <v>144</v>
      </c>
    </row>
    <row r="624" spans="2:28">
      <c r="B624" s="27"/>
      <c r="C624" s="16">
        <v>318</v>
      </c>
      <c r="D624" s="27"/>
      <c r="E624" s="27"/>
      <c r="F624" s="2" t="s">
        <v>320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17</v>
      </c>
      <c r="M624" s="32">
        <v>15</v>
      </c>
      <c r="N624" s="32">
        <v>68</v>
      </c>
      <c r="O624" s="35">
        <v>72</v>
      </c>
      <c r="P624" s="1">
        <f>SUM(L624:O624)</f>
        <v>172</v>
      </c>
      <c r="Q624" s="48">
        <v>1</v>
      </c>
      <c r="R624" s="1">
        <f>INT(Q624*(100+L624+M624*2)*H624)</f>
        <v>102</v>
      </c>
      <c r="S624" s="1">
        <f>INT(L624*Q624*1*I624)</f>
        <v>11</v>
      </c>
      <c r="T624" s="1">
        <f>INT(L624*Q624*0.7*J624)</f>
        <v>8</v>
      </c>
      <c r="U624" s="1">
        <f>INT(M624*Q624*1.5)</f>
        <v>22</v>
      </c>
      <c r="V624" s="1">
        <f>INT(M624*Q624*1)</f>
        <v>15</v>
      </c>
      <c r="W624" s="1">
        <f>INT(N624*Q624*1.2)</f>
        <v>81</v>
      </c>
      <c r="X624" s="1">
        <f>INT(N624*Q624*0.8)</f>
        <v>54</v>
      </c>
      <c r="Y624" s="37">
        <f>VLOOKUP(D624,兵种!B:J,7,0)</f>
        <v>0</v>
      </c>
      <c r="Z624" s="37">
        <f>VLOOKUP(D624,兵种!B:J,8,0)</f>
        <v>0</v>
      </c>
      <c r="AA624" s="37">
        <f>VLOOKUP(D624,兵种!B:J,9,0)</f>
        <v>0</v>
      </c>
      <c r="AB624" s="1">
        <f>SUM(S624,U624,W624)</f>
        <v>114</v>
      </c>
    </row>
    <row r="625" spans="2:28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>SUM(L625:O625)</f>
        <v>111</v>
      </c>
      <c r="Q625" s="48">
        <v>1</v>
      </c>
      <c r="R625" s="1">
        <f>INT(Q625*(100+L625+M625*2)*H625)</f>
        <v>101</v>
      </c>
      <c r="S625" s="1">
        <f>INT(L625*Q625*1*I625)</f>
        <v>11</v>
      </c>
      <c r="T625" s="1">
        <f>INT(L625*Q625*0.7*J625)</f>
        <v>8</v>
      </c>
      <c r="U625" s="1">
        <f>INT(M625*Q625*1.5)</f>
        <v>21</v>
      </c>
      <c r="V625" s="1">
        <f>INT(M625*Q625*1)</f>
        <v>14</v>
      </c>
      <c r="W625" s="1">
        <f>INT(N625*Q625*1.2)</f>
        <v>46</v>
      </c>
      <c r="X625" s="1">
        <f>INT(N625*Q625*0.8)</f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>SUM(S625,U625,W625)</f>
        <v>78</v>
      </c>
    </row>
    <row r="626" spans="2:28">
      <c r="B626" s="27"/>
      <c r="C626" s="16">
        <v>495</v>
      </c>
      <c r="D626" s="27"/>
      <c r="E626" s="27"/>
      <c r="F626" s="2" t="s">
        <v>495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17</v>
      </c>
      <c r="M626" s="32">
        <v>13</v>
      </c>
      <c r="N626" s="32">
        <v>56</v>
      </c>
      <c r="O626" s="35">
        <v>71</v>
      </c>
      <c r="P626" s="1">
        <f>SUM(L626:O626)</f>
        <v>157</v>
      </c>
      <c r="Q626" s="48">
        <v>1</v>
      </c>
      <c r="R626" s="1">
        <f>INT(Q626*(100+L626+M626*2)*H626)</f>
        <v>100</v>
      </c>
      <c r="S626" s="1">
        <f>INT(L626*Q626*1*I626)</f>
        <v>11</v>
      </c>
      <c r="T626" s="1">
        <f>INT(L626*Q626*0.7*J626)</f>
        <v>8</v>
      </c>
      <c r="U626" s="1">
        <f>INT(M626*Q626*1.5)</f>
        <v>19</v>
      </c>
      <c r="V626" s="1">
        <f>INT(M626*Q626*1)</f>
        <v>13</v>
      </c>
      <c r="W626" s="1">
        <f>INT(N626*Q626*1.2)</f>
        <v>67</v>
      </c>
      <c r="X626" s="1">
        <f>INT(N626*Q626*0.8)</f>
        <v>44</v>
      </c>
      <c r="Y626" s="37">
        <f>VLOOKUP(D626,兵种!B:J,7,0)</f>
        <v>0</v>
      </c>
      <c r="Z626" s="37">
        <f>VLOOKUP(D626,兵种!B:J,8,0)</f>
        <v>0</v>
      </c>
      <c r="AA626" s="37">
        <f>VLOOKUP(D626,兵种!B:J,9,0)</f>
        <v>0</v>
      </c>
      <c r="AB626" s="1">
        <f>SUM(S626,U626,W626)</f>
        <v>97</v>
      </c>
    </row>
    <row r="627" spans="2:28">
      <c r="B627" s="27"/>
      <c r="C627" s="16">
        <v>387</v>
      </c>
      <c r="D627" s="27"/>
      <c r="E627" s="27"/>
      <c r="F627" s="2" t="s">
        <v>388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11</v>
      </c>
      <c r="N627" s="32">
        <v>72</v>
      </c>
      <c r="O627" s="35">
        <v>78</v>
      </c>
      <c r="P627" s="1">
        <f>SUM(L627:O627)</f>
        <v>178</v>
      </c>
      <c r="Q627" s="48">
        <v>1</v>
      </c>
      <c r="R627" s="1">
        <f>INT(Q627*(100+L627+M627*2)*H627)</f>
        <v>97</v>
      </c>
      <c r="S627" s="1">
        <f>INT(L627*Q627*1*I627)</f>
        <v>11</v>
      </c>
      <c r="T627" s="1">
        <f>INT(L627*Q627*0.7*J627)</f>
        <v>8</v>
      </c>
      <c r="U627" s="1">
        <f>INT(M627*Q627*1.5)</f>
        <v>16</v>
      </c>
      <c r="V627" s="1">
        <f>INT(M627*Q627*1)</f>
        <v>11</v>
      </c>
      <c r="W627" s="1">
        <f>INT(N627*Q627*1.2)</f>
        <v>86</v>
      </c>
      <c r="X627" s="1">
        <f>INT(N627*Q627*0.8)</f>
        <v>57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>SUM(S627,U627,W627)</f>
        <v>113</v>
      </c>
    </row>
    <row r="628" spans="2:28">
      <c r="B628" s="27"/>
      <c r="C628" s="16">
        <v>400</v>
      </c>
      <c r="D628" s="27"/>
      <c r="E628" s="27"/>
      <c r="F628" s="2" t="s">
        <v>401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17</v>
      </c>
      <c r="M628" s="32">
        <v>10</v>
      </c>
      <c r="N628" s="32">
        <v>71</v>
      </c>
      <c r="O628" s="35">
        <v>78</v>
      </c>
      <c r="P628" s="1">
        <f>SUM(L628:O628)</f>
        <v>176</v>
      </c>
      <c r="Q628" s="48">
        <v>1</v>
      </c>
      <c r="R628" s="1">
        <f>INT(Q628*(100+L628+M628*2)*H628)</f>
        <v>95</v>
      </c>
      <c r="S628" s="1">
        <f>INT(L628*Q628*1*I628)</f>
        <v>11</v>
      </c>
      <c r="T628" s="1">
        <f>INT(L628*Q628*0.7*J628)</f>
        <v>8</v>
      </c>
      <c r="U628" s="1">
        <f>INT(M628*Q628*1.5)</f>
        <v>15</v>
      </c>
      <c r="V628" s="1">
        <f>INT(M628*Q628*1)</f>
        <v>10</v>
      </c>
      <c r="W628" s="1">
        <f>INT(N628*Q628*1.2)</f>
        <v>85</v>
      </c>
      <c r="X628" s="1">
        <f>INT(N628*Q628*0.8)</f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>SUM(S628,U628,W628)</f>
        <v>111</v>
      </c>
    </row>
    <row r="629" spans="2:28">
      <c r="B629" s="27"/>
      <c r="C629" s="16">
        <v>1</v>
      </c>
      <c r="D629" s="27">
        <v>1</v>
      </c>
      <c r="E629" s="27"/>
      <c r="F629" s="2" t="s">
        <v>3</v>
      </c>
      <c r="G629" s="4" t="str">
        <f>VLOOKUP(D629,兵种!B:F,2,0)</f>
        <v>近卫军</v>
      </c>
      <c r="H629" s="4">
        <f>VLOOKUP(D629,兵种!B:F,3,0)</f>
        <v>1.1000000000000001</v>
      </c>
      <c r="I629" s="4">
        <f>VLOOKUP(D629,兵种!B:F,4,0)</f>
        <v>0.9</v>
      </c>
      <c r="J629" s="4">
        <f>VLOOKUP(D629,兵种!B:F,5,0)</f>
        <v>1.1000000000000001</v>
      </c>
      <c r="K629" s="16" t="str">
        <f>VLOOKUP(E629,绝技!B:C,2,0)</f>
        <v>无</v>
      </c>
      <c r="L629" s="32">
        <v>16</v>
      </c>
      <c r="M629" s="32">
        <v>19</v>
      </c>
      <c r="N629" s="32">
        <v>65</v>
      </c>
      <c r="O629" s="35">
        <v>73</v>
      </c>
      <c r="P629" s="1">
        <f>SUM(L629:O629)</f>
        <v>173</v>
      </c>
      <c r="Q629" s="48">
        <v>1</v>
      </c>
      <c r="R629" s="1">
        <f>INT(Q629*(100+L629+M629*2)*H629)</f>
        <v>169</v>
      </c>
      <c r="S629" s="1">
        <f>INT(L629*Q629*1*I629)</f>
        <v>14</v>
      </c>
      <c r="T629" s="1">
        <f>INT(L629*Q629*0.7*J629)</f>
        <v>12</v>
      </c>
      <c r="U629" s="1">
        <f>INT(M629*Q629*1.5)</f>
        <v>28</v>
      </c>
      <c r="V629" s="1">
        <f>INT(M629*Q629*1)</f>
        <v>19</v>
      </c>
      <c r="W629" s="1">
        <f>INT(N629*Q629*1.2)</f>
        <v>78</v>
      </c>
      <c r="X629" s="1">
        <f>INT(N629*Q629*0.8)</f>
        <v>52</v>
      </c>
      <c r="Y629" s="37">
        <f>VLOOKUP(D629,兵种!B:J,7,0)</f>
        <v>0</v>
      </c>
      <c r="Z629" s="37">
        <f>VLOOKUP(D629,兵种!B:J,8,0)</f>
        <v>0.2</v>
      </c>
      <c r="AA629" s="37">
        <f>VLOOKUP(D629,兵种!B:J,9,0)</f>
        <v>0</v>
      </c>
      <c r="AB629" s="1">
        <f>SUM(S629,U629,W629)</f>
        <v>120</v>
      </c>
    </row>
    <row r="630" spans="2:28">
      <c r="B630" s="27"/>
      <c r="C630" s="16">
        <v>202</v>
      </c>
      <c r="D630" s="27"/>
      <c r="E630" s="27"/>
      <c r="F630" s="2" t="s">
        <v>204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16</v>
      </c>
      <c r="M630" s="32">
        <v>29</v>
      </c>
      <c r="N630" s="32">
        <v>68</v>
      </c>
      <c r="O630" s="35">
        <v>57</v>
      </c>
      <c r="P630" s="1">
        <f>SUM(L630:O630)</f>
        <v>170</v>
      </c>
      <c r="Q630" s="48">
        <v>1</v>
      </c>
      <c r="R630" s="1">
        <f>INT(Q630*(100+L630+M630*2)*H630)</f>
        <v>121</v>
      </c>
      <c r="S630" s="1">
        <f>INT(L630*Q630*1*I630)</f>
        <v>11</v>
      </c>
      <c r="T630" s="1">
        <f>INT(L630*Q630*0.7*J630)</f>
        <v>7</v>
      </c>
      <c r="U630" s="1">
        <f>INT(M630*Q630*1.5)</f>
        <v>43</v>
      </c>
      <c r="V630" s="1">
        <f>INT(M630*Q630*1)</f>
        <v>29</v>
      </c>
      <c r="W630" s="1">
        <f>INT(N630*Q630*1.2)</f>
        <v>81</v>
      </c>
      <c r="X630" s="1">
        <f>INT(N630*Q630*0.8)</f>
        <v>54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>SUM(S630,U630,W630)</f>
        <v>135</v>
      </c>
    </row>
    <row r="631" spans="2:28">
      <c r="B631" s="27"/>
      <c r="C631" s="16">
        <v>705</v>
      </c>
      <c r="D631" s="27">
        <v>6</v>
      </c>
      <c r="E631" s="27"/>
      <c r="F631" s="2" t="s">
        <v>675</v>
      </c>
      <c r="G631" s="4" t="str">
        <f>VLOOKUP(D631,兵种!B:F,2,0)</f>
        <v>谋略家</v>
      </c>
      <c r="H631" s="4">
        <f>VLOOKUP(D631,兵种!B:F,3,0)</f>
        <v>0.8</v>
      </c>
      <c r="I631" s="4">
        <f>VLOOKUP(D631,兵种!B:F,4,0)</f>
        <v>0.8</v>
      </c>
      <c r="J631" s="4">
        <f>VLOOKUP(D631,兵种!B:F,5,0)</f>
        <v>0.9</v>
      </c>
      <c r="K631" s="16" t="str">
        <f>VLOOKUP(E631,绝技!B:C,2,0)</f>
        <v>无</v>
      </c>
      <c r="L631" s="32">
        <v>16</v>
      </c>
      <c r="M631" s="32">
        <v>11</v>
      </c>
      <c r="N631" s="32">
        <v>74</v>
      </c>
      <c r="O631" s="35">
        <v>93</v>
      </c>
      <c r="P631" s="1">
        <f>SUM(L631:O631)</f>
        <v>194</v>
      </c>
      <c r="Q631" s="48">
        <v>1</v>
      </c>
      <c r="R631" s="1">
        <f>INT(Q631*(100+L631+M631*2)*H631)</f>
        <v>110</v>
      </c>
      <c r="S631" s="1">
        <f>INT(L631*Q631*1*I631)</f>
        <v>12</v>
      </c>
      <c r="T631" s="1">
        <f>INT(L631*Q631*0.7*J631)</f>
        <v>10</v>
      </c>
      <c r="U631" s="1">
        <f>INT(M631*Q631*1.5)</f>
        <v>16</v>
      </c>
      <c r="V631" s="1">
        <f>INT(M631*Q631*1)</f>
        <v>11</v>
      </c>
      <c r="W631" s="1">
        <f>INT(N631*Q631*1.2)</f>
        <v>88</v>
      </c>
      <c r="X631" s="1">
        <f>INT(N631*Q631*0.8)</f>
        <v>59</v>
      </c>
      <c r="Y631" s="37">
        <f>VLOOKUP(D631,兵种!B:J,7,0)</f>
        <v>0.2</v>
      </c>
      <c r="Z631" s="37">
        <f>VLOOKUP(D631,兵种!B:J,8,0)</f>
        <v>0</v>
      </c>
      <c r="AA631" s="37">
        <f>VLOOKUP(D631,兵种!B:J,9,0)</f>
        <v>0</v>
      </c>
      <c r="AB631" s="1">
        <f>SUM(S631,U631,W631)</f>
        <v>116</v>
      </c>
    </row>
    <row r="632" spans="2:28">
      <c r="B632" s="27"/>
      <c r="C632" s="16">
        <v>468</v>
      </c>
      <c r="D632" s="27"/>
      <c r="E632" s="27"/>
      <c r="F632" s="2" t="s">
        <v>468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16</v>
      </c>
      <c r="M632" s="32">
        <v>15</v>
      </c>
      <c r="N632" s="32">
        <v>71</v>
      </c>
      <c r="O632" s="35">
        <v>72</v>
      </c>
      <c r="P632" s="1">
        <f>SUM(L632:O632)</f>
        <v>174</v>
      </c>
      <c r="Q632" s="48">
        <v>1</v>
      </c>
      <c r="R632" s="1">
        <f>INT(Q632*(100+L632+M632*2)*H632)</f>
        <v>102</v>
      </c>
      <c r="S632" s="1">
        <f>INT(L632*Q632*1*I632)</f>
        <v>11</v>
      </c>
      <c r="T632" s="1">
        <f>INT(L632*Q632*0.7*J632)</f>
        <v>7</v>
      </c>
      <c r="U632" s="1">
        <f>INT(M632*Q632*1.5)</f>
        <v>22</v>
      </c>
      <c r="V632" s="1">
        <f>INT(M632*Q632*1)</f>
        <v>15</v>
      </c>
      <c r="W632" s="1">
        <f>INT(N632*Q632*1.2)</f>
        <v>85</v>
      </c>
      <c r="X632" s="1">
        <f>INT(N632*Q632*0.8)</f>
        <v>56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>SUM(S632,U632,W632)</f>
        <v>118</v>
      </c>
    </row>
    <row r="633" spans="2:28">
      <c r="B633" s="27"/>
      <c r="C633" s="16">
        <v>256</v>
      </c>
      <c r="D633" s="27"/>
      <c r="E633" s="27"/>
      <c r="F633" s="2" t="s">
        <v>258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13</v>
      </c>
      <c r="N633" s="32">
        <v>70</v>
      </c>
      <c r="O633" s="35">
        <v>74</v>
      </c>
      <c r="P633" s="1">
        <f>SUM(L633:O633)</f>
        <v>173</v>
      </c>
      <c r="Q633" s="48">
        <v>1</v>
      </c>
      <c r="R633" s="1">
        <f>INT(Q633*(100+L633+M633*2)*H633)</f>
        <v>99</v>
      </c>
      <c r="S633" s="1">
        <f>INT(L633*Q633*1*I633)</f>
        <v>11</v>
      </c>
      <c r="T633" s="1">
        <f>INT(L633*Q633*0.7*J633)</f>
        <v>7</v>
      </c>
      <c r="U633" s="1">
        <f>INT(M633*Q633*1.5)</f>
        <v>19</v>
      </c>
      <c r="V633" s="1">
        <f>INT(M633*Q633*1)</f>
        <v>13</v>
      </c>
      <c r="W633" s="1">
        <f>INT(N633*Q633*1.2)</f>
        <v>84</v>
      </c>
      <c r="X633" s="1">
        <f>INT(N633*Q633*0.8)</f>
        <v>56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>SUM(S633,U633,W633)</f>
        <v>114</v>
      </c>
    </row>
    <row r="634" spans="2:28">
      <c r="B634" s="27"/>
      <c r="C634" s="16">
        <v>266</v>
      </c>
      <c r="D634" s="27"/>
      <c r="E634" s="27"/>
      <c r="F634" s="2" t="s">
        <v>268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16</v>
      </c>
      <c r="M634" s="32">
        <v>12</v>
      </c>
      <c r="N634" s="32">
        <v>73</v>
      </c>
      <c r="O634" s="35">
        <v>77</v>
      </c>
      <c r="P634" s="1">
        <f>SUM(L634:O634)</f>
        <v>178</v>
      </c>
      <c r="Q634" s="48">
        <v>1</v>
      </c>
      <c r="R634" s="1">
        <f>INT(Q634*(100+L634+M634*2)*H634)</f>
        <v>98</v>
      </c>
      <c r="S634" s="1">
        <f>INT(L634*Q634*1*I634)</f>
        <v>11</v>
      </c>
      <c r="T634" s="1">
        <f>INT(L634*Q634*0.7*J634)</f>
        <v>7</v>
      </c>
      <c r="U634" s="1">
        <f>INT(M634*Q634*1.5)</f>
        <v>18</v>
      </c>
      <c r="V634" s="1">
        <f>INT(M634*Q634*1)</f>
        <v>12</v>
      </c>
      <c r="W634" s="1">
        <f>INT(N634*Q634*1.2)</f>
        <v>87</v>
      </c>
      <c r="X634" s="1">
        <f>INT(N634*Q634*0.8)</f>
        <v>58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>SUM(S634,U634,W634)</f>
        <v>116</v>
      </c>
    </row>
    <row r="635" spans="2:28">
      <c r="B635" s="27"/>
      <c r="C635" s="16">
        <v>306</v>
      </c>
      <c r="D635" s="27"/>
      <c r="E635" s="27"/>
      <c r="F635" s="2" t="s">
        <v>308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16</v>
      </c>
      <c r="M635" s="32">
        <v>7</v>
      </c>
      <c r="N635" s="32">
        <v>72</v>
      </c>
      <c r="O635" s="35">
        <v>78</v>
      </c>
      <c r="P635" s="1">
        <f>SUM(L635:O635)</f>
        <v>173</v>
      </c>
      <c r="Q635" s="48">
        <v>1</v>
      </c>
      <c r="R635" s="1">
        <f>INT(Q635*(100+L635+M635*2)*H635)</f>
        <v>91</v>
      </c>
      <c r="S635" s="1">
        <f>INT(L635*Q635*1*I635)</f>
        <v>11</v>
      </c>
      <c r="T635" s="1">
        <f>INT(L635*Q635*0.7*J635)</f>
        <v>7</v>
      </c>
      <c r="U635" s="1">
        <f>INT(M635*Q635*1.5)</f>
        <v>10</v>
      </c>
      <c r="V635" s="1">
        <f>INT(M635*Q635*1)</f>
        <v>7</v>
      </c>
      <c r="W635" s="1">
        <f>INT(N635*Q635*1.2)</f>
        <v>86</v>
      </c>
      <c r="X635" s="1">
        <f>INT(N635*Q635*0.8)</f>
        <v>57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>SUM(S635,U635,W635)</f>
        <v>107</v>
      </c>
    </row>
    <row r="636" spans="2:28">
      <c r="B636" s="27"/>
      <c r="C636" s="16">
        <v>624</v>
      </c>
      <c r="D636" s="27"/>
      <c r="E636" s="27"/>
      <c r="F636" s="2" t="s">
        <v>622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16</v>
      </c>
      <c r="M636" s="32">
        <v>5</v>
      </c>
      <c r="N636" s="32">
        <v>9</v>
      </c>
      <c r="O636" s="35">
        <v>38</v>
      </c>
      <c r="P636" s="1">
        <f>SUM(L636:O636)</f>
        <v>68</v>
      </c>
      <c r="Q636" s="48">
        <v>1</v>
      </c>
      <c r="R636" s="1">
        <f>INT(Q636*(100+L636+M636*2)*H636)</f>
        <v>88</v>
      </c>
      <c r="S636" s="1">
        <f>INT(L636*Q636*1*I636)</f>
        <v>11</v>
      </c>
      <c r="T636" s="1">
        <f>INT(L636*Q636*0.7*J636)</f>
        <v>7</v>
      </c>
      <c r="U636" s="1">
        <f>INT(M636*Q636*1.5)</f>
        <v>7</v>
      </c>
      <c r="V636" s="1">
        <f>INT(M636*Q636*1)</f>
        <v>5</v>
      </c>
      <c r="W636" s="1">
        <f>INT(N636*Q636*1.2)</f>
        <v>10</v>
      </c>
      <c r="X636" s="1">
        <f>INT(N636*Q636*0.8)</f>
        <v>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>SUM(S636,U636,W636)</f>
        <v>28</v>
      </c>
    </row>
    <row r="637" spans="2:28">
      <c r="B637" s="27"/>
      <c r="C637" s="16">
        <v>530</v>
      </c>
      <c r="D637" s="27"/>
      <c r="E637" s="27"/>
      <c r="F637" s="2" t="s">
        <v>529</v>
      </c>
      <c r="G637" s="4" t="str">
        <f>VLOOKUP(D637,兵种!B:F,2,0)</f>
        <v>老百姓</v>
      </c>
      <c r="H637" s="4">
        <f>VLOOKUP(D637,兵种!B:F,3,0)</f>
        <v>0.7</v>
      </c>
      <c r="I637" s="4">
        <f>VLOOKUP(D637,兵种!B:F,4,0)</f>
        <v>0.7</v>
      </c>
      <c r="J637" s="4">
        <f>VLOOKUP(D637,兵种!B:F,5,0)</f>
        <v>0.7</v>
      </c>
      <c r="K637" s="16" t="str">
        <f>VLOOKUP(E637,绝技!B:C,2,0)</f>
        <v>无</v>
      </c>
      <c r="L637" s="32">
        <v>15</v>
      </c>
      <c r="M637" s="32">
        <v>28</v>
      </c>
      <c r="N637" s="32">
        <v>64</v>
      </c>
      <c r="O637" s="35">
        <v>74</v>
      </c>
      <c r="P637" s="1">
        <f>SUM(L637:O637)</f>
        <v>181</v>
      </c>
      <c r="Q637" s="48">
        <v>1</v>
      </c>
      <c r="R637" s="1">
        <f>INT(Q637*(100+L637+M637*2)*H637)</f>
        <v>119</v>
      </c>
      <c r="S637" s="1">
        <f>INT(L637*Q637*1*I637)</f>
        <v>10</v>
      </c>
      <c r="T637" s="1">
        <f>INT(L637*Q637*0.7*J637)</f>
        <v>7</v>
      </c>
      <c r="U637" s="1">
        <f>INT(M637*Q637*1.5)</f>
        <v>42</v>
      </c>
      <c r="V637" s="1">
        <f>INT(M637*Q637*1)</f>
        <v>28</v>
      </c>
      <c r="W637" s="1">
        <f>INT(N637*Q637*1.2)</f>
        <v>76</v>
      </c>
      <c r="X637" s="1">
        <f>INT(N637*Q637*0.8)</f>
        <v>51</v>
      </c>
      <c r="Y637" s="37">
        <f>VLOOKUP(D637,兵种!B:J,7,0)</f>
        <v>0</v>
      </c>
      <c r="Z637" s="37">
        <f>VLOOKUP(D637,兵种!B:J,8,0)</f>
        <v>0</v>
      </c>
      <c r="AA637" s="37">
        <f>VLOOKUP(D637,兵种!B:J,9,0)</f>
        <v>0</v>
      </c>
      <c r="AB637" s="1">
        <f>SUM(S637,U637,W637)</f>
        <v>128</v>
      </c>
    </row>
    <row r="638" spans="2:28">
      <c r="B638" s="27"/>
      <c r="C638" s="16">
        <v>90</v>
      </c>
      <c r="D638" s="27"/>
      <c r="E638" s="27"/>
      <c r="F638" s="2" t="s">
        <v>92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32">
        <v>15</v>
      </c>
      <c r="M638" s="32">
        <v>24</v>
      </c>
      <c r="N638" s="32">
        <v>26</v>
      </c>
      <c r="O638" s="35">
        <v>27</v>
      </c>
      <c r="P638" s="1">
        <f>SUM(L638:O638)</f>
        <v>92</v>
      </c>
      <c r="Q638" s="48">
        <v>1</v>
      </c>
      <c r="R638" s="1">
        <f>INT(Q638*(100+L638+M638*2)*H638)</f>
        <v>114</v>
      </c>
      <c r="S638" s="1">
        <f>INT(L638*Q638*1*I638)</f>
        <v>10</v>
      </c>
      <c r="T638" s="1">
        <f>INT(L638*Q638*0.7*J638)</f>
        <v>7</v>
      </c>
      <c r="U638" s="1">
        <f>INT(M638*Q638*1.5)</f>
        <v>36</v>
      </c>
      <c r="V638" s="1">
        <f>INT(M638*Q638*1)</f>
        <v>24</v>
      </c>
      <c r="W638" s="1">
        <f>INT(N638*Q638*1.2)</f>
        <v>31</v>
      </c>
      <c r="X638" s="1">
        <f>INT(N638*Q638*0.8)</f>
        <v>20</v>
      </c>
      <c r="Y638" s="37">
        <f>VLOOKUP(D638,兵种!B:J,7,0)</f>
        <v>0</v>
      </c>
      <c r="Z638" s="37">
        <f>VLOOKUP(D638,兵种!B:J,8,0)</f>
        <v>0</v>
      </c>
      <c r="AA638" s="37">
        <f>VLOOKUP(D638,兵种!B:J,9,0)</f>
        <v>0</v>
      </c>
      <c r="AB638" s="1">
        <f>SUM(S638,U638,W638)</f>
        <v>77</v>
      </c>
    </row>
    <row r="639" spans="2:28">
      <c r="B639" s="27"/>
      <c r="C639" s="16">
        <v>449</v>
      </c>
      <c r="D639" s="27">
        <v>5</v>
      </c>
      <c r="E639" s="27"/>
      <c r="F639" s="2" t="s">
        <v>449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15</v>
      </c>
      <c r="M639" s="32">
        <v>4</v>
      </c>
      <c r="N639" s="32">
        <v>82</v>
      </c>
      <c r="O639" s="35">
        <v>77</v>
      </c>
      <c r="P639" s="1">
        <f>SUM(L639:O639)</f>
        <v>178</v>
      </c>
      <c r="Q639" s="48">
        <v>1</v>
      </c>
      <c r="R639" s="1">
        <f>INT(Q639*(100+L639+M639*2)*H639)</f>
        <v>110</v>
      </c>
      <c r="S639" s="1">
        <f>INT(L639*Q639*1*I639)</f>
        <v>15</v>
      </c>
      <c r="T639" s="1">
        <f>INT(L639*Q639*0.7*J639)</f>
        <v>8</v>
      </c>
      <c r="U639" s="1">
        <f>INT(M639*Q639*1.5)</f>
        <v>6</v>
      </c>
      <c r="V639" s="1">
        <f>INT(M639*Q639*1)</f>
        <v>4</v>
      </c>
      <c r="W639" s="1">
        <f>INT(N639*Q639*1.2)</f>
        <v>98</v>
      </c>
      <c r="X639" s="1">
        <f>INT(N639*Q639*0.8)</f>
        <v>65</v>
      </c>
      <c r="Y639" s="37">
        <f>VLOOKUP(D639,兵种!B:J,7,0)</f>
        <v>0.15</v>
      </c>
      <c r="Z639" s="37">
        <f>VLOOKUP(D639,兵种!B:J,8,0)</f>
        <v>0</v>
      </c>
      <c r="AA639" s="37">
        <f>VLOOKUP(D639,兵种!B:J,9,0)</f>
        <v>0.05</v>
      </c>
      <c r="AB639" s="1">
        <f>SUM(S639,U639,W639)</f>
        <v>119</v>
      </c>
    </row>
    <row r="640" spans="2:28">
      <c r="B640" s="27"/>
      <c r="C640" s="16">
        <v>420</v>
      </c>
      <c r="D640" s="27">
        <v>6</v>
      </c>
      <c r="E640" s="27"/>
      <c r="F640" s="2" t="s">
        <v>421</v>
      </c>
      <c r="G640" s="4" t="str">
        <f>VLOOKUP(D640,兵种!B:F,2,0)</f>
        <v>谋略家</v>
      </c>
      <c r="H640" s="4">
        <f>VLOOKUP(D640,兵种!B:F,3,0)</f>
        <v>0.8</v>
      </c>
      <c r="I640" s="4">
        <f>VLOOKUP(D640,兵种!B:F,4,0)</f>
        <v>0.8</v>
      </c>
      <c r="J640" s="4">
        <f>VLOOKUP(D640,兵种!B:F,5,0)</f>
        <v>0.9</v>
      </c>
      <c r="K640" s="16" t="str">
        <f>VLOOKUP(E640,绝技!B:C,2,0)</f>
        <v>无</v>
      </c>
      <c r="L640" s="32">
        <v>15</v>
      </c>
      <c r="M640" s="32">
        <v>6</v>
      </c>
      <c r="N640" s="32">
        <v>88</v>
      </c>
      <c r="O640" s="35">
        <v>82</v>
      </c>
      <c r="P640" s="1">
        <f>SUM(L640:O640)</f>
        <v>191</v>
      </c>
      <c r="Q640" s="48">
        <v>1</v>
      </c>
      <c r="R640" s="1">
        <f>INT(Q640*(100+L640+M640*2)*H640)</f>
        <v>101</v>
      </c>
      <c r="S640" s="1">
        <f>INT(L640*Q640*1*I640)</f>
        <v>12</v>
      </c>
      <c r="T640" s="1">
        <f>INT(L640*Q640*0.7*J640)</f>
        <v>9</v>
      </c>
      <c r="U640" s="1">
        <f>INT(M640*Q640*1.5)</f>
        <v>9</v>
      </c>
      <c r="V640" s="1">
        <f>INT(M640*Q640*1)</f>
        <v>6</v>
      </c>
      <c r="W640" s="1">
        <f>INT(N640*Q640*1.2)</f>
        <v>105</v>
      </c>
      <c r="X640" s="1">
        <f>INT(N640*Q640*0.8)</f>
        <v>70</v>
      </c>
      <c r="Y640" s="37">
        <f>VLOOKUP(D640,兵种!B:J,7,0)</f>
        <v>0.2</v>
      </c>
      <c r="Z640" s="37">
        <f>VLOOKUP(D640,兵种!B:J,8,0)</f>
        <v>0</v>
      </c>
      <c r="AA640" s="37">
        <f>VLOOKUP(D640,兵种!B:J,9,0)</f>
        <v>0</v>
      </c>
      <c r="AB640" s="1">
        <f>SUM(S640,U640,W640)</f>
        <v>126</v>
      </c>
    </row>
    <row r="641" spans="2:28">
      <c r="B641" s="27"/>
      <c r="C641" s="16">
        <v>463</v>
      </c>
      <c r="D641" s="27"/>
      <c r="E641" s="27"/>
      <c r="F641" s="2" t="s">
        <v>463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15</v>
      </c>
      <c r="M641" s="32">
        <v>5</v>
      </c>
      <c r="N641" s="32">
        <v>64</v>
      </c>
      <c r="O641" s="35">
        <v>72</v>
      </c>
      <c r="P641" s="1">
        <f>SUM(L641:O641)</f>
        <v>156</v>
      </c>
      <c r="Q641" s="48">
        <v>1</v>
      </c>
      <c r="R641" s="1">
        <f>INT(Q641*(100+L641+M641*2)*H641)</f>
        <v>87</v>
      </c>
      <c r="S641" s="1">
        <f>INT(L641*Q641*1*I641)</f>
        <v>10</v>
      </c>
      <c r="T641" s="1">
        <f>INT(L641*Q641*0.7*J641)</f>
        <v>7</v>
      </c>
      <c r="U641" s="1">
        <f>INT(M641*Q641*1.5)</f>
        <v>7</v>
      </c>
      <c r="V641" s="1">
        <f>INT(M641*Q641*1)</f>
        <v>5</v>
      </c>
      <c r="W641" s="1">
        <f>INT(N641*Q641*1.2)</f>
        <v>76</v>
      </c>
      <c r="X641" s="1">
        <f>INT(N641*Q641*0.8)</f>
        <v>51</v>
      </c>
      <c r="Y641" s="37">
        <f>VLOOKUP(D641,兵种!B:J,7,0)</f>
        <v>0</v>
      </c>
      <c r="Z641" s="37">
        <f>VLOOKUP(D641,兵种!B:J,8,0)</f>
        <v>0</v>
      </c>
      <c r="AA641" s="37">
        <f>VLOOKUP(D641,兵种!B:J,9,0)</f>
        <v>0</v>
      </c>
      <c r="AB641" s="1">
        <f>SUM(S641,U641,W641)</f>
        <v>93</v>
      </c>
    </row>
    <row r="642" spans="2:28">
      <c r="B642" s="27"/>
      <c r="C642" s="16">
        <v>300</v>
      </c>
      <c r="D642" s="27"/>
      <c r="E642" s="27"/>
      <c r="F642" s="2" t="s">
        <v>302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15</v>
      </c>
      <c r="M642" s="32">
        <v>4</v>
      </c>
      <c r="N642" s="32">
        <v>71</v>
      </c>
      <c r="O642" s="35">
        <v>66</v>
      </c>
      <c r="P642" s="1">
        <f>SUM(L642:O642)</f>
        <v>156</v>
      </c>
      <c r="Q642" s="48">
        <v>1</v>
      </c>
      <c r="R642" s="1">
        <f>INT(Q642*(100+L642+M642*2)*H642)</f>
        <v>86</v>
      </c>
      <c r="S642" s="1">
        <f>INT(L642*Q642*1*I642)</f>
        <v>10</v>
      </c>
      <c r="T642" s="1">
        <f>INT(L642*Q642*0.7*J642)</f>
        <v>7</v>
      </c>
      <c r="U642" s="1">
        <f>INT(M642*Q642*1.5)</f>
        <v>6</v>
      </c>
      <c r="V642" s="1">
        <f>INT(M642*Q642*1)</f>
        <v>4</v>
      </c>
      <c r="W642" s="1">
        <f>INT(N642*Q642*1.2)</f>
        <v>85</v>
      </c>
      <c r="X642" s="1">
        <f>INT(N642*Q642*0.8)</f>
        <v>56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>SUM(S642,U642,W642)</f>
        <v>101</v>
      </c>
    </row>
    <row r="643" spans="2:28">
      <c r="B643" s="27"/>
      <c r="C643" s="16">
        <v>633</v>
      </c>
      <c r="D643" s="27">
        <v>4</v>
      </c>
      <c r="E643" s="27"/>
      <c r="F643" s="2" t="s">
        <v>631</v>
      </c>
      <c r="G643" s="4" t="str">
        <f>VLOOKUP(D643,兵种!B:F,2,0)</f>
        <v>弓弩手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1</v>
      </c>
      <c r="K643" s="16" t="str">
        <f>VLOOKUP(E643,绝技!B:C,2,0)</f>
        <v>无</v>
      </c>
      <c r="L643" s="32">
        <v>14</v>
      </c>
      <c r="M643" s="32">
        <v>22</v>
      </c>
      <c r="N643" s="32">
        <v>74</v>
      </c>
      <c r="O643" s="35">
        <v>81</v>
      </c>
      <c r="P643" s="1">
        <f>SUM(L643:O643)</f>
        <v>191</v>
      </c>
      <c r="Q643" s="48">
        <v>1</v>
      </c>
      <c r="R643" s="1">
        <f>INT(Q643*(100+L643+M643*2)*H643)</f>
        <v>142</v>
      </c>
      <c r="S643" s="1">
        <f>INT(L643*Q643*1*I643)</f>
        <v>14</v>
      </c>
      <c r="T643" s="1">
        <f>INT(L643*Q643*0.7*J643)</f>
        <v>9</v>
      </c>
      <c r="U643" s="1">
        <f>INT(M643*Q643*1.5)</f>
        <v>33</v>
      </c>
      <c r="V643" s="1">
        <f>INT(M643*Q643*1)</f>
        <v>22</v>
      </c>
      <c r="W643" s="1">
        <f>INT(N643*Q643*1.2)</f>
        <v>88</v>
      </c>
      <c r="X643" s="1">
        <f>INT(N643*Q643*0.8)</f>
        <v>59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0.2</v>
      </c>
      <c r="AB643" s="1">
        <f>SUM(S643,U643,W643)</f>
        <v>135</v>
      </c>
    </row>
    <row r="644" spans="2:28">
      <c r="B644" s="27"/>
      <c r="C644" s="16">
        <v>540</v>
      </c>
      <c r="D644" s="27"/>
      <c r="E644" s="27"/>
      <c r="F644" s="2" t="s">
        <v>539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14</v>
      </c>
      <c r="M644" s="32">
        <v>13</v>
      </c>
      <c r="N644" s="32">
        <v>69</v>
      </c>
      <c r="O644" s="35">
        <v>72</v>
      </c>
      <c r="P644" s="1">
        <f>SUM(L644:O644)</f>
        <v>168</v>
      </c>
      <c r="Q644" s="48">
        <v>1</v>
      </c>
      <c r="R644" s="1">
        <f>INT(Q644*(100+L644+M644*2)*H644)</f>
        <v>98</v>
      </c>
      <c r="S644" s="1">
        <f>INT(L644*Q644*1*I644)</f>
        <v>9</v>
      </c>
      <c r="T644" s="1">
        <f>INT(L644*Q644*0.7*J644)</f>
        <v>6</v>
      </c>
      <c r="U644" s="1">
        <f>INT(M644*Q644*1.5)</f>
        <v>19</v>
      </c>
      <c r="V644" s="1">
        <f>INT(M644*Q644*1)</f>
        <v>13</v>
      </c>
      <c r="W644" s="1">
        <f>INT(N644*Q644*1.2)</f>
        <v>82</v>
      </c>
      <c r="X644" s="1">
        <f>INT(N644*Q644*0.8)</f>
        <v>55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>SUM(S644,U644,W644)</f>
        <v>110</v>
      </c>
    </row>
    <row r="645" spans="2:28">
      <c r="B645" s="27"/>
      <c r="C645" s="16">
        <v>368</v>
      </c>
      <c r="D645" s="27"/>
      <c r="E645" s="27"/>
      <c r="F645" s="2" t="s">
        <v>370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13</v>
      </c>
      <c r="M645" s="32">
        <v>28</v>
      </c>
      <c r="N645" s="32">
        <v>31</v>
      </c>
      <c r="O645" s="35">
        <v>6</v>
      </c>
      <c r="P645" s="1">
        <f>SUM(L645:O645)</f>
        <v>78</v>
      </c>
      <c r="Q645" s="48">
        <v>1</v>
      </c>
      <c r="R645" s="1">
        <f>INT(Q645*(100+L645+M645*2)*H645)</f>
        <v>118</v>
      </c>
      <c r="S645" s="1">
        <f>INT(L645*Q645*1*I645)</f>
        <v>9</v>
      </c>
      <c r="T645" s="1">
        <f>INT(L645*Q645*0.7*J645)</f>
        <v>6</v>
      </c>
      <c r="U645" s="1">
        <f>INT(M645*Q645*1.5)</f>
        <v>42</v>
      </c>
      <c r="V645" s="1">
        <f>INT(M645*Q645*1)</f>
        <v>28</v>
      </c>
      <c r="W645" s="1">
        <f>INT(N645*Q645*1.2)</f>
        <v>37</v>
      </c>
      <c r="X645" s="1">
        <f>INT(N645*Q645*0.8)</f>
        <v>24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>SUM(S645,U645,W645)</f>
        <v>88</v>
      </c>
    </row>
    <row r="646" spans="2:28">
      <c r="B646" s="27"/>
      <c r="C646" s="16">
        <v>329</v>
      </c>
      <c r="D646" s="27"/>
      <c r="E646" s="27"/>
      <c r="F646" s="2" t="s">
        <v>331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13</v>
      </c>
      <c r="M646" s="32">
        <v>15</v>
      </c>
      <c r="N646" s="32">
        <v>30</v>
      </c>
      <c r="O646" s="35">
        <v>45</v>
      </c>
      <c r="P646" s="1">
        <f>SUM(L646:O646)</f>
        <v>103</v>
      </c>
      <c r="Q646" s="48">
        <v>1</v>
      </c>
      <c r="R646" s="1">
        <f>INT(Q646*(100+L646+M646*2)*H646)</f>
        <v>100</v>
      </c>
      <c r="S646" s="1">
        <f>INT(L646*Q646*1*I646)</f>
        <v>9</v>
      </c>
      <c r="T646" s="1">
        <f>INT(L646*Q646*0.7*J646)</f>
        <v>6</v>
      </c>
      <c r="U646" s="1">
        <f>INT(M646*Q646*1.5)</f>
        <v>22</v>
      </c>
      <c r="V646" s="1">
        <f>INT(M646*Q646*1)</f>
        <v>15</v>
      </c>
      <c r="W646" s="1">
        <f>INT(N646*Q646*1.2)</f>
        <v>36</v>
      </c>
      <c r="X646" s="1">
        <f>INT(N646*Q646*0.8)</f>
        <v>24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>SUM(S646,U646,W646)</f>
        <v>67</v>
      </c>
    </row>
    <row r="647" spans="2:28">
      <c r="B647" s="27"/>
      <c r="C647" s="16">
        <v>157</v>
      </c>
      <c r="D647" s="27">
        <v>6</v>
      </c>
      <c r="E647" s="27"/>
      <c r="F647" s="2" t="s">
        <v>159</v>
      </c>
      <c r="G647" s="4" t="str">
        <f>VLOOKUP(D647,兵种!B:F,2,0)</f>
        <v>谋略家</v>
      </c>
      <c r="H647" s="4">
        <f>VLOOKUP(D647,兵种!B:F,3,0)</f>
        <v>0.8</v>
      </c>
      <c r="I647" s="4">
        <f>VLOOKUP(D647,兵种!B:F,4,0)</f>
        <v>0.8</v>
      </c>
      <c r="J647" s="4">
        <f>VLOOKUP(D647,兵种!B:F,5,0)</f>
        <v>0.9</v>
      </c>
      <c r="K647" s="16" t="str">
        <f>VLOOKUP(E647,绝技!B:C,2,0)</f>
        <v>无</v>
      </c>
      <c r="L647" s="32">
        <v>13</v>
      </c>
      <c r="M647" s="32">
        <v>2</v>
      </c>
      <c r="N647" s="32">
        <v>70</v>
      </c>
      <c r="O647" s="35">
        <v>84</v>
      </c>
      <c r="P647" s="1">
        <f>SUM(L647:O647)</f>
        <v>169</v>
      </c>
      <c r="Q647" s="48">
        <v>1</v>
      </c>
      <c r="R647" s="1">
        <f>INT(Q647*(100+L647+M647*2)*H647)</f>
        <v>93</v>
      </c>
      <c r="S647" s="1">
        <f>INT(L647*Q647*1*I647)</f>
        <v>10</v>
      </c>
      <c r="T647" s="1">
        <f>INT(L647*Q647*0.7*J647)</f>
        <v>8</v>
      </c>
      <c r="U647" s="1">
        <f>INT(M647*Q647*1.5)</f>
        <v>3</v>
      </c>
      <c r="V647" s="1">
        <f>INT(M647*Q647*1)</f>
        <v>2</v>
      </c>
      <c r="W647" s="1">
        <f>INT(N647*Q647*1.2)</f>
        <v>84</v>
      </c>
      <c r="X647" s="1">
        <f>INT(N647*Q647*0.8)</f>
        <v>56</v>
      </c>
      <c r="Y647" s="37">
        <f>VLOOKUP(D647,兵种!B:J,7,0)</f>
        <v>0.2</v>
      </c>
      <c r="Z647" s="37">
        <f>VLOOKUP(D647,兵种!B:J,8,0)</f>
        <v>0</v>
      </c>
      <c r="AA647" s="37">
        <f>VLOOKUP(D647,兵种!B:J,9,0)</f>
        <v>0</v>
      </c>
      <c r="AB647" s="1">
        <f>SUM(S647,U647,W647)</f>
        <v>97</v>
      </c>
    </row>
    <row r="648" spans="2:28">
      <c r="B648" s="27"/>
      <c r="C648" s="16">
        <v>74</v>
      </c>
      <c r="D648" s="27"/>
      <c r="E648" s="27"/>
      <c r="F648" s="2" t="s">
        <v>76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13</v>
      </c>
      <c r="M648" s="32">
        <v>9</v>
      </c>
      <c r="N648" s="32">
        <v>68</v>
      </c>
      <c r="O648" s="35">
        <v>79</v>
      </c>
      <c r="P648" s="1">
        <f>SUM(L648:O648)</f>
        <v>169</v>
      </c>
      <c r="Q648" s="48">
        <v>1</v>
      </c>
      <c r="R648" s="1">
        <f>INT(Q648*(100+L648+M648*2)*H648)</f>
        <v>91</v>
      </c>
      <c r="S648" s="1">
        <f>INT(L648*Q648*1*I648)</f>
        <v>9</v>
      </c>
      <c r="T648" s="1">
        <f>INT(L648*Q648*0.7*J648)</f>
        <v>6</v>
      </c>
      <c r="U648" s="1">
        <f>INT(M648*Q648*1.5)</f>
        <v>13</v>
      </c>
      <c r="V648" s="1">
        <f>INT(M648*Q648*1)</f>
        <v>9</v>
      </c>
      <c r="W648" s="1">
        <f>INT(N648*Q648*1.2)</f>
        <v>81</v>
      </c>
      <c r="X648" s="1">
        <f>INT(N648*Q648*0.8)</f>
        <v>54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>SUM(S648,U648,W648)</f>
        <v>103</v>
      </c>
    </row>
    <row r="649" spans="2:28">
      <c r="B649" s="27"/>
      <c r="C649" s="16">
        <v>704</v>
      </c>
      <c r="D649" s="27"/>
      <c r="E649" s="27"/>
      <c r="F649" s="2" t="s">
        <v>674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13</v>
      </c>
      <c r="M649" s="32">
        <v>9</v>
      </c>
      <c r="N649" s="32">
        <v>72</v>
      </c>
      <c r="O649" s="35">
        <v>62</v>
      </c>
      <c r="P649" s="1">
        <f>SUM(L649:O649)</f>
        <v>156</v>
      </c>
      <c r="Q649" s="48">
        <v>1</v>
      </c>
      <c r="R649" s="1">
        <f>INT(Q649*(100+L649+M649*2)*H649)</f>
        <v>91</v>
      </c>
      <c r="S649" s="1">
        <f>INT(L649*Q649*1*I649)</f>
        <v>9</v>
      </c>
      <c r="T649" s="1">
        <f>INT(L649*Q649*0.7*J649)</f>
        <v>6</v>
      </c>
      <c r="U649" s="1">
        <f>INT(M649*Q649*1.5)</f>
        <v>13</v>
      </c>
      <c r="V649" s="1">
        <f>INT(M649*Q649*1)</f>
        <v>9</v>
      </c>
      <c r="W649" s="1">
        <f>INT(N649*Q649*1.2)</f>
        <v>86</v>
      </c>
      <c r="X649" s="1">
        <f>INT(N649*Q649*0.8)</f>
        <v>57</v>
      </c>
      <c r="Y649" s="37">
        <f>VLOOKUP(D649,兵种!B:J,7,0)</f>
        <v>0</v>
      </c>
      <c r="Z649" s="37">
        <f>VLOOKUP(D649,兵种!B:J,8,0)</f>
        <v>0</v>
      </c>
      <c r="AA649" s="37">
        <f>VLOOKUP(D649,兵种!B:J,9,0)</f>
        <v>0</v>
      </c>
      <c r="AB649" s="1">
        <f>SUM(S649,U649,W649)</f>
        <v>108</v>
      </c>
    </row>
    <row r="650" spans="2:28">
      <c r="B650" s="27"/>
      <c r="C650" s="16">
        <v>120</v>
      </c>
      <c r="D650" s="27"/>
      <c r="E650" s="27"/>
      <c r="F650" s="2" t="s">
        <v>122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13</v>
      </c>
      <c r="M650" s="32">
        <v>3</v>
      </c>
      <c r="N650" s="32">
        <v>27</v>
      </c>
      <c r="O650" s="35">
        <v>62</v>
      </c>
      <c r="P650" s="1">
        <f>SUM(L650:O650)</f>
        <v>105</v>
      </c>
      <c r="Q650" s="48">
        <v>1</v>
      </c>
      <c r="R650" s="1">
        <f>INT(Q650*(100+L650+M650*2)*H650)</f>
        <v>83</v>
      </c>
      <c r="S650" s="1">
        <f>INT(L650*Q650*1*I650)</f>
        <v>9</v>
      </c>
      <c r="T650" s="1">
        <f>INT(L650*Q650*0.7*J650)</f>
        <v>6</v>
      </c>
      <c r="U650" s="1">
        <f>INT(M650*Q650*1.5)</f>
        <v>4</v>
      </c>
      <c r="V650" s="1">
        <f>INT(M650*Q650*1)</f>
        <v>3</v>
      </c>
      <c r="W650" s="1">
        <f>INT(N650*Q650*1.2)</f>
        <v>32</v>
      </c>
      <c r="X650" s="1">
        <f>INT(N650*Q650*0.8)</f>
        <v>21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>SUM(S650,U650,W650)</f>
        <v>45</v>
      </c>
    </row>
    <row r="651" spans="2:28">
      <c r="B651" s="27"/>
      <c r="C651" s="16">
        <v>451</v>
      </c>
      <c r="D651" s="27"/>
      <c r="E651" s="27"/>
      <c r="F651" s="2" t="s">
        <v>451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12</v>
      </c>
      <c r="M651" s="32">
        <v>22</v>
      </c>
      <c r="N651" s="32">
        <v>60</v>
      </c>
      <c r="O651" s="35">
        <v>75</v>
      </c>
      <c r="P651" s="1">
        <f>SUM(L651:O651)</f>
        <v>169</v>
      </c>
      <c r="Q651" s="48">
        <v>1</v>
      </c>
      <c r="R651" s="1">
        <f>INT(Q651*(100+L651+M651*2)*H651)</f>
        <v>109</v>
      </c>
      <c r="S651" s="1">
        <f>INT(L651*Q651*1*I651)</f>
        <v>8</v>
      </c>
      <c r="T651" s="1">
        <f>INT(L651*Q651*0.7*J651)</f>
        <v>5</v>
      </c>
      <c r="U651" s="1">
        <f>INT(M651*Q651*1.5)</f>
        <v>33</v>
      </c>
      <c r="V651" s="1">
        <f>INT(M651*Q651*1)</f>
        <v>22</v>
      </c>
      <c r="W651" s="1">
        <f>INT(N651*Q651*1.2)</f>
        <v>72</v>
      </c>
      <c r="X651" s="1">
        <f>INT(N651*Q651*0.8)</f>
        <v>48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>SUM(S651,U651,W651)</f>
        <v>113</v>
      </c>
    </row>
    <row r="652" spans="2:28">
      <c r="B652" s="27"/>
      <c r="C652" s="16">
        <v>606</v>
      </c>
      <c r="D652" s="27"/>
      <c r="E652" s="27"/>
      <c r="F652" s="2" t="s">
        <v>605</v>
      </c>
      <c r="G652" s="4" t="str">
        <f>VLOOKUP(D652,兵种!B:F,2,0)</f>
        <v>老百姓</v>
      </c>
      <c r="H652" s="4">
        <f>VLOOKUP(D652,兵种!B:F,3,0)</f>
        <v>0.7</v>
      </c>
      <c r="I652" s="4">
        <f>VLOOKUP(D652,兵种!B:F,4,0)</f>
        <v>0.7</v>
      </c>
      <c r="J652" s="4">
        <f>VLOOKUP(D652,兵种!B:F,5,0)</f>
        <v>0.7</v>
      </c>
      <c r="K652" s="16" t="str">
        <f>VLOOKUP(E652,绝技!B:C,2,0)</f>
        <v>无</v>
      </c>
      <c r="L652" s="32">
        <v>12</v>
      </c>
      <c r="M652" s="32">
        <v>22</v>
      </c>
      <c r="N652" s="32">
        <v>29</v>
      </c>
      <c r="O652" s="35">
        <v>69</v>
      </c>
      <c r="P652" s="1">
        <f>SUM(L652:O652)</f>
        <v>132</v>
      </c>
      <c r="Q652" s="48">
        <v>1</v>
      </c>
      <c r="R652" s="1">
        <f>INT(Q652*(100+L652+M652*2)*H652)</f>
        <v>109</v>
      </c>
      <c r="S652" s="1">
        <f>INT(L652*Q652*1*I652)</f>
        <v>8</v>
      </c>
      <c r="T652" s="1">
        <f>INT(L652*Q652*0.7*J652)</f>
        <v>5</v>
      </c>
      <c r="U652" s="1">
        <f>INT(M652*Q652*1.5)</f>
        <v>33</v>
      </c>
      <c r="V652" s="1">
        <f>INT(M652*Q652*1)</f>
        <v>22</v>
      </c>
      <c r="W652" s="1">
        <f>INT(N652*Q652*1.2)</f>
        <v>34</v>
      </c>
      <c r="X652" s="1">
        <f>INT(N652*Q652*0.8)</f>
        <v>23</v>
      </c>
      <c r="Y652" s="37">
        <f>VLOOKUP(D652,兵种!B:J,7,0)</f>
        <v>0</v>
      </c>
      <c r="Z652" s="37">
        <f>VLOOKUP(D652,兵种!B:J,8,0)</f>
        <v>0</v>
      </c>
      <c r="AA652" s="37">
        <f>VLOOKUP(D652,兵种!B:J,9,0)</f>
        <v>0</v>
      </c>
      <c r="AB652" s="1">
        <f>SUM(S652,U652,W652)</f>
        <v>75</v>
      </c>
    </row>
    <row r="653" spans="2:28">
      <c r="B653" s="27"/>
      <c r="C653" s="16">
        <v>215</v>
      </c>
      <c r="D653" s="27">
        <v>6</v>
      </c>
      <c r="E653" s="27"/>
      <c r="F653" s="2" t="s">
        <v>217</v>
      </c>
      <c r="G653" s="4" t="str">
        <f>VLOOKUP(D653,兵种!B:F,2,0)</f>
        <v>谋略家</v>
      </c>
      <c r="H653" s="4">
        <f>VLOOKUP(D653,兵种!B:F,3,0)</f>
        <v>0.8</v>
      </c>
      <c r="I653" s="4">
        <f>VLOOKUP(D653,兵种!B:F,4,0)</f>
        <v>0.8</v>
      </c>
      <c r="J653" s="4">
        <f>VLOOKUP(D653,兵种!B:F,5,0)</f>
        <v>0.9</v>
      </c>
      <c r="K653" s="16" t="str">
        <f>VLOOKUP(E653,绝技!B:C,2,0)</f>
        <v>无</v>
      </c>
      <c r="L653" s="32">
        <v>12</v>
      </c>
      <c r="M653" s="32">
        <v>11</v>
      </c>
      <c r="N653" s="32">
        <v>76</v>
      </c>
      <c r="O653" s="35">
        <v>80</v>
      </c>
      <c r="P653" s="1">
        <f>SUM(L653:O653)</f>
        <v>179</v>
      </c>
      <c r="Q653" s="48">
        <v>1</v>
      </c>
      <c r="R653" s="1">
        <f>INT(Q653*(100+L653+M653*2)*H653)</f>
        <v>107</v>
      </c>
      <c r="S653" s="1">
        <f>INT(L653*Q653*1*I653)</f>
        <v>9</v>
      </c>
      <c r="T653" s="1">
        <f>INT(L653*Q653*0.7*J653)</f>
        <v>7</v>
      </c>
      <c r="U653" s="1">
        <f>INT(M653*Q653*1.5)</f>
        <v>16</v>
      </c>
      <c r="V653" s="1">
        <f>INT(M653*Q653*1)</f>
        <v>11</v>
      </c>
      <c r="W653" s="1">
        <f>INT(N653*Q653*1.2)</f>
        <v>91</v>
      </c>
      <c r="X653" s="1">
        <f>INT(N653*Q653*0.8)</f>
        <v>60</v>
      </c>
      <c r="Y653" s="37">
        <f>VLOOKUP(D653,兵种!B:J,7,0)</f>
        <v>0.2</v>
      </c>
      <c r="Z653" s="37">
        <f>VLOOKUP(D653,兵种!B:J,8,0)</f>
        <v>0</v>
      </c>
      <c r="AA653" s="37">
        <f>VLOOKUP(D653,兵种!B:J,9,0)</f>
        <v>0</v>
      </c>
      <c r="AB653" s="1">
        <f>SUM(S653,U653,W653)</f>
        <v>116</v>
      </c>
    </row>
    <row r="654" spans="2:28">
      <c r="B654" s="27"/>
      <c r="C654" s="16">
        <v>701</v>
      </c>
      <c r="D654" s="27"/>
      <c r="E654" s="27"/>
      <c r="F654" s="2" t="s">
        <v>671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12</v>
      </c>
      <c r="M654" s="32">
        <v>9</v>
      </c>
      <c r="N654" s="32">
        <v>26</v>
      </c>
      <c r="O654" s="35">
        <v>34</v>
      </c>
      <c r="P654" s="1">
        <f>SUM(L654:O654)</f>
        <v>81</v>
      </c>
      <c r="Q654" s="48">
        <v>1</v>
      </c>
      <c r="R654" s="1">
        <f>INT(Q654*(100+L654+M654*2)*H654)</f>
        <v>91</v>
      </c>
      <c r="S654" s="1">
        <f>INT(L654*Q654*1*I654)</f>
        <v>8</v>
      </c>
      <c r="T654" s="1">
        <f>INT(L654*Q654*0.7*J654)</f>
        <v>5</v>
      </c>
      <c r="U654" s="1">
        <f>INT(M654*Q654*1.5)</f>
        <v>13</v>
      </c>
      <c r="V654" s="1">
        <f>INT(M654*Q654*1)</f>
        <v>9</v>
      </c>
      <c r="W654" s="1">
        <f>INT(N654*Q654*1.2)</f>
        <v>31</v>
      </c>
      <c r="X654" s="1">
        <f>INT(N654*Q654*0.8)</f>
        <v>20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>SUM(S654,U654,W654)</f>
        <v>52</v>
      </c>
    </row>
    <row r="655" spans="2:28">
      <c r="B655" s="27"/>
      <c r="C655" s="16">
        <v>702</v>
      </c>
      <c r="D655" s="27">
        <v>0</v>
      </c>
      <c r="E655" s="27"/>
      <c r="F655" s="2" t="s">
        <v>672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12</v>
      </c>
      <c r="M655" s="32">
        <v>6</v>
      </c>
      <c r="N655" s="32">
        <v>66</v>
      </c>
      <c r="O655" s="35">
        <v>88</v>
      </c>
      <c r="P655" s="1">
        <f>SUM(L655:O655)</f>
        <v>172</v>
      </c>
      <c r="Q655" s="48">
        <v>1</v>
      </c>
      <c r="R655" s="1">
        <f>INT(Q655*(100+L655+M655*2)*H655)</f>
        <v>86</v>
      </c>
      <c r="S655" s="1">
        <f>INT(L655*Q655*1*I655)</f>
        <v>8</v>
      </c>
      <c r="T655" s="1">
        <f>INT(L655*Q655*0.7*J655)</f>
        <v>5</v>
      </c>
      <c r="U655" s="1">
        <f>INT(M655*Q655*1.5)</f>
        <v>9</v>
      </c>
      <c r="V655" s="1">
        <f>INT(M655*Q655*1)</f>
        <v>6</v>
      </c>
      <c r="W655" s="1">
        <f>INT(N655*Q655*1.2)</f>
        <v>79</v>
      </c>
      <c r="X655" s="1">
        <f>INT(N655*Q655*0.8)</f>
        <v>52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>SUM(S655,U655,W655)</f>
        <v>96</v>
      </c>
    </row>
    <row r="656" spans="2:28">
      <c r="B656" s="27"/>
      <c r="C656" s="16">
        <v>710</v>
      </c>
      <c r="D656" s="27"/>
      <c r="E656" s="27"/>
      <c r="F656" s="2" t="s">
        <v>680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12</v>
      </c>
      <c r="M656" s="32">
        <v>6</v>
      </c>
      <c r="N656" s="32">
        <v>66</v>
      </c>
      <c r="O656" s="35">
        <v>74</v>
      </c>
      <c r="P656" s="1">
        <f>SUM(L656:O656)</f>
        <v>158</v>
      </c>
      <c r="Q656" s="48">
        <v>1</v>
      </c>
      <c r="R656" s="1">
        <f>INT(Q656*(100+L656+M656*2)*H656)</f>
        <v>86</v>
      </c>
      <c r="S656" s="1">
        <f>INT(L656*Q656*1*I656)</f>
        <v>8</v>
      </c>
      <c r="T656" s="1">
        <f>INT(L656*Q656*0.7*J656)</f>
        <v>5</v>
      </c>
      <c r="U656" s="1">
        <f>INT(M656*Q656*1.5)</f>
        <v>9</v>
      </c>
      <c r="V656" s="1">
        <f>INT(M656*Q656*1)</f>
        <v>6</v>
      </c>
      <c r="W656" s="1">
        <f>INT(N656*Q656*1.2)</f>
        <v>79</v>
      </c>
      <c r="X656" s="1">
        <f>INT(N656*Q656*0.8)</f>
        <v>52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>SUM(S656,U656,W656)</f>
        <v>96</v>
      </c>
    </row>
    <row r="657" spans="2:28">
      <c r="B657" s="27"/>
      <c r="C657" s="16">
        <v>531</v>
      </c>
      <c r="D657" s="27"/>
      <c r="E657" s="27"/>
      <c r="F657" s="2" t="s">
        <v>530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12</v>
      </c>
      <c r="M657" s="32">
        <v>6</v>
      </c>
      <c r="N657" s="32">
        <v>66</v>
      </c>
      <c r="O657" s="35">
        <v>70</v>
      </c>
      <c r="P657" s="1">
        <f>SUM(L657:O657)</f>
        <v>154</v>
      </c>
      <c r="Q657" s="48">
        <v>1</v>
      </c>
      <c r="R657" s="1">
        <f>INT(Q657*(100+L657+M657*2)*H657)</f>
        <v>86</v>
      </c>
      <c r="S657" s="1">
        <f>INT(L657*Q657*1*I657)</f>
        <v>8</v>
      </c>
      <c r="T657" s="1">
        <f>INT(L657*Q657*0.7*J657)</f>
        <v>5</v>
      </c>
      <c r="U657" s="1">
        <f>INT(M657*Q657*1.5)</f>
        <v>9</v>
      </c>
      <c r="V657" s="1">
        <f>INT(M657*Q657*1)</f>
        <v>6</v>
      </c>
      <c r="W657" s="1">
        <f>INT(N657*Q657*1.2)</f>
        <v>79</v>
      </c>
      <c r="X657" s="1">
        <f>INT(N657*Q657*0.8)</f>
        <v>52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>SUM(S657,U657,W657)</f>
        <v>96</v>
      </c>
    </row>
    <row r="658" spans="2:28">
      <c r="B658" s="27"/>
      <c r="C658" s="16">
        <v>5</v>
      </c>
      <c r="D658" s="27"/>
      <c r="E658" s="27"/>
      <c r="F658" s="2" t="s">
        <v>7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11</v>
      </c>
      <c r="M658" s="32">
        <v>15</v>
      </c>
      <c r="N658" s="32">
        <v>65</v>
      </c>
      <c r="O658" s="35">
        <v>77</v>
      </c>
      <c r="P658" s="1">
        <f>SUM(L658:O658)</f>
        <v>168</v>
      </c>
      <c r="Q658" s="48">
        <v>1</v>
      </c>
      <c r="R658" s="1">
        <f>INT(Q658*(100+L658+M658*2)*H658)</f>
        <v>98</v>
      </c>
      <c r="S658" s="1">
        <f>INT(L658*Q658*1*I658)</f>
        <v>7</v>
      </c>
      <c r="T658" s="1">
        <f>INT(L658*Q658*0.7*J658)</f>
        <v>5</v>
      </c>
      <c r="U658" s="1">
        <f>INT(M658*Q658*1.5)</f>
        <v>22</v>
      </c>
      <c r="V658" s="1">
        <f>INT(M658*Q658*1)</f>
        <v>15</v>
      </c>
      <c r="W658" s="1">
        <f>INT(N658*Q658*1.2)</f>
        <v>78</v>
      </c>
      <c r="X658" s="1">
        <f>INT(N658*Q658*0.8)</f>
        <v>52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>SUM(S658,U658,W658)</f>
        <v>107</v>
      </c>
    </row>
    <row r="659" spans="2:28">
      <c r="B659" s="27" t="s">
        <v>825</v>
      </c>
      <c r="C659" s="16">
        <v>424</v>
      </c>
      <c r="D659" s="27">
        <v>6</v>
      </c>
      <c r="E659" s="27">
        <v>10</v>
      </c>
      <c r="F659" s="2" t="s">
        <v>425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倾国倾城</v>
      </c>
      <c r="L659" s="32">
        <v>10</v>
      </c>
      <c r="M659" s="32">
        <v>26</v>
      </c>
      <c r="N659" s="32">
        <v>81</v>
      </c>
      <c r="O659" s="35">
        <v>65</v>
      </c>
      <c r="P659" s="1">
        <f>SUM(L659:O659)</f>
        <v>182</v>
      </c>
      <c r="Q659" s="48">
        <v>1</v>
      </c>
      <c r="R659" s="1">
        <f>INT(Q659*(100+L659+M659*2)*H659)</f>
        <v>129</v>
      </c>
      <c r="S659" s="1">
        <f>INT(L659*Q659*1*I659)</f>
        <v>8</v>
      </c>
      <c r="T659" s="1">
        <f>INT(L659*Q659*0.7*J659)</f>
        <v>6</v>
      </c>
      <c r="U659" s="1">
        <f>INT(M659*Q659*1.5)</f>
        <v>39</v>
      </c>
      <c r="V659" s="1">
        <f>INT(M659*Q659*1)</f>
        <v>26</v>
      </c>
      <c r="W659" s="1">
        <f>INT(N659*Q659*1.2)</f>
        <v>97</v>
      </c>
      <c r="X659" s="1">
        <f>INT(N659*Q659*0.8)</f>
        <v>64</v>
      </c>
      <c r="Y659" s="37">
        <f>VLOOKUP(D659,兵种!B:J,7,0)</f>
        <v>0.2</v>
      </c>
      <c r="Z659" s="37">
        <f>VLOOKUP(D659,兵种!B:J,8,0)</f>
        <v>0</v>
      </c>
      <c r="AA659" s="37">
        <f>VLOOKUP(D659,兵种!B:J,9,0)</f>
        <v>0</v>
      </c>
      <c r="AB659" s="1">
        <f>SUM(S659,U659,W659)</f>
        <v>144</v>
      </c>
    </row>
    <row r="660" spans="2:28">
      <c r="B660" s="27"/>
      <c r="C660" s="16">
        <v>706</v>
      </c>
      <c r="D660" s="27">
        <v>5</v>
      </c>
      <c r="E660" s="27"/>
      <c r="F660" s="2" t="s">
        <v>676</v>
      </c>
      <c r="G660" s="4" t="str">
        <f>VLOOKUP(D660,兵种!B:F,2,0)</f>
        <v>霹雳车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0.8</v>
      </c>
      <c r="K660" s="16" t="str">
        <f>VLOOKUP(E660,绝技!B:C,2,0)</f>
        <v>无</v>
      </c>
      <c r="L660" s="32">
        <v>10</v>
      </c>
      <c r="M660" s="32">
        <v>10</v>
      </c>
      <c r="N660" s="32">
        <v>94</v>
      </c>
      <c r="O660" s="35">
        <v>23</v>
      </c>
      <c r="P660" s="1">
        <f>SUM(L660:O660)</f>
        <v>137</v>
      </c>
      <c r="Q660" s="48">
        <v>1</v>
      </c>
      <c r="R660" s="1">
        <f>INT(Q660*(100+L660+M660*2)*H660)</f>
        <v>117</v>
      </c>
      <c r="S660" s="1">
        <f>INT(L660*Q660*1*I660)</f>
        <v>10</v>
      </c>
      <c r="T660" s="1">
        <f>INT(L660*Q660*0.7*J660)</f>
        <v>5</v>
      </c>
      <c r="U660" s="1">
        <f>INT(M660*Q660*1.5)</f>
        <v>15</v>
      </c>
      <c r="V660" s="1">
        <f>INT(M660*Q660*1)</f>
        <v>10</v>
      </c>
      <c r="W660" s="1">
        <f>INT(N660*Q660*1.2)</f>
        <v>112</v>
      </c>
      <c r="X660" s="1">
        <f>INT(N660*Q660*0.8)</f>
        <v>75</v>
      </c>
      <c r="Y660" s="37">
        <f>VLOOKUP(D660,兵种!B:J,7,0)</f>
        <v>0.15</v>
      </c>
      <c r="Z660" s="37">
        <f>VLOOKUP(D660,兵种!B:J,8,0)</f>
        <v>0</v>
      </c>
      <c r="AA660" s="37">
        <f>VLOOKUP(D660,兵种!B:J,9,0)</f>
        <v>0.05</v>
      </c>
      <c r="AB660" s="1">
        <f>SUM(S660,U660,W660)</f>
        <v>137</v>
      </c>
    </row>
    <row r="661" spans="2:28">
      <c r="B661" s="27"/>
      <c r="C661" s="16">
        <v>99</v>
      </c>
      <c r="D661" s="27"/>
      <c r="E661" s="27"/>
      <c r="F661" s="2" t="s">
        <v>101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10</v>
      </c>
      <c r="M661" s="32">
        <v>26</v>
      </c>
      <c r="N661" s="32">
        <v>67</v>
      </c>
      <c r="O661" s="35">
        <v>78</v>
      </c>
      <c r="P661" s="1">
        <f>SUM(L661:O661)</f>
        <v>181</v>
      </c>
      <c r="Q661" s="48">
        <v>1</v>
      </c>
      <c r="R661" s="1">
        <f>INT(Q661*(100+L661+M661*2)*H661)</f>
        <v>113</v>
      </c>
      <c r="S661" s="1">
        <f>INT(L661*Q661*1*I661)</f>
        <v>7</v>
      </c>
      <c r="T661" s="1">
        <f>INT(L661*Q661*0.7*J661)</f>
        <v>4</v>
      </c>
      <c r="U661" s="1">
        <f>INT(M661*Q661*1.5)</f>
        <v>39</v>
      </c>
      <c r="V661" s="1">
        <f>INT(M661*Q661*1)</f>
        <v>26</v>
      </c>
      <c r="W661" s="1">
        <f>INT(N661*Q661*1.2)</f>
        <v>80</v>
      </c>
      <c r="X661" s="1">
        <f>INT(N661*Q661*0.8)</f>
        <v>53</v>
      </c>
      <c r="Y661" s="37">
        <f>VLOOKUP(D661,兵种!B:J,7,0)</f>
        <v>0</v>
      </c>
      <c r="Z661" s="37">
        <f>VLOOKUP(D661,兵种!B:J,8,0)</f>
        <v>0</v>
      </c>
      <c r="AA661" s="37">
        <f>VLOOKUP(D661,兵种!B:J,9,0)</f>
        <v>0</v>
      </c>
      <c r="AB661" s="1">
        <f>SUM(S661,U661,W661)</f>
        <v>126</v>
      </c>
    </row>
    <row r="662" spans="2:28">
      <c r="B662" s="27"/>
      <c r="C662" s="16">
        <v>582</v>
      </c>
      <c r="D662" s="27">
        <v>6</v>
      </c>
      <c r="E662" s="27"/>
      <c r="F662" s="2" t="s">
        <v>581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10</v>
      </c>
      <c r="M662" s="32">
        <v>4</v>
      </c>
      <c r="N662" s="32">
        <v>83</v>
      </c>
      <c r="O662" s="35">
        <v>79</v>
      </c>
      <c r="P662" s="1">
        <f>SUM(L662:O662)</f>
        <v>176</v>
      </c>
      <c r="Q662" s="48">
        <v>1</v>
      </c>
      <c r="R662" s="1">
        <f>INT(Q662*(100+L662+M662*2)*H662)</f>
        <v>94</v>
      </c>
      <c r="S662" s="1">
        <f>INT(L662*Q662*1*I662)</f>
        <v>8</v>
      </c>
      <c r="T662" s="1">
        <f>INT(L662*Q662*0.7*J662)</f>
        <v>6</v>
      </c>
      <c r="U662" s="1">
        <f>INT(M662*Q662*1.5)</f>
        <v>6</v>
      </c>
      <c r="V662" s="1">
        <f>INT(M662*Q662*1)</f>
        <v>4</v>
      </c>
      <c r="W662" s="1">
        <f>INT(N662*Q662*1.2)</f>
        <v>99</v>
      </c>
      <c r="X662" s="1">
        <f>INT(N662*Q662*0.8)</f>
        <v>66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>SUM(S662,U662,W662)</f>
        <v>113</v>
      </c>
    </row>
    <row r="663" spans="2:28">
      <c r="B663" s="27"/>
      <c r="C663" s="16">
        <v>460</v>
      </c>
      <c r="D663" s="27"/>
      <c r="E663" s="27"/>
      <c r="F663" s="2" t="s">
        <v>460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10</v>
      </c>
      <c r="M663" s="32">
        <v>9</v>
      </c>
      <c r="N663" s="32">
        <v>74</v>
      </c>
      <c r="O663" s="35">
        <v>78</v>
      </c>
      <c r="P663" s="1">
        <f>SUM(L663:O663)</f>
        <v>171</v>
      </c>
      <c r="Q663" s="48">
        <v>1</v>
      </c>
      <c r="R663" s="1">
        <f>INT(Q663*(100+L663+M663*2)*H663)</f>
        <v>89</v>
      </c>
      <c r="S663" s="1">
        <f>INT(L663*Q663*1*I663)</f>
        <v>7</v>
      </c>
      <c r="T663" s="1">
        <f>INT(L663*Q663*0.7*J663)</f>
        <v>4</v>
      </c>
      <c r="U663" s="1">
        <f>INT(M663*Q663*1.5)</f>
        <v>13</v>
      </c>
      <c r="V663" s="1">
        <f>INT(M663*Q663*1)</f>
        <v>9</v>
      </c>
      <c r="W663" s="1">
        <f>INT(N663*Q663*1.2)</f>
        <v>88</v>
      </c>
      <c r="X663" s="1">
        <f>INT(N663*Q663*0.8)</f>
        <v>59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>SUM(S663,U663,W663)</f>
        <v>108</v>
      </c>
    </row>
    <row r="664" spans="2:28">
      <c r="B664" s="27"/>
      <c r="C664" s="16">
        <v>153</v>
      </c>
      <c r="D664" s="27"/>
      <c r="E664" s="27"/>
      <c r="F664" s="2" t="s">
        <v>155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10</v>
      </c>
      <c r="M664" s="32">
        <v>4</v>
      </c>
      <c r="N664" s="32">
        <v>63</v>
      </c>
      <c r="O664" s="35">
        <v>75</v>
      </c>
      <c r="P664" s="1">
        <f>SUM(L664:O664)</f>
        <v>152</v>
      </c>
      <c r="Q664" s="48">
        <v>1</v>
      </c>
      <c r="R664" s="1">
        <f>INT(Q664*(100+L664+M664*2)*H664)</f>
        <v>82</v>
      </c>
      <c r="S664" s="1">
        <f>INT(L664*Q664*1*I664)</f>
        <v>7</v>
      </c>
      <c r="T664" s="1">
        <f>INT(L664*Q664*0.7*J664)</f>
        <v>4</v>
      </c>
      <c r="U664" s="1">
        <f>INT(M664*Q664*1.5)</f>
        <v>6</v>
      </c>
      <c r="V664" s="1">
        <f>INT(M664*Q664*1)</f>
        <v>4</v>
      </c>
      <c r="W664" s="1">
        <f>INT(N664*Q664*1.2)</f>
        <v>75</v>
      </c>
      <c r="X664" s="1">
        <f>INT(N664*Q664*0.8)</f>
        <v>50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>SUM(S664,U664,W664)</f>
        <v>88</v>
      </c>
    </row>
    <row r="665" spans="2:28">
      <c r="B665" s="27"/>
      <c r="C665" s="16">
        <v>264</v>
      </c>
      <c r="D665" s="27"/>
      <c r="E665" s="27"/>
      <c r="F665" s="2" t="s">
        <v>266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9</v>
      </c>
      <c r="M665" s="32">
        <v>6</v>
      </c>
      <c r="N665" s="32">
        <v>65</v>
      </c>
      <c r="O665" s="35">
        <v>64</v>
      </c>
      <c r="P665" s="1">
        <f>SUM(L665:O665)</f>
        <v>144</v>
      </c>
      <c r="Q665" s="48">
        <v>1</v>
      </c>
      <c r="R665" s="1">
        <f>INT(Q665*(100+L665+M665*2)*H665)</f>
        <v>84</v>
      </c>
      <c r="S665" s="1">
        <f>INT(L665*Q665*1*I665)</f>
        <v>6</v>
      </c>
      <c r="T665" s="1">
        <f>INT(L665*Q665*0.7*J665)</f>
        <v>4</v>
      </c>
      <c r="U665" s="1">
        <f>INT(M665*Q665*1.5)</f>
        <v>9</v>
      </c>
      <c r="V665" s="1">
        <f>INT(M665*Q665*1)</f>
        <v>6</v>
      </c>
      <c r="W665" s="1">
        <f>INT(N665*Q665*1.2)</f>
        <v>78</v>
      </c>
      <c r="X665" s="1">
        <f>INT(N665*Q665*0.8)</f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>SUM(S665,U665,W665)</f>
        <v>93</v>
      </c>
    </row>
    <row r="666" spans="2:28">
      <c r="B666" s="27"/>
      <c r="C666" s="16">
        <v>351</v>
      </c>
      <c r="D666" s="27"/>
      <c r="E666" s="27"/>
      <c r="F666" s="2" t="s">
        <v>353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5</v>
      </c>
      <c r="N666" s="32">
        <v>52</v>
      </c>
      <c r="O666" s="35">
        <v>64</v>
      </c>
      <c r="P666" s="1">
        <f>SUM(L666:O666)</f>
        <v>130</v>
      </c>
      <c r="Q666" s="48">
        <v>1</v>
      </c>
      <c r="R666" s="1">
        <f>INT(Q666*(100+L666+M666*2)*H666)</f>
        <v>83</v>
      </c>
      <c r="S666" s="1">
        <f>INT(L666*Q666*1*I666)</f>
        <v>6</v>
      </c>
      <c r="T666" s="1">
        <f>INT(L666*Q666*0.7*J666)</f>
        <v>4</v>
      </c>
      <c r="U666" s="1">
        <f>INT(M666*Q666*1.5)</f>
        <v>7</v>
      </c>
      <c r="V666" s="1">
        <f>INT(M666*Q666*1)</f>
        <v>5</v>
      </c>
      <c r="W666" s="1">
        <f>INT(N666*Q666*1.2)</f>
        <v>62</v>
      </c>
      <c r="X666" s="1">
        <f>INT(N666*Q666*0.8)</f>
        <v>41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>SUM(S666,U666,W666)</f>
        <v>75</v>
      </c>
    </row>
    <row r="667" spans="2:28">
      <c r="B667" s="27"/>
      <c r="C667" s="16">
        <v>628</v>
      </c>
      <c r="D667" s="27"/>
      <c r="E667" s="27"/>
      <c r="F667" s="2" t="s">
        <v>626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8</v>
      </c>
      <c r="M667" s="32">
        <v>21</v>
      </c>
      <c r="N667" s="32">
        <v>36</v>
      </c>
      <c r="O667" s="35">
        <v>51</v>
      </c>
      <c r="P667" s="1">
        <f>SUM(L667:O667)</f>
        <v>116</v>
      </c>
      <c r="Q667" s="48">
        <v>1</v>
      </c>
      <c r="R667" s="1">
        <f>INT(Q667*(100+L667+M667*2)*H667)</f>
        <v>105</v>
      </c>
      <c r="S667" s="1">
        <f>INT(L667*Q667*1*I667)</f>
        <v>5</v>
      </c>
      <c r="T667" s="1">
        <f>INT(L667*Q667*0.7*J667)</f>
        <v>3</v>
      </c>
      <c r="U667" s="1">
        <f>INT(M667*Q667*1.5)</f>
        <v>31</v>
      </c>
      <c r="V667" s="1">
        <f>INT(M667*Q667*1)</f>
        <v>21</v>
      </c>
      <c r="W667" s="1">
        <f>INT(N667*Q667*1.2)</f>
        <v>43</v>
      </c>
      <c r="X667" s="1">
        <f>INT(N667*Q667*0.8)</f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>SUM(S667,U667,W667)</f>
        <v>79</v>
      </c>
    </row>
    <row r="668" spans="2:28">
      <c r="B668" s="27"/>
      <c r="C668" s="16">
        <v>257</v>
      </c>
      <c r="D668" s="27"/>
      <c r="E668" s="27"/>
      <c r="F668" s="2" t="s">
        <v>259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8</v>
      </c>
      <c r="M668" s="32">
        <v>19</v>
      </c>
      <c r="N668" s="32">
        <v>77</v>
      </c>
      <c r="O668" s="35">
        <v>72</v>
      </c>
      <c r="P668" s="1">
        <f>SUM(L668:O668)</f>
        <v>176</v>
      </c>
      <c r="Q668" s="48">
        <v>1</v>
      </c>
      <c r="R668" s="1">
        <f>INT(Q668*(100+L668+M668*2)*H668)</f>
        <v>102</v>
      </c>
      <c r="S668" s="1">
        <f>INT(L668*Q668*1*I668)</f>
        <v>5</v>
      </c>
      <c r="T668" s="1">
        <f>INT(L668*Q668*0.7*J668)</f>
        <v>3</v>
      </c>
      <c r="U668" s="1">
        <f>INT(M668*Q668*1.5)</f>
        <v>28</v>
      </c>
      <c r="V668" s="1">
        <f>INT(M668*Q668*1)</f>
        <v>19</v>
      </c>
      <c r="W668" s="1">
        <f>INT(N668*Q668*1.2)</f>
        <v>92</v>
      </c>
      <c r="X668" s="1">
        <f>INT(N668*Q668*0.8)</f>
        <v>61</v>
      </c>
      <c r="Y668" s="37">
        <f>VLOOKUP(D668,兵种!B:J,7,0)</f>
        <v>0</v>
      </c>
      <c r="Z668" s="37">
        <f>VLOOKUP(D668,兵种!B:J,8,0)</f>
        <v>0</v>
      </c>
      <c r="AA668" s="37">
        <f>VLOOKUP(D668,兵种!B:J,9,0)</f>
        <v>0</v>
      </c>
      <c r="AB668" s="1">
        <f>SUM(S668,U668,W668)</f>
        <v>125</v>
      </c>
    </row>
    <row r="669" spans="2:28">
      <c r="B669" s="27"/>
      <c r="C669" s="16">
        <v>421</v>
      </c>
      <c r="D669" s="27"/>
      <c r="E669" s="27"/>
      <c r="F669" s="2" t="s">
        <v>422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8</v>
      </c>
      <c r="M669" s="32">
        <v>12</v>
      </c>
      <c r="N669" s="32">
        <v>31</v>
      </c>
      <c r="O669" s="35">
        <v>59</v>
      </c>
      <c r="P669" s="1">
        <f>SUM(L669:O669)</f>
        <v>110</v>
      </c>
      <c r="Q669" s="48">
        <v>1</v>
      </c>
      <c r="R669" s="1">
        <f>INT(Q669*(100+L669+M669*2)*H669)</f>
        <v>92</v>
      </c>
      <c r="S669" s="1">
        <f>INT(L669*Q669*1*I669)</f>
        <v>5</v>
      </c>
      <c r="T669" s="1">
        <f>INT(L669*Q669*0.7*J669)</f>
        <v>3</v>
      </c>
      <c r="U669" s="1">
        <f>INT(M669*Q669*1.5)</f>
        <v>18</v>
      </c>
      <c r="V669" s="1">
        <f>INT(M669*Q669*1)</f>
        <v>12</v>
      </c>
      <c r="W669" s="1">
        <f>INT(N669*Q669*1.2)</f>
        <v>37</v>
      </c>
      <c r="X669" s="1">
        <f>INT(N669*Q669*0.8)</f>
        <v>24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>SUM(S669,U669,W669)</f>
        <v>60</v>
      </c>
    </row>
    <row r="670" spans="2:28">
      <c r="B670" s="27"/>
      <c r="C670" s="16">
        <v>504</v>
      </c>
      <c r="D670" s="27"/>
      <c r="E670" s="27"/>
      <c r="F670" s="2" t="s">
        <v>504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8</v>
      </c>
      <c r="M670" s="32">
        <v>9</v>
      </c>
      <c r="N670" s="32">
        <v>70</v>
      </c>
      <c r="O670" s="35">
        <v>79</v>
      </c>
      <c r="P670" s="1">
        <f>SUM(L670:O670)</f>
        <v>166</v>
      </c>
      <c r="Q670" s="48">
        <v>1</v>
      </c>
      <c r="R670" s="1">
        <f>INT(Q670*(100+L670+M670*2)*H670)</f>
        <v>88</v>
      </c>
      <c r="S670" s="1">
        <f>INT(L670*Q670*1*I670)</f>
        <v>5</v>
      </c>
      <c r="T670" s="1">
        <f>INT(L670*Q670*0.7*J670)</f>
        <v>3</v>
      </c>
      <c r="U670" s="1">
        <f>INT(M670*Q670*1.5)</f>
        <v>13</v>
      </c>
      <c r="V670" s="1">
        <f>INT(M670*Q670*1)</f>
        <v>9</v>
      </c>
      <c r="W670" s="1">
        <f>INT(N670*Q670*1.2)</f>
        <v>84</v>
      </c>
      <c r="X670" s="1">
        <f>INT(N670*Q670*0.8)</f>
        <v>56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>SUM(S670,U670,W670)</f>
        <v>102</v>
      </c>
    </row>
    <row r="671" spans="2:28">
      <c r="B671" s="27"/>
      <c r="C671" s="16">
        <v>709</v>
      </c>
      <c r="D671" s="27"/>
      <c r="E671" s="27"/>
      <c r="F671" s="2" t="s">
        <v>679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8</v>
      </c>
      <c r="M671" s="32">
        <v>8</v>
      </c>
      <c r="N671" s="32">
        <v>64</v>
      </c>
      <c r="O671" s="35">
        <v>78</v>
      </c>
      <c r="P671" s="1">
        <f>SUM(L671:O671)</f>
        <v>158</v>
      </c>
      <c r="Q671" s="48">
        <v>1</v>
      </c>
      <c r="R671" s="1">
        <f>INT(Q671*(100+L671+M671*2)*H671)</f>
        <v>86</v>
      </c>
      <c r="S671" s="1">
        <f>INT(L671*Q671*1*I671)</f>
        <v>5</v>
      </c>
      <c r="T671" s="1">
        <f>INT(L671*Q671*0.7*J671)</f>
        <v>3</v>
      </c>
      <c r="U671" s="1">
        <f>INT(M671*Q671*1.5)</f>
        <v>12</v>
      </c>
      <c r="V671" s="1">
        <f>INT(M671*Q671*1)</f>
        <v>8</v>
      </c>
      <c r="W671" s="1">
        <f>INT(N671*Q671*1.2)</f>
        <v>76</v>
      </c>
      <c r="X671" s="1">
        <f>INT(N671*Q671*0.8)</f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>SUM(S671,U671,W671)</f>
        <v>93</v>
      </c>
    </row>
    <row r="672" spans="2:28">
      <c r="B672" s="27"/>
      <c r="C672" s="16">
        <v>703</v>
      </c>
      <c r="D672" s="27"/>
      <c r="E672" s="27"/>
      <c r="F672" s="2" t="s">
        <v>673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8</v>
      </c>
      <c r="M672" s="32">
        <v>7</v>
      </c>
      <c r="N672" s="32">
        <v>68</v>
      </c>
      <c r="O672" s="35">
        <v>72</v>
      </c>
      <c r="P672" s="1">
        <f>SUM(L672:O672)</f>
        <v>155</v>
      </c>
      <c r="Q672" s="48">
        <v>1</v>
      </c>
      <c r="R672" s="1">
        <f>INT(Q672*(100+L672+M672*2)*H672)</f>
        <v>85</v>
      </c>
      <c r="S672" s="1">
        <f>INT(L672*Q672*1*I672)</f>
        <v>5</v>
      </c>
      <c r="T672" s="1">
        <f>INT(L672*Q672*0.7*J672)</f>
        <v>3</v>
      </c>
      <c r="U672" s="1">
        <f>INT(M672*Q672*1.5)</f>
        <v>10</v>
      </c>
      <c r="V672" s="1">
        <f>INT(M672*Q672*1)</f>
        <v>7</v>
      </c>
      <c r="W672" s="1">
        <f>INT(N672*Q672*1.2)</f>
        <v>81</v>
      </c>
      <c r="X672" s="1">
        <f>INT(N672*Q672*0.8)</f>
        <v>54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>SUM(S672,U672,W672)</f>
        <v>96</v>
      </c>
    </row>
    <row r="673" spans="2:28">
      <c r="B673" s="27"/>
      <c r="C673" s="16">
        <v>217</v>
      </c>
      <c r="D673" s="27"/>
      <c r="E673" s="27"/>
      <c r="F673" s="2" t="s">
        <v>219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8</v>
      </c>
      <c r="M673" s="32">
        <v>7</v>
      </c>
      <c r="N673" s="32">
        <v>69</v>
      </c>
      <c r="O673" s="35">
        <v>58</v>
      </c>
      <c r="P673" s="1">
        <f>SUM(L673:O673)</f>
        <v>142</v>
      </c>
      <c r="Q673" s="48">
        <v>1</v>
      </c>
      <c r="R673" s="1">
        <f>INT(Q673*(100+L673+M673*2)*H673)</f>
        <v>85</v>
      </c>
      <c r="S673" s="1">
        <f>INT(L673*Q673*1*I673)</f>
        <v>5</v>
      </c>
      <c r="T673" s="1">
        <f>INT(L673*Q673*0.7*J673)</f>
        <v>3</v>
      </c>
      <c r="U673" s="1">
        <f>INT(M673*Q673*1.5)</f>
        <v>10</v>
      </c>
      <c r="V673" s="1">
        <f>INT(M673*Q673*1)</f>
        <v>7</v>
      </c>
      <c r="W673" s="1">
        <f>INT(N673*Q673*1.2)</f>
        <v>82</v>
      </c>
      <c r="X673" s="1">
        <f>INT(N673*Q673*0.8)</f>
        <v>55</v>
      </c>
      <c r="Y673" s="37">
        <f>VLOOKUP(D673,兵种!B:J,7,0)</f>
        <v>0</v>
      </c>
      <c r="Z673" s="37">
        <f>VLOOKUP(D673,兵种!B:J,8,0)</f>
        <v>0</v>
      </c>
      <c r="AA673" s="37">
        <f>VLOOKUP(D673,兵种!B:J,9,0)</f>
        <v>0</v>
      </c>
      <c r="AB673" s="1">
        <f>SUM(S673,U673,W673)</f>
        <v>97</v>
      </c>
    </row>
    <row r="674" spans="2:28">
      <c r="B674" s="27"/>
      <c r="C674" s="16">
        <v>52</v>
      </c>
      <c r="D674" s="27"/>
      <c r="E674" s="27"/>
      <c r="F674" s="2" t="s">
        <v>54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6</v>
      </c>
      <c r="M674" s="32">
        <v>30</v>
      </c>
      <c r="N674" s="32">
        <v>71</v>
      </c>
      <c r="O674" s="35">
        <v>70</v>
      </c>
      <c r="P674" s="1">
        <f>SUM(L674:O674)</f>
        <v>177</v>
      </c>
      <c r="Q674" s="48">
        <v>1</v>
      </c>
      <c r="R674" s="1">
        <f>INT(Q674*(100+L674+M674*2)*H674)</f>
        <v>116</v>
      </c>
      <c r="S674" s="1">
        <f>INT(L674*Q674*1*I674)</f>
        <v>4</v>
      </c>
      <c r="T674" s="1">
        <f>INT(L674*Q674*0.7*J674)</f>
        <v>2</v>
      </c>
      <c r="U674" s="1">
        <f>INT(M674*Q674*1.5)</f>
        <v>45</v>
      </c>
      <c r="V674" s="1">
        <f>INT(M674*Q674*1)</f>
        <v>30</v>
      </c>
      <c r="W674" s="1">
        <f>INT(N674*Q674*1.2)</f>
        <v>85</v>
      </c>
      <c r="X674" s="1">
        <f>INT(N674*Q674*0.8)</f>
        <v>56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>SUM(S674,U674,W674)</f>
        <v>134</v>
      </c>
    </row>
    <row r="675" spans="2:28">
      <c r="B675" s="27"/>
      <c r="C675" s="16">
        <v>33</v>
      </c>
      <c r="D675" s="27">
        <v>4</v>
      </c>
      <c r="E675" s="27"/>
      <c r="F675" s="2" t="s">
        <v>35</v>
      </c>
      <c r="G675" s="4" t="str">
        <f>VLOOKUP(D675,兵种!B:F,2,0)</f>
        <v>弓弩手</v>
      </c>
      <c r="H675" s="4">
        <f>VLOOKUP(D675,兵种!B:F,3,0)</f>
        <v>0.9</v>
      </c>
      <c r="I675" s="4">
        <f>VLOOKUP(D675,兵种!B:F,4,0)</f>
        <v>1</v>
      </c>
      <c r="J675" s="4">
        <f>VLOOKUP(D675,兵种!B:F,5,0)</f>
        <v>1</v>
      </c>
      <c r="K675" s="16" t="str">
        <f>VLOOKUP(E675,绝技!B:C,2,0)</f>
        <v>无</v>
      </c>
      <c r="L675" s="32">
        <v>6</v>
      </c>
      <c r="M675" s="32">
        <v>3</v>
      </c>
      <c r="N675" s="32">
        <v>79</v>
      </c>
      <c r="O675" s="35">
        <v>80</v>
      </c>
      <c r="P675" s="1">
        <f>SUM(L675:O675)</f>
        <v>168</v>
      </c>
      <c r="Q675" s="48">
        <v>1</v>
      </c>
      <c r="R675" s="1">
        <f>INT(Q675*(100+L675+M675*2)*H675)</f>
        <v>100</v>
      </c>
      <c r="S675" s="1">
        <f>INT(L675*Q675*1*I675)</f>
        <v>6</v>
      </c>
      <c r="T675" s="1">
        <f>INT(L675*Q675*0.7*J675)</f>
        <v>4</v>
      </c>
      <c r="U675" s="1">
        <f>INT(M675*Q675*1.5)</f>
        <v>4</v>
      </c>
      <c r="V675" s="1">
        <f>INT(M675*Q675*1)</f>
        <v>3</v>
      </c>
      <c r="W675" s="1">
        <f>INT(N675*Q675*1.2)</f>
        <v>94</v>
      </c>
      <c r="X675" s="1">
        <f>INT(N675*Q675*0.8)</f>
        <v>63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0.2</v>
      </c>
      <c r="AB675" s="1">
        <f>SUM(S675,U675,W675)</f>
        <v>104</v>
      </c>
    </row>
    <row r="676" spans="2:28">
      <c r="B676" s="27"/>
      <c r="C676" s="16">
        <v>699</v>
      </c>
      <c r="D676" s="27"/>
      <c r="E676" s="27"/>
      <c r="F676" s="2" t="s">
        <v>669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6</v>
      </c>
      <c r="M676" s="32">
        <v>4</v>
      </c>
      <c r="N676" s="32">
        <v>12</v>
      </c>
      <c r="O676" s="35">
        <v>23</v>
      </c>
      <c r="P676" s="1">
        <f>SUM(L676:O676)</f>
        <v>45</v>
      </c>
      <c r="Q676" s="48">
        <v>1</v>
      </c>
      <c r="R676" s="1">
        <f>INT(Q676*(100+L676+M676*2)*H676)</f>
        <v>79</v>
      </c>
      <c r="S676" s="1">
        <f>INT(L676*Q676*1*I676)</f>
        <v>4</v>
      </c>
      <c r="T676" s="1">
        <f>INT(L676*Q676*0.7*J676)</f>
        <v>2</v>
      </c>
      <c r="U676" s="1">
        <f>INT(M676*Q676*1.5)</f>
        <v>6</v>
      </c>
      <c r="V676" s="1">
        <f>INT(M676*Q676*1)</f>
        <v>4</v>
      </c>
      <c r="W676" s="1">
        <f>INT(N676*Q676*1.2)</f>
        <v>14</v>
      </c>
      <c r="X676" s="1">
        <f>INT(N676*Q676*0.8)</f>
        <v>9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>SUM(S676,U676,W676)</f>
        <v>24</v>
      </c>
    </row>
    <row r="677" spans="2:28">
      <c r="B677" s="27"/>
      <c r="C677" s="16">
        <v>349</v>
      </c>
      <c r="D677" s="27"/>
      <c r="E677" s="27"/>
      <c r="F677" s="2" t="s">
        <v>351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5</v>
      </c>
      <c r="M677" s="32">
        <v>3</v>
      </c>
      <c r="N677" s="32">
        <v>27</v>
      </c>
      <c r="O677" s="35">
        <v>48</v>
      </c>
      <c r="P677" s="1">
        <f>SUM(L677:O677)</f>
        <v>83</v>
      </c>
      <c r="Q677" s="48">
        <v>1</v>
      </c>
      <c r="R677" s="1">
        <f>INT(Q677*(100+L677+M677*2)*H677)</f>
        <v>77</v>
      </c>
      <c r="S677" s="1">
        <f>INT(L677*Q677*1*I677)</f>
        <v>3</v>
      </c>
      <c r="T677" s="1">
        <f>INT(L677*Q677*0.7*J677)</f>
        <v>2</v>
      </c>
      <c r="U677" s="1">
        <f>INT(M677*Q677*1.5)</f>
        <v>4</v>
      </c>
      <c r="V677" s="1">
        <f>INT(M677*Q677*1)</f>
        <v>3</v>
      </c>
      <c r="W677" s="1">
        <f>INT(N677*Q677*1.2)</f>
        <v>32</v>
      </c>
      <c r="X677" s="1">
        <f>INT(N677*Q677*0.8)</f>
        <v>21</v>
      </c>
      <c r="Y677" s="37">
        <f>VLOOKUP(D677,兵种!B:J,7,0)</f>
        <v>0</v>
      </c>
      <c r="Z677" s="37">
        <f>VLOOKUP(D677,兵种!B:J,8,0)</f>
        <v>0</v>
      </c>
      <c r="AA677" s="37">
        <f>VLOOKUP(D677,兵种!B:J,9,0)</f>
        <v>0</v>
      </c>
      <c r="AB677" s="1">
        <f>SUM(S677,U677,W677)</f>
        <v>39</v>
      </c>
    </row>
    <row r="678" spans="2:28">
      <c r="B678" s="27"/>
      <c r="C678" s="16">
        <v>4</v>
      </c>
      <c r="D678" s="27"/>
      <c r="E678" s="27"/>
      <c r="F678" s="2" t="s">
        <v>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4</v>
      </c>
      <c r="M678" s="32">
        <v>9</v>
      </c>
      <c r="N678" s="32">
        <v>33</v>
      </c>
      <c r="O678" s="35">
        <v>51</v>
      </c>
      <c r="P678" s="1">
        <f>SUM(L678:O678)</f>
        <v>97</v>
      </c>
      <c r="Q678" s="48">
        <v>1</v>
      </c>
      <c r="R678" s="1">
        <f>INT(Q678*(100+L678+M678*2)*H678)</f>
        <v>85</v>
      </c>
      <c r="S678" s="1">
        <f>INT(L678*Q678*1*I678)</f>
        <v>2</v>
      </c>
      <c r="T678" s="1">
        <f>INT(L678*Q678*0.7*J678)</f>
        <v>1</v>
      </c>
      <c r="U678" s="1">
        <f>INT(M678*Q678*1.5)</f>
        <v>13</v>
      </c>
      <c r="V678" s="1">
        <f>INT(M678*Q678*1)</f>
        <v>9</v>
      </c>
      <c r="W678" s="1">
        <f>INT(N678*Q678*1.2)</f>
        <v>39</v>
      </c>
      <c r="X678" s="1">
        <f>INT(N678*Q678*0.8)</f>
        <v>26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>SUM(S678,U678,W678)</f>
        <v>54</v>
      </c>
    </row>
    <row r="679" spans="2:28">
      <c r="B679" s="27"/>
      <c r="C679" s="16">
        <v>310</v>
      </c>
      <c r="D679" s="27"/>
      <c r="E679" s="27"/>
      <c r="F679" s="2" t="s">
        <v>312</v>
      </c>
      <c r="G679" s="4" t="str">
        <f>VLOOKUP(D679,兵种!B:F,2,0)</f>
        <v>老百姓</v>
      </c>
      <c r="H679" s="4">
        <f>VLOOKUP(D679,兵种!B:F,3,0)</f>
        <v>0.7</v>
      </c>
      <c r="I679" s="4">
        <f>VLOOKUP(D679,兵种!B:F,4,0)</f>
        <v>0.7</v>
      </c>
      <c r="J679" s="4">
        <f>VLOOKUP(D679,兵种!B:F,5,0)</f>
        <v>0.7</v>
      </c>
      <c r="K679" s="16" t="str">
        <f>VLOOKUP(E679,绝技!B:C,2,0)</f>
        <v>无</v>
      </c>
      <c r="L679" s="32">
        <v>4</v>
      </c>
      <c r="M679" s="32">
        <v>6</v>
      </c>
      <c r="N679" s="32">
        <v>36</v>
      </c>
      <c r="O679" s="35">
        <v>42</v>
      </c>
      <c r="P679" s="1">
        <f>SUM(L679:O679)</f>
        <v>88</v>
      </c>
      <c r="Q679" s="48">
        <v>1</v>
      </c>
      <c r="R679" s="1">
        <f>INT(Q679*(100+L679+M679*2)*H679)</f>
        <v>81</v>
      </c>
      <c r="S679" s="1">
        <f>INT(L679*Q679*1*I679)</f>
        <v>2</v>
      </c>
      <c r="T679" s="1">
        <f>INT(L679*Q679*0.7*J679)</f>
        <v>1</v>
      </c>
      <c r="U679" s="1">
        <f>INT(M679*Q679*1.5)</f>
        <v>9</v>
      </c>
      <c r="V679" s="1">
        <f>INT(M679*Q679*1)</f>
        <v>6</v>
      </c>
      <c r="W679" s="1">
        <f>INT(N679*Q679*1.2)</f>
        <v>43</v>
      </c>
      <c r="X679" s="1">
        <f>INT(N679*Q679*0.8)</f>
        <v>28</v>
      </c>
      <c r="Y679" s="37">
        <f>VLOOKUP(D679,兵种!B:J,7,0)</f>
        <v>0</v>
      </c>
      <c r="Z679" s="37">
        <f>VLOOKUP(D679,兵种!B:J,8,0)</f>
        <v>0</v>
      </c>
      <c r="AA679" s="37">
        <f>VLOOKUP(D679,兵种!B:J,9,0)</f>
        <v>0</v>
      </c>
      <c r="AB679" s="1">
        <f>SUM(S679,U679,W679)</f>
        <v>54</v>
      </c>
    </row>
    <row r="680" spans="2:28">
      <c r="B680" s="27"/>
      <c r="C680" s="16">
        <v>629</v>
      </c>
      <c r="D680" s="27">
        <v>1</v>
      </c>
      <c r="E680" s="27"/>
      <c r="F680" s="2" t="s">
        <v>627</v>
      </c>
      <c r="G680" s="4" t="str">
        <f>VLOOKUP(D680,兵种!B:F,2,0)</f>
        <v>近卫军</v>
      </c>
      <c r="H680" s="4">
        <f>VLOOKUP(D680,兵种!B:F,3,0)</f>
        <v>1.1000000000000001</v>
      </c>
      <c r="I680" s="4">
        <f>VLOOKUP(D680,兵种!B:F,4,0)</f>
        <v>0.9</v>
      </c>
      <c r="J680" s="4">
        <f>VLOOKUP(D680,兵种!B:F,5,0)</f>
        <v>1.1000000000000001</v>
      </c>
      <c r="K680" s="16" t="str">
        <f>VLOOKUP(E680,绝技!B:C,2,0)</f>
        <v>无</v>
      </c>
      <c r="L680" s="32">
        <v>3</v>
      </c>
      <c r="M680" s="32">
        <v>5</v>
      </c>
      <c r="N680" s="32">
        <v>9</v>
      </c>
      <c r="O680" s="35">
        <v>4</v>
      </c>
      <c r="P680" s="1">
        <f>SUM(L680:O680)</f>
        <v>21</v>
      </c>
      <c r="Q680" s="48">
        <v>1</v>
      </c>
      <c r="R680" s="1">
        <f>INT(Q680*(100+L680+M680*2)*H680)</f>
        <v>124</v>
      </c>
      <c r="S680" s="1">
        <f>INT(L680*Q680*1*I680)</f>
        <v>2</v>
      </c>
      <c r="T680" s="1">
        <f>INT(L680*Q680*0.7*J680)</f>
        <v>2</v>
      </c>
      <c r="U680" s="1">
        <f>INT(M680*Q680*1.5)</f>
        <v>7</v>
      </c>
      <c r="V680" s="1">
        <f>INT(M680*Q680*1)</f>
        <v>5</v>
      </c>
      <c r="W680" s="1">
        <f>INT(N680*Q680*1.2)</f>
        <v>10</v>
      </c>
      <c r="X680" s="1">
        <f>INT(N680*Q680*0.8)</f>
        <v>7</v>
      </c>
      <c r="Y680" s="37">
        <f>VLOOKUP(D680,兵种!B:J,7,0)</f>
        <v>0</v>
      </c>
      <c r="Z680" s="37">
        <f>VLOOKUP(D680,兵种!B:J,8,0)</f>
        <v>0.2</v>
      </c>
      <c r="AA680" s="37">
        <f>VLOOKUP(D680,兵种!B:J,9,0)</f>
        <v>0</v>
      </c>
      <c r="AB680" s="1">
        <f>SUM(S680,U680,W680)</f>
        <v>19</v>
      </c>
    </row>
    <row r="681" spans="2:28">
      <c r="B681" s="27"/>
      <c r="C681" s="16">
        <v>708</v>
      </c>
      <c r="D681" s="27">
        <v>6</v>
      </c>
      <c r="E681" s="27"/>
      <c r="F681" s="2" t="s">
        <v>678</v>
      </c>
      <c r="G681" s="4" t="str">
        <f>VLOOKUP(D681,兵种!B:F,2,0)</f>
        <v>谋略家</v>
      </c>
      <c r="H681" s="4">
        <f>VLOOKUP(D681,兵种!B:F,3,0)</f>
        <v>0.8</v>
      </c>
      <c r="I681" s="4">
        <f>VLOOKUP(D681,兵种!B:F,4,0)</f>
        <v>0.8</v>
      </c>
      <c r="J681" s="4">
        <f>VLOOKUP(D681,兵种!B:F,5,0)</f>
        <v>0.9</v>
      </c>
      <c r="K681" s="16" t="str">
        <f>VLOOKUP(E681,绝技!B:C,2,0)</f>
        <v>无</v>
      </c>
      <c r="L681" s="32">
        <v>3</v>
      </c>
      <c r="M681" s="32">
        <v>6</v>
      </c>
      <c r="N681" s="32">
        <v>83</v>
      </c>
      <c r="O681" s="35">
        <v>76</v>
      </c>
      <c r="P681" s="1">
        <f>SUM(L681:O681)</f>
        <v>168</v>
      </c>
      <c r="Q681" s="48">
        <v>1</v>
      </c>
      <c r="R681" s="1">
        <f>INT(Q681*(100+L681+M681*2)*H681)</f>
        <v>92</v>
      </c>
      <c r="S681" s="1">
        <f>INT(L681*Q681*1*I681)</f>
        <v>2</v>
      </c>
      <c r="T681" s="1">
        <f>INT(L681*Q681*0.7*J681)</f>
        <v>1</v>
      </c>
      <c r="U681" s="1">
        <f>INT(M681*Q681*1.5)</f>
        <v>9</v>
      </c>
      <c r="V681" s="1">
        <f>INT(M681*Q681*1)</f>
        <v>6</v>
      </c>
      <c r="W681" s="1">
        <f>INT(N681*Q681*1.2)</f>
        <v>99</v>
      </c>
      <c r="X681" s="1">
        <f>INT(N681*Q681*0.8)</f>
        <v>66</v>
      </c>
      <c r="Y681" s="37">
        <f>VLOOKUP(D681,兵种!B:J,7,0)</f>
        <v>0.2</v>
      </c>
      <c r="Z681" s="37">
        <f>VLOOKUP(D681,兵种!B:J,8,0)</f>
        <v>0</v>
      </c>
      <c r="AA681" s="37">
        <f>VLOOKUP(D681,兵种!B:J,9,0)</f>
        <v>0</v>
      </c>
      <c r="AB681" s="1">
        <f>SUM(S681,U681,W681)</f>
        <v>110</v>
      </c>
    </row>
    <row r="682" spans="2:28">
      <c r="B682" s="27"/>
      <c r="C682" s="16">
        <v>622</v>
      </c>
      <c r="D682" s="27"/>
      <c r="E682" s="27"/>
      <c r="F682" s="2" t="s">
        <v>620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3</v>
      </c>
      <c r="M682" s="32">
        <v>8</v>
      </c>
      <c r="N682" s="32">
        <v>66</v>
      </c>
      <c r="O682" s="35">
        <v>49</v>
      </c>
      <c r="P682" s="1">
        <f>SUM(L682:O682)</f>
        <v>126</v>
      </c>
      <c r="Q682" s="48">
        <v>1</v>
      </c>
      <c r="R682" s="1">
        <f>INT(Q682*(100+L682+M682*2)*H682)</f>
        <v>83</v>
      </c>
      <c r="S682" s="1">
        <f>INT(L682*Q682*1*I682)</f>
        <v>2</v>
      </c>
      <c r="T682" s="1">
        <f>INT(L682*Q682*0.7*J682)</f>
        <v>1</v>
      </c>
      <c r="U682" s="1">
        <f>INT(M682*Q682*1.5)</f>
        <v>12</v>
      </c>
      <c r="V682" s="1">
        <f>INT(M682*Q682*1)</f>
        <v>8</v>
      </c>
      <c r="W682" s="1">
        <f>INT(N682*Q682*1.2)</f>
        <v>79</v>
      </c>
      <c r="X682" s="1">
        <f>INT(N682*Q682*0.8)</f>
        <v>52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>SUM(S682,U682,W682)</f>
        <v>93</v>
      </c>
    </row>
    <row r="683" spans="2:28">
      <c r="B683" s="27"/>
      <c r="C683" s="16">
        <v>143</v>
      </c>
      <c r="D683" s="27"/>
      <c r="E683" s="27"/>
      <c r="F683" s="2" t="s">
        <v>145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3</v>
      </c>
      <c r="M683" s="32">
        <v>5</v>
      </c>
      <c r="N683" s="32">
        <v>67</v>
      </c>
      <c r="O683" s="35">
        <v>79</v>
      </c>
      <c r="P683" s="1">
        <f>SUM(L683:O683)</f>
        <v>154</v>
      </c>
      <c r="Q683" s="48">
        <v>1</v>
      </c>
      <c r="R683" s="1">
        <f>INT(Q683*(100+L683+M683*2)*H683)</f>
        <v>79</v>
      </c>
      <c r="S683" s="1">
        <f>INT(L683*Q683*1*I683)</f>
        <v>2</v>
      </c>
      <c r="T683" s="1">
        <f>INT(L683*Q683*0.7*J683)</f>
        <v>1</v>
      </c>
      <c r="U683" s="1">
        <f>INT(M683*Q683*1.5)</f>
        <v>7</v>
      </c>
      <c r="V683" s="1">
        <f>INT(M683*Q683*1)</f>
        <v>5</v>
      </c>
      <c r="W683" s="1">
        <f>INT(N683*Q683*1.2)</f>
        <v>80</v>
      </c>
      <c r="X683" s="1">
        <f>INT(N683*Q683*0.8)</f>
        <v>53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</v>
      </c>
      <c r="AB683" s="1">
        <f>SUM(S683,U683,W683)</f>
        <v>89</v>
      </c>
    </row>
    <row r="684" spans="2:28">
      <c r="B684" s="27"/>
      <c r="C684" s="16">
        <v>700</v>
      </c>
      <c r="D684" s="27"/>
      <c r="E684" s="27"/>
      <c r="F684" s="2" t="s">
        <v>670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3</v>
      </c>
      <c r="M684" s="32">
        <v>5</v>
      </c>
      <c r="N684" s="32">
        <v>9</v>
      </c>
      <c r="O684" s="35">
        <v>4</v>
      </c>
      <c r="P684" s="1">
        <f>SUM(L684:O684)</f>
        <v>21</v>
      </c>
      <c r="Q684" s="48">
        <v>1</v>
      </c>
      <c r="R684" s="1">
        <f>INT(Q684*(100+L684+M684*2)*H684)</f>
        <v>79</v>
      </c>
      <c r="S684" s="1">
        <f>INT(L684*Q684*1*I684)</f>
        <v>2</v>
      </c>
      <c r="T684" s="1">
        <f>INT(L684*Q684*0.7*J684)</f>
        <v>1</v>
      </c>
      <c r="U684" s="1">
        <f>INT(M684*Q684*1.5)</f>
        <v>7</v>
      </c>
      <c r="V684" s="1">
        <f>INT(M684*Q684*1)</f>
        <v>5</v>
      </c>
      <c r="W684" s="1">
        <f>INT(N684*Q684*1.2)</f>
        <v>10</v>
      </c>
      <c r="X684" s="1">
        <f>INT(N684*Q684*0.8)</f>
        <v>7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>SUM(S684,U684,W684)</f>
        <v>19</v>
      </c>
    </row>
    <row r="685" spans="2:28">
      <c r="B685" s="27"/>
      <c r="C685" s="16">
        <v>269</v>
      </c>
      <c r="D685" s="27"/>
      <c r="E685" s="27"/>
      <c r="F685" s="2" t="s">
        <v>271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32">
        <v>3</v>
      </c>
      <c r="M685" s="32">
        <v>3</v>
      </c>
      <c r="N685" s="32">
        <v>66</v>
      </c>
      <c r="O685" s="35">
        <v>71</v>
      </c>
      <c r="P685" s="1">
        <f>SUM(L685:O685)</f>
        <v>143</v>
      </c>
      <c r="Q685" s="48">
        <v>1</v>
      </c>
      <c r="R685" s="1">
        <f>INT(Q685*(100+L685+M685*2)*H685)</f>
        <v>76</v>
      </c>
      <c r="S685" s="1">
        <f>INT(L685*Q685*1*I685)</f>
        <v>2</v>
      </c>
      <c r="T685" s="1">
        <f>INT(L685*Q685*0.7*J685)</f>
        <v>1</v>
      </c>
      <c r="U685" s="1">
        <f>INT(M685*Q685*1.5)</f>
        <v>4</v>
      </c>
      <c r="V685" s="1">
        <f>INT(M685*Q685*1)</f>
        <v>3</v>
      </c>
      <c r="W685" s="1">
        <f>INT(N685*Q685*1.2)</f>
        <v>79</v>
      </c>
      <c r="X685" s="1">
        <f>INT(N685*Q685*0.8)</f>
        <v>52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</v>
      </c>
      <c r="AB685" s="1">
        <f>SUM(S685,U685,W685)</f>
        <v>85</v>
      </c>
    </row>
    <row r="686" spans="2:28">
      <c r="B686" s="27"/>
      <c r="C686" s="16">
        <v>508</v>
      </c>
      <c r="D686" s="27"/>
      <c r="E686" s="27"/>
      <c r="F686" s="2" t="s">
        <v>508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2</v>
      </c>
      <c r="M686" s="32">
        <v>7</v>
      </c>
      <c r="N686" s="32">
        <v>60</v>
      </c>
      <c r="O686" s="35">
        <v>70</v>
      </c>
      <c r="P686" s="1">
        <f>SUM(L686:O686)</f>
        <v>139</v>
      </c>
      <c r="Q686" s="48">
        <v>1</v>
      </c>
      <c r="R686" s="1">
        <f>INT(Q686*(100+L686+M686*2)*H686)</f>
        <v>81</v>
      </c>
      <c r="S686" s="1">
        <f>INT(L686*Q686*1*I686)</f>
        <v>1</v>
      </c>
      <c r="T686" s="1">
        <f>INT(L686*Q686*0.7*J686)</f>
        <v>0</v>
      </c>
      <c r="U686" s="1">
        <f>INT(M686*Q686*1.5)</f>
        <v>10</v>
      </c>
      <c r="V686" s="1">
        <f>INT(M686*Q686*1)</f>
        <v>7</v>
      </c>
      <c r="W686" s="1">
        <f>INT(N686*Q686*1.2)</f>
        <v>72</v>
      </c>
      <c r="X686" s="1">
        <f>INT(N686*Q686*0.8)</f>
        <v>48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>SUM(S686,U686,W686)</f>
        <v>83</v>
      </c>
    </row>
    <row r="687" spans="2:28">
      <c r="B687" s="27"/>
      <c r="C687" s="16">
        <v>584</v>
      </c>
      <c r="D687" s="27"/>
      <c r="E687" s="27"/>
      <c r="F687" s="2" t="s">
        <v>583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2</v>
      </c>
      <c r="M687" s="32">
        <v>5</v>
      </c>
      <c r="N687" s="32">
        <v>28</v>
      </c>
      <c r="O687" s="35">
        <v>34</v>
      </c>
      <c r="P687" s="1">
        <f>SUM(L687:O687)</f>
        <v>69</v>
      </c>
      <c r="Q687" s="48">
        <v>1</v>
      </c>
      <c r="R687" s="1">
        <f>INT(Q687*(100+L687+M687*2)*H687)</f>
        <v>78</v>
      </c>
      <c r="S687" s="1">
        <f>INT(L687*Q687*1*I687)</f>
        <v>1</v>
      </c>
      <c r="T687" s="1">
        <f>INT(L687*Q687*0.7*J687)</f>
        <v>0</v>
      </c>
      <c r="U687" s="1">
        <f>INT(M687*Q687*1.5)</f>
        <v>7</v>
      </c>
      <c r="V687" s="1">
        <f>INT(M687*Q687*1)</f>
        <v>5</v>
      </c>
      <c r="W687" s="1">
        <f>INT(N687*Q687*1.2)</f>
        <v>33</v>
      </c>
      <c r="X687" s="1">
        <f>INT(N687*Q687*0.8)</f>
        <v>22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>SUM(S687,U687,W687)</f>
        <v>41</v>
      </c>
    </row>
    <row r="688" spans="2:28">
      <c r="B688" s="27"/>
      <c r="C688" s="16">
        <v>324</v>
      </c>
      <c r="D688" s="27"/>
      <c r="E688" s="27"/>
      <c r="F688" s="2" t="s">
        <v>326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32">
        <v>2</v>
      </c>
      <c r="M688" s="32">
        <v>4</v>
      </c>
      <c r="N688" s="32">
        <v>12</v>
      </c>
      <c r="O688" s="35">
        <v>41</v>
      </c>
      <c r="P688" s="1">
        <f>SUM(L688:O688)</f>
        <v>59</v>
      </c>
      <c r="Q688" s="48">
        <v>1</v>
      </c>
      <c r="R688" s="1">
        <f>INT(Q688*(100+L688+M688*2)*H688)</f>
        <v>77</v>
      </c>
      <c r="S688" s="1">
        <f>INT(L688*Q688*1*I688)</f>
        <v>1</v>
      </c>
      <c r="T688" s="1">
        <f>INT(L688*Q688*0.7*J688)</f>
        <v>0</v>
      </c>
      <c r="U688" s="1">
        <f>INT(M688*Q688*1.5)</f>
        <v>6</v>
      </c>
      <c r="V688" s="1">
        <f>INT(M688*Q688*1)</f>
        <v>4</v>
      </c>
      <c r="W688" s="1">
        <f>INT(N688*Q688*1.2)</f>
        <v>14</v>
      </c>
      <c r="X688" s="1">
        <f>INT(N688*Q688*0.8)</f>
        <v>9</v>
      </c>
      <c r="Y688" s="37">
        <f>VLOOKUP(D688,兵种!B:J,7,0)</f>
        <v>0</v>
      </c>
      <c r="Z688" s="37">
        <f>VLOOKUP(D688,兵种!B:J,8,0)</f>
        <v>0</v>
      </c>
      <c r="AA688" s="37">
        <f>VLOOKUP(D688,兵种!B:J,9,0)</f>
        <v>0</v>
      </c>
      <c r="AB688" s="1">
        <f>SUM(S688,U688,W688)</f>
        <v>21</v>
      </c>
    </row>
    <row r="689" spans="2:28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>SUM(L689:O689)</f>
        <v>90</v>
      </c>
      <c r="Q689" s="48">
        <v>1</v>
      </c>
      <c r="R689" s="1">
        <f>INT(Q689*(100+L689+M689*2)*H689)</f>
        <v>82</v>
      </c>
      <c r="S689" s="1">
        <f>INT(L689*Q689*1*I689)</f>
        <v>0</v>
      </c>
      <c r="T689" s="1">
        <f>INT(L689*Q689*0.7*J689)</f>
        <v>0</v>
      </c>
      <c r="U689" s="1">
        <f>INT(M689*Q689*1.5)</f>
        <v>1</v>
      </c>
      <c r="V689" s="1">
        <f>INT(M689*Q689*1)</f>
        <v>1</v>
      </c>
      <c r="W689" s="1">
        <f>INT(N689*Q689*1.2)</f>
        <v>104</v>
      </c>
      <c r="X689" s="1">
        <f>INT(N689*Q689*0.8)</f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>SUM(S689,U689,W689)</f>
        <v>105</v>
      </c>
    </row>
    <row r="690" spans="2:28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>SUM(L690:O690)</f>
        <v>48</v>
      </c>
      <c r="Q690" s="48">
        <v>1</v>
      </c>
      <c r="R690" s="1">
        <f>INT(Q690*(100+L690+M690*2)*H690)</f>
        <v>72</v>
      </c>
      <c r="S690" s="1">
        <f>INT(L690*Q690*1*I690)</f>
        <v>0</v>
      </c>
      <c r="T690" s="1">
        <f>INT(L690*Q690*0.7*J690)</f>
        <v>0</v>
      </c>
      <c r="U690" s="1">
        <f>INT(M690*Q690*1.5)</f>
        <v>1</v>
      </c>
      <c r="V690" s="1">
        <f>INT(M690*Q690*1)</f>
        <v>1</v>
      </c>
      <c r="W690" s="1">
        <f>INT(N690*Q690*1.2)</f>
        <v>39</v>
      </c>
      <c r="X690" s="1">
        <f>INT(N690*Q690*0.8)</f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>SUM(S690,U690,W690)</f>
        <v>40</v>
      </c>
    </row>
    <row r="691" spans="2:28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>SUM(L691:O691)</f>
        <v>42</v>
      </c>
      <c r="Q691" s="48">
        <v>1</v>
      </c>
      <c r="R691" s="1">
        <f>INT(Q691*(100+L691+M691*2)*H691)</f>
        <v>72</v>
      </c>
      <c r="S691" s="1">
        <f>INT(L691*Q691*1*I691)</f>
        <v>0</v>
      </c>
      <c r="T691" s="1">
        <f>INT(L691*Q691*0.7*J691)</f>
        <v>0</v>
      </c>
      <c r="U691" s="1">
        <f>INT(M691*Q691*1.5)</f>
        <v>1</v>
      </c>
      <c r="V691" s="1">
        <f>INT(M691*Q691*1)</f>
        <v>1</v>
      </c>
      <c r="W691" s="1">
        <f>INT(N691*Q691*1.2)</f>
        <v>36</v>
      </c>
      <c r="X691" s="1">
        <f>INT(N691*Q691*0.8)</f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>SUM(S691,U691,W691)</f>
        <v>37</v>
      </c>
    </row>
    <row r="693" spans="2:28" ht="13.5" customHeight="1">
      <c r="B693" s="38" t="s">
        <v>946</v>
      </c>
      <c r="C693" s="38"/>
      <c r="D693" s="38"/>
      <c r="E693" s="38"/>
      <c r="F693" s="38"/>
    </row>
    <row r="694" spans="2:28">
      <c r="B694" s="38" t="s">
        <v>945</v>
      </c>
      <c r="C694" s="38"/>
      <c r="D694" s="38"/>
      <c r="E694" s="38"/>
      <c r="F694" s="38"/>
    </row>
    <row r="695" spans="2:28">
      <c r="B695" s="39" t="s">
        <v>947</v>
      </c>
      <c r="C695" s="39"/>
      <c r="D695" s="39"/>
      <c r="E695" s="39"/>
      <c r="F695" s="39"/>
    </row>
  </sheetData>
  <sheetProtection selectLockedCells="1" sort="0" autoFilter="0" pivotTables="0"/>
  <autoFilter ref="B2:AB691">
    <filterColumn colId="0"/>
    <filterColumn colId="3"/>
    <filterColumn colId="23"/>
    <filterColumn colId="24"/>
    <filterColumn colId="25"/>
    <sortState ref="B3:AB691">
      <sortCondition descending="1" ref="L2:L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43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G13" sqref="G13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951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952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950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2</v>
      </c>
      <c r="H10" s="12" t="s">
        <v>848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E9" sqref="E9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956</v>
      </c>
      <c r="I2" s="19" t="s">
        <v>955</v>
      </c>
      <c r="J2" s="19" t="s">
        <v>954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967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tabSelected="1" workbookViewId="0">
      <selection activeCell="C5" sqref="C5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960</v>
      </c>
      <c r="X2" s="30" t="s">
        <v>961</v>
      </c>
      <c r="Y2" s="30" t="s">
        <v>962</v>
      </c>
      <c r="Z2" s="30" t="s">
        <v>846</v>
      </c>
      <c r="AA2" s="30" t="s">
        <v>963</v>
      </c>
    </row>
    <row r="3" spans="2:27">
      <c r="B3" s="18" t="s">
        <v>832</v>
      </c>
      <c r="C3" s="27">
        <v>98</v>
      </c>
      <c r="D3" s="28">
        <v>1</v>
      </c>
      <c r="E3" s="16" t="str">
        <f>VLOOKUP(C3,武将!C:P,4,0)</f>
        <v>关羽</v>
      </c>
      <c r="F3" s="16" t="str">
        <f>VLOOKUP(C3,武将!C:P,5,0)</f>
        <v>亲卫队</v>
      </c>
      <c r="G3" s="16" t="str">
        <f>VLOOKUP(C3,武将!C:P,9,0)</f>
        <v>拖刀一击</v>
      </c>
      <c r="H3" s="16">
        <f>VLOOKUP(Z3,绝技demo!B:G,6,0)</f>
        <v>2.5</v>
      </c>
      <c r="I3" s="18">
        <f>VLOOKUP(C3,武将!C:P,10,0)</f>
        <v>102</v>
      </c>
      <c r="J3" s="16">
        <f>VLOOKUP(C3,武将!C:P,11,0)</f>
        <v>109</v>
      </c>
      <c r="K3" s="18">
        <f>VLOOKUP(C3,武将!C:P,12,0)</f>
        <v>80</v>
      </c>
      <c r="L3" s="16">
        <f>INT(D3*(100+I3+J3*2)*T3)</f>
        <v>420</v>
      </c>
      <c r="M3" s="16">
        <f>SUM(N3,P3,R3)</f>
        <v>371</v>
      </c>
      <c r="N3" s="18">
        <f>INT(I3*D3*1*U3)</f>
        <v>112</v>
      </c>
      <c r="O3" s="16">
        <f>INT(I3*D3*0.7*V3)</f>
        <v>71</v>
      </c>
      <c r="P3" s="18">
        <f>INT(J3*D3*1.5)</f>
        <v>163</v>
      </c>
      <c r="Q3" s="16">
        <f>INT(J3*D3*1)</f>
        <v>109</v>
      </c>
      <c r="R3" s="18">
        <f>INT(K3*D3*1.2)</f>
        <v>96</v>
      </c>
      <c r="S3" s="16">
        <f>INT(K3*D3*0.8)</f>
        <v>64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4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3" t="s">
        <v>837</v>
      </c>
      <c r="E6" s="44"/>
      <c r="F6" s="45"/>
      <c r="G6" s="43" t="s">
        <v>688</v>
      </c>
      <c r="H6" s="44"/>
      <c r="I6" s="45"/>
      <c r="J6" s="43" t="s">
        <v>690</v>
      </c>
      <c r="K6" s="44"/>
      <c r="L6" s="45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6" t="s">
        <v>835</v>
      </c>
      <c r="C8" s="18" t="s">
        <v>838</v>
      </c>
      <c r="D8" s="25">
        <f>-MAX(1,INT(N3-O4+D3*50))</f>
        <v>-87</v>
      </c>
      <c r="E8" s="25">
        <f>INT(D8/2)</f>
        <v>-44</v>
      </c>
      <c r="F8" s="25">
        <f>INT(D8*1.5)</f>
        <v>-131</v>
      </c>
      <c r="G8" s="25">
        <f>-MAX(1,INT((P3-Q4+D3*50)*H3))</f>
        <v>-232</v>
      </c>
      <c r="H8" s="25">
        <f>INT(G8/2)</f>
        <v>-116</v>
      </c>
      <c r="I8" s="25">
        <f>INT(G8*1.5)</f>
        <v>-348</v>
      </c>
      <c r="J8" s="25">
        <f>-MAX(1,INT((R3-S4+D3*50)*H3))</f>
        <v>-295</v>
      </c>
      <c r="K8" s="25">
        <v>0</v>
      </c>
      <c r="L8" s="25">
        <f>INT(J8*1.5)</f>
        <v>-443</v>
      </c>
    </row>
    <row r="9" spans="2:27">
      <c r="B9" s="47"/>
      <c r="C9" s="18" t="s">
        <v>839</v>
      </c>
      <c r="D9" s="26">
        <f>L4+D8</f>
        <v>361</v>
      </c>
      <c r="E9" s="26">
        <f>L4+E8</f>
        <v>404</v>
      </c>
      <c r="F9" s="26">
        <f>L4+F8</f>
        <v>317</v>
      </c>
      <c r="G9" s="26">
        <f>L4+G8</f>
        <v>216</v>
      </c>
      <c r="H9" s="26">
        <f>L4+H8</f>
        <v>332</v>
      </c>
      <c r="I9" s="26">
        <f>L4+I8</f>
        <v>100</v>
      </c>
      <c r="J9" s="26">
        <f>L4+J8</f>
        <v>153</v>
      </c>
      <c r="K9" s="26">
        <f>L4+K8</f>
        <v>448</v>
      </c>
      <c r="L9" s="26">
        <f>L4+L8</f>
        <v>5</v>
      </c>
    </row>
    <row r="10" spans="2:27">
      <c r="B10" s="46" t="s">
        <v>836</v>
      </c>
      <c r="C10" s="18" t="s">
        <v>840</v>
      </c>
      <c r="D10" s="25">
        <f>-MAX(1,INT(N4-O3+D4*50))</f>
        <v>-97</v>
      </c>
      <c r="E10" s="25">
        <f>INT(D10/2)</f>
        <v>-49</v>
      </c>
      <c r="F10" s="25">
        <f>INT(D10*1.5)</f>
        <v>-146</v>
      </c>
      <c r="G10" s="25">
        <f>-MAX(1,INT((P4-Q3+D4*50)*H4))</f>
        <v>-181</v>
      </c>
      <c r="H10" s="25">
        <f>INT(G10/2)</f>
        <v>-91</v>
      </c>
      <c r="I10" s="25">
        <f>INT(G10*1.5)</f>
        <v>-272</v>
      </c>
      <c r="J10" s="25">
        <f>-MAX(1,INT((R4-S3+D4*50)*H4))</f>
        <v>-43</v>
      </c>
      <c r="K10" s="25">
        <v>0</v>
      </c>
      <c r="L10" s="25">
        <f>INT(J10*1.5)</f>
        <v>-65</v>
      </c>
    </row>
    <row r="11" spans="2:27">
      <c r="B11" s="47"/>
      <c r="C11" s="18" t="s">
        <v>841</v>
      </c>
      <c r="D11" s="26">
        <f>L3+D10</f>
        <v>323</v>
      </c>
      <c r="E11" s="26">
        <f>L3+E10</f>
        <v>371</v>
      </c>
      <c r="F11" s="26">
        <f>L3+F10</f>
        <v>274</v>
      </c>
      <c r="G11" s="26">
        <f>L3+G10</f>
        <v>239</v>
      </c>
      <c r="H11" s="26">
        <f>L3+H10</f>
        <v>329</v>
      </c>
      <c r="I11" s="26">
        <f>L3+I10</f>
        <v>148</v>
      </c>
      <c r="J11" s="26">
        <f>L3+J10</f>
        <v>377</v>
      </c>
      <c r="K11" s="26">
        <f>L3+K10</f>
        <v>420</v>
      </c>
      <c r="L11" s="26">
        <f>L3+L10</f>
        <v>355</v>
      </c>
    </row>
    <row r="13" spans="2:27">
      <c r="B13" s="3" t="s">
        <v>930</v>
      </c>
      <c r="C13" s="43" t="s">
        <v>919</v>
      </c>
      <c r="D13" s="44"/>
      <c r="E13" s="44"/>
      <c r="F13" s="44"/>
      <c r="G13" s="44"/>
      <c r="H13" s="44"/>
      <c r="I13" s="45"/>
      <c r="J13" s="3" t="s">
        <v>926</v>
      </c>
    </row>
    <row r="14" spans="2:27">
      <c r="B14" s="18" t="s">
        <v>939</v>
      </c>
      <c r="C14" s="40" t="s">
        <v>940</v>
      </c>
      <c r="D14" s="41"/>
      <c r="E14" s="41"/>
      <c r="F14" s="41"/>
      <c r="G14" s="41"/>
      <c r="H14" s="41"/>
      <c r="I14" s="42"/>
      <c r="J14" s="18">
        <v>1</v>
      </c>
    </row>
    <row r="15" spans="2:27" ht="13.5" customHeight="1">
      <c r="B15" s="18" t="s">
        <v>931</v>
      </c>
      <c r="C15" s="40" t="s">
        <v>937</v>
      </c>
      <c r="D15" s="41"/>
      <c r="E15" s="41"/>
      <c r="F15" s="41"/>
      <c r="G15" s="41"/>
      <c r="H15" s="41"/>
      <c r="I15" s="42"/>
      <c r="J15" s="18">
        <v>1</v>
      </c>
    </row>
    <row r="16" spans="2:27" ht="13.5" customHeight="1">
      <c r="B16" s="18" t="s">
        <v>932</v>
      </c>
      <c r="C16" s="40" t="s">
        <v>938</v>
      </c>
      <c r="D16" s="41"/>
      <c r="E16" s="41"/>
      <c r="F16" s="41"/>
      <c r="G16" s="41"/>
      <c r="H16" s="41"/>
      <c r="I16" s="42"/>
      <c r="J16" s="18">
        <v>1</v>
      </c>
    </row>
    <row r="17" spans="2:10" ht="13.5" customHeight="1">
      <c r="B17" s="18" t="s">
        <v>933</v>
      </c>
      <c r="C17" s="40" t="s">
        <v>942</v>
      </c>
      <c r="D17" s="41"/>
      <c r="E17" s="41"/>
      <c r="F17" s="41"/>
      <c r="G17" s="41"/>
      <c r="H17" s="41"/>
      <c r="I17" s="42"/>
      <c r="J17" s="18">
        <v>1</v>
      </c>
    </row>
    <row r="18" spans="2:10">
      <c r="B18" s="18" t="s">
        <v>934</v>
      </c>
      <c r="C18" s="40" t="s">
        <v>941</v>
      </c>
      <c r="D18" s="41"/>
      <c r="E18" s="41"/>
      <c r="F18" s="41"/>
      <c r="G18" s="41"/>
      <c r="H18" s="41"/>
      <c r="I18" s="42"/>
      <c r="J18" s="18">
        <v>1</v>
      </c>
    </row>
    <row r="19" spans="2:10">
      <c r="B19" s="18" t="s">
        <v>935</v>
      </c>
      <c r="C19" s="40" t="s">
        <v>943</v>
      </c>
      <c r="D19" s="41"/>
      <c r="E19" s="41"/>
      <c r="F19" s="41"/>
      <c r="G19" s="41"/>
      <c r="H19" s="41"/>
      <c r="I19" s="42"/>
      <c r="J19" s="18">
        <v>1</v>
      </c>
    </row>
    <row r="20" spans="2:10">
      <c r="B20" s="18" t="s">
        <v>936</v>
      </c>
      <c r="C20" s="40" t="s">
        <v>944</v>
      </c>
      <c r="D20" s="41"/>
      <c r="E20" s="41"/>
      <c r="F20" s="41"/>
      <c r="G20" s="41"/>
      <c r="H20" s="41"/>
      <c r="I20" s="42"/>
      <c r="J20" s="18">
        <v>1</v>
      </c>
    </row>
    <row r="22" spans="2:10">
      <c r="B22" s="3" t="s">
        <v>918</v>
      </c>
      <c r="C22" s="43" t="s">
        <v>919</v>
      </c>
      <c r="D22" s="44"/>
      <c r="E22" s="44"/>
      <c r="F22" s="44"/>
      <c r="G22" s="44"/>
      <c r="H22" s="44"/>
      <c r="I22" s="45"/>
      <c r="J22" s="3" t="s">
        <v>926</v>
      </c>
    </row>
    <row r="23" spans="2:10">
      <c r="B23" s="18" t="s">
        <v>920</v>
      </c>
      <c r="C23" s="40" t="s">
        <v>927</v>
      </c>
      <c r="D23" s="41"/>
      <c r="E23" s="41"/>
      <c r="F23" s="41"/>
      <c r="G23" s="41"/>
      <c r="H23" s="41"/>
      <c r="I23" s="42"/>
      <c r="J23" s="18">
        <v>1</v>
      </c>
    </row>
    <row r="24" spans="2:10">
      <c r="B24" s="18" t="s">
        <v>921</v>
      </c>
      <c r="C24" s="40" t="s">
        <v>928</v>
      </c>
      <c r="D24" s="41"/>
      <c r="E24" s="41"/>
      <c r="F24" s="41"/>
      <c r="G24" s="41"/>
      <c r="H24" s="41"/>
      <c r="I24" s="42"/>
      <c r="J24" s="18">
        <v>1</v>
      </c>
    </row>
    <row r="25" spans="2:10">
      <c r="B25" s="18" t="s">
        <v>922</v>
      </c>
      <c r="C25" s="40" t="s">
        <v>929</v>
      </c>
      <c r="D25" s="41"/>
      <c r="E25" s="41"/>
      <c r="F25" s="41"/>
      <c r="G25" s="41"/>
      <c r="H25" s="41"/>
      <c r="I25" s="42"/>
      <c r="J25" s="18">
        <v>1</v>
      </c>
    </row>
    <row r="26" spans="2:10">
      <c r="B26" s="18" t="s">
        <v>923</v>
      </c>
      <c r="C26" s="40" t="s">
        <v>957</v>
      </c>
      <c r="D26" s="41"/>
      <c r="E26" s="41"/>
      <c r="F26" s="41"/>
      <c r="G26" s="41"/>
      <c r="H26" s="41"/>
      <c r="I26" s="42"/>
      <c r="J26" s="34">
        <v>0</v>
      </c>
    </row>
    <row r="27" spans="2:10">
      <c r="B27" s="18" t="s">
        <v>924</v>
      </c>
      <c r="C27" s="40" t="s">
        <v>958</v>
      </c>
      <c r="D27" s="41"/>
      <c r="E27" s="41"/>
      <c r="F27" s="41"/>
      <c r="G27" s="41"/>
      <c r="H27" s="41"/>
      <c r="I27" s="42"/>
      <c r="J27" s="34">
        <v>0</v>
      </c>
    </row>
    <row r="28" spans="2:10">
      <c r="B28" s="18" t="s">
        <v>925</v>
      </c>
      <c r="C28" s="40" t="s">
        <v>959</v>
      </c>
      <c r="D28" s="41"/>
      <c r="E28" s="41"/>
      <c r="F28" s="41"/>
      <c r="G28" s="41"/>
      <c r="H28" s="41"/>
      <c r="I28" s="42"/>
      <c r="J28" s="34">
        <v>0</v>
      </c>
    </row>
    <row r="30" spans="2:10">
      <c r="B30" s="39" t="s">
        <v>953</v>
      </c>
      <c r="C30" s="39"/>
      <c r="D30" s="39"/>
      <c r="E30" s="39"/>
      <c r="F30" s="39"/>
      <c r="G30" s="39"/>
      <c r="H30" s="39"/>
      <c r="I30" s="39"/>
      <c r="J30" s="39"/>
    </row>
  </sheetData>
  <sheetProtection selectLockedCells="1"/>
  <mergeCells count="21">
    <mergeCell ref="B8:B9"/>
    <mergeCell ref="B10:B11"/>
    <mergeCell ref="D6:F6"/>
    <mergeCell ref="G6:I6"/>
    <mergeCell ref="J6:L6"/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2012-11-18T08:07:17Z</dcterms:modified>
</cp:coreProperties>
</file>