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仙侣" sheetId="1" r:id="rId1"/>
    <sheet name="绝技" sheetId="2" r:id="rId2"/>
    <sheet name="职业" sheetId="3" r:id="rId3"/>
    <sheet name="装备" sheetId="5" r:id="rId4"/>
    <sheet name="伤害模拟器" sheetId="4" r:id="rId5"/>
    <sheet name="Sheet1" sheetId="6" r:id="rId6"/>
  </sheets>
  <definedNames>
    <definedName name="_xlnm._FilterDatabase" localSheetId="0" hidden="1">仙侣!$B$2:$Q$173</definedName>
    <definedName name="_xlnm._FilterDatabase" localSheetId="2" hidden="1">职业!$B$2:$J$6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Q3"/>
  <c r="O3"/>
  <c r="M3"/>
  <c r="P3"/>
  <c r="N3"/>
  <c r="G4" i="4"/>
  <c r="J4" s="1"/>
  <c r="H4"/>
  <c r="I4"/>
  <c r="N4" s="1"/>
  <c r="H3"/>
  <c r="L3" s="1"/>
  <c r="I3"/>
  <c r="N3" s="1"/>
  <c r="G3"/>
  <c r="J3" s="1"/>
  <c r="E4"/>
  <c r="E3"/>
  <c r="K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3"/>
  <c r="F3" i="4" s="1"/>
  <c r="G165" i="1"/>
  <c r="G166"/>
  <c r="G167"/>
  <c r="G168"/>
  <c r="G169"/>
  <c r="G170"/>
  <c r="G171"/>
  <c r="G172"/>
  <c r="G173"/>
  <c r="G4"/>
  <c r="G5"/>
  <c r="G6"/>
  <c r="G11"/>
  <c r="G12"/>
  <c r="G10"/>
  <c r="G13"/>
  <c r="G7"/>
  <c r="G9"/>
  <c r="G14"/>
  <c r="G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4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3"/>
  <c r="E7" i="3"/>
  <c r="F7"/>
  <c r="G7"/>
  <c r="H7"/>
  <c r="I7"/>
  <c r="D7"/>
  <c r="J3"/>
  <c r="J4"/>
  <c r="J5"/>
  <c r="J6"/>
  <c r="L8" i="4"/>
  <c r="J8" s="1"/>
  <c r="K8"/>
  <c r="I8" s="1"/>
  <c r="L7"/>
  <c r="J7" s="1"/>
  <c r="K7"/>
  <c r="I7" s="1"/>
  <c r="H8"/>
  <c r="H7"/>
  <c r="E8"/>
  <c r="E7"/>
  <c r="I32" i="5"/>
  <c r="I33"/>
  <c r="I34"/>
  <c r="I3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5"/>
  <c r="I36"/>
  <c r="I37"/>
  <c r="I3"/>
  <c r="F4" i="4" l="1"/>
  <c r="M3"/>
  <c r="F12" s="1"/>
  <c r="K3"/>
  <c r="L4"/>
  <c r="K4"/>
  <c r="D14" s="1"/>
  <c r="M4"/>
  <c r="F14" s="1"/>
  <c r="J7" i="3"/>
  <c r="D12" i="4" l="1"/>
  <c r="E14"/>
  <c r="G12"/>
  <c r="G14" l="1"/>
  <c r="G15" s="1"/>
  <c r="E12"/>
  <c r="E13" s="1"/>
  <c r="F15"/>
  <c r="E15"/>
  <c r="D15"/>
  <c r="D13"/>
  <c r="G13"/>
  <c r="F13"/>
</calcChain>
</file>

<file path=xl/sharedStrings.xml><?xml version="1.0" encoding="utf-8"?>
<sst xmlns="http://schemas.openxmlformats.org/spreadsheetml/2006/main" count="387" uniqueCount="302">
  <si>
    <t>ID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</si>
  <si>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</si>
  <si>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</si>
  <si>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</si>
  <si>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</si>
  <si>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</si>
  <si>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</si>
  <si>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</si>
  <si>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</si>
  <si>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</si>
  <si>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</si>
  <si>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类型</t>
    <phoneticPr fontId="1" type="noConversion"/>
  </si>
  <si>
    <t>系数</t>
    <phoneticPr fontId="1" type="noConversion"/>
  </si>
  <si>
    <t>吕布</t>
    <phoneticPr fontId="1" type="noConversion"/>
  </si>
  <si>
    <t>兵种</t>
    <phoneticPr fontId="1" type="noConversion"/>
  </si>
  <si>
    <t>霹雳车</t>
    <phoneticPr fontId="1" type="noConversion"/>
  </si>
  <si>
    <t>武将ID</t>
    <phoneticPr fontId="1" type="noConversion"/>
  </si>
  <si>
    <t>武将</t>
    <phoneticPr fontId="1" type="noConversion"/>
  </si>
  <si>
    <t>无</t>
    <phoneticPr fontId="1" type="noConversion"/>
  </si>
  <si>
    <t>备注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</si>
  <si>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</si>
  <si>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</si>
  <si>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</si>
  <si>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</si>
  <si>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</si>
  <si>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</si>
  <si>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</si>
  <si>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</si>
  <si>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</si>
  <si>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</si>
  <si>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</si>
  <si>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</si>
  <si>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A攻击B</t>
    <phoneticPr fontId="1" type="noConversion"/>
  </si>
  <si>
    <t>公式</t>
    <phoneticPr fontId="1" type="noConversion"/>
  </si>
  <si>
    <t>战法伤害</t>
    <phoneticPr fontId="1" type="noConversion"/>
  </si>
  <si>
    <t>策略伤害</t>
    <phoneticPr fontId="1" type="noConversion"/>
  </si>
  <si>
    <t>最小值</t>
    <phoneticPr fontId="1" type="noConversion"/>
  </si>
  <si>
    <t>二级属性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</si>
  <si>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</si>
  <si>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</si>
  <si>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</si>
  <si>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</si>
  <si>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</si>
  <si>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武勇 * 等级 * 1.0</t>
    <phoneticPr fontId="1" type="noConversion"/>
  </si>
  <si>
    <t>demo期间，公式中红色部分取值为0</t>
    <phoneticPr fontId="1" type="noConversion"/>
  </si>
  <si>
    <t>绝技攻击</t>
    <phoneticPr fontId="1" type="noConversion"/>
  </si>
  <si>
    <t>绝技防御</t>
    <phoneticPr fontId="1" type="noConversion"/>
  </si>
  <si>
    <t>（兵种生命天赋 + 统率 + 武勇) * 等级</t>
    <phoneticPr fontId="1" type="noConversion"/>
  </si>
  <si>
    <t>统率 * 等级 * 1.0</t>
    <phoneticPr fontId="1" type="noConversion"/>
  </si>
  <si>
    <t>统率 * 等级 * 0.7</t>
    <phoneticPr fontId="1" type="noConversion"/>
  </si>
  <si>
    <t>武勇 * 等级 * 0.7</t>
    <phoneticPr fontId="1" type="noConversion"/>
  </si>
  <si>
    <t>智谋 * 等级 * 1.0</t>
    <phoneticPr fontId="1" type="noConversion"/>
  </si>
  <si>
    <t>智谋 * 等级 * 0.7</t>
    <phoneticPr fontId="1" type="noConversion"/>
  </si>
  <si>
    <t>A.战法攻击 - B.战法防御 + A.等级 * 50</t>
    <phoneticPr fontId="1" type="noConversion"/>
  </si>
  <si>
    <t>A.策略攻击 - B.策略防御 + A.等级 * 50</t>
    <phoneticPr fontId="1" type="noConversion"/>
  </si>
  <si>
    <t>(A.战法攻击 + A.绝技攻击 - B.绝技防御 + A.等级 * 50) * 战法伤害系数</t>
    <phoneticPr fontId="1" type="noConversion"/>
  </si>
  <si>
    <t>(A.策略攻击 + A.绝技攻击 - B.绝技防御 + A.等级 * 50) * 策略伤害系数</t>
    <phoneticPr fontId="1" type="noConversion"/>
  </si>
  <si>
    <t>天赋总和</t>
    <phoneticPr fontId="1" type="noConversion"/>
  </si>
  <si>
    <t>物理攻击</t>
    <phoneticPr fontId="1" type="noConversion"/>
  </si>
  <si>
    <t>攻击力</t>
    <phoneticPr fontId="1" type="noConversion"/>
  </si>
  <si>
    <t>防御力</t>
    <phoneticPr fontId="1" type="noConversion"/>
  </si>
  <si>
    <t>武将等级</t>
    <phoneticPr fontId="1" type="noConversion"/>
  </si>
  <si>
    <t>影响属性</t>
    <phoneticPr fontId="1" type="noConversion"/>
  </si>
  <si>
    <t>特殊效果</t>
    <phoneticPr fontId="1" type="noConversion"/>
  </si>
  <si>
    <t>铁剑</t>
    <phoneticPr fontId="1" type="noConversion"/>
  </si>
  <si>
    <t>短弓</t>
    <phoneticPr fontId="1" type="noConversion"/>
  </si>
  <si>
    <t>木棍</t>
    <phoneticPr fontId="1" type="noConversion"/>
  </si>
  <si>
    <t>竹扇</t>
    <phoneticPr fontId="1" type="noConversion"/>
  </si>
  <si>
    <t>群雄、近卫军、豪杰</t>
    <phoneticPr fontId="1" type="noConversion"/>
  </si>
  <si>
    <t>亲卫队、虎豹骑</t>
    <phoneticPr fontId="1" type="noConversion"/>
  </si>
  <si>
    <t>战弓骑、弓弩手</t>
    <phoneticPr fontId="1" type="noConversion"/>
  </si>
  <si>
    <t>武圣、舞娘</t>
    <phoneticPr fontId="1" type="noConversion"/>
  </si>
  <si>
    <t>军师、都督</t>
    <phoneticPr fontId="1" type="noConversion"/>
  </si>
  <si>
    <t>妖术师、仙术师</t>
    <phoneticPr fontId="1" type="noConversion"/>
  </si>
  <si>
    <t>皮铠</t>
    <phoneticPr fontId="1" type="noConversion"/>
  </si>
  <si>
    <t>布衣</t>
    <phoneticPr fontId="1" type="noConversion"/>
  </si>
  <si>
    <t>群雄、近卫军、亲卫队、虎豹骑、战弓骑、弓弩手、霹雳车</t>
    <phoneticPr fontId="1" type="noConversion"/>
  </si>
  <si>
    <t>豪杰、武圣、舞娘、军师、都督、妖术师、仙术师</t>
    <phoneticPr fontId="1" type="noConversion"/>
  </si>
  <si>
    <t>石制宝剑</t>
    <phoneticPr fontId="1" type="noConversion"/>
  </si>
  <si>
    <t>每级成长</t>
    <phoneticPr fontId="1" type="noConversion"/>
  </si>
  <si>
    <t>属性增加</t>
    <phoneticPr fontId="1" type="noConversion"/>
  </si>
  <si>
    <t>大剑</t>
    <phoneticPr fontId="1" type="noConversion"/>
  </si>
  <si>
    <t>攻击力</t>
    <phoneticPr fontId="1" type="noConversion"/>
  </si>
  <si>
    <t>群雄、近卫军、豪杰</t>
    <phoneticPr fontId="1" type="noConversion"/>
  </si>
  <si>
    <t>铁枪</t>
    <phoneticPr fontId="1" type="noConversion"/>
  </si>
  <si>
    <t>亲卫队、虎豹骑</t>
    <phoneticPr fontId="1" type="noConversion"/>
  </si>
  <si>
    <t>长弓</t>
    <phoneticPr fontId="1" type="noConversion"/>
  </si>
  <si>
    <t>战弓骑、弓弩手</t>
    <phoneticPr fontId="1" type="noConversion"/>
  </si>
  <si>
    <t>铜棍</t>
    <phoneticPr fontId="1" type="noConversion"/>
  </si>
  <si>
    <t>武圣、舞娘</t>
    <phoneticPr fontId="1" type="noConversion"/>
  </si>
  <si>
    <t>铁扇</t>
    <phoneticPr fontId="1" type="noConversion"/>
  </si>
  <si>
    <t>军师、都督</t>
    <phoneticPr fontId="1" type="noConversion"/>
  </si>
  <si>
    <t>铜制宝剑</t>
    <phoneticPr fontId="1" type="noConversion"/>
  </si>
  <si>
    <t>妖术师、仙术师</t>
    <phoneticPr fontId="1" type="noConversion"/>
  </si>
  <si>
    <t>钢枪</t>
    <phoneticPr fontId="1" type="noConversion"/>
  </si>
  <si>
    <t>铁弓</t>
    <phoneticPr fontId="1" type="noConversion"/>
  </si>
  <si>
    <t>铁棍</t>
    <phoneticPr fontId="1" type="noConversion"/>
  </si>
  <si>
    <t>军扇</t>
    <phoneticPr fontId="1" type="noConversion"/>
  </si>
  <si>
    <t>铁制宝剑</t>
    <phoneticPr fontId="1" type="noConversion"/>
  </si>
  <si>
    <t>霹雳车</t>
    <phoneticPr fontId="1" type="noConversion"/>
  </si>
  <si>
    <t>闪电剑</t>
    <phoneticPr fontId="1" type="noConversion"/>
  </si>
  <si>
    <t>混元弓</t>
    <phoneticPr fontId="1" type="noConversion"/>
  </si>
  <si>
    <t>狼牙棍</t>
    <phoneticPr fontId="1" type="noConversion"/>
  </si>
  <si>
    <t>黑龙枪</t>
    <phoneticPr fontId="1" type="noConversion"/>
  </si>
  <si>
    <t>芭蕉扇</t>
    <phoneticPr fontId="1" type="noConversion"/>
  </si>
  <si>
    <t>圣者宝剑</t>
    <phoneticPr fontId="1" type="noConversion"/>
  </si>
  <si>
    <t>石制火炮</t>
    <phoneticPr fontId="1" type="noConversion"/>
  </si>
  <si>
    <t>铜制火炮</t>
    <phoneticPr fontId="1" type="noConversion"/>
  </si>
  <si>
    <t>铁制火炮</t>
    <phoneticPr fontId="1" type="noConversion"/>
  </si>
  <si>
    <t>爆裂火炮</t>
    <phoneticPr fontId="1" type="noConversion"/>
  </si>
  <si>
    <t>龙胆枪</t>
    <phoneticPr fontId="1" type="noConversion"/>
  </si>
  <si>
    <t>青龙偃月刀</t>
    <phoneticPr fontId="1" type="noConversion"/>
  </si>
  <si>
    <t>丈八蛇矛</t>
    <phoneticPr fontId="1" type="noConversion"/>
  </si>
  <si>
    <t>方天画戟</t>
    <phoneticPr fontId="1" type="noConversion"/>
  </si>
  <si>
    <t>攻击不会被反击</t>
    <phoneticPr fontId="1" type="noConversion"/>
  </si>
  <si>
    <t>击退敌军可额外攻击一次</t>
    <phoneticPr fontId="1" type="noConversion"/>
  </si>
  <si>
    <t>攻击遭受反击后可再次反击</t>
    <phoneticPr fontId="1" type="noConversion"/>
  </si>
  <si>
    <t>攻击同一线路的两支部队</t>
    <phoneticPr fontId="1" type="noConversion"/>
  </si>
  <si>
    <t>武器ID</t>
    <phoneticPr fontId="1" type="noConversion"/>
  </si>
  <si>
    <t>武器等级</t>
    <phoneticPr fontId="1" type="noConversion"/>
  </si>
  <si>
    <t>武器</t>
    <phoneticPr fontId="1" type="noConversion"/>
  </si>
  <si>
    <t>防具ID</t>
    <phoneticPr fontId="1" type="noConversion"/>
  </si>
  <si>
    <t>防具等级</t>
    <phoneticPr fontId="1" type="noConversion"/>
  </si>
  <si>
    <t>防具</t>
    <phoneticPr fontId="1" type="noConversion"/>
  </si>
  <si>
    <t>攻击加成</t>
    <phoneticPr fontId="1" type="noConversion"/>
  </si>
  <si>
    <t>防御加成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</si>
  <si>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</si>
  <si>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</si>
  <si>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</si>
  <si>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</si>
  <si>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</si>
  <si>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</si>
  <si>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金箍乱舞</t>
    <phoneticPr fontId="1" type="noConversion"/>
  </si>
  <si>
    <t>孙悟空</t>
    <phoneticPr fontId="1" type="noConversion"/>
  </si>
  <si>
    <t>代表人物</t>
    <phoneticPr fontId="1" type="noConversion"/>
  </si>
  <si>
    <t>杨戬</t>
    <phoneticPr fontId="1" type="noConversion"/>
  </si>
  <si>
    <t>武力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</si>
  <si>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</si>
  <si>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</si>
  <si>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</si>
  <si>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战神</t>
    <phoneticPr fontId="1" type="noConversion"/>
  </si>
  <si>
    <t>金刚</t>
    <phoneticPr fontId="1" type="noConversion"/>
  </si>
  <si>
    <t>飞将</t>
    <phoneticPr fontId="1" type="noConversion"/>
  </si>
  <si>
    <t>术士</t>
    <phoneticPr fontId="1" type="noConversion"/>
  </si>
  <si>
    <t>哪咤</t>
    <phoneticPr fontId="1" type="noConversion"/>
  </si>
  <si>
    <t>增加命中：30%
增加暴击：50%</t>
    <phoneticPr fontId="1" type="noConversion"/>
  </si>
  <si>
    <t>风火燎原</t>
    <phoneticPr fontId="1" type="noConversion"/>
  </si>
  <si>
    <t>唐三藏</t>
    <phoneticPr fontId="1" type="noConversion"/>
  </si>
  <si>
    <t>全体攻击，增加暴击，附加额外伤害，保留100气势</t>
    <phoneticPr fontId="1" type="noConversion"/>
  </si>
  <si>
    <t>额外伤害：系数提升至0.6
增加暴击：50%</t>
    <phoneticPr fontId="1" type="noConversion"/>
  </si>
  <si>
    <t>单体攻击，增加暴击，概率连击，保留100气势</t>
    <phoneticPr fontId="1" type="noConversion"/>
  </si>
  <si>
    <t>天地无用</t>
    <phoneticPr fontId="1" type="noConversion"/>
  </si>
  <si>
    <t>增加暴击：50%
连击概率：50%</t>
    <phoneticPr fontId="1" type="noConversion"/>
  </si>
  <si>
    <t>增加格挡：40%
增加韧性：50%
反弹伤害：20%</t>
    <phoneticPr fontId="1" type="noConversion"/>
  </si>
  <si>
    <t>单体攻击，增加格挡和韧性，反弹伤害，保留50气势</t>
    <phoneticPr fontId="1" type="noConversion"/>
  </si>
  <si>
    <t>横向攻击，增加命中和暴击，概率眩晕，保留50气势</t>
    <phoneticPr fontId="1" type="noConversion"/>
  </si>
  <si>
    <t>物理防御</t>
    <phoneticPr fontId="1" type="noConversion"/>
  </si>
  <si>
    <t>法术攻击</t>
    <phoneticPr fontId="1" type="noConversion"/>
  </si>
  <si>
    <t>法术防御</t>
    <phoneticPr fontId="1" type="noConversion"/>
  </si>
  <si>
    <t>武力</t>
    <phoneticPr fontId="1" type="noConversion"/>
  </si>
  <si>
    <t>法术攻击</t>
    <phoneticPr fontId="1" type="noConversion"/>
  </si>
  <si>
    <t>木枪</t>
    <phoneticPr fontId="1" type="noConversion"/>
  </si>
  <si>
    <t>葫芦娃</t>
    <phoneticPr fontId="1" type="noConversion"/>
  </si>
  <si>
    <t>普渡众生</t>
    <phoneticPr fontId="1" type="noConversion"/>
  </si>
  <si>
    <t>命力</t>
    <phoneticPr fontId="1" type="noConversion"/>
  </si>
  <si>
    <t>法力</t>
    <phoneticPr fontId="1" type="noConversion"/>
  </si>
  <si>
    <t>六耳猕猴</t>
    <phoneticPr fontId="1" type="noConversion"/>
  </si>
  <si>
    <t>钟馗</t>
    <phoneticPr fontId="1" type="noConversion"/>
  </si>
  <si>
    <t>九灵元圣</t>
    <phoneticPr fontId="1" type="noConversion"/>
  </si>
  <si>
    <t>六耳猕猴</t>
    <phoneticPr fontId="1" type="noConversion"/>
  </si>
  <si>
    <t>飞蓬</t>
    <phoneticPr fontId="1" type="noConversion"/>
  </si>
  <si>
    <t>李天王</t>
    <phoneticPr fontId="1" type="noConversion"/>
  </si>
  <si>
    <t>雷震子</t>
    <phoneticPr fontId="1" type="noConversion"/>
  </si>
  <si>
    <t>重楼</t>
    <phoneticPr fontId="1" type="noConversion"/>
  </si>
  <si>
    <t>后羿</t>
    <phoneticPr fontId="1" type="noConversion"/>
  </si>
  <si>
    <t>嫦娥</t>
    <phoneticPr fontId="1" type="noConversion"/>
  </si>
  <si>
    <t>镇元子</t>
  </si>
  <si>
    <t>斩妖伏魔</t>
    <phoneticPr fontId="1" type="noConversion"/>
  </si>
  <si>
    <t>震天咆哮</t>
    <phoneticPr fontId="1" type="noConversion"/>
  </si>
  <si>
    <t>天雷空破</t>
    <phoneticPr fontId="1" type="noConversion"/>
  </si>
  <si>
    <t>天魔附体</t>
    <phoneticPr fontId="1" type="noConversion"/>
  </si>
  <si>
    <t>恸天贯日</t>
    <phoneticPr fontId="1" type="noConversion"/>
  </si>
  <si>
    <t>日月无光</t>
    <phoneticPr fontId="1" type="noConversion"/>
  </si>
  <si>
    <t>混沌镇压</t>
    <phoneticPr fontId="1" type="noConversion"/>
  </si>
  <si>
    <t>全体攻击，增加暴击，附加额外伤害，保留50气势</t>
    <phoneticPr fontId="1" type="noConversion"/>
  </si>
  <si>
    <t>单体攻击，并对相邻敌人产生溅射伤害</t>
    <phoneticPr fontId="1" type="noConversion"/>
  </si>
  <si>
    <t>相邻敌人：横竖斜距离一格
溅射伤害：60%</t>
    <phoneticPr fontId="1" type="noConversion"/>
  </si>
  <si>
    <t>神鬼乱舞</t>
    <phoneticPr fontId="1" type="noConversion"/>
  </si>
  <si>
    <t>万剑归宗</t>
    <phoneticPr fontId="1" type="noConversion"/>
  </si>
  <si>
    <t>单体攻击，增加格挡和暴击，保留50气势</t>
    <phoneticPr fontId="1" type="noConversion"/>
  </si>
  <si>
    <t>增加格挡：40%
增加暴击：50%</t>
    <phoneticPr fontId="1" type="noConversion"/>
  </si>
  <si>
    <t>眩晕概率：50%</t>
    <phoneticPr fontId="1" type="noConversion"/>
  </si>
  <si>
    <t>钟馗</t>
    <phoneticPr fontId="1" type="noConversion"/>
  </si>
  <si>
    <t>攻击最后一人，增加命中和暴击，概率眩晕</t>
    <phoneticPr fontId="1" type="noConversion"/>
  </si>
  <si>
    <t>增加命中：30%
增加暴击：50%
眩晕概率：50%</t>
    <phoneticPr fontId="1" type="noConversion"/>
  </si>
  <si>
    <t>嫦娥</t>
    <phoneticPr fontId="1" type="noConversion"/>
  </si>
  <si>
    <t>镇元子</t>
    <phoneticPr fontId="1" type="noConversion"/>
  </si>
  <si>
    <t>无相化法</t>
    <phoneticPr fontId="1" type="noConversion"/>
  </si>
  <si>
    <t>无极霸体</t>
    <phoneticPr fontId="1" type="noConversion"/>
  </si>
  <si>
    <t>单体攻击，增加暴击，保留100气势</t>
    <phoneticPr fontId="1" type="noConversion"/>
  </si>
  <si>
    <t>增加暴击：50%</t>
    <phoneticPr fontId="1" type="noConversion"/>
  </si>
  <si>
    <t>纵向攻击，增加暴击，保留100气势</t>
    <phoneticPr fontId="1" type="noConversion"/>
  </si>
  <si>
    <t>转换比率：100%</t>
    <phoneticPr fontId="1" type="noConversion"/>
  </si>
  <si>
    <t>所受绝技伤害转换为生命提升</t>
    <phoneticPr fontId="1" type="noConversion"/>
  </si>
  <si>
    <t>单体攻击，概率眩晕并降低敌方50气势，保留50气势</t>
    <phoneticPr fontId="1" type="noConversion"/>
  </si>
  <si>
    <t>猪八戒</t>
    <phoneticPr fontId="1" type="noConversion"/>
  </si>
  <si>
    <t>吕洞宾</t>
    <phoneticPr fontId="1" type="noConversion"/>
  </si>
  <si>
    <t>木吒</t>
    <phoneticPr fontId="1" type="noConversion"/>
  </si>
  <si>
    <t>木吒</t>
    <phoneticPr fontId="1" type="noConversion"/>
  </si>
  <si>
    <t>牛魔王</t>
    <phoneticPr fontId="1" type="noConversion"/>
  </si>
  <si>
    <t>红孩儿</t>
    <phoneticPr fontId="1" type="noConversion"/>
  </si>
  <si>
    <t>金吒</t>
    <phoneticPr fontId="1" type="noConversion"/>
  </si>
  <si>
    <t>巨灵神</t>
    <phoneticPr fontId="1" type="noConversion"/>
  </si>
  <si>
    <t>蝎子女王</t>
    <phoneticPr fontId="1" type="noConversion"/>
  </si>
  <si>
    <t>黑熊王</t>
    <phoneticPr fontId="1" type="noConversion"/>
  </si>
  <si>
    <t>麒麟</t>
    <phoneticPr fontId="1" type="noConversion"/>
  </si>
  <si>
    <t>万妖女皇</t>
    <phoneticPr fontId="1" type="noConversion"/>
  </si>
  <si>
    <t>龟丞相</t>
    <phoneticPr fontId="1" type="noConversion"/>
  </si>
  <si>
    <t>飞卫</t>
    <phoneticPr fontId="1" type="noConversion"/>
  </si>
  <si>
    <t>九天玄女</t>
    <phoneticPr fontId="1" type="noConversion"/>
  </si>
  <si>
    <t>赛太岁</t>
    <phoneticPr fontId="1" type="noConversion"/>
  </si>
  <si>
    <t>盘丝大仙</t>
    <phoneticPr fontId="1" type="noConversion"/>
  </si>
  <si>
    <t>铁扇公主</t>
    <phoneticPr fontId="1" type="noConversion"/>
  </si>
  <si>
    <t>黄飞虎</t>
    <phoneticPr fontId="1" type="noConversion"/>
  </si>
  <si>
    <t>巨型号角</t>
    <phoneticPr fontId="1" type="noConversion"/>
  </si>
  <si>
    <t>三昧真火</t>
    <phoneticPr fontId="1" type="noConversion"/>
  </si>
  <si>
    <t>天神守护</t>
    <phoneticPr fontId="1" type="noConversion"/>
  </si>
  <si>
    <t>倒打一耙</t>
    <phoneticPr fontId="1" type="noConversion"/>
  </si>
  <si>
    <t>固若金汤</t>
    <phoneticPr fontId="1" type="noConversion"/>
  </si>
  <si>
    <t>流星火雨</t>
    <phoneticPr fontId="1" type="noConversion"/>
  </si>
  <si>
    <t>千钧怒击</t>
    <phoneticPr fontId="1" type="noConversion"/>
  </si>
  <si>
    <t>寒毒穿心</t>
    <phoneticPr fontId="1" type="noConversion"/>
  </si>
  <si>
    <t>千丝万缕</t>
    <phoneticPr fontId="1" type="noConversion"/>
  </si>
  <si>
    <t>妖魂冲霄</t>
    <phoneticPr fontId="1" type="noConversion"/>
  </si>
  <si>
    <t>麒麟冲破</t>
    <phoneticPr fontId="1" type="noConversion"/>
  </si>
  <si>
    <t>风卷残云</t>
    <phoneticPr fontId="1" type="noConversion"/>
  </si>
  <si>
    <t>五气连波</t>
    <phoneticPr fontId="1" type="noConversion"/>
  </si>
  <si>
    <t>混元归一</t>
    <phoneticPr fontId="1" type="noConversion"/>
  </si>
  <si>
    <t>醉生梦死</t>
    <phoneticPr fontId="1" type="noConversion"/>
  </si>
  <si>
    <t>开山裂地</t>
    <phoneticPr fontId="1" type="noConversion"/>
  </si>
  <si>
    <t>沉香</t>
    <phoneticPr fontId="1" type="noConversion"/>
  </si>
  <si>
    <t>孙悟空</t>
    <phoneticPr fontId="1" type="noConversion"/>
  </si>
  <si>
    <t>杨戬</t>
    <phoneticPr fontId="1" type="noConversion"/>
  </si>
  <si>
    <t>葫芦娃</t>
    <phoneticPr fontId="1" type="noConversion"/>
  </si>
  <si>
    <t>哪咤</t>
    <phoneticPr fontId="1" type="noConversion"/>
  </si>
  <si>
    <t>唐三藏</t>
    <phoneticPr fontId="1" type="noConversion"/>
  </si>
  <si>
    <t>牛魔王</t>
    <phoneticPr fontId="1" type="noConversion"/>
  </si>
  <si>
    <t>红孩儿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</si>
  <si>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</si>
  <si>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</si>
  <si>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</si>
  <si>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</si>
  <si>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</si>
  <si>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蝎子女王</t>
    <phoneticPr fontId="1" type="noConversion"/>
  </si>
  <si>
    <t>麒麟</t>
    <phoneticPr fontId="1" type="noConversion"/>
  </si>
  <si>
    <t>万妖女皇</t>
    <phoneticPr fontId="1" type="noConversion"/>
  </si>
  <si>
    <t>盘丝大仙</t>
    <phoneticPr fontId="1" type="noConversion"/>
  </si>
  <si>
    <t>九天玄女</t>
    <phoneticPr fontId="1" type="noConversion"/>
  </si>
  <si>
    <t>铁扇公主</t>
    <phoneticPr fontId="1" type="noConversion"/>
  </si>
  <si>
    <t>黄飞虎</t>
    <phoneticPr fontId="1" type="noConversion"/>
  </si>
  <si>
    <t>吕洞宾</t>
    <phoneticPr fontId="1" type="noConversion"/>
  </si>
  <si>
    <t>黄眉怪</t>
    <phoneticPr fontId="1" type="noConversion"/>
  </si>
  <si>
    <t>金角大王</t>
    <phoneticPr fontId="1" type="noConversion"/>
  </si>
  <si>
    <t>土行孙</t>
    <phoneticPr fontId="1" type="noConversion"/>
  </si>
  <si>
    <t>沙僧</t>
    <phoneticPr fontId="1" type="noConversion"/>
  </si>
  <si>
    <t>银角大王</t>
    <phoneticPr fontId="1" type="noConversion"/>
  </si>
  <si>
    <t>魏征</t>
    <phoneticPr fontId="1" type="noConversion"/>
  </si>
  <si>
    <t>赵公明</t>
    <phoneticPr fontId="1" type="noConversion"/>
  </si>
  <si>
    <t>黄天化</t>
    <phoneticPr fontId="1" type="noConversion"/>
  </si>
  <si>
    <t>何仙姑</t>
    <phoneticPr fontId="1" type="noConversion"/>
  </si>
  <si>
    <t>牡丹仙子</t>
    <phoneticPr fontId="1" type="noConversion"/>
  </si>
  <si>
    <t>小龙女</t>
    <phoneticPr fontId="1" type="noConversion"/>
  </si>
  <si>
    <t>九头蛇</t>
    <phoneticPr fontId="1" type="noConversion"/>
  </si>
  <si>
    <t>百眼魔君</t>
    <phoneticPr fontId="1" type="noConversion"/>
  </si>
  <si>
    <t>白晶晶</t>
    <phoneticPr fontId="1" type="noConversion"/>
  </si>
  <si>
    <t>春三十娘</t>
    <phoneticPr fontId="1" type="noConversion"/>
  </si>
  <si>
    <t>纵向攻击，增加暴击，概率眩晕</t>
    <phoneticPr fontId="1" type="noConversion"/>
  </si>
  <si>
    <t>增加暴击：50%
眩晕概率：30%</t>
    <phoneticPr fontId="1" type="noConversion"/>
  </si>
  <si>
    <t>横向攻击，增加命中和破击</t>
    <phoneticPr fontId="1" type="noConversion"/>
  </si>
  <si>
    <t>增加命中：30%
增加破击：40%</t>
    <phoneticPr fontId="1" type="noConversion"/>
  </si>
  <si>
    <t>水木天华</t>
    <phoneticPr fontId="1" type="noConversion"/>
  </si>
  <si>
    <t>单体攻击，增加破击，保留50气势</t>
    <phoneticPr fontId="1" type="noConversion"/>
  </si>
  <si>
    <t>增加破击：40%</t>
    <phoneticPr fontId="1" type="noConversion"/>
  </si>
  <si>
    <t>单体攻击，增加格挡和韧性</t>
    <phoneticPr fontId="1" type="noConversion"/>
  </si>
  <si>
    <t>增加格挡：40%
增加韧性：50%</t>
    <phoneticPr fontId="1" type="noConversion"/>
  </si>
  <si>
    <t>攻击最后一人，增加格挡，概率眩晕</t>
    <phoneticPr fontId="1" type="noConversion"/>
  </si>
  <si>
    <t>增加格挡：40%
眩晕概率：50%</t>
    <phoneticPr fontId="1" type="noConversion"/>
  </si>
  <si>
    <t>守护状态：期间不获得气势</t>
    <phoneticPr fontId="1" type="noConversion"/>
  </si>
  <si>
    <t>进入守护状态，所受伤害均为1，持续2回合</t>
    <phoneticPr fontId="1" type="noConversion"/>
  </si>
  <si>
    <t>单体攻击，对左右敌人产生溅射伤害</t>
    <phoneticPr fontId="1" type="noConversion"/>
  </si>
  <si>
    <t>左右敌人：横排距离一格
溅射伤害：60%</t>
    <phoneticPr fontId="1" type="noConversion"/>
  </si>
  <si>
    <t>全体攻击，敌中毒，每回合损失生命，持续3回合</t>
    <phoneticPr fontId="1" type="noConversion"/>
  </si>
  <si>
    <t>损失生命：10%</t>
    <phoneticPr fontId="1" type="noConversion"/>
  </si>
  <si>
    <t>纵向攻击，保留100气势</t>
    <phoneticPr fontId="1" type="noConversion"/>
  </si>
  <si>
    <t>横向攻击，降低敌方75气势</t>
    <phoneticPr fontId="1" type="noConversion"/>
  </si>
  <si>
    <t>全体攻击，降低敌方攻击</t>
    <phoneticPr fontId="1" type="noConversion"/>
  </si>
  <si>
    <t>降低攻击：30%</t>
    <phoneticPr fontId="1" type="noConversion"/>
  </si>
  <si>
    <t>攻击最高气势者，眩晕并降敌气势为0，同时恢复己方全体生命</t>
    <phoneticPr fontId="1" type="noConversion"/>
  </si>
  <si>
    <t>眩晕概率：100%</t>
    <phoneticPr fontId="1" type="noConversion"/>
  </si>
  <si>
    <t>单体攻击，降低敌方气势为0</t>
    <phoneticPr fontId="1" type="noConversion"/>
  </si>
  <si>
    <t>单体攻击，增加破击和暴击</t>
    <phoneticPr fontId="1" type="noConversion"/>
  </si>
  <si>
    <t>增加破击：40%
增加暴击：50%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</si>
</sst>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_ 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47CFFF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1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4" fillId="3" borderId="1" xfId="1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176" fontId="13" fillId="6" borderId="3" xfId="1" applyNumberFormat="1" applyFont="1" applyFill="1" applyBorder="1" applyAlignment="1">
      <alignment horizontal="center" vertical="center" wrapText="1"/>
    </xf>
    <xf numFmtId="176" fontId="16" fillId="8" borderId="1" xfId="1" applyNumberFormat="1" applyFont="1" applyFill="1" applyBorder="1" applyAlignment="1" applyProtection="1">
      <alignment horizontal="center" wrapText="1"/>
      <protection locked="0"/>
    </xf>
    <xf numFmtId="0" fontId="10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left" vertical="center" wrapText="1"/>
    </xf>
    <xf numFmtId="0" fontId="12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left" vertical="center" wrapText="1"/>
    </xf>
    <xf numFmtId="0" fontId="8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left" wrapText="1"/>
    </xf>
    <xf numFmtId="0" fontId="12" fillId="4" borderId="2" xfId="1" applyFont="1" applyFill="1" applyBorder="1" applyAlignment="1">
      <alignment horizontal="left" wrapText="1"/>
    </xf>
    <xf numFmtId="0" fontId="11" fillId="4" borderId="2" xfId="1" applyFont="1" applyFill="1" applyBorder="1" applyAlignment="1">
      <alignment horizontal="left" wrapText="1"/>
    </xf>
    <xf numFmtId="0" fontId="8" fillId="4" borderId="2" xfId="1" applyFont="1" applyFill="1" applyBorder="1" applyAlignment="1">
      <alignment horizontal="left" wrapText="1"/>
    </xf>
    <xf numFmtId="0" fontId="5" fillId="7" borderId="1" xfId="1" applyFont="1" applyFill="1" applyBorder="1" applyAlignment="1">
      <alignment horizontal="center" wrapText="1"/>
    </xf>
    <xf numFmtId="0" fontId="2" fillId="9" borderId="1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right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178" fontId="10" fillId="4" borderId="2" xfId="1" applyNumberFormat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47CFFF"/>
      <color rgb="FFFF00FF"/>
      <color rgb="FF7FB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77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J21" sqref="J21"/>
    </sheetView>
  </sheetViews>
  <sheetFormatPr defaultRowHeight="13.5"/>
  <cols>
    <col min="1" max="1" width="2.5" customWidth="1"/>
    <col min="2" max="2" width="12" style="15" bestFit="1" customWidth="1"/>
    <col min="3" max="4" width="12" style="15" customWidth="1"/>
    <col min="5" max="7" width="9.75" customWidth="1"/>
    <col min="8" max="10" width="9.75" style="15" bestFit="1" customWidth="1"/>
    <col min="11" max="13" width="9.75" bestFit="1" customWidth="1"/>
    <col min="14" max="15" width="13.75" bestFit="1" customWidth="1"/>
    <col min="16" max="17" width="13.75" customWidth="1"/>
  </cols>
  <sheetData>
    <row r="2" spans="2:17">
      <c r="B2" s="23" t="s">
        <v>16</v>
      </c>
      <c r="C2" s="23" t="s">
        <v>139</v>
      </c>
      <c r="D2" s="23" t="s">
        <v>130</v>
      </c>
      <c r="E2" s="23" t="s">
        <v>138</v>
      </c>
      <c r="F2" s="23" t="s">
        <v>137</v>
      </c>
      <c r="G2" s="23" t="s">
        <v>131</v>
      </c>
      <c r="H2" s="23" t="s">
        <v>164</v>
      </c>
      <c r="I2" s="23" t="s">
        <v>136</v>
      </c>
      <c r="J2" s="23" t="s">
        <v>165</v>
      </c>
      <c r="K2" s="23" t="s">
        <v>1</v>
      </c>
      <c r="L2" s="23" t="s">
        <v>2</v>
      </c>
      <c r="M2" s="23" t="s">
        <v>4</v>
      </c>
      <c r="N2" s="23" t="s">
        <v>58</v>
      </c>
      <c r="O2" s="23" t="s">
        <v>156</v>
      </c>
      <c r="P2" s="23" t="s">
        <v>157</v>
      </c>
      <c r="Q2" s="23" t="s">
        <v>158</v>
      </c>
    </row>
    <row r="3" spans="2:17">
      <c r="B3" s="14">
        <v>1</v>
      </c>
      <c r="C3" s="21">
        <v>1</v>
      </c>
      <c r="D3" s="21">
        <v>1</v>
      </c>
      <c r="E3" s="43" t="s">
        <v>133</v>
      </c>
      <c r="F3" s="40" t="str">
        <f>VLOOKUP(C3,职业!B:C,2,0)</f>
        <v>战神</v>
      </c>
      <c r="G3" s="40" t="str">
        <f>VLOOKUP(D3,绝技!B:C,2,0)</f>
        <v>金箍乱舞</v>
      </c>
      <c r="H3" s="21">
        <v>11</v>
      </c>
      <c r="I3" s="21">
        <v>12</v>
      </c>
      <c r="J3" s="21">
        <v>7</v>
      </c>
      <c r="K3" s="14">
        <f>SUM(H3:J3)</f>
        <v>30</v>
      </c>
      <c r="L3" s="25">
        <v>1</v>
      </c>
      <c r="M3" s="42">
        <f>(10+H3*5) * (10+L3)</f>
        <v>715</v>
      </c>
      <c r="N3" s="42">
        <f>INT(I3*(10+L3)*1)</f>
        <v>132</v>
      </c>
      <c r="O3" s="1">
        <f>INT(I3*(L3+10)*0.7)</f>
        <v>92</v>
      </c>
      <c r="P3" s="1">
        <f>INT(J3*(L3+10)*1)</f>
        <v>77</v>
      </c>
      <c r="Q3" s="1">
        <f>INT(J3*(L3+10)*0.7)</f>
        <v>53</v>
      </c>
    </row>
    <row r="4" spans="2:17">
      <c r="B4" s="14">
        <v>2</v>
      </c>
      <c r="C4" s="21">
        <v>1</v>
      </c>
      <c r="D4" s="21">
        <v>2</v>
      </c>
      <c r="E4" s="43" t="s">
        <v>135</v>
      </c>
      <c r="F4" s="43" t="str">
        <f>VLOOKUP(C4,职业!B:C,2,0)</f>
        <v>战神</v>
      </c>
      <c r="G4" s="40" t="str">
        <f>VLOOKUP(D4,绝技!B:C,2,0)</f>
        <v>无极霸体</v>
      </c>
      <c r="H4" s="21">
        <v>10</v>
      </c>
      <c r="I4" s="21">
        <v>12</v>
      </c>
      <c r="J4" s="21">
        <v>8</v>
      </c>
      <c r="K4" s="14">
        <f>SUM(H4:J4)</f>
        <v>30</v>
      </c>
      <c r="L4" s="25">
        <v>1</v>
      </c>
      <c r="M4" s="42">
        <f>(10+H4*5) * (10+L4)</f>
        <v>660</v>
      </c>
      <c r="N4" s="42">
        <f>INT(I4*(10+L4)*1)</f>
        <v>132</v>
      </c>
      <c r="O4" s="1">
        <f>INT(I4*(L4+10)*0.7)</f>
        <v>92</v>
      </c>
      <c r="P4" s="1">
        <f>INT(J4*(L4+10)*1)</f>
        <v>88</v>
      </c>
      <c r="Q4" s="1">
        <f>INT(J4*(L4+10)*0.7)</f>
        <v>61</v>
      </c>
    </row>
    <row r="5" spans="2:17">
      <c r="B5" s="14">
        <v>3</v>
      </c>
      <c r="C5" s="21">
        <v>2</v>
      </c>
      <c r="D5" s="21">
        <v>3</v>
      </c>
      <c r="E5" s="47" t="s">
        <v>162</v>
      </c>
      <c r="F5" s="43" t="str">
        <f>VLOOKUP(C5,职业!B:C,2,0)</f>
        <v>金刚</v>
      </c>
      <c r="G5" s="40" t="str">
        <f>VLOOKUP(D5,绝技!B:C,2,0)</f>
        <v>天地无用</v>
      </c>
      <c r="H5" s="21">
        <v>12</v>
      </c>
      <c r="I5" s="21">
        <v>11</v>
      </c>
      <c r="J5" s="21">
        <v>5</v>
      </c>
      <c r="K5" s="14">
        <f>SUM(H5:J5)</f>
        <v>28</v>
      </c>
      <c r="L5" s="25">
        <v>1</v>
      </c>
      <c r="M5" s="42">
        <f>(10+H5*5) * (10+L5)</f>
        <v>770</v>
      </c>
      <c r="N5" s="42">
        <f>INT(I5*(10+L5)*1)</f>
        <v>121</v>
      </c>
      <c r="O5" s="1">
        <f>INT(I5*(L5+10)*0.7)</f>
        <v>84</v>
      </c>
      <c r="P5" s="1">
        <f>INT(J5*(L5+10)*1)</f>
        <v>55</v>
      </c>
      <c r="Q5" s="1">
        <f>INT(J5*(L5+10)*0.7)</f>
        <v>38</v>
      </c>
    </row>
    <row r="6" spans="2:17">
      <c r="B6" s="14">
        <v>4</v>
      </c>
      <c r="C6" s="21">
        <v>3</v>
      </c>
      <c r="D6" s="21">
        <v>4</v>
      </c>
      <c r="E6" s="43" t="s">
        <v>144</v>
      </c>
      <c r="F6" s="43" t="str">
        <f>VLOOKUP(C6,职业!B:C,2,0)</f>
        <v>飞将</v>
      </c>
      <c r="G6" s="40" t="str">
        <f>VLOOKUP(D6,绝技!B:C,2,0)</f>
        <v>风火燎原</v>
      </c>
      <c r="H6" s="21">
        <v>11</v>
      </c>
      <c r="I6" s="21">
        <v>11</v>
      </c>
      <c r="J6" s="21">
        <v>6</v>
      </c>
      <c r="K6" s="14">
        <f>SUM(H6:J6)</f>
        <v>28</v>
      </c>
      <c r="L6" s="25">
        <v>1</v>
      </c>
      <c r="M6" s="42">
        <f>(10+H6*5) * (10+L6)</f>
        <v>715</v>
      </c>
      <c r="N6" s="42">
        <f>INT(I6*(10+L6)*1)</f>
        <v>121</v>
      </c>
      <c r="O6" s="1">
        <f>INT(I6*(L6+10)*0.7)</f>
        <v>84</v>
      </c>
      <c r="P6" s="1">
        <f>INT(J6*(L6+10)*1)</f>
        <v>66</v>
      </c>
      <c r="Q6" s="1">
        <f>INT(J6*(L6+10)*0.7)</f>
        <v>46</v>
      </c>
    </row>
    <row r="7" spans="2:17">
      <c r="B7" s="14">
        <v>5</v>
      </c>
      <c r="C7" s="21">
        <v>4</v>
      </c>
      <c r="D7" s="21">
        <v>5</v>
      </c>
      <c r="E7" s="47" t="s">
        <v>147</v>
      </c>
      <c r="F7" s="43" t="str">
        <f>VLOOKUP(C7,职业!B:C,2,0)</f>
        <v>术士</v>
      </c>
      <c r="G7" s="40" t="str">
        <f>VLOOKUP(D7,绝技!B:C,2,0)</f>
        <v>普渡众生</v>
      </c>
      <c r="H7" s="21">
        <v>11</v>
      </c>
      <c r="I7" s="21">
        <v>6</v>
      </c>
      <c r="J7" s="21">
        <v>11</v>
      </c>
      <c r="K7" s="14">
        <f>SUM(H7:J7)</f>
        <v>28</v>
      </c>
      <c r="L7" s="25">
        <v>1</v>
      </c>
      <c r="M7" s="42">
        <f>(10+H7*5) * (10+L7)</f>
        <v>715</v>
      </c>
      <c r="N7" s="42">
        <f>INT(I7*(10+L7)*1)</f>
        <v>66</v>
      </c>
      <c r="O7" s="1">
        <f>INT(I7*(L7+10)*0.7)</f>
        <v>46</v>
      </c>
      <c r="P7" s="1">
        <f>INT(J7*(L7+10)*1)</f>
        <v>121</v>
      </c>
      <c r="Q7" s="1">
        <f>INT(J7*(L7+10)*0.7)</f>
        <v>84</v>
      </c>
    </row>
    <row r="8" spans="2:17">
      <c r="B8" s="14">
        <v>6</v>
      </c>
      <c r="C8" s="21">
        <v>1</v>
      </c>
      <c r="D8" s="21">
        <v>6</v>
      </c>
      <c r="E8" s="47" t="s">
        <v>169</v>
      </c>
      <c r="F8" s="43" t="str">
        <f>VLOOKUP(C8,职业!B:C,2,0)</f>
        <v>战神</v>
      </c>
      <c r="G8" s="40" t="str">
        <f>VLOOKUP(D8,绝技!B:C,2,0)</f>
        <v>神鬼乱舞</v>
      </c>
      <c r="H8" s="21">
        <v>10</v>
      </c>
      <c r="I8" s="21">
        <v>11</v>
      </c>
      <c r="J8" s="21">
        <v>5</v>
      </c>
      <c r="K8" s="14">
        <f>SUM(H8:J8)</f>
        <v>26</v>
      </c>
      <c r="L8" s="25">
        <v>1</v>
      </c>
      <c r="M8" s="42">
        <f>(10+H8*5) * (10+L8)</f>
        <v>660</v>
      </c>
      <c r="N8" s="42">
        <f>INT(I8*(10+L8)*1)</f>
        <v>121</v>
      </c>
      <c r="O8" s="1">
        <f>INT(I8*(L8+10)*0.7)</f>
        <v>84</v>
      </c>
      <c r="P8" s="1">
        <f>INT(J8*(L8+10)*1)</f>
        <v>55</v>
      </c>
      <c r="Q8" s="1">
        <f>INT(J8*(L8+10)*0.7)</f>
        <v>38</v>
      </c>
    </row>
    <row r="9" spans="2:17">
      <c r="B9" s="14">
        <v>7</v>
      </c>
      <c r="C9" s="21">
        <v>1</v>
      </c>
      <c r="D9" s="21">
        <v>7</v>
      </c>
      <c r="E9" s="47" t="s">
        <v>170</v>
      </c>
      <c r="F9" s="43" t="str">
        <f>VLOOKUP(C9,职业!B:C,2,0)</f>
        <v>战神</v>
      </c>
      <c r="G9" s="40" t="str">
        <f>VLOOKUP(D9,绝技!B:C,2,0)</f>
        <v>万剑归宗</v>
      </c>
      <c r="H9" s="21">
        <v>9</v>
      </c>
      <c r="I9" s="21">
        <v>10</v>
      </c>
      <c r="J9" s="21">
        <v>6</v>
      </c>
      <c r="K9" s="14">
        <f>SUM(H9:J9)</f>
        <v>25</v>
      </c>
      <c r="L9" s="25">
        <v>1</v>
      </c>
      <c r="M9" s="42">
        <f>(10+H9*5) * (10+L9)</f>
        <v>605</v>
      </c>
      <c r="N9" s="42">
        <f>INT(I9*(10+L9)*1)</f>
        <v>110</v>
      </c>
      <c r="O9" s="1">
        <f>INT(I9*(L9+10)*0.7)</f>
        <v>77</v>
      </c>
      <c r="P9" s="1">
        <f>INT(J9*(L9+10)*1)</f>
        <v>66</v>
      </c>
      <c r="Q9" s="1">
        <f>INT(J9*(L9+10)*0.7)</f>
        <v>46</v>
      </c>
    </row>
    <row r="10" spans="2:17">
      <c r="B10" s="14">
        <v>8</v>
      </c>
      <c r="C10" s="21">
        <v>2</v>
      </c>
      <c r="D10" s="21">
        <v>8</v>
      </c>
      <c r="E10" s="47" t="s">
        <v>167</v>
      </c>
      <c r="F10" s="43" t="str">
        <f>VLOOKUP(C10,职业!B:C,2,0)</f>
        <v>金刚</v>
      </c>
      <c r="G10" s="40" t="str">
        <f>VLOOKUP(D10,绝技!B:C,2,0)</f>
        <v>斩妖伏魔</v>
      </c>
      <c r="H10" s="21">
        <v>10</v>
      </c>
      <c r="I10" s="21">
        <v>9</v>
      </c>
      <c r="J10" s="21">
        <v>8</v>
      </c>
      <c r="K10" s="14">
        <f>SUM(H10:J10)</f>
        <v>27</v>
      </c>
      <c r="L10" s="25">
        <v>1</v>
      </c>
      <c r="M10" s="42">
        <f>(10+H10*5) * (10+L10)</f>
        <v>660</v>
      </c>
      <c r="N10" s="42">
        <f>INT(I10*(10+L10)*1)</f>
        <v>99</v>
      </c>
      <c r="O10" s="1">
        <f>INT(I10*(L10+10)*0.7)</f>
        <v>69</v>
      </c>
      <c r="P10" s="1">
        <f>INT(J10*(L10+10)*1)</f>
        <v>88</v>
      </c>
      <c r="Q10" s="1">
        <f>INT(J10*(L10+10)*0.7)</f>
        <v>61</v>
      </c>
    </row>
    <row r="11" spans="2:17">
      <c r="B11" s="14">
        <v>9</v>
      </c>
      <c r="C11" s="21">
        <v>2</v>
      </c>
      <c r="D11" s="21">
        <v>9</v>
      </c>
      <c r="E11" s="47" t="s">
        <v>168</v>
      </c>
      <c r="F11" s="43" t="str">
        <f>VLOOKUP(C11,职业!B:C,2,0)</f>
        <v>金刚</v>
      </c>
      <c r="G11" s="40" t="str">
        <f>VLOOKUP(D11,绝技!B:C,2,0)</f>
        <v>震天咆哮</v>
      </c>
      <c r="H11" s="21">
        <v>10</v>
      </c>
      <c r="I11" s="21">
        <v>10</v>
      </c>
      <c r="J11" s="21">
        <v>4</v>
      </c>
      <c r="K11" s="14">
        <f>SUM(H11:J11)</f>
        <v>24</v>
      </c>
      <c r="L11" s="25">
        <v>1</v>
      </c>
      <c r="M11" s="42">
        <f>(10+H11*5) * (10+L11)</f>
        <v>660</v>
      </c>
      <c r="N11" s="42">
        <f>INT(I11*(10+L11)*1)</f>
        <v>110</v>
      </c>
      <c r="O11" s="1">
        <f>INT(I11*(L11+10)*0.7)</f>
        <v>77</v>
      </c>
      <c r="P11" s="1">
        <f>INT(J11*(L11+10)*1)</f>
        <v>44</v>
      </c>
      <c r="Q11" s="1">
        <f>INT(J11*(L11+10)*0.7)</f>
        <v>30</v>
      </c>
    </row>
    <row r="12" spans="2:17">
      <c r="B12" s="14">
        <v>10</v>
      </c>
      <c r="C12" s="21">
        <v>2</v>
      </c>
      <c r="D12" s="21">
        <v>10</v>
      </c>
      <c r="E12" s="47" t="s">
        <v>171</v>
      </c>
      <c r="F12" s="43" t="str">
        <f>VLOOKUP(C12,职业!B:C,2,0)</f>
        <v>金刚</v>
      </c>
      <c r="G12" s="40" t="str">
        <f>VLOOKUP(D12,绝技!B:C,2,0)</f>
        <v>混沌镇压</v>
      </c>
      <c r="H12" s="21">
        <v>11</v>
      </c>
      <c r="I12" s="21">
        <v>9</v>
      </c>
      <c r="J12" s="21">
        <v>7</v>
      </c>
      <c r="K12" s="14">
        <f>SUM(H12:J12)</f>
        <v>27</v>
      </c>
      <c r="L12" s="25">
        <v>1</v>
      </c>
      <c r="M12" s="42">
        <f>(10+H12*5) * (10+L12)</f>
        <v>715</v>
      </c>
      <c r="N12" s="42">
        <f>INT(I12*(10+L12)*1)</f>
        <v>99</v>
      </c>
      <c r="O12" s="1">
        <f>INT(I12*(L12+10)*0.7)</f>
        <v>69</v>
      </c>
      <c r="P12" s="1">
        <f>INT(J12*(L12+10)*1)</f>
        <v>77</v>
      </c>
      <c r="Q12" s="1">
        <f>INT(J12*(L12+10)*0.7)</f>
        <v>53</v>
      </c>
    </row>
    <row r="13" spans="2:17">
      <c r="B13" s="14">
        <v>11</v>
      </c>
      <c r="C13" s="21">
        <v>3</v>
      </c>
      <c r="D13" s="21">
        <v>11</v>
      </c>
      <c r="E13" s="47" t="s">
        <v>172</v>
      </c>
      <c r="F13" s="43" t="str">
        <f>VLOOKUP(C13,职业!B:C,2,0)</f>
        <v>飞将</v>
      </c>
      <c r="G13" s="40" t="str">
        <f>VLOOKUP(D13,绝技!B:C,2,0)</f>
        <v>天雷空破</v>
      </c>
      <c r="H13" s="21">
        <v>9</v>
      </c>
      <c r="I13" s="21">
        <v>10</v>
      </c>
      <c r="J13" s="21">
        <v>5</v>
      </c>
      <c r="K13" s="14">
        <f>SUM(H13:J13)</f>
        <v>24</v>
      </c>
      <c r="L13" s="25">
        <v>1</v>
      </c>
      <c r="M13" s="42">
        <f>(10+H13*5) * (10+L13)</f>
        <v>605</v>
      </c>
      <c r="N13" s="42">
        <f>INT(I13*(10+L13)*1)</f>
        <v>110</v>
      </c>
      <c r="O13" s="1">
        <f>INT(I13*(L13+10)*0.7)</f>
        <v>77</v>
      </c>
      <c r="P13" s="1">
        <f>INT(J13*(L13+10)*1)</f>
        <v>55</v>
      </c>
      <c r="Q13" s="1">
        <f>INT(J13*(L13+10)*0.7)</f>
        <v>38</v>
      </c>
    </row>
    <row r="14" spans="2:17">
      <c r="B14" s="14">
        <v>12</v>
      </c>
      <c r="C14" s="21">
        <v>3</v>
      </c>
      <c r="D14" s="21">
        <v>12</v>
      </c>
      <c r="E14" s="47" t="s">
        <v>173</v>
      </c>
      <c r="F14" s="43" t="str">
        <f>VLOOKUP(C14,职业!B:C,2,0)</f>
        <v>飞将</v>
      </c>
      <c r="G14" s="40" t="str">
        <f>VLOOKUP(D14,绝技!B:C,2,0)</f>
        <v>天魔附体</v>
      </c>
      <c r="H14" s="21">
        <v>12</v>
      </c>
      <c r="I14" s="21">
        <v>10</v>
      </c>
      <c r="J14" s="21">
        <v>4</v>
      </c>
      <c r="K14" s="14">
        <f>SUM(H14:J14)</f>
        <v>26</v>
      </c>
      <c r="L14" s="25">
        <v>1</v>
      </c>
      <c r="M14" s="42">
        <f>(10+H14*5) * (10+L14)</f>
        <v>770</v>
      </c>
      <c r="N14" s="42">
        <f>INT(I14*(10+L14)*1)</f>
        <v>110</v>
      </c>
      <c r="O14" s="1">
        <f>INT(I14*(L14+10)*0.7)</f>
        <v>77</v>
      </c>
      <c r="P14" s="1">
        <f>INT(J14*(L14+10)*1)</f>
        <v>44</v>
      </c>
      <c r="Q14" s="1">
        <f>INT(J14*(L14+10)*0.7)</f>
        <v>30</v>
      </c>
    </row>
    <row r="15" spans="2:17">
      <c r="B15" s="14">
        <v>13</v>
      </c>
      <c r="C15" s="21">
        <v>3</v>
      </c>
      <c r="D15" s="21">
        <v>13</v>
      </c>
      <c r="E15" s="47" t="s">
        <v>174</v>
      </c>
      <c r="F15" s="43" t="str">
        <f>VLOOKUP(C15,职业!B:C,2,0)</f>
        <v>飞将</v>
      </c>
      <c r="G15" s="40" t="str">
        <f>VLOOKUP(D15,绝技!B:C,2,0)</f>
        <v>恸天贯日</v>
      </c>
      <c r="H15" s="21">
        <v>8</v>
      </c>
      <c r="I15" s="21">
        <v>11</v>
      </c>
      <c r="J15" s="21">
        <v>5</v>
      </c>
      <c r="K15" s="14">
        <f>SUM(H15:J15)</f>
        <v>24</v>
      </c>
      <c r="L15" s="25">
        <v>1</v>
      </c>
      <c r="M15" s="42">
        <f>(10+H15*5) * (10+L15)</f>
        <v>550</v>
      </c>
      <c r="N15" s="42">
        <f>INT(I15*(10+L15)*1)</f>
        <v>121</v>
      </c>
      <c r="O15" s="1">
        <f>INT(I15*(L15+10)*0.7)</f>
        <v>84</v>
      </c>
      <c r="P15" s="1">
        <f>INT(J15*(L15+10)*1)</f>
        <v>55</v>
      </c>
      <c r="Q15" s="1">
        <f>INT(J15*(L15+10)*0.7)</f>
        <v>38</v>
      </c>
    </row>
    <row r="16" spans="2:17">
      <c r="B16" s="14">
        <v>14</v>
      </c>
      <c r="C16" s="21">
        <v>4</v>
      </c>
      <c r="D16" s="21">
        <v>14</v>
      </c>
      <c r="E16" s="47" t="s">
        <v>175</v>
      </c>
      <c r="F16" s="43" t="str">
        <f>VLOOKUP(C16,职业!B:C,2,0)</f>
        <v>术士</v>
      </c>
      <c r="G16" s="40" t="str">
        <f>VLOOKUP(D16,绝技!B:C,2,0)</f>
        <v>日月无光</v>
      </c>
      <c r="H16" s="21">
        <v>10</v>
      </c>
      <c r="I16" s="21">
        <v>3</v>
      </c>
      <c r="J16" s="21">
        <v>12</v>
      </c>
      <c r="K16" s="14">
        <f>SUM(H16:J16)</f>
        <v>25</v>
      </c>
      <c r="L16" s="25">
        <v>1</v>
      </c>
      <c r="M16" s="42">
        <f>(10+H16*5) * (10+L16)</f>
        <v>660</v>
      </c>
      <c r="N16" s="42">
        <f>INT(I16*(10+L16)*1)</f>
        <v>33</v>
      </c>
      <c r="O16" s="1">
        <f>INT(I16*(L16+10)*0.7)</f>
        <v>23</v>
      </c>
      <c r="P16" s="1">
        <f>INT(J16*(L16+10)*1)</f>
        <v>132</v>
      </c>
      <c r="Q16" s="1">
        <f>INT(J16*(L16+10)*0.7)</f>
        <v>92</v>
      </c>
    </row>
    <row r="17" spans="2:17">
      <c r="B17" s="14">
        <v>15</v>
      </c>
      <c r="C17" s="21">
        <v>4</v>
      </c>
      <c r="D17" s="21">
        <v>15</v>
      </c>
      <c r="E17" s="47" t="s">
        <v>176</v>
      </c>
      <c r="F17" s="43" t="str">
        <f>VLOOKUP(C17,职业!B:C,2,0)</f>
        <v>术士</v>
      </c>
      <c r="G17" s="40" t="str">
        <f>VLOOKUP(D17,绝技!B:C,2,0)</f>
        <v>无相化法</v>
      </c>
      <c r="H17" s="21">
        <v>9</v>
      </c>
      <c r="I17" s="21">
        <v>7</v>
      </c>
      <c r="J17" s="21">
        <v>11</v>
      </c>
      <c r="K17" s="14">
        <f>SUM(H17:J17)</f>
        <v>27</v>
      </c>
      <c r="L17" s="25">
        <v>1</v>
      </c>
      <c r="M17" s="42">
        <f>(10+H17*5) * (10+L17)</f>
        <v>605</v>
      </c>
      <c r="N17" s="42">
        <f>INT(I17*(10+L17)*1)</f>
        <v>77</v>
      </c>
      <c r="O17" s="1">
        <f>INT(I17*(L17+10)*0.7)</f>
        <v>53</v>
      </c>
      <c r="P17" s="1">
        <f>INT(J17*(L17+10)*1)</f>
        <v>121</v>
      </c>
      <c r="Q17" s="1">
        <f>INT(J17*(L17+10)*0.7)</f>
        <v>84</v>
      </c>
    </row>
    <row r="18" spans="2:17">
      <c r="B18" s="14">
        <v>16</v>
      </c>
      <c r="C18" s="21">
        <v>1</v>
      </c>
      <c r="D18" s="21">
        <v>16</v>
      </c>
      <c r="E18" s="47" t="s">
        <v>209</v>
      </c>
      <c r="F18" s="43" t="str">
        <f>VLOOKUP(C18,职业!B:C,2,0)</f>
        <v>战神</v>
      </c>
      <c r="G18" s="40" t="str">
        <f>VLOOKUP(D18,绝技!B:C,2,0)</f>
        <v>巨型号角</v>
      </c>
      <c r="H18" s="21">
        <v>9</v>
      </c>
      <c r="I18" s="21">
        <v>9</v>
      </c>
      <c r="J18" s="21">
        <v>5</v>
      </c>
      <c r="K18" s="14">
        <f>SUM(H18:J18)</f>
        <v>23</v>
      </c>
      <c r="L18" s="25">
        <v>1</v>
      </c>
      <c r="M18" s="42">
        <f>(10+H18*5) * (10+L18)</f>
        <v>605</v>
      </c>
      <c r="N18" s="42">
        <f>INT(I18*(10+L18)*1)</f>
        <v>99</v>
      </c>
      <c r="O18" s="1">
        <f>INT(I18*(L18+10)*0.7)</f>
        <v>69</v>
      </c>
      <c r="P18" s="1">
        <f>INT(J18*(L18+10)*1)</f>
        <v>55</v>
      </c>
      <c r="Q18" s="1">
        <f>INT(J18*(L18+10)*0.7)</f>
        <v>38</v>
      </c>
    </row>
    <row r="19" spans="2:17">
      <c r="B19" s="14">
        <v>17</v>
      </c>
      <c r="C19" s="21">
        <v>1</v>
      </c>
      <c r="D19" s="21">
        <v>17</v>
      </c>
      <c r="E19" s="47" t="s">
        <v>210</v>
      </c>
      <c r="F19" s="43" t="str">
        <f>VLOOKUP(C19,职业!B:C,2,0)</f>
        <v>战神</v>
      </c>
      <c r="G19" s="40" t="str">
        <f>VLOOKUP(D19,绝技!B:C,2,0)</f>
        <v>三昧真火</v>
      </c>
      <c r="H19" s="21"/>
      <c r="I19" s="21"/>
      <c r="J19" s="21"/>
      <c r="K19" s="14">
        <f>SUM(H19:J19)</f>
        <v>0</v>
      </c>
      <c r="L19" s="25">
        <v>1</v>
      </c>
      <c r="M19" s="42">
        <f>(10+H19*5) * (10+L19)</f>
        <v>110</v>
      </c>
      <c r="N19" s="42">
        <f>INT(I19*(10+L19)*1)</f>
        <v>0</v>
      </c>
      <c r="O19" s="1">
        <f>INT(I19*(L19+10)*0.7)</f>
        <v>0</v>
      </c>
      <c r="P19" s="1">
        <f>INT(J19*(L19+10)*1)</f>
        <v>0</v>
      </c>
      <c r="Q19" s="1">
        <f>INT(J19*(L19+10)*0.7)</f>
        <v>0</v>
      </c>
    </row>
    <row r="20" spans="2:17">
      <c r="B20" s="14">
        <v>18</v>
      </c>
      <c r="C20" s="21">
        <v>1</v>
      </c>
      <c r="D20" s="21">
        <v>18</v>
      </c>
      <c r="E20" s="47" t="s">
        <v>208</v>
      </c>
      <c r="F20" s="43" t="str">
        <f>VLOOKUP(C20,职业!B:C,2,0)</f>
        <v>战神</v>
      </c>
      <c r="G20" s="40" t="str">
        <f>VLOOKUP(D20,绝技!B:C,2,0)</f>
        <v>水木天华</v>
      </c>
      <c r="H20" s="21"/>
      <c r="I20" s="21"/>
      <c r="J20" s="21"/>
      <c r="K20" s="14">
        <f>SUM(H20:J20)</f>
        <v>0</v>
      </c>
      <c r="L20" s="25">
        <v>1</v>
      </c>
      <c r="M20" s="42">
        <f>(10+H20*5) * (10+L20)</f>
        <v>110</v>
      </c>
      <c r="N20" s="42">
        <f>INT(I20*(10+L20)*1)</f>
        <v>0</v>
      </c>
      <c r="O20" s="1">
        <f>INT(I20*(L20+10)*0.7)</f>
        <v>0</v>
      </c>
      <c r="P20" s="1">
        <f>INT(J20*(L20+10)*1)</f>
        <v>0</v>
      </c>
      <c r="Q20" s="1">
        <f>INT(J20*(L20+10)*0.7)</f>
        <v>0</v>
      </c>
    </row>
    <row r="21" spans="2:17">
      <c r="B21" s="14">
        <v>19</v>
      </c>
      <c r="C21" s="21">
        <v>1</v>
      </c>
      <c r="D21" s="21">
        <v>19</v>
      </c>
      <c r="E21" s="47" t="s">
        <v>240</v>
      </c>
      <c r="F21" s="43" t="str">
        <f>VLOOKUP(C21,职业!B:C,2,0)</f>
        <v>战神</v>
      </c>
      <c r="G21" s="40" t="str">
        <f>VLOOKUP(D21,绝技!B:C,2,0)</f>
        <v>开山裂地</v>
      </c>
      <c r="H21" s="21"/>
      <c r="I21" s="21"/>
      <c r="J21" s="21"/>
      <c r="K21" s="14">
        <f>SUM(H21:J21)</f>
        <v>0</v>
      </c>
      <c r="L21" s="25">
        <v>1</v>
      </c>
      <c r="M21" s="42">
        <f>(10+H21*5) * (10+L21)</f>
        <v>110</v>
      </c>
      <c r="N21" s="42">
        <f>INT(I21*(10+L21)*1)</f>
        <v>0</v>
      </c>
      <c r="O21" s="1">
        <f>INT(I21*(L21+10)*0.7)</f>
        <v>0</v>
      </c>
      <c r="P21" s="1">
        <f>INT(J21*(L21+10)*1)</f>
        <v>0</v>
      </c>
      <c r="Q21" s="1">
        <f>INT(J21*(L21+10)*0.7)</f>
        <v>0</v>
      </c>
    </row>
    <row r="22" spans="2:17">
      <c r="B22" s="14">
        <v>20</v>
      </c>
      <c r="C22" s="21">
        <v>2</v>
      </c>
      <c r="D22" s="21">
        <v>20</v>
      </c>
      <c r="E22" s="47" t="s">
        <v>212</v>
      </c>
      <c r="F22" s="43" t="str">
        <f>VLOOKUP(C22,职业!B:C,2,0)</f>
        <v>金刚</v>
      </c>
      <c r="G22" s="40" t="str">
        <f>VLOOKUP(D22,绝技!B:C,2,0)</f>
        <v>天神守护</v>
      </c>
      <c r="H22" s="21"/>
      <c r="I22" s="21"/>
      <c r="J22" s="21"/>
      <c r="K22" s="14">
        <f>SUM(H22:J22)</f>
        <v>0</v>
      </c>
      <c r="L22" s="25">
        <v>1</v>
      </c>
      <c r="M22" s="42">
        <f>(10+H22*5) * (10+L22)</f>
        <v>110</v>
      </c>
      <c r="N22" s="42">
        <f>INT(I22*(10+L22)*1)</f>
        <v>0</v>
      </c>
      <c r="O22" s="1">
        <f>INT(I22*(L22+10)*0.7)</f>
        <v>0</v>
      </c>
      <c r="P22" s="1">
        <f>INT(J22*(L22+10)*1)</f>
        <v>0</v>
      </c>
      <c r="Q22" s="1">
        <f>INT(J22*(L22+10)*0.7)</f>
        <v>0</v>
      </c>
    </row>
    <row r="23" spans="2:17">
      <c r="B23" s="14">
        <v>21</v>
      </c>
      <c r="C23" s="21">
        <v>2</v>
      </c>
      <c r="D23" s="21">
        <v>21</v>
      </c>
      <c r="E23" s="47" t="s">
        <v>205</v>
      </c>
      <c r="F23" s="43" t="str">
        <f>VLOOKUP(C23,职业!B:C,2,0)</f>
        <v>金刚</v>
      </c>
      <c r="G23" s="40" t="str">
        <f>VLOOKUP(D23,绝技!B:C,2,0)</f>
        <v>倒打一耙</v>
      </c>
      <c r="H23" s="21"/>
      <c r="I23" s="21"/>
      <c r="J23" s="21"/>
      <c r="K23" s="14">
        <f>SUM(H23:J23)</f>
        <v>0</v>
      </c>
      <c r="L23" s="25">
        <v>1</v>
      </c>
      <c r="M23" s="42">
        <f>(10+H23*5) * (10+L23)</f>
        <v>110</v>
      </c>
      <c r="N23" s="42">
        <f>INT(I23*(10+L23)*1)</f>
        <v>0</v>
      </c>
      <c r="O23" s="1">
        <f>INT(I23*(L23+10)*0.7)</f>
        <v>0</v>
      </c>
      <c r="P23" s="1">
        <f>INT(J23*(L23+10)*1)</f>
        <v>0</v>
      </c>
      <c r="Q23" s="1">
        <f>INT(J23*(L23+10)*0.7)</f>
        <v>0</v>
      </c>
    </row>
    <row r="24" spans="2:17">
      <c r="B24" s="14">
        <v>22</v>
      </c>
      <c r="C24" s="21">
        <v>2</v>
      </c>
      <c r="D24" s="21">
        <v>22</v>
      </c>
      <c r="E24" s="47" t="s">
        <v>211</v>
      </c>
      <c r="F24" s="43" t="str">
        <f>VLOOKUP(C24,职业!B:C,2,0)</f>
        <v>金刚</v>
      </c>
      <c r="G24" s="40" t="str">
        <f>VLOOKUP(D24,绝技!B:C,2,0)</f>
        <v>千钧怒击</v>
      </c>
      <c r="H24" s="21"/>
      <c r="I24" s="21"/>
      <c r="J24" s="21"/>
      <c r="K24" s="14">
        <f>SUM(H24:J24)</f>
        <v>0</v>
      </c>
      <c r="L24" s="25">
        <v>1</v>
      </c>
      <c r="M24" s="42">
        <f>(10+H24*5) * (10+L24)</f>
        <v>110</v>
      </c>
      <c r="N24" s="42">
        <f>INT(I24*(10+L24)*1)</f>
        <v>0</v>
      </c>
      <c r="O24" s="1">
        <f>INT(I24*(L24+10)*0.7)</f>
        <v>0</v>
      </c>
      <c r="P24" s="1">
        <f>INT(J24*(L24+10)*1)</f>
        <v>0</v>
      </c>
      <c r="Q24" s="1">
        <f>INT(J24*(L24+10)*0.7)</f>
        <v>0</v>
      </c>
    </row>
    <row r="25" spans="2:17">
      <c r="B25" s="14">
        <v>23</v>
      </c>
      <c r="C25" s="21">
        <v>2</v>
      </c>
      <c r="D25" s="21">
        <v>23</v>
      </c>
      <c r="E25" s="47" t="s">
        <v>217</v>
      </c>
      <c r="F25" s="43" t="str">
        <f>VLOOKUP(C25,职业!B:C,2,0)</f>
        <v>金刚</v>
      </c>
      <c r="G25" s="40" t="str">
        <f>VLOOKUP(D25,绝技!B:C,2,0)</f>
        <v>固若金汤</v>
      </c>
      <c r="H25" s="21"/>
      <c r="I25" s="21"/>
      <c r="J25" s="21"/>
      <c r="K25" s="14">
        <f>SUM(H25:J25)</f>
        <v>0</v>
      </c>
      <c r="L25" s="25">
        <v>1</v>
      </c>
      <c r="M25" s="42">
        <f>(10+H25*5) * (10+L25)</f>
        <v>110</v>
      </c>
      <c r="N25" s="42">
        <f>INT(I25*(10+L25)*1)</f>
        <v>0</v>
      </c>
      <c r="O25" s="1">
        <f>INT(I25*(L25+10)*0.7)</f>
        <v>0</v>
      </c>
      <c r="P25" s="1">
        <f>INT(J25*(L25+10)*1)</f>
        <v>0</v>
      </c>
      <c r="Q25" s="1">
        <f>INT(J25*(L25+10)*0.7)</f>
        <v>0</v>
      </c>
    </row>
    <row r="26" spans="2:17">
      <c r="B26" s="14">
        <v>24</v>
      </c>
      <c r="C26" s="21">
        <v>3</v>
      </c>
      <c r="D26" s="21">
        <v>24</v>
      </c>
      <c r="E26" s="47" t="s">
        <v>220</v>
      </c>
      <c r="F26" s="43" t="str">
        <f>VLOOKUP(C26,职业!B:C,2,0)</f>
        <v>飞将</v>
      </c>
      <c r="G26" s="40" t="str">
        <f>VLOOKUP(D26,绝技!B:C,2,0)</f>
        <v>流星火雨</v>
      </c>
      <c r="H26" s="21"/>
      <c r="I26" s="21"/>
      <c r="J26" s="21"/>
      <c r="K26" s="14">
        <f>SUM(H26:J26)</f>
        <v>0</v>
      </c>
      <c r="L26" s="25">
        <v>1</v>
      </c>
      <c r="M26" s="42">
        <f>(10+H26*5) * (10+L26)</f>
        <v>110</v>
      </c>
      <c r="N26" s="42">
        <f>INT(I26*(10+L26)*1)</f>
        <v>0</v>
      </c>
      <c r="O26" s="1">
        <f>INT(I26*(L26+10)*0.7)</f>
        <v>0</v>
      </c>
      <c r="P26" s="1">
        <f>INT(J26*(L26+10)*1)</f>
        <v>0</v>
      </c>
      <c r="Q26" s="1">
        <f>INT(J26*(L26+10)*0.7)</f>
        <v>0</v>
      </c>
    </row>
    <row r="27" spans="2:17">
      <c r="B27" s="14">
        <v>25</v>
      </c>
      <c r="C27" s="21">
        <v>3</v>
      </c>
      <c r="D27" s="21">
        <v>25</v>
      </c>
      <c r="E27" s="47" t="s">
        <v>213</v>
      </c>
      <c r="F27" s="43" t="str">
        <f>VLOOKUP(C27,职业!B:C,2,0)</f>
        <v>飞将</v>
      </c>
      <c r="G27" s="40" t="str">
        <f>VLOOKUP(D27,绝技!B:C,2,0)</f>
        <v>寒毒穿心</v>
      </c>
      <c r="H27" s="21"/>
      <c r="I27" s="21"/>
      <c r="J27" s="21"/>
      <c r="K27" s="14">
        <f>SUM(H27:J27)</f>
        <v>0</v>
      </c>
      <c r="L27" s="25">
        <v>1</v>
      </c>
      <c r="M27" s="42">
        <f>(10+H27*5) * (10+L27)</f>
        <v>110</v>
      </c>
      <c r="N27" s="42">
        <f>INT(I27*(10+L27)*1)</f>
        <v>0</v>
      </c>
      <c r="O27" s="1">
        <f>INT(I27*(L27+10)*0.7)</f>
        <v>0</v>
      </c>
      <c r="P27" s="1">
        <f>INT(J27*(L27+10)*1)</f>
        <v>0</v>
      </c>
      <c r="Q27" s="1">
        <f>INT(J27*(L27+10)*0.7)</f>
        <v>0</v>
      </c>
    </row>
    <row r="28" spans="2:17">
      <c r="B28" s="14">
        <v>26</v>
      </c>
      <c r="C28" s="21">
        <v>3</v>
      </c>
      <c r="D28" s="21">
        <v>26</v>
      </c>
      <c r="E28" s="47" t="s">
        <v>215</v>
      </c>
      <c r="F28" s="43" t="str">
        <f>VLOOKUP(C28,职业!B:C,2,0)</f>
        <v>飞将</v>
      </c>
      <c r="G28" s="40" t="str">
        <f>VLOOKUP(D28,绝技!B:C,2,0)</f>
        <v>麒麟冲破</v>
      </c>
      <c r="H28" s="21"/>
      <c r="I28" s="21"/>
      <c r="J28" s="21"/>
      <c r="K28" s="14">
        <f>SUM(H28:J28)</f>
        <v>0</v>
      </c>
      <c r="L28" s="25">
        <v>1</v>
      </c>
      <c r="M28" s="42">
        <f>(10+H28*5) * (10+L28)</f>
        <v>110</v>
      </c>
      <c r="N28" s="42">
        <f>INT(I28*(10+L28)*1)</f>
        <v>0</v>
      </c>
      <c r="O28" s="1">
        <f>INT(I28*(L28+10)*0.7)</f>
        <v>0</v>
      </c>
      <c r="P28" s="1">
        <f>INT(J28*(L28+10)*1)</f>
        <v>0</v>
      </c>
      <c r="Q28" s="1">
        <f>INT(J28*(L28+10)*0.7)</f>
        <v>0</v>
      </c>
    </row>
    <row r="29" spans="2:17">
      <c r="B29" s="14">
        <v>27</v>
      </c>
      <c r="C29" s="21">
        <v>4</v>
      </c>
      <c r="D29" s="21">
        <v>27</v>
      </c>
      <c r="E29" s="47" t="s">
        <v>216</v>
      </c>
      <c r="F29" s="43" t="str">
        <f>VLOOKUP(C29,职业!B:C,2,0)</f>
        <v>术士</v>
      </c>
      <c r="G29" s="40" t="str">
        <f>VLOOKUP(D29,绝技!B:C,2,0)</f>
        <v>妖魂冲霄</v>
      </c>
      <c r="H29" s="21"/>
      <c r="I29" s="21"/>
      <c r="J29" s="21"/>
      <c r="K29" s="14">
        <f>SUM(H29:J29)</f>
        <v>0</v>
      </c>
      <c r="L29" s="25">
        <v>1</v>
      </c>
      <c r="M29" s="42">
        <f>(10+H29*5) * (10+L29)</f>
        <v>110</v>
      </c>
      <c r="N29" s="42">
        <f>INT(I29*(10+L29)*1)</f>
        <v>0</v>
      </c>
      <c r="O29" s="1">
        <f>INT(I29*(L29+10)*0.7)</f>
        <v>0</v>
      </c>
      <c r="P29" s="1">
        <f>INT(J29*(L29+10)*1)</f>
        <v>0</v>
      </c>
      <c r="Q29" s="1">
        <f>INT(J29*(L29+10)*0.7)</f>
        <v>0</v>
      </c>
    </row>
    <row r="30" spans="2:17">
      <c r="B30" s="14">
        <v>28</v>
      </c>
      <c r="C30" s="21">
        <v>4</v>
      </c>
      <c r="D30" s="21">
        <v>28</v>
      </c>
      <c r="E30" s="47" t="s">
        <v>221</v>
      </c>
      <c r="F30" s="43" t="str">
        <f>VLOOKUP(C30,职业!B:C,2,0)</f>
        <v>术士</v>
      </c>
      <c r="G30" s="40" t="str">
        <f>VLOOKUP(D30,绝技!B:C,2,0)</f>
        <v>千丝万缕</v>
      </c>
      <c r="H30" s="21"/>
      <c r="I30" s="21"/>
      <c r="J30" s="21"/>
      <c r="K30" s="14">
        <f>SUM(H30:J30)</f>
        <v>0</v>
      </c>
      <c r="L30" s="25">
        <v>1</v>
      </c>
      <c r="M30" s="42">
        <f>(10+H30*5) * (10+L30)</f>
        <v>110</v>
      </c>
      <c r="N30" s="42">
        <f>INT(I30*(10+L30)*1)</f>
        <v>0</v>
      </c>
      <c r="O30" s="1">
        <f>INT(I30*(L30+10)*0.7)</f>
        <v>0</v>
      </c>
      <c r="P30" s="1">
        <f>INT(J30*(L30+10)*1)</f>
        <v>0</v>
      </c>
      <c r="Q30" s="1">
        <f>INT(J30*(L30+10)*0.7)</f>
        <v>0</v>
      </c>
    </row>
    <row r="31" spans="2:17">
      <c r="B31" s="14">
        <v>29</v>
      </c>
      <c r="C31" s="21">
        <v>4</v>
      </c>
      <c r="D31" s="21">
        <v>29</v>
      </c>
      <c r="E31" s="47" t="s">
        <v>219</v>
      </c>
      <c r="F31" s="43" t="str">
        <f>VLOOKUP(C31,职业!B:C,2,0)</f>
        <v>术士</v>
      </c>
      <c r="G31" s="40" t="str">
        <f>VLOOKUP(D31,绝技!B:C,2,0)</f>
        <v>五气连波</v>
      </c>
      <c r="H31" s="21"/>
      <c r="I31" s="21"/>
      <c r="J31" s="21"/>
      <c r="K31" s="14">
        <f>SUM(H31:J31)</f>
        <v>0</v>
      </c>
      <c r="L31" s="25">
        <v>1</v>
      </c>
      <c r="M31" s="42">
        <f>(10+H31*5) * (10+L31)</f>
        <v>110</v>
      </c>
      <c r="N31" s="42">
        <f>INT(I31*(10+L31)*1)</f>
        <v>0</v>
      </c>
      <c r="O31" s="1">
        <f>INT(I31*(L31+10)*0.7)</f>
        <v>0</v>
      </c>
      <c r="P31" s="1">
        <f>INT(J31*(L31+10)*1)</f>
        <v>0</v>
      </c>
      <c r="Q31" s="1">
        <f>INT(J31*(L31+10)*0.7)</f>
        <v>0</v>
      </c>
    </row>
    <row r="32" spans="2:17">
      <c r="B32" s="14">
        <v>30</v>
      </c>
      <c r="C32" s="21">
        <v>4</v>
      </c>
      <c r="D32" s="21">
        <v>30</v>
      </c>
      <c r="E32" s="47" t="s">
        <v>222</v>
      </c>
      <c r="F32" s="43" t="str">
        <f>VLOOKUP(C32,职业!B:C,2,0)</f>
        <v>术士</v>
      </c>
      <c r="G32" s="40" t="str">
        <f>VLOOKUP(D32,绝技!B:C,2,0)</f>
        <v>风卷残云</v>
      </c>
      <c r="H32" s="21"/>
      <c r="I32" s="21"/>
      <c r="J32" s="21"/>
      <c r="K32" s="14">
        <f>SUM(H32:J32)</f>
        <v>0</v>
      </c>
      <c r="L32" s="25">
        <v>1</v>
      </c>
      <c r="M32" s="42">
        <f>(10+H32*5) * (10+L32)</f>
        <v>110</v>
      </c>
      <c r="N32" s="42">
        <f>INT(I32*(10+L32)*1)</f>
        <v>0</v>
      </c>
      <c r="O32" s="1">
        <f>INT(I32*(L32+10)*0.7)</f>
        <v>0</v>
      </c>
      <c r="P32" s="1">
        <f>INT(J32*(L32+10)*1)</f>
        <v>0</v>
      </c>
      <c r="Q32" s="1">
        <f>INT(J32*(L32+10)*0.7)</f>
        <v>0</v>
      </c>
    </row>
    <row r="33" spans="2:17">
      <c r="B33" s="14">
        <v>31</v>
      </c>
      <c r="C33" s="21">
        <v>1</v>
      </c>
      <c r="D33" s="21">
        <v>31</v>
      </c>
      <c r="E33" s="47" t="s">
        <v>223</v>
      </c>
      <c r="F33" s="43" t="str">
        <f>VLOOKUP(C33,职业!B:C,2,0)</f>
        <v>战神</v>
      </c>
      <c r="G33" s="40" t="str">
        <f>VLOOKUP(D33,绝技!B:C,2,0)</f>
        <v>混元归一</v>
      </c>
      <c r="H33" s="21"/>
      <c r="I33" s="21"/>
      <c r="J33" s="21"/>
      <c r="K33" s="14">
        <f>SUM(H33:J33)</f>
        <v>0</v>
      </c>
      <c r="L33" s="25">
        <v>1</v>
      </c>
      <c r="M33" s="42">
        <f>(10+H33*5) * (10+L33)</f>
        <v>110</v>
      </c>
      <c r="N33" s="42">
        <f>INT(I33*(10+L33)*1)</f>
        <v>0</v>
      </c>
      <c r="O33" s="1">
        <f>INT(I33*(L33+10)*0.7)</f>
        <v>0</v>
      </c>
      <c r="P33" s="1">
        <f>INT(J33*(L33+10)*1)</f>
        <v>0</v>
      </c>
      <c r="Q33" s="1">
        <f>INT(J33*(L33+10)*0.7)</f>
        <v>0</v>
      </c>
    </row>
    <row r="34" spans="2:17">
      <c r="B34" s="14">
        <v>32</v>
      </c>
      <c r="C34" s="21">
        <v>1</v>
      </c>
      <c r="D34" s="21">
        <v>32</v>
      </c>
      <c r="E34" s="47" t="s">
        <v>206</v>
      </c>
      <c r="F34" s="43" t="str">
        <f>VLOOKUP(C34,职业!B:C,2,0)</f>
        <v>战神</v>
      </c>
      <c r="G34" s="40" t="str">
        <f>VLOOKUP(D34,绝技!B:C,2,0)</f>
        <v>醉生梦死</v>
      </c>
      <c r="H34" s="21"/>
      <c r="I34" s="21"/>
      <c r="J34" s="21"/>
      <c r="K34" s="14">
        <f>SUM(H34:J34)</f>
        <v>0</v>
      </c>
      <c r="L34" s="25">
        <v>1</v>
      </c>
      <c r="M34" s="42">
        <f>(10+H34*5) * (10+L34)</f>
        <v>110</v>
      </c>
      <c r="N34" s="42">
        <f>INT(I34*(10+L34)*1)</f>
        <v>0</v>
      </c>
      <c r="O34" s="1">
        <f>INT(I34*(L34+10)*0.7)</f>
        <v>0</v>
      </c>
      <c r="P34" s="1">
        <f>INT(J34*(L34+10)*1)</f>
        <v>0</v>
      </c>
      <c r="Q34" s="1">
        <f>INT(J34*(L34+10)*0.7)</f>
        <v>0</v>
      </c>
    </row>
    <row r="35" spans="2:17">
      <c r="B35" s="14">
        <v>33</v>
      </c>
      <c r="C35" s="21">
        <v>1</v>
      </c>
      <c r="D35" s="21">
        <v>0</v>
      </c>
      <c r="E35" s="47" t="s">
        <v>261</v>
      </c>
      <c r="F35" s="43" t="str">
        <f>VLOOKUP(C35,职业!B:C,2,0)</f>
        <v>战神</v>
      </c>
      <c r="G35" s="40" t="str">
        <f>VLOOKUP(D35,绝技!B:C,2,0)</f>
        <v>无</v>
      </c>
      <c r="H35" s="21"/>
      <c r="I35" s="21"/>
      <c r="J35" s="21"/>
      <c r="K35" s="14">
        <f>SUM(H35:J35)</f>
        <v>0</v>
      </c>
      <c r="L35" s="25">
        <v>1</v>
      </c>
      <c r="M35" s="42">
        <f>(10+H35*5) * (10+L35)</f>
        <v>110</v>
      </c>
      <c r="N35" s="42">
        <f>INT(I35*(10+L35)*1)</f>
        <v>0</v>
      </c>
      <c r="O35" s="1">
        <f>INT(I35*(L35+10)*0.7)</f>
        <v>0</v>
      </c>
      <c r="P35" s="1">
        <f>INT(J35*(L35+10)*1)</f>
        <v>0</v>
      </c>
      <c r="Q35" s="1">
        <f>INT(J35*(L35+10)*0.7)</f>
        <v>0</v>
      </c>
    </row>
    <row r="36" spans="2:17">
      <c r="B36" s="14">
        <v>34</v>
      </c>
      <c r="C36" s="21">
        <v>1</v>
      </c>
      <c r="D36" s="21">
        <v>0</v>
      </c>
      <c r="E36" s="47" t="s">
        <v>262</v>
      </c>
      <c r="F36" s="43" t="str">
        <f>VLOOKUP(C36,职业!B:C,2,0)</f>
        <v>战神</v>
      </c>
      <c r="G36" s="40" t="str">
        <f>VLOOKUP(D36,绝技!B:C,2,0)</f>
        <v>无</v>
      </c>
      <c r="H36" s="21"/>
      <c r="I36" s="21"/>
      <c r="J36" s="21"/>
      <c r="K36" s="14">
        <f>SUM(H36:J36)</f>
        <v>0</v>
      </c>
      <c r="L36" s="25">
        <v>1</v>
      </c>
      <c r="M36" s="42">
        <f>(10+H36*5) * (10+L36)</f>
        <v>110</v>
      </c>
      <c r="N36" s="42">
        <f>INT(I36*(10+L36)*1)</f>
        <v>0</v>
      </c>
      <c r="O36" s="1">
        <f>INT(I36*(L36+10)*0.7)</f>
        <v>0</v>
      </c>
      <c r="P36" s="1">
        <f>INT(J36*(L36+10)*1)</f>
        <v>0</v>
      </c>
      <c r="Q36" s="1">
        <f>INT(J36*(L36+10)*0.7)</f>
        <v>0</v>
      </c>
    </row>
    <row r="37" spans="2:17">
      <c r="B37" s="14">
        <v>35</v>
      </c>
      <c r="C37" s="21">
        <v>1</v>
      </c>
      <c r="D37" s="21">
        <v>0</v>
      </c>
      <c r="E37" s="47" t="s">
        <v>263</v>
      </c>
      <c r="F37" s="43" t="str">
        <f>VLOOKUP(C37,职业!B:C,2,0)</f>
        <v>战神</v>
      </c>
      <c r="G37" s="40" t="str">
        <f>VLOOKUP(D37,绝技!B:C,2,0)</f>
        <v>无</v>
      </c>
      <c r="H37" s="21"/>
      <c r="I37" s="21"/>
      <c r="J37" s="21"/>
      <c r="K37" s="14">
        <f>SUM(H37:J37)</f>
        <v>0</v>
      </c>
      <c r="L37" s="25">
        <v>1</v>
      </c>
      <c r="M37" s="42">
        <f>(10+H37*5) * (10+L37)</f>
        <v>110</v>
      </c>
      <c r="N37" s="42">
        <f>INT(I37*(10+L37)*1)</f>
        <v>0</v>
      </c>
      <c r="O37" s="1">
        <f>INT(I37*(L37+10)*0.7)</f>
        <v>0</v>
      </c>
      <c r="P37" s="1">
        <f>INT(J37*(L37+10)*1)</f>
        <v>0</v>
      </c>
      <c r="Q37" s="1">
        <f>INT(J37*(L37+10)*0.7)</f>
        <v>0</v>
      </c>
    </row>
    <row r="38" spans="2:17">
      <c r="B38" s="14">
        <v>36</v>
      </c>
      <c r="C38" s="21">
        <v>2</v>
      </c>
      <c r="D38" s="21">
        <v>0</v>
      </c>
      <c r="E38" s="47" t="s">
        <v>264</v>
      </c>
      <c r="F38" s="43" t="str">
        <f>VLOOKUP(C38,职业!B:C,2,0)</f>
        <v>金刚</v>
      </c>
      <c r="G38" s="40" t="str">
        <f>VLOOKUP(D38,绝技!B:C,2,0)</f>
        <v>无</v>
      </c>
      <c r="H38" s="21"/>
      <c r="I38" s="21"/>
      <c r="J38" s="21"/>
      <c r="K38" s="14">
        <f>SUM(H38:J38)</f>
        <v>0</v>
      </c>
      <c r="L38" s="25">
        <v>1</v>
      </c>
      <c r="M38" s="42">
        <f>(10+H38*5) * (10+L38)</f>
        <v>110</v>
      </c>
      <c r="N38" s="42">
        <f>INT(I38*(10+L38)*1)</f>
        <v>0</v>
      </c>
      <c r="O38" s="1">
        <f>INT(I38*(L38+10)*0.7)</f>
        <v>0</v>
      </c>
      <c r="P38" s="1">
        <f>INT(J38*(L38+10)*1)</f>
        <v>0</v>
      </c>
      <c r="Q38" s="1">
        <f>INT(J38*(L38+10)*0.7)</f>
        <v>0</v>
      </c>
    </row>
    <row r="39" spans="2:17">
      <c r="B39" s="14">
        <v>37</v>
      </c>
      <c r="C39" s="21">
        <v>2</v>
      </c>
      <c r="D39" s="21">
        <v>0</v>
      </c>
      <c r="E39" s="47" t="s">
        <v>214</v>
      </c>
      <c r="F39" s="43" t="str">
        <f>VLOOKUP(C39,职业!B:C,2,0)</f>
        <v>金刚</v>
      </c>
      <c r="G39" s="40" t="str">
        <f>VLOOKUP(D39,绝技!B:C,2,0)</f>
        <v>无</v>
      </c>
      <c r="H39" s="21"/>
      <c r="I39" s="21"/>
      <c r="J39" s="21"/>
      <c r="K39" s="14">
        <f>SUM(H39:J39)</f>
        <v>0</v>
      </c>
      <c r="L39" s="25">
        <v>1</v>
      </c>
      <c r="M39" s="42">
        <f>(10+H39*5) * (10+L39)</f>
        <v>110</v>
      </c>
      <c r="N39" s="42">
        <f>INT(I39*(10+L39)*1)</f>
        <v>0</v>
      </c>
      <c r="O39" s="1">
        <f>INT(I39*(L39+10)*0.7)</f>
        <v>0</v>
      </c>
      <c r="P39" s="1">
        <f>INT(J39*(L39+10)*1)</f>
        <v>0</v>
      </c>
      <c r="Q39" s="1">
        <f>INT(J39*(L39+10)*0.7)</f>
        <v>0</v>
      </c>
    </row>
    <row r="40" spans="2:17">
      <c r="B40" s="14">
        <v>38</v>
      </c>
      <c r="C40" s="21">
        <v>2</v>
      </c>
      <c r="D40" s="21">
        <v>0</v>
      </c>
      <c r="E40" s="47" t="s">
        <v>265</v>
      </c>
      <c r="F40" s="43" t="str">
        <f>VLOOKUP(C40,职业!B:C,2,0)</f>
        <v>金刚</v>
      </c>
      <c r="G40" s="40" t="str">
        <f>VLOOKUP(D40,绝技!B:C,2,0)</f>
        <v>无</v>
      </c>
      <c r="H40" s="21"/>
      <c r="I40" s="21"/>
      <c r="J40" s="21"/>
      <c r="K40" s="14">
        <f>SUM(H40:J40)</f>
        <v>0</v>
      </c>
      <c r="L40" s="25">
        <v>1</v>
      </c>
      <c r="M40" s="42">
        <f>(10+H40*5) * (10+L40)</f>
        <v>110</v>
      </c>
      <c r="N40" s="42">
        <f>INT(I40*(10+L40)*1)</f>
        <v>0</v>
      </c>
      <c r="O40" s="1">
        <f>INT(I40*(L40+10)*0.7)</f>
        <v>0</v>
      </c>
      <c r="P40" s="1">
        <f>INT(J40*(L40+10)*1)</f>
        <v>0</v>
      </c>
      <c r="Q40" s="1">
        <f>INT(J40*(L40+10)*0.7)</f>
        <v>0</v>
      </c>
    </row>
    <row r="41" spans="2:17">
      <c r="B41" s="14">
        <v>39</v>
      </c>
      <c r="C41" s="21">
        <v>2</v>
      </c>
      <c r="D41" s="21">
        <v>0</v>
      </c>
      <c r="E41" s="47" t="s">
        <v>274</v>
      </c>
      <c r="F41" s="43" t="str">
        <f>VLOOKUP(C41,职业!B:C,2,0)</f>
        <v>金刚</v>
      </c>
      <c r="G41" s="40" t="str">
        <f>VLOOKUP(D41,绝技!B:C,2,0)</f>
        <v>无</v>
      </c>
      <c r="H41" s="21"/>
      <c r="I41" s="21"/>
      <c r="J41" s="21"/>
      <c r="K41" s="14">
        <f>SUM(H41:J41)</f>
        <v>0</v>
      </c>
      <c r="L41" s="25">
        <v>1</v>
      </c>
      <c r="M41" s="42">
        <f>(10+H41*5) * (10+L41)</f>
        <v>110</v>
      </c>
      <c r="N41" s="42">
        <f>INT(I41*(10+L41)*1)</f>
        <v>0</v>
      </c>
      <c r="O41" s="1">
        <f>INT(I41*(L41+10)*0.7)</f>
        <v>0</v>
      </c>
      <c r="P41" s="1">
        <f>INT(J41*(L41+10)*1)</f>
        <v>0</v>
      </c>
      <c r="Q41" s="1">
        <f>INT(J41*(L41+10)*0.7)</f>
        <v>0</v>
      </c>
    </row>
    <row r="42" spans="2:17">
      <c r="B42" s="14">
        <v>40</v>
      </c>
      <c r="C42" s="21">
        <v>2</v>
      </c>
      <c r="D42" s="21">
        <v>0</v>
      </c>
      <c r="E42" s="47" t="s">
        <v>267</v>
      </c>
      <c r="F42" s="43" t="str">
        <f>VLOOKUP(C42,职业!B:C,2,0)</f>
        <v>金刚</v>
      </c>
      <c r="G42" s="40" t="str">
        <f>VLOOKUP(D42,绝技!B:C,2,0)</f>
        <v>无</v>
      </c>
      <c r="H42" s="21"/>
      <c r="I42" s="21"/>
      <c r="J42" s="21"/>
      <c r="K42" s="14">
        <f>SUM(H42:J42)</f>
        <v>0</v>
      </c>
      <c r="L42" s="25">
        <v>1</v>
      </c>
      <c r="M42" s="42">
        <f>(10+H42*5) * (10+L42)</f>
        <v>110</v>
      </c>
      <c r="N42" s="42">
        <f>INT(I42*(10+L42)*1)</f>
        <v>0</v>
      </c>
      <c r="O42" s="1">
        <f>INT(I42*(L42+10)*0.7)</f>
        <v>0</v>
      </c>
      <c r="P42" s="1">
        <f>INT(J42*(L42+10)*1)</f>
        <v>0</v>
      </c>
      <c r="Q42" s="1">
        <f>INT(J42*(L42+10)*0.7)</f>
        <v>0</v>
      </c>
    </row>
    <row r="43" spans="2:17">
      <c r="B43" s="14">
        <v>41</v>
      </c>
      <c r="C43" s="21">
        <v>3</v>
      </c>
      <c r="D43" s="21">
        <v>0</v>
      </c>
      <c r="E43" s="47" t="s">
        <v>218</v>
      </c>
      <c r="F43" s="43" t="str">
        <f>VLOOKUP(C43,职业!B:C,2,0)</f>
        <v>飞将</v>
      </c>
      <c r="G43" s="40" t="str">
        <f>VLOOKUP(D43,绝技!B:C,2,0)</f>
        <v>无</v>
      </c>
      <c r="H43" s="21"/>
      <c r="I43" s="21"/>
      <c r="J43" s="21"/>
      <c r="K43" s="14">
        <f>SUM(H43:J43)</f>
        <v>0</v>
      </c>
      <c r="L43" s="25">
        <v>1</v>
      </c>
      <c r="M43" s="42">
        <f>(10+H43*5) * (10+L43)</f>
        <v>110</v>
      </c>
      <c r="N43" s="42">
        <f>INT(I43*(10+L43)*1)</f>
        <v>0</v>
      </c>
      <c r="O43" s="1">
        <f>INT(I43*(L43+10)*0.7)</f>
        <v>0</v>
      </c>
      <c r="P43" s="1">
        <f>INT(J43*(L43+10)*1)</f>
        <v>0</v>
      </c>
      <c r="Q43" s="1">
        <f>INT(J43*(L43+10)*0.7)</f>
        <v>0</v>
      </c>
    </row>
    <row r="44" spans="2:17">
      <c r="B44" s="14">
        <v>42</v>
      </c>
      <c r="C44" s="21">
        <v>3</v>
      </c>
      <c r="D44" s="21">
        <v>0</v>
      </c>
      <c r="E44" s="47" t="s">
        <v>275</v>
      </c>
      <c r="F44" s="43" t="str">
        <f>VLOOKUP(C44,职业!B:C,2,0)</f>
        <v>飞将</v>
      </c>
      <c r="G44" s="40" t="str">
        <f>VLOOKUP(D44,绝技!B:C,2,0)</f>
        <v>无</v>
      </c>
      <c r="H44" s="21"/>
      <c r="I44" s="21"/>
      <c r="J44" s="21"/>
      <c r="K44" s="14">
        <f>SUM(H44:J44)</f>
        <v>0</v>
      </c>
      <c r="L44" s="25">
        <v>1</v>
      </c>
      <c r="M44" s="42">
        <f>(10+H44*5) * (10+L44)</f>
        <v>110</v>
      </c>
      <c r="N44" s="42">
        <f>INT(I44*(10+L44)*1)</f>
        <v>0</v>
      </c>
      <c r="O44" s="1">
        <f>INT(I44*(L44+10)*0.7)</f>
        <v>0</v>
      </c>
      <c r="P44" s="1">
        <f>INT(J44*(L44+10)*1)</f>
        <v>0</v>
      </c>
      <c r="Q44" s="1">
        <f>INT(J44*(L44+10)*0.7)</f>
        <v>0</v>
      </c>
    </row>
    <row r="45" spans="2:17">
      <c r="B45" s="14">
        <v>43</v>
      </c>
      <c r="C45" s="21">
        <v>3</v>
      </c>
      <c r="D45" s="21">
        <v>0</v>
      </c>
      <c r="E45" s="47" t="s">
        <v>268</v>
      </c>
      <c r="F45" s="43" t="str">
        <f>VLOOKUP(C45,职业!B:C,2,0)</f>
        <v>飞将</v>
      </c>
      <c r="G45" s="40" t="str">
        <f>VLOOKUP(D45,绝技!B:C,2,0)</f>
        <v>无</v>
      </c>
      <c r="H45" s="21"/>
      <c r="I45" s="21"/>
      <c r="J45" s="21"/>
      <c r="K45" s="14">
        <f>SUM(H45:J45)</f>
        <v>0</v>
      </c>
      <c r="L45" s="25">
        <v>1</v>
      </c>
      <c r="M45" s="42">
        <f>(10+H45*5) * (10+L45)</f>
        <v>110</v>
      </c>
      <c r="N45" s="42">
        <f>INT(I45*(10+L45)*1)</f>
        <v>0</v>
      </c>
      <c r="O45" s="1">
        <f>INT(I45*(L45+10)*0.7)</f>
        <v>0</v>
      </c>
      <c r="P45" s="1">
        <f>INT(J45*(L45+10)*1)</f>
        <v>0</v>
      </c>
      <c r="Q45" s="1">
        <f>INT(J45*(L45+10)*0.7)</f>
        <v>0</v>
      </c>
    </row>
    <row r="46" spans="2:17">
      <c r="B46" s="14">
        <v>44</v>
      </c>
      <c r="C46" s="21">
        <v>3</v>
      </c>
      <c r="D46" s="21">
        <v>0</v>
      </c>
      <c r="E46" s="47" t="s">
        <v>273</v>
      </c>
      <c r="F46" s="43" t="str">
        <f>VLOOKUP(C46,职业!B:C,2,0)</f>
        <v>飞将</v>
      </c>
      <c r="G46" s="40" t="str">
        <f>VLOOKUP(D46,绝技!B:C,2,0)</f>
        <v>无</v>
      </c>
      <c r="H46" s="21"/>
      <c r="I46" s="21"/>
      <c r="J46" s="21"/>
      <c r="K46" s="14">
        <f>SUM(H46:J46)</f>
        <v>0</v>
      </c>
      <c r="L46" s="25">
        <v>1</v>
      </c>
      <c r="M46" s="42">
        <f>(10+H46*5) * (10+L46)</f>
        <v>110</v>
      </c>
      <c r="N46" s="42">
        <f>INT(I46*(10+L46)*1)</f>
        <v>0</v>
      </c>
      <c r="O46" s="1">
        <f>INT(I46*(L46+10)*0.7)</f>
        <v>0</v>
      </c>
      <c r="P46" s="1">
        <f>INT(J46*(L46+10)*1)</f>
        <v>0</v>
      </c>
      <c r="Q46" s="1">
        <f>INT(J46*(L46+10)*0.7)</f>
        <v>0</v>
      </c>
    </row>
    <row r="47" spans="2:17">
      <c r="B47" s="14">
        <v>45</v>
      </c>
      <c r="C47" s="21">
        <v>3</v>
      </c>
      <c r="D47" s="21">
        <v>0</v>
      </c>
      <c r="E47" s="47" t="s">
        <v>266</v>
      </c>
      <c r="F47" s="43" t="str">
        <f>VLOOKUP(C47,职业!B:C,2,0)</f>
        <v>飞将</v>
      </c>
      <c r="G47" s="40" t="str">
        <f>VLOOKUP(D47,绝技!B:C,2,0)</f>
        <v>无</v>
      </c>
      <c r="H47" s="21"/>
      <c r="I47" s="21"/>
      <c r="J47" s="21"/>
      <c r="K47" s="14">
        <f>SUM(H47:J47)</f>
        <v>0</v>
      </c>
      <c r="L47" s="25">
        <v>1</v>
      </c>
      <c r="M47" s="42">
        <f>(10+H47*5) * (10+L47)</f>
        <v>110</v>
      </c>
      <c r="N47" s="42">
        <f>INT(I47*(10+L47)*1)</f>
        <v>0</v>
      </c>
      <c r="O47" s="1">
        <f>INT(I47*(L47+10)*0.7)</f>
        <v>0</v>
      </c>
      <c r="P47" s="1">
        <f>INT(J47*(L47+10)*1)</f>
        <v>0</v>
      </c>
      <c r="Q47" s="1">
        <f>INT(J47*(L47+10)*0.7)</f>
        <v>0</v>
      </c>
    </row>
    <row r="48" spans="2:17">
      <c r="B48" s="14">
        <v>46</v>
      </c>
      <c r="C48" s="21">
        <v>4</v>
      </c>
      <c r="D48" s="21">
        <v>0</v>
      </c>
      <c r="E48" s="47" t="s">
        <v>269</v>
      </c>
      <c r="F48" s="43" t="str">
        <f>VLOOKUP(C48,职业!B:C,2,0)</f>
        <v>术士</v>
      </c>
      <c r="G48" s="40" t="str">
        <f>VLOOKUP(D48,绝技!B:C,2,0)</f>
        <v>无</v>
      </c>
      <c r="H48" s="21"/>
      <c r="I48" s="21"/>
      <c r="J48" s="21"/>
      <c r="K48" s="14">
        <f>SUM(H48:J48)</f>
        <v>0</v>
      </c>
      <c r="L48" s="25">
        <v>1</v>
      </c>
      <c r="M48" s="42">
        <f>(10+H48*5) * (10+L48)</f>
        <v>110</v>
      </c>
      <c r="N48" s="42">
        <f>INT(I48*(10+L48)*1)</f>
        <v>0</v>
      </c>
      <c r="O48" s="1">
        <f>INT(I48*(L48+10)*0.7)</f>
        <v>0</v>
      </c>
      <c r="P48" s="1">
        <f>INT(J48*(L48+10)*1)</f>
        <v>0</v>
      </c>
      <c r="Q48" s="1">
        <f>INT(J48*(L48+10)*0.7)</f>
        <v>0</v>
      </c>
    </row>
    <row r="49" spans="2:17">
      <c r="B49" s="14">
        <v>47</v>
      </c>
      <c r="C49" s="21">
        <v>4</v>
      </c>
      <c r="D49" s="21">
        <v>0</v>
      </c>
      <c r="E49" s="47" t="s">
        <v>270</v>
      </c>
      <c r="F49" s="43" t="str">
        <f>VLOOKUP(C49,职业!B:C,2,0)</f>
        <v>术士</v>
      </c>
      <c r="G49" s="40" t="str">
        <f>VLOOKUP(D49,绝技!B:C,2,0)</f>
        <v>无</v>
      </c>
      <c r="H49" s="21"/>
      <c r="I49" s="21"/>
      <c r="J49" s="21"/>
      <c r="K49" s="14">
        <f>SUM(H49:J49)</f>
        <v>0</v>
      </c>
      <c r="L49" s="25">
        <v>1</v>
      </c>
      <c r="M49" s="42">
        <f>(10+H49*5) * (10+L49)</f>
        <v>110</v>
      </c>
      <c r="N49" s="42">
        <f>INT(I49*(10+L49)*1)</f>
        <v>0</v>
      </c>
      <c r="O49" s="1">
        <f>INT(I49*(L49+10)*0.7)</f>
        <v>0</v>
      </c>
      <c r="P49" s="1">
        <f>INT(J49*(L49+10)*1)</f>
        <v>0</v>
      </c>
      <c r="Q49" s="1">
        <f>INT(J49*(L49+10)*0.7)</f>
        <v>0</v>
      </c>
    </row>
    <row r="50" spans="2:17">
      <c r="B50" s="14">
        <v>48</v>
      </c>
      <c r="C50" s="21">
        <v>4</v>
      </c>
      <c r="D50" s="21">
        <v>0</v>
      </c>
      <c r="E50" s="47" t="s">
        <v>271</v>
      </c>
      <c r="F50" s="43" t="str">
        <f>VLOOKUP(C50,职业!B:C,2,0)</f>
        <v>术士</v>
      </c>
      <c r="G50" s="40" t="str">
        <f>VLOOKUP(D50,绝技!B:C,2,0)</f>
        <v>无</v>
      </c>
      <c r="H50" s="21"/>
      <c r="I50" s="21"/>
      <c r="J50" s="21"/>
      <c r="K50" s="14">
        <f>SUM(H50:J50)</f>
        <v>0</v>
      </c>
      <c r="L50" s="25">
        <v>1</v>
      </c>
      <c r="M50" s="42">
        <f>(10+H50*5) * (10+L50)</f>
        <v>110</v>
      </c>
      <c r="N50" s="42">
        <f>INT(I50*(10+L50)*1)</f>
        <v>0</v>
      </c>
      <c r="O50" s="1">
        <f>INT(I50*(L50+10)*0.7)</f>
        <v>0</v>
      </c>
      <c r="P50" s="1">
        <f>INT(J50*(L50+10)*1)</f>
        <v>0</v>
      </c>
      <c r="Q50" s="1">
        <f>INT(J50*(L50+10)*0.7)</f>
        <v>0</v>
      </c>
    </row>
    <row r="51" spans="2:17">
      <c r="B51" s="14">
        <v>49</v>
      </c>
      <c r="C51" s="21">
        <v>4</v>
      </c>
      <c r="D51" s="21">
        <v>0</v>
      </c>
      <c r="E51" s="47" t="s">
        <v>274</v>
      </c>
      <c r="F51" s="43" t="str">
        <f>VLOOKUP(C51,职业!B:C,2,0)</f>
        <v>术士</v>
      </c>
      <c r="G51" s="40" t="str">
        <f>VLOOKUP(D51,绝技!B:C,2,0)</f>
        <v>无</v>
      </c>
      <c r="H51" s="21"/>
      <c r="I51" s="21"/>
      <c r="J51" s="21"/>
      <c r="K51" s="14">
        <f>SUM(H51:J51)</f>
        <v>0</v>
      </c>
      <c r="L51" s="25">
        <v>1</v>
      </c>
      <c r="M51" s="42">
        <f>(10+H51*5) * (10+L51)</f>
        <v>110</v>
      </c>
      <c r="N51" s="42">
        <f>INT(I51*(10+L51)*1)</f>
        <v>0</v>
      </c>
      <c r="O51" s="1">
        <f>INT(I51*(L51+10)*0.7)</f>
        <v>0</v>
      </c>
      <c r="P51" s="1">
        <f>INT(J51*(L51+10)*1)</f>
        <v>0</v>
      </c>
      <c r="Q51" s="1">
        <f>INT(J51*(L51+10)*0.7)</f>
        <v>0</v>
      </c>
    </row>
    <row r="52" spans="2:17">
      <c r="B52" s="14">
        <v>50</v>
      </c>
      <c r="C52" s="21">
        <v>4</v>
      </c>
      <c r="D52" s="21">
        <v>0</v>
      </c>
      <c r="E52" s="47" t="s">
        <v>272</v>
      </c>
      <c r="F52" s="43" t="str">
        <f>VLOOKUP(C52,职业!B:C,2,0)</f>
        <v>术士</v>
      </c>
      <c r="G52" s="40" t="str">
        <f>VLOOKUP(D52,绝技!B:C,2,0)</f>
        <v>无</v>
      </c>
      <c r="H52" s="21"/>
      <c r="I52" s="21"/>
      <c r="J52" s="21"/>
      <c r="K52" s="14">
        <f>SUM(H52:J52)</f>
        <v>0</v>
      </c>
      <c r="L52" s="25">
        <v>1</v>
      </c>
      <c r="M52" s="42">
        <f>(10+H52*5) * (10+L52)</f>
        <v>110</v>
      </c>
      <c r="N52" s="42">
        <f>INT(I52*(10+L52)*1)</f>
        <v>0</v>
      </c>
      <c r="O52" s="1">
        <f>INT(I52*(L52+10)*0.7)</f>
        <v>0</v>
      </c>
      <c r="P52" s="1">
        <f>INT(J52*(L52+10)*1)</f>
        <v>0</v>
      </c>
      <c r="Q52" s="1">
        <f>INT(J52*(L52+10)*0.7)</f>
        <v>0</v>
      </c>
    </row>
    <row r="53" spans="2:17">
      <c r="B53" s="14">
        <v>51</v>
      </c>
      <c r="C53" s="21">
        <v>0</v>
      </c>
      <c r="D53" s="21">
        <v>0</v>
      </c>
      <c r="E53" s="40"/>
      <c r="F53" s="43" t="e">
        <f>VLOOKUP(C53,职业!B:C,2,0)</f>
        <v>#N/A</v>
      </c>
      <c r="G53" s="40" t="str">
        <f>VLOOKUP(D53,绝技!B:C,2,0)</f>
        <v>无</v>
      </c>
      <c r="H53" s="21"/>
      <c r="I53" s="21"/>
      <c r="J53" s="21"/>
      <c r="K53" s="14">
        <f>SUM(H53:J53)</f>
        <v>0</v>
      </c>
      <c r="L53" s="25">
        <v>1</v>
      </c>
      <c r="M53" s="42">
        <f>(10+H53*5) * (10+L53)</f>
        <v>110</v>
      </c>
      <c r="N53" s="42">
        <f>INT(I53*(10+L53)*1)</f>
        <v>0</v>
      </c>
      <c r="O53" s="1">
        <f>INT(I53*(L53+10)*0.7)</f>
        <v>0</v>
      </c>
      <c r="P53" s="1">
        <f>INT(J53*(L53+10)*1)</f>
        <v>0</v>
      </c>
      <c r="Q53" s="1">
        <f>INT(J53*(L53+10)*0.7)</f>
        <v>0</v>
      </c>
    </row>
    <row r="54" spans="2:17">
      <c r="B54" s="14">
        <v>52</v>
      </c>
      <c r="C54" s="21">
        <v>0</v>
      </c>
      <c r="D54" s="21">
        <v>0</v>
      </c>
      <c r="E54" s="40"/>
      <c r="F54" s="43" t="e">
        <f>VLOOKUP(C54,职业!B:C,2,0)</f>
        <v>#N/A</v>
      </c>
      <c r="G54" s="40" t="str">
        <f>VLOOKUP(D54,绝技!B:C,2,0)</f>
        <v>无</v>
      </c>
      <c r="H54" s="21"/>
      <c r="I54" s="21"/>
      <c r="J54" s="21"/>
      <c r="K54" s="14">
        <f>SUM(H54:J54)</f>
        <v>0</v>
      </c>
      <c r="L54" s="25">
        <v>1</v>
      </c>
      <c r="M54" s="42">
        <f>(10+H54*5) * (10+L54)</f>
        <v>110</v>
      </c>
      <c r="N54" s="42">
        <f>INT(I54*(10+L54)*1)</f>
        <v>0</v>
      </c>
      <c r="O54" s="1">
        <f>INT(I54*(L54+10)*0.7)</f>
        <v>0</v>
      </c>
      <c r="P54" s="1">
        <f>INT(J54*(L54+10)*1)</f>
        <v>0</v>
      </c>
      <c r="Q54" s="1">
        <f>INT(J54*(L54+10)*0.7)</f>
        <v>0</v>
      </c>
    </row>
    <row r="55" spans="2:17">
      <c r="B55" s="14">
        <v>53</v>
      </c>
      <c r="C55" s="21">
        <v>0</v>
      </c>
      <c r="D55" s="21">
        <v>0</v>
      </c>
      <c r="E55" s="40"/>
      <c r="F55" s="43" t="e">
        <f>VLOOKUP(C55,职业!B:C,2,0)</f>
        <v>#N/A</v>
      </c>
      <c r="G55" s="40" t="str">
        <f>VLOOKUP(D55,绝技!B:C,2,0)</f>
        <v>无</v>
      </c>
      <c r="H55" s="21"/>
      <c r="I55" s="21"/>
      <c r="J55" s="21"/>
      <c r="K55" s="14">
        <f>SUM(H55:J55)</f>
        <v>0</v>
      </c>
      <c r="L55" s="25">
        <v>1</v>
      </c>
      <c r="M55" s="42">
        <f>(10+H55*5) * (10+L55)</f>
        <v>110</v>
      </c>
      <c r="N55" s="42">
        <f>INT(I55*(10+L55)*1)</f>
        <v>0</v>
      </c>
      <c r="O55" s="1">
        <f>INT(I55*(L55+10)*0.7)</f>
        <v>0</v>
      </c>
      <c r="P55" s="1">
        <f>INT(J55*(L55+10)*1)</f>
        <v>0</v>
      </c>
      <c r="Q55" s="1">
        <f>INT(J55*(L55+10)*0.7)</f>
        <v>0</v>
      </c>
    </row>
    <row r="56" spans="2:17">
      <c r="B56" s="14">
        <v>54</v>
      </c>
      <c r="C56" s="21">
        <v>0</v>
      </c>
      <c r="D56" s="21">
        <v>0</v>
      </c>
      <c r="E56" s="40"/>
      <c r="F56" s="43" t="e">
        <f>VLOOKUP(C56,职业!B:C,2,0)</f>
        <v>#N/A</v>
      </c>
      <c r="G56" s="40" t="str">
        <f>VLOOKUP(D56,绝技!B:C,2,0)</f>
        <v>无</v>
      </c>
      <c r="H56" s="21"/>
      <c r="I56" s="21"/>
      <c r="J56" s="21"/>
      <c r="K56" s="14">
        <f>SUM(H56:J56)</f>
        <v>0</v>
      </c>
      <c r="L56" s="25">
        <v>1</v>
      </c>
      <c r="M56" s="42">
        <f>(10+H56*5) * (10+L56)</f>
        <v>110</v>
      </c>
      <c r="N56" s="42">
        <f>INT(I56*(10+L56)*1)</f>
        <v>0</v>
      </c>
      <c r="O56" s="1">
        <f>INT(I56*(L56+10)*0.7)</f>
        <v>0</v>
      </c>
      <c r="P56" s="1">
        <f>INT(J56*(L56+10)*1)</f>
        <v>0</v>
      </c>
      <c r="Q56" s="1">
        <f>INT(J56*(L56+10)*0.7)</f>
        <v>0</v>
      </c>
    </row>
    <row r="57" spans="2:17">
      <c r="B57" s="14">
        <v>55</v>
      </c>
      <c r="C57" s="21">
        <v>0</v>
      </c>
      <c r="D57" s="21">
        <v>0</v>
      </c>
      <c r="E57" s="40"/>
      <c r="F57" s="43" t="e">
        <f>VLOOKUP(C57,职业!B:C,2,0)</f>
        <v>#N/A</v>
      </c>
      <c r="G57" s="40" t="str">
        <f>VLOOKUP(D57,绝技!B:C,2,0)</f>
        <v>无</v>
      </c>
      <c r="H57" s="21"/>
      <c r="I57" s="21"/>
      <c r="J57" s="21"/>
      <c r="K57" s="14">
        <f>SUM(H57:J57)</f>
        <v>0</v>
      </c>
      <c r="L57" s="25">
        <v>1</v>
      </c>
      <c r="M57" s="42">
        <f>(10+H57*5) * (10+L57)</f>
        <v>110</v>
      </c>
      <c r="N57" s="42">
        <f>INT(I57*(10+L57)*1)</f>
        <v>0</v>
      </c>
      <c r="O57" s="1">
        <f>INT(I57*(L57+10)*0.7)</f>
        <v>0</v>
      </c>
      <c r="P57" s="1">
        <f>INT(J57*(L57+10)*1)</f>
        <v>0</v>
      </c>
      <c r="Q57" s="1">
        <f>INT(J57*(L57+10)*0.7)</f>
        <v>0</v>
      </c>
    </row>
    <row r="58" spans="2:17">
      <c r="B58" s="14">
        <v>56</v>
      </c>
      <c r="C58" s="21">
        <v>0</v>
      </c>
      <c r="D58" s="21">
        <v>0</v>
      </c>
      <c r="E58" s="40"/>
      <c r="F58" s="43" t="e">
        <f>VLOOKUP(C58,职业!B:C,2,0)</f>
        <v>#N/A</v>
      </c>
      <c r="G58" s="40" t="str">
        <f>VLOOKUP(D58,绝技!B:C,2,0)</f>
        <v>无</v>
      </c>
      <c r="H58" s="21"/>
      <c r="I58" s="21"/>
      <c r="J58" s="21"/>
      <c r="K58" s="14">
        <f>SUM(H58:J58)</f>
        <v>0</v>
      </c>
      <c r="L58" s="25">
        <v>1</v>
      </c>
      <c r="M58" s="42">
        <f>(10+H58*5) * (10+L58)</f>
        <v>110</v>
      </c>
      <c r="N58" s="42">
        <f>INT(I58*(10+L58)*1)</f>
        <v>0</v>
      </c>
      <c r="O58" s="1">
        <f>INT(I58*(L58+10)*0.7)</f>
        <v>0</v>
      </c>
      <c r="P58" s="1">
        <f>INT(J58*(L58+10)*1)</f>
        <v>0</v>
      </c>
      <c r="Q58" s="1">
        <f>INT(J58*(L58+10)*0.7)</f>
        <v>0</v>
      </c>
    </row>
    <row r="59" spans="2:17">
      <c r="B59" s="14">
        <v>57</v>
      </c>
      <c r="C59" s="21">
        <v>0</v>
      </c>
      <c r="D59" s="21">
        <v>0</v>
      </c>
      <c r="E59" s="40"/>
      <c r="F59" s="43" t="e">
        <f>VLOOKUP(C59,职业!B:C,2,0)</f>
        <v>#N/A</v>
      </c>
      <c r="G59" s="40" t="str">
        <f>VLOOKUP(D59,绝技!B:C,2,0)</f>
        <v>无</v>
      </c>
      <c r="H59" s="21"/>
      <c r="I59" s="21"/>
      <c r="J59" s="21"/>
      <c r="K59" s="14">
        <f>SUM(H59:J59)</f>
        <v>0</v>
      </c>
      <c r="L59" s="25">
        <v>1</v>
      </c>
      <c r="M59" s="42">
        <f>(10+H59*5) * (10+L59)</f>
        <v>110</v>
      </c>
      <c r="N59" s="42">
        <f>INT(I59*(10+L59)*1)</f>
        <v>0</v>
      </c>
      <c r="O59" s="1">
        <f>INT(I59*(L59+10)*0.7)</f>
        <v>0</v>
      </c>
      <c r="P59" s="1">
        <f>INT(J59*(L59+10)*1)</f>
        <v>0</v>
      </c>
      <c r="Q59" s="1">
        <f>INT(J59*(L59+10)*0.7)</f>
        <v>0</v>
      </c>
    </row>
    <row r="60" spans="2:17">
      <c r="B60" s="14">
        <v>58</v>
      </c>
      <c r="C60" s="21">
        <v>0</v>
      </c>
      <c r="D60" s="21">
        <v>0</v>
      </c>
      <c r="E60" s="40"/>
      <c r="F60" s="43" t="e">
        <f>VLOOKUP(C60,职业!B:C,2,0)</f>
        <v>#N/A</v>
      </c>
      <c r="G60" s="40" t="str">
        <f>VLOOKUP(D60,绝技!B:C,2,0)</f>
        <v>无</v>
      </c>
      <c r="H60" s="21"/>
      <c r="I60" s="21"/>
      <c r="J60" s="21"/>
      <c r="K60" s="14">
        <f>SUM(H60:J60)</f>
        <v>0</v>
      </c>
      <c r="L60" s="25">
        <v>1</v>
      </c>
      <c r="M60" s="42">
        <f>(10+H60*5) * (10+L60)</f>
        <v>110</v>
      </c>
      <c r="N60" s="42">
        <f>INT(I60*(10+L60)*1)</f>
        <v>0</v>
      </c>
      <c r="O60" s="1">
        <f>INT(I60*(L60+10)*0.7)</f>
        <v>0</v>
      </c>
      <c r="P60" s="1">
        <f>INT(J60*(L60+10)*1)</f>
        <v>0</v>
      </c>
      <c r="Q60" s="1">
        <f>INT(J60*(L60+10)*0.7)</f>
        <v>0</v>
      </c>
    </row>
    <row r="61" spans="2:17">
      <c r="B61" s="14">
        <v>59</v>
      </c>
      <c r="C61" s="21">
        <v>0</v>
      </c>
      <c r="D61" s="21">
        <v>0</v>
      </c>
      <c r="E61" s="40"/>
      <c r="F61" s="43" t="e">
        <f>VLOOKUP(C61,职业!B:C,2,0)</f>
        <v>#N/A</v>
      </c>
      <c r="G61" s="40" t="str">
        <f>VLOOKUP(D61,绝技!B:C,2,0)</f>
        <v>无</v>
      </c>
      <c r="H61" s="21"/>
      <c r="I61" s="21"/>
      <c r="J61" s="21"/>
      <c r="K61" s="14">
        <f>SUM(H61:J61)</f>
        <v>0</v>
      </c>
      <c r="L61" s="25">
        <v>1</v>
      </c>
      <c r="M61" s="42">
        <f>(10+H61*5) * (10+L61)</f>
        <v>110</v>
      </c>
      <c r="N61" s="42">
        <f>INT(I61*(10+L61)*1)</f>
        <v>0</v>
      </c>
      <c r="O61" s="1">
        <f>INT(I61*(L61+10)*0.7)</f>
        <v>0</v>
      </c>
      <c r="P61" s="1">
        <f>INT(J61*(L61+10)*1)</f>
        <v>0</v>
      </c>
      <c r="Q61" s="1">
        <f>INT(J61*(L61+10)*0.7)</f>
        <v>0</v>
      </c>
    </row>
    <row r="62" spans="2:17">
      <c r="B62" s="14">
        <v>60</v>
      </c>
      <c r="C62" s="21">
        <v>0</v>
      </c>
      <c r="D62" s="21">
        <v>0</v>
      </c>
      <c r="E62" s="40"/>
      <c r="F62" s="43" t="e">
        <f>VLOOKUP(C62,职业!B:C,2,0)</f>
        <v>#N/A</v>
      </c>
      <c r="G62" s="40" t="str">
        <f>VLOOKUP(D62,绝技!B:C,2,0)</f>
        <v>无</v>
      </c>
      <c r="H62" s="21"/>
      <c r="I62" s="21"/>
      <c r="J62" s="21"/>
      <c r="K62" s="14">
        <f>SUM(H62:J62)</f>
        <v>0</v>
      </c>
      <c r="L62" s="25">
        <v>1</v>
      </c>
      <c r="M62" s="42">
        <f>(10+H62*5) * (10+L62)</f>
        <v>110</v>
      </c>
      <c r="N62" s="42">
        <f>INT(I62*(10+L62)*1)</f>
        <v>0</v>
      </c>
      <c r="O62" s="1">
        <f>INT(I62*(L62+10)*0.7)</f>
        <v>0</v>
      </c>
      <c r="P62" s="1">
        <f>INT(J62*(L62+10)*1)</f>
        <v>0</v>
      </c>
      <c r="Q62" s="1">
        <f>INT(J62*(L62+10)*0.7)</f>
        <v>0</v>
      </c>
    </row>
    <row r="63" spans="2:17">
      <c r="B63" s="14">
        <v>61</v>
      </c>
      <c r="C63" s="21">
        <v>0</v>
      </c>
      <c r="D63" s="21">
        <v>0</v>
      </c>
      <c r="E63" s="40"/>
      <c r="F63" s="43" t="e">
        <f>VLOOKUP(C63,职业!B:C,2,0)</f>
        <v>#N/A</v>
      </c>
      <c r="G63" s="40" t="str">
        <f>VLOOKUP(D63,绝技!B:C,2,0)</f>
        <v>无</v>
      </c>
      <c r="H63" s="21"/>
      <c r="I63" s="21"/>
      <c r="J63" s="21"/>
      <c r="K63" s="14">
        <f>SUM(H63:J63)</f>
        <v>0</v>
      </c>
      <c r="L63" s="25">
        <v>1</v>
      </c>
      <c r="M63" s="42">
        <f>(10+H63*5) * (10+L63)</f>
        <v>110</v>
      </c>
      <c r="N63" s="42">
        <f>INT(I63*(10+L63)*1)</f>
        <v>0</v>
      </c>
      <c r="O63" s="1">
        <f>INT(I63*(L63+10)*0.7)</f>
        <v>0</v>
      </c>
      <c r="P63" s="1">
        <f>INT(J63*(L63+10)*1)</f>
        <v>0</v>
      </c>
      <c r="Q63" s="1">
        <f>INT(J63*(L63+10)*0.7)</f>
        <v>0</v>
      </c>
    </row>
    <row r="64" spans="2:17">
      <c r="B64" s="14">
        <v>62</v>
      </c>
      <c r="C64" s="21">
        <v>0</v>
      </c>
      <c r="D64" s="21">
        <v>0</v>
      </c>
      <c r="E64" s="40"/>
      <c r="F64" s="43" t="e">
        <f>VLOOKUP(C64,职业!B:C,2,0)</f>
        <v>#N/A</v>
      </c>
      <c r="G64" s="40" t="str">
        <f>VLOOKUP(D64,绝技!B:C,2,0)</f>
        <v>无</v>
      </c>
      <c r="H64" s="21"/>
      <c r="I64" s="21"/>
      <c r="J64" s="21"/>
      <c r="K64" s="14">
        <f>SUM(H64:J64)</f>
        <v>0</v>
      </c>
      <c r="L64" s="25">
        <v>1</v>
      </c>
      <c r="M64" s="42">
        <f>(10+H64*5) * (10+L64)</f>
        <v>110</v>
      </c>
      <c r="N64" s="42">
        <f>INT(I64*(10+L64)*1)</f>
        <v>0</v>
      </c>
      <c r="O64" s="1">
        <f>INT(I64*(L64+10)*0.7)</f>
        <v>0</v>
      </c>
      <c r="P64" s="1">
        <f>INT(J64*(L64+10)*1)</f>
        <v>0</v>
      </c>
      <c r="Q64" s="1">
        <f>INT(J64*(L64+10)*0.7)</f>
        <v>0</v>
      </c>
    </row>
    <row r="65" spans="2:17">
      <c r="B65" s="14">
        <v>63</v>
      </c>
      <c r="C65" s="21">
        <v>0</v>
      </c>
      <c r="D65" s="21">
        <v>0</v>
      </c>
      <c r="E65" s="40"/>
      <c r="F65" s="43" t="e">
        <f>VLOOKUP(C65,职业!B:C,2,0)</f>
        <v>#N/A</v>
      </c>
      <c r="G65" s="40" t="str">
        <f>VLOOKUP(D65,绝技!B:C,2,0)</f>
        <v>无</v>
      </c>
      <c r="H65" s="21"/>
      <c r="I65" s="21"/>
      <c r="J65" s="21"/>
      <c r="K65" s="14">
        <f>SUM(H65:J65)</f>
        <v>0</v>
      </c>
      <c r="L65" s="25">
        <v>1</v>
      </c>
      <c r="M65" s="42">
        <f>(10+H65*5) * (10+L65)</f>
        <v>110</v>
      </c>
      <c r="N65" s="42">
        <f>INT(I65*(10+L65)*1)</f>
        <v>0</v>
      </c>
      <c r="O65" s="1">
        <f>INT(I65*(L65+10)*0.7)</f>
        <v>0</v>
      </c>
      <c r="P65" s="1">
        <f>INT(J65*(L65+10)*1)</f>
        <v>0</v>
      </c>
      <c r="Q65" s="1">
        <f>INT(J65*(L65+10)*0.7)</f>
        <v>0</v>
      </c>
    </row>
    <row r="66" spans="2:17">
      <c r="B66" s="14">
        <v>64</v>
      </c>
      <c r="C66" s="21">
        <v>0</v>
      </c>
      <c r="D66" s="21">
        <v>0</v>
      </c>
      <c r="E66" s="40"/>
      <c r="F66" s="43" t="e">
        <f>VLOOKUP(C66,职业!B:C,2,0)</f>
        <v>#N/A</v>
      </c>
      <c r="G66" s="40" t="str">
        <f>VLOOKUP(D66,绝技!B:C,2,0)</f>
        <v>无</v>
      </c>
      <c r="H66" s="21"/>
      <c r="I66" s="21"/>
      <c r="J66" s="21"/>
      <c r="K66" s="14">
        <f>SUM(H66:J66)</f>
        <v>0</v>
      </c>
      <c r="L66" s="25">
        <v>1</v>
      </c>
      <c r="M66" s="42">
        <f>(10+H66*5) * (10+L66)</f>
        <v>110</v>
      </c>
      <c r="N66" s="42">
        <f>INT(I66*(10+L66)*1)</f>
        <v>0</v>
      </c>
      <c r="O66" s="1">
        <f>INT(I66*(L66+10)*0.7)</f>
        <v>0</v>
      </c>
      <c r="P66" s="1">
        <f>INT(J66*(L66+10)*1)</f>
        <v>0</v>
      </c>
      <c r="Q66" s="1">
        <f>INT(J66*(L66+10)*0.7)</f>
        <v>0</v>
      </c>
    </row>
    <row r="67" spans="2:17">
      <c r="B67" s="14">
        <v>65</v>
      </c>
      <c r="C67" s="21">
        <v>0</v>
      </c>
      <c r="D67" s="21">
        <v>0</v>
      </c>
      <c r="E67" s="40"/>
      <c r="F67" s="43" t="e">
        <f>VLOOKUP(C67,职业!B:C,2,0)</f>
        <v>#N/A</v>
      </c>
      <c r="G67" s="40" t="str">
        <f>VLOOKUP(D67,绝技!B:C,2,0)</f>
        <v>无</v>
      </c>
      <c r="H67" s="21"/>
      <c r="I67" s="21"/>
      <c r="J67" s="21"/>
      <c r="K67" s="14">
        <f>SUM(H67:J67)</f>
        <v>0</v>
      </c>
      <c r="L67" s="25">
        <v>1</v>
      </c>
      <c r="M67" s="42">
        <f>(10+H67*5) * (10+L67)</f>
        <v>110</v>
      </c>
      <c r="N67" s="42">
        <f>INT(I67*(10+L67)*1)</f>
        <v>0</v>
      </c>
      <c r="O67" s="1">
        <f>INT(I67*(L67+10)*0.7)</f>
        <v>0</v>
      </c>
      <c r="P67" s="1">
        <f>INT(J67*(L67+10)*1)</f>
        <v>0</v>
      </c>
      <c r="Q67" s="1">
        <f>INT(J67*(L67+10)*0.7)</f>
        <v>0</v>
      </c>
    </row>
    <row r="68" spans="2:17">
      <c r="B68" s="14">
        <v>66</v>
      </c>
      <c r="C68" s="21">
        <v>0</v>
      </c>
      <c r="D68" s="21">
        <v>0</v>
      </c>
      <c r="E68" s="40"/>
      <c r="F68" s="43" t="e">
        <f>VLOOKUP(C68,职业!B:C,2,0)</f>
        <v>#N/A</v>
      </c>
      <c r="G68" s="40" t="str">
        <f>VLOOKUP(D68,绝技!B:C,2,0)</f>
        <v>无</v>
      </c>
      <c r="H68" s="21"/>
      <c r="I68" s="21"/>
      <c r="J68" s="21"/>
      <c r="K68" s="14">
        <f>SUM(H68:J68)</f>
        <v>0</v>
      </c>
      <c r="L68" s="25">
        <v>1</v>
      </c>
      <c r="M68" s="42">
        <f>(10+H68*5) * (10+L68)</f>
        <v>110</v>
      </c>
      <c r="N68" s="42">
        <f>INT(I68*(10+L68)*1)</f>
        <v>0</v>
      </c>
      <c r="O68" s="1">
        <f>INT(I68*(L68+10)*0.7)</f>
        <v>0</v>
      </c>
      <c r="P68" s="1">
        <f>INT(J68*(L68+10)*1)</f>
        <v>0</v>
      </c>
      <c r="Q68" s="1">
        <f>INT(J68*(L68+10)*0.7)</f>
        <v>0</v>
      </c>
    </row>
    <row r="69" spans="2:17">
      <c r="B69" s="14">
        <v>67</v>
      </c>
      <c r="C69" s="21">
        <v>0</v>
      </c>
      <c r="D69" s="21">
        <v>0</v>
      </c>
      <c r="E69" s="40"/>
      <c r="F69" s="43" t="e">
        <f>VLOOKUP(C69,职业!B:C,2,0)</f>
        <v>#N/A</v>
      </c>
      <c r="G69" s="40" t="str">
        <f>VLOOKUP(D69,绝技!B:C,2,0)</f>
        <v>无</v>
      </c>
      <c r="H69" s="21"/>
      <c r="I69" s="21"/>
      <c r="J69" s="21"/>
      <c r="K69" s="14">
        <f>SUM(H69:J69)</f>
        <v>0</v>
      </c>
      <c r="L69" s="25">
        <v>1</v>
      </c>
      <c r="M69" s="42">
        <f>(10+H69*5) * (10+L69)</f>
        <v>110</v>
      </c>
      <c r="N69" s="42">
        <f>INT(I69*(10+L69)*1)</f>
        <v>0</v>
      </c>
      <c r="O69" s="1">
        <f>INT(I69*(L69+10)*0.7)</f>
        <v>0</v>
      </c>
      <c r="P69" s="1">
        <f>INT(J69*(L69+10)*1)</f>
        <v>0</v>
      </c>
      <c r="Q69" s="1">
        <f>INT(J69*(L69+10)*0.7)</f>
        <v>0</v>
      </c>
    </row>
    <row r="70" spans="2:17">
      <c r="B70" s="14">
        <v>68</v>
      </c>
      <c r="C70" s="21">
        <v>0</v>
      </c>
      <c r="D70" s="21">
        <v>0</v>
      </c>
      <c r="E70" s="40"/>
      <c r="F70" s="43" t="e">
        <f>VLOOKUP(C70,职业!B:C,2,0)</f>
        <v>#N/A</v>
      </c>
      <c r="G70" s="40" t="str">
        <f>VLOOKUP(D70,绝技!B:C,2,0)</f>
        <v>无</v>
      </c>
      <c r="H70" s="21"/>
      <c r="I70" s="21"/>
      <c r="J70" s="21"/>
      <c r="K70" s="14">
        <f>SUM(H70:J70)</f>
        <v>0</v>
      </c>
      <c r="L70" s="25">
        <v>1</v>
      </c>
      <c r="M70" s="42">
        <f>(10+H70*5) * (10+L70)</f>
        <v>110</v>
      </c>
      <c r="N70" s="42">
        <f>INT(I70*(10+L70)*1)</f>
        <v>0</v>
      </c>
      <c r="O70" s="1">
        <f>INT(I70*(L70+10)*0.7)</f>
        <v>0</v>
      </c>
      <c r="P70" s="1">
        <f>INT(J70*(L70+10)*1)</f>
        <v>0</v>
      </c>
      <c r="Q70" s="1">
        <f>INT(J70*(L70+10)*0.7)</f>
        <v>0</v>
      </c>
    </row>
    <row r="71" spans="2:17">
      <c r="B71" s="14">
        <v>69</v>
      </c>
      <c r="C71" s="21">
        <v>0</v>
      </c>
      <c r="D71" s="21">
        <v>0</v>
      </c>
      <c r="E71" s="40"/>
      <c r="F71" s="43" t="e">
        <f>VLOOKUP(C71,职业!B:C,2,0)</f>
        <v>#N/A</v>
      </c>
      <c r="G71" s="40" t="str">
        <f>VLOOKUP(D71,绝技!B:C,2,0)</f>
        <v>无</v>
      </c>
      <c r="H71" s="21"/>
      <c r="I71" s="21"/>
      <c r="J71" s="21"/>
      <c r="K71" s="14">
        <f>SUM(H71:J71)</f>
        <v>0</v>
      </c>
      <c r="L71" s="25">
        <v>1</v>
      </c>
      <c r="M71" s="42">
        <f>(10+H71*5) * (10+L71)</f>
        <v>110</v>
      </c>
      <c r="N71" s="42">
        <f>INT(I71*(10+L71)*1)</f>
        <v>0</v>
      </c>
      <c r="O71" s="1">
        <f>INT(I71*(L71+10)*0.7)</f>
        <v>0</v>
      </c>
      <c r="P71" s="1">
        <f>INT(J71*(L71+10)*1)</f>
        <v>0</v>
      </c>
      <c r="Q71" s="1">
        <f>INT(J71*(L71+10)*0.7)</f>
        <v>0</v>
      </c>
    </row>
    <row r="72" spans="2:17">
      <c r="B72" s="14">
        <v>70</v>
      </c>
      <c r="C72" s="21">
        <v>0</v>
      </c>
      <c r="D72" s="21">
        <v>0</v>
      </c>
      <c r="E72" s="40"/>
      <c r="F72" s="43" t="e">
        <f>VLOOKUP(C72,职业!B:C,2,0)</f>
        <v>#N/A</v>
      </c>
      <c r="G72" s="40" t="str">
        <f>VLOOKUP(D72,绝技!B:C,2,0)</f>
        <v>无</v>
      </c>
      <c r="H72" s="21"/>
      <c r="I72" s="21"/>
      <c r="J72" s="21"/>
      <c r="K72" s="14">
        <f>SUM(H72:J72)</f>
        <v>0</v>
      </c>
      <c r="L72" s="25">
        <v>1</v>
      </c>
      <c r="M72" s="42">
        <f>(10+H72*5) * (10+L72)</f>
        <v>110</v>
      </c>
      <c r="N72" s="42">
        <f>INT(I72*(10+L72)*1)</f>
        <v>0</v>
      </c>
      <c r="O72" s="1">
        <f>INT(I72*(L72+10)*0.7)</f>
        <v>0</v>
      </c>
      <c r="P72" s="1">
        <f>INT(J72*(L72+10)*1)</f>
        <v>0</v>
      </c>
      <c r="Q72" s="1">
        <f>INT(J72*(L72+10)*0.7)</f>
        <v>0</v>
      </c>
    </row>
    <row r="73" spans="2:17">
      <c r="B73" s="14">
        <v>71</v>
      </c>
      <c r="C73" s="21">
        <v>0</v>
      </c>
      <c r="D73" s="21">
        <v>0</v>
      </c>
      <c r="E73" s="40"/>
      <c r="F73" s="43" t="e">
        <f>VLOOKUP(C73,职业!B:C,2,0)</f>
        <v>#N/A</v>
      </c>
      <c r="G73" s="40" t="str">
        <f>VLOOKUP(D73,绝技!B:C,2,0)</f>
        <v>无</v>
      </c>
      <c r="H73" s="21"/>
      <c r="I73" s="21"/>
      <c r="J73" s="21"/>
      <c r="K73" s="14">
        <f>SUM(H73:J73)</f>
        <v>0</v>
      </c>
      <c r="L73" s="25">
        <v>1</v>
      </c>
      <c r="M73" s="42">
        <f>(10+H73*5) * (10+L73)</f>
        <v>110</v>
      </c>
      <c r="N73" s="42">
        <f>INT(I73*(10+L73)*1)</f>
        <v>0</v>
      </c>
      <c r="O73" s="1">
        <f>INT(I73*(L73+10)*0.7)</f>
        <v>0</v>
      </c>
      <c r="P73" s="1">
        <f>INT(J73*(L73+10)*1)</f>
        <v>0</v>
      </c>
      <c r="Q73" s="1">
        <f>INT(J73*(L73+10)*0.7)</f>
        <v>0</v>
      </c>
    </row>
    <row r="74" spans="2:17">
      <c r="B74" s="14">
        <v>72</v>
      </c>
      <c r="C74" s="21">
        <v>0</v>
      </c>
      <c r="D74" s="21">
        <v>0</v>
      </c>
      <c r="E74" s="40"/>
      <c r="F74" s="43" t="e">
        <f>VLOOKUP(C74,职业!B:C,2,0)</f>
        <v>#N/A</v>
      </c>
      <c r="G74" s="40" t="str">
        <f>VLOOKUP(D74,绝技!B:C,2,0)</f>
        <v>无</v>
      </c>
      <c r="H74" s="21"/>
      <c r="I74" s="21"/>
      <c r="J74" s="21"/>
      <c r="K74" s="14">
        <f>SUM(H74:J74)</f>
        <v>0</v>
      </c>
      <c r="L74" s="25">
        <v>1</v>
      </c>
      <c r="M74" s="42">
        <f>(10+H74*5) * (10+L74)</f>
        <v>110</v>
      </c>
      <c r="N74" s="42">
        <f>INT(I74*(10+L74)*1)</f>
        <v>0</v>
      </c>
      <c r="O74" s="1">
        <f>INT(I74*(L74+10)*0.7)</f>
        <v>0</v>
      </c>
      <c r="P74" s="1">
        <f>INT(J74*(L74+10)*1)</f>
        <v>0</v>
      </c>
      <c r="Q74" s="1">
        <f>INT(J74*(L74+10)*0.7)</f>
        <v>0</v>
      </c>
    </row>
    <row r="75" spans="2:17">
      <c r="B75" s="14">
        <v>73</v>
      </c>
      <c r="C75" s="21">
        <v>0</v>
      </c>
      <c r="D75" s="21">
        <v>0</v>
      </c>
      <c r="E75" s="40"/>
      <c r="F75" s="43" t="e">
        <f>VLOOKUP(C75,职业!B:C,2,0)</f>
        <v>#N/A</v>
      </c>
      <c r="G75" s="40" t="str">
        <f>VLOOKUP(D75,绝技!B:C,2,0)</f>
        <v>无</v>
      </c>
      <c r="H75" s="21"/>
      <c r="I75" s="21"/>
      <c r="J75" s="21"/>
      <c r="K75" s="14">
        <f>SUM(H75:J75)</f>
        <v>0</v>
      </c>
      <c r="L75" s="25">
        <v>1</v>
      </c>
      <c r="M75" s="42">
        <f>(10+H75*5) * (10+L75)</f>
        <v>110</v>
      </c>
      <c r="N75" s="42">
        <f>INT(I75*(10+L75)*1)</f>
        <v>0</v>
      </c>
      <c r="O75" s="1">
        <f>INT(I75*(L75+10)*0.7)</f>
        <v>0</v>
      </c>
      <c r="P75" s="1">
        <f>INT(J75*(L75+10)*1)</f>
        <v>0</v>
      </c>
      <c r="Q75" s="1">
        <f>INT(J75*(L75+10)*0.7)</f>
        <v>0</v>
      </c>
    </row>
    <row r="76" spans="2:17">
      <c r="B76" s="14">
        <v>74</v>
      </c>
      <c r="C76" s="21">
        <v>0</v>
      </c>
      <c r="D76" s="21">
        <v>0</v>
      </c>
      <c r="E76" s="40"/>
      <c r="F76" s="43" t="e">
        <f>VLOOKUP(C76,职业!B:C,2,0)</f>
        <v>#N/A</v>
      </c>
      <c r="G76" s="40" t="str">
        <f>VLOOKUP(D76,绝技!B:C,2,0)</f>
        <v>无</v>
      </c>
      <c r="H76" s="21"/>
      <c r="I76" s="21"/>
      <c r="J76" s="21"/>
      <c r="K76" s="14">
        <f>SUM(H76:J76)</f>
        <v>0</v>
      </c>
      <c r="L76" s="25">
        <v>1</v>
      </c>
      <c r="M76" s="42">
        <f>(10+H76*5) * (10+L76)</f>
        <v>110</v>
      </c>
      <c r="N76" s="42">
        <f>INT(I76*(10+L76)*1)</f>
        <v>0</v>
      </c>
      <c r="O76" s="1">
        <f>INT(I76*(L76+10)*0.7)</f>
        <v>0</v>
      </c>
      <c r="P76" s="1">
        <f>INT(J76*(L76+10)*1)</f>
        <v>0</v>
      </c>
      <c r="Q76" s="1">
        <f>INT(J76*(L76+10)*0.7)</f>
        <v>0</v>
      </c>
    </row>
    <row r="77" spans="2:17">
      <c r="B77" s="14">
        <v>75</v>
      </c>
      <c r="C77" s="21">
        <v>0</v>
      </c>
      <c r="D77" s="21">
        <v>0</v>
      </c>
      <c r="E77" s="40"/>
      <c r="F77" s="43" t="e">
        <f>VLOOKUP(C77,职业!B:C,2,0)</f>
        <v>#N/A</v>
      </c>
      <c r="G77" s="40" t="str">
        <f>VLOOKUP(D77,绝技!B:C,2,0)</f>
        <v>无</v>
      </c>
      <c r="H77" s="21"/>
      <c r="I77" s="21"/>
      <c r="J77" s="21"/>
      <c r="K77" s="14">
        <f>SUM(H77:J77)</f>
        <v>0</v>
      </c>
      <c r="L77" s="25">
        <v>1</v>
      </c>
      <c r="M77" s="42">
        <f>(10+H77*5) * (10+L77)</f>
        <v>110</v>
      </c>
      <c r="N77" s="42">
        <f>INT(I77*(10+L77)*1)</f>
        <v>0</v>
      </c>
      <c r="O77" s="1">
        <f>INT(I77*(L77+10)*0.7)</f>
        <v>0</v>
      </c>
      <c r="P77" s="1">
        <f>INT(J77*(L77+10)*1)</f>
        <v>0</v>
      </c>
      <c r="Q77" s="1">
        <f>INT(J77*(L77+10)*0.7)</f>
        <v>0</v>
      </c>
    </row>
    <row r="78" spans="2:17">
      <c r="B78" s="14">
        <v>76</v>
      </c>
      <c r="C78" s="21">
        <v>0</v>
      </c>
      <c r="D78" s="21">
        <v>0</v>
      </c>
      <c r="E78" s="40"/>
      <c r="F78" s="43" t="e">
        <f>VLOOKUP(C78,职业!B:C,2,0)</f>
        <v>#N/A</v>
      </c>
      <c r="G78" s="40" t="str">
        <f>VLOOKUP(D78,绝技!B:C,2,0)</f>
        <v>无</v>
      </c>
      <c r="H78" s="21"/>
      <c r="I78" s="21"/>
      <c r="J78" s="21"/>
      <c r="K78" s="14">
        <f>SUM(H78:J78)</f>
        <v>0</v>
      </c>
      <c r="L78" s="25">
        <v>1</v>
      </c>
      <c r="M78" s="42">
        <f>(10+H78*5) * (10+L78)</f>
        <v>110</v>
      </c>
      <c r="N78" s="42">
        <f>INT(I78*(10+L78)*1)</f>
        <v>0</v>
      </c>
      <c r="O78" s="1">
        <f>INT(I78*(L78+10)*0.7)</f>
        <v>0</v>
      </c>
      <c r="P78" s="1">
        <f>INT(J78*(L78+10)*1)</f>
        <v>0</v>
      </c>
      <c r="Q78" s="1">
        <f>INT(J78*(L78+10)*0.7)</f>
        <v>0</v>
      </c>
    </row>
    <row r="79" spans="2:17">
      <c r="B79" s="14">
        <v>77</v>
      </c>
      <c r="C79" s="21">
        <v>0</v>
      </c>
      <c r="D79" s="21">
        <v>0</v>
      </c>
      <c r="E79" s="40"/>
      <c r="F79" s="43" t="e">
        <f>VLOOKUP(C79,职业!B:C,2,0)</f>
        <v>#N/A</v>
      </c>
      <c r="G79" s="40" t="str">
        <f>VLOOKUP(D79,绝技!B:C,2,0)</f>
        <v>无</v>
      </c>
      <c r="H79" s="21"/>
      <c r="I79" s="21"/>
      <c r="J79" s="21"/>
      <c r="K79" s="14">
        <f>SUM(H79:J79)</f>
        <v>0</v>
      </c>
      <c r="L79" s="25">
        <v>1</v>
      </c>
      <c r="M79" s="42">
        <f>(10+H79*5) * (10+L79)</f>
        <v>110</v>
      </c>
      <c r="N79" s="42">
        <f>INT(I79*(10+L79)*1)</f>
        <v>0</v>
      </c>
      <c r="O79" s="1">
        <f>INT(I79*(L79+10)*0.7)</f>
        <v>0</v>
      </c>
      <c r="P79" s="1">
        <f>INT(J79*(L79+10)*1)</f>
        <v>0</v>
      </c>
      <c r="Q79" s="1">
        <f>INT(J79*(L79+10)*0.7)</f>
        <v>0</v>
      </c>
    </row>
    <row r="80" spans="2:17">
      <c r="B80" s="14">
        <v>78</v>
      </c>
      <c r="C80" s="21">
        <v>0</v>
      </c>
      <c r="D80" s="21">
        <v>0</v>
      </c>
      <c r="E80" s="40"/>
      <c r="F80" s="43" t="e">
        <f>VLOOKUP(C80,职业!B:C,2,0)</f>
        <v>#N/A</v>
      </c>
      <c r="G80" s="40" t="str">
        <f>VLOOKUP(D80,绝技!B:C,2,0)</f>
        <v>无</v>
      </c>
      <c r="H80" s="21"/>
      <c r="I80" s="21"/>
      <c r="J80" s="21"/>
      <c r="K80" s="14">
        <f>SUM(H80:J80)</f>
        <v>0</v>
      </c>
      <c r="L80" s="25">
        <v>1</v>
      </c>
      <c r="M80" s="42">
        <f>(10+H80*5) * (10+L80)</f>
        <v>110</v>
      </c>
      <c r="N80" s="42">
        <f>INT(I80*(10+L80)*1)</f>
        <v>0</v>
      </c>
      <c r="O80" s="1">
        <f>INT(I80*(L80+10)*0.7)</f>
        <v>0</v>
      </c>
      <c r="P80" s="1">
        <f>INT(J80*(L80+10)*1)</f>
        <v>0</v>
      </c>
      <c r="Q80" s="1">
        <f>INT(J80*(L80+10)*0.7)</f>
        <v>0</v>
      </c>
    </row>
    <row r="81" spans="2:17">
      <c r="B81" s="14">
        <v>79</v>
      </c>
      <c r="C81" s="21">
        <v>0</v>
      </c>
      <c r="D81" s="21">
        <v>0</v>
      </c>
      <c r="E81" s="40"/>
      <c r="F81" s="43" t="e">
        <f>VLOOKUP(C81,职业!B:C,2,0)</f>
        <v>#N/A</v>
      </c>
      <c r="G81" s="40" t="str">
        <f>VLOOKUP(D81,绝技!B:C,2,0)</f>
        <v>无</v>
      </c>
      <c r="H81" s="21"/>
      <c r="I81" s="21"/>
      <c r="J81" s="21"/>
      <c r="K81" s="14">
        <f>SUM(H81:J81)</f>
        <v>0</v>
      </c>
      <c r="L81" s="25">
        <v>1</v>
      </c>
      <c r="M81" s="42">
        <f>(10+H81*5) * (10+L81)</f>
        <v>110</v>
      </c>
      <c r="N81" s="42">
        <f>INT(I81*(10+L81)*1)</f>
        <v>0</v>
      </c>
      <c r="O81" s="1">
        <f>INT(I81*(L81+10)*0.7)</f>
        <v>0</v>
      </c>
      <c r="P81" s="1">
        <f>INT(J81*(L81+10)*1)</f>
        <v>0</v>
      </c>
      <c r="Q81" s="1">
        <f>INT(J81*(L81+10)*0.7)</f>
        <v>0</v>
      </c>
    </row>
    <row r="82" spans="2:17">
      <c r="B82" s="14">
        <v>80</v>
      </c>
      <c r="C82" s="21">
        <v>0</v>
      </c>
      <c r="D82" s="21">
        <v>0</v>
      </c>
      <c r="E82" s="40"/>
      <c r="F82" s="43" t="e">
        <f>VLOOKUP(C82,职业!B:C,2,0)</f>
        <v>#N/A</v>
      </c>
      <c r="G82" s="40" t="str">
        <f>VLOOKUP(D82,绝技!B:C,2,0)</f>
        <v>无</v>
      </c>
      <c r="H82" s="21"/>
      <c r="I82" s="21"/>
      <c r="J82" s="21"/>
      <c r="K82" s="14">
        <f>SUM(H82:J82)</f>
        <v>0</v>
      </c>
      <c r="L82" s="25">
        <v>1</v>
      </c>
      <c r="M82" s="42">
        <f>(10+H82*5) * (10+L82)</f>
        <v>110</v>
      </c>
      <c r="N82" s="42">
        <f>INT(I82*(10+L82)*1)</f>
        <v>0</v>
      </c>
      <c r="O82" s="1">
        <f>INT(I82*(L82+10)*0.7)</f>
        <v>0</v>
      </c>
      <c r="P82" s="1">
        <f>INT(J82*(L82+10)*1)</f>
        <v>0</v>
      </c>
      <c r="Q82" s="1">
        <f>INT(J82*(L82+10)*0.7)</f>
        <v>0</v>
      </c>
    </row>
    <row r="83" spans="2:17">
      <c r="B83" s="14">
        <v>81</v>
      </c>
      <c r="C83" s="21">
        <v>0</v>
      </c>
      <c r="D83" s="21">
        <v>0</v>
      </c>
      <c r="E83" s="40"/>
      <c r="F83" s="43" t="e">
        <f>VLOOKUP(C83,职业!B:C,2,0)</f>
        <v>#N/A</v>
      </c>
      <c r="G83" s="40" t="str">
        <f>VLOOKUP(D83,绝技!B:C,2,0)</f>
        <v>无</v>
      </c>
      <c r="H83" s="21"/>
      <c r="I83" s="21"/>
      <c r="J83" s="21"/>
      <c r="K83" s="14">
        <f>SUM(H83:J83)</f>
        <v>0</v>
      </c>
      <c r="L83" s="25">
        <v>1</v>
      </c>
      <c r="M83" s="42">
        <f>(10+H83*5) * (10+L83)</f>
        <v>110</v>
      </c>
      <c r="N83" s="42">
        <f>INT(I83*(10+L83)*1)</f>
        <v>0</v>
      </c>
      <c r="O83" s="1">
        <f>INT(I83*(L83+10)*0.7)</f>
        <v>0</v>
      </c>
      <c r="P83" s="1">
        <f>INT(J83*(L83+10)*1)</f>
        <v>0</v>
      </c>
      <c r="Q83" s="1">
        <f>INT(J83*(L83+10)*0.7)</f>
        <v>0</v>
      </c>
    </row>
    <row r="84" spans="2:17">
      <c r="B84" s="14">
        <v>82</v>
      </c>
      <c r="C84" s="21">
        <v>0</v>
      </c>
      <c r="D84" s="21">
        <v>0</v>
      </c>
      <c r="E84" s="40"/>
      <c r="F84" s="43" t="e">
        <f>VLOOKUP(C84,职业!B:C,2,0)</f>
        <v>#N/A</v>
      </c>
      <c r="G84" s="40" t="str">
        <f>VLOOKUP(D84,绝技!B:C,2,0)</f>
        <v>无</v>
      </c>
      <c r="H84" s="21"/>
      <c r="I84" s="21"/>
      <c r="J84" s="21"/>
      <c r="K84" s="14">
        <f>SUM(H84:J84)</f>
        <v>0</v>
      </c>
      <c r="L84" s="25">
        <v>1</v>
      </c>
      <c r="M84" s="42">
        <f>(10+H84*5) * (10+L84)</f>
        <v>110</v>
      </c>
      <c r="N84" s="42">
        <f>INT(I84*(10+L84)*1)</f>
        <v>0</v>
      </c>
      <c r="O84" s="1">
        <f>INT(I84*(L84+10)*0.7)</f>
        <v>0</v>
      </c>
      <c r="P84" s="1">
        <f>INT(J84*(L84+10)*1)</f>
        <v>0</v>
      </c>
      <c r="Q84" s="1">
        <f>INT(J84*(L84+10)*0.7)</f>
        <v>0</v>
      </c>
    </row>
    <row r="85" spans="2:17">
      <c r="B85" s="14">
        <v>83</v>
      </c>
      <c r="C85" s="21">
        <v>0</v>
      </c>
      <c r="D85" s="21">
        <v>0</v>
      </c>
      <c r="E85" s="40"/>
      <c r="F85" s="43" t="e">
        <f>VLOOKUP(C85,职业!B:C,2,0)</f>
        <v>#N/A</v>
      </c>
      <c r="G85" s="40" t="str">
        <f>VLOOKUP(D85,绝技!B:C,2,0)</f>
        <v>无</v>
      </c>
      <c r="H85" s="21"/>
      <c r="I85" s="21"/>
      <c r="J85" s="21"/>
      <c r="K85" s="14">
        <f>SUM(H85:J85)</f>
        <v>0</v>
      </c>
      <c r="L85" s="25">
        <v>1</v>
      </c>
      <c r="M85" s="42">
        <f>(10+H85*5) * (10+L85)</f>
        <v>110</v>
      </c>
      <c r="N85" s="42">
        <f>INT(I85*(10+L85)*1)</f>
        <v>0</v>
      </c>
      <c r="O85" s="1">
        <f>INT(I85*(L85+10)*0.7)</f>
        <v>0</v>
      </c>
      <c r="P85" s="1">
        <f>INT(J85*(L85+10)*1)</f>
        <v>0</v>
      </c>
      <c r="Q85" s="1">
        <f>INT(J85*(L85+10)*0.7)</f>
        <v>0</v>
      </c>
    </row>
    <row r="86" spans="2:17">
      <c r="B86" s="14">
        <v>84</v>
      </c>
      <c r="C86" s="21">
        <v>0</v>
      </c>
      <c r="D86" s="21">
        <v>0</v>
      </c>
      <c r="E86" s="40"/>
      <c r="F86" s="43" t="e">
        <f>VLOOKUP(C86,职业!B:C,2,0)</f>
        <v>#N/A</v>
      </c>
      <c r="G86" s="40" t="str">
        <f>VLOOKUP(D86,绝技!B:C,2,0)</f>
        <v>无</v>
      </c>
      <c r="H86" s="21"/>
      <c r="I86" s="21"/>
      <c r="J86" s="21"/>
      <c r="K86" s="14">
        <f>SUM(H86:J86)</f>
        <v>0</v>
      </c>
      <c r="L86" s="25">
        <v>1</v>
      </c>
      <c r="M86" s="42">
        <f>(10+H86*5) * (10+L86)</f>
        <v>110</v>
      </c>
      <c r="N86" s="42">
        <f>INT(I86*(10+L86)*1)</f>
        <v>0</v>
      </c>
      <c r="O86" s="1">
        <f>INT(I86*(L86+10)*0.7)</f>
        <v>0</v>
      </c>
      <c r="P86" s="1">
        <f>INT(J86*(L86+10)*1)</f>
        <v>0</v>
      </c>
      <c r="Q86" s="1">
        <f>INT(J86*(L86+10)*0.7)</f>
        <v>0</v>
      </c>
    </row>
    <row r="87" spans="2:17">
      <c r="B87" s="14">
        <v>85</v>
      </c>
      <c r="C87" s="21">
        <v>0</v>
      </c>
      <c r="D87" s="21">
        <v>0</v>
      </c>
      <c r="E87" s="40"/>
      <c r="F87" s="43" t="e">
        <f>VLOOKUP(C87,职业!B:C,2,0)</f>
        <v>#N/A</v>
      </c>
      <c r="G87" s="40" t="str">
        <f>VLOOKUP(D87,绝技!B:C,2,0)</f>
        <v>无</v>
      </c>
      <c r="H87" s="21"/>
      <c r="I87" s="21"/>
      <c r="J87" s="21"/>
      <c r="K87" s="14">
        <f>SUM(H87:J87)</f>
        <v>0</v>
      </c>
      <c r="L87" s="25">
        <v>1</v>
      </c>
      <c r="M87" s="42">
        <f>(10+H87*5) * (10+L87)</f>
        <v>110</v>
      </c>
      <c r="N87" s="42">
        <f>INT(I87*(10+L87)*1)</f>
        <v>0</v>
      </c>
      <c r="O87" s="1">
        <f>INT(I87*(L87+10)*0.7)</f>
        <v>0</v>
      </c>
      <c r="P87" s="1">
        <f>INT(J87*(L87+10)*1)</f>
        <v>0</v>
      </c>
      <c r="Q87" s="1">
        <f>INT(J87*(L87+10)*0.7)</f>
        <v>0</v>
      </c>
    </row>
    <row r="88" spans="2:17">
      <c r="B88" s="14">
        <v>86</v>
      </c>
      <c r="C88" s="21">
        <v>0</v>
      </c>
      <c r="D88" s="21">
        <v>0</v>
      </c>
      <c r="E88" s="40"/>
      <c r="F88" s="43" t="e">
        <f>VLOOKUP(C88,职业!B:C,2,0)</f>
        <v>#N/A</v>
      </c>
      <c r="G88" s="40" t="str">
        <f>VLOOKUP(D88,绝技!B:C,2,0)</f>
        <v>无</v>
      </c>
      <c r="H88" s="21"/>
      <c r="I88" s="21"/>
      <c r="J88" s="21"/>
      <c r="K88" s="14">
        <f>SUM(H88:J88)</f>
        <v>0</v>
      </c>
      <c r="L88" s="25">
        <v>1</v>
      </c>
      <c r="M88" s="42">
        <f>(10+H88*5) * (10+L88)</f>
        <v>110</v>
      </c>
      <c r="N88" s="42">
        <f>INT(I88*(10+L88)*1)</f>
        <v>0</v>
      </c>
      <c r="O88" s="1">
        <f>INT(I88*(L88+10)*0.7)</f>
        <v>0</v>
      </c>
      <c r="P88" s="1">
        <f>INT(J88*(L88+10)*1)</f>
        <v>0</v>
      </c>
      <c r="Q88" s="1">
        <f>INT(J88*(L88+10)*0.7)</f>
        <v>0</v>
      </c>
    </row>
    <row r="89" spans="2:17">
      <c r="B89" s="14">
        <v>87</v>
      </c>
      <c r="C89" s="21">
        <v>0</v>
      </c>
      <c r="D89" s="21">
        <v>0</v>
      </c>
      <c r="E89" s="40"/>
      <c r="F89" s="43" t="e">
        <f>VLOOKUP(C89,职业!B:C,2,0)</f>
        <v>#N/A</v>
      </c>
      <c r="G89" s="40" t="str">
        <f>VLOOKUP(D89,绝技!B:C,2,0)</f>
        <v>无</v>
      </c>
      <c r="H89" s="21"/>
      <c r="I89" s="21"/>
      <c r="J89" s="21"/>
      <c r="K89" s="14">
        <f>SUM(H89:J89)</f>
        <v>0</v>
      </c>
      <c r="L89" s="25">
        <v>1</v>
      </c>
      <c r="M89" s="42">
        <f>(10+H89*5) * (10+L89)</f>
        <v>110</v>
      </c>
      <c r="N89" s="42">
        <f>INT(I89*(10+L89)*1)</f>
        <v>0</v>
      </c>
      <c r="O89" s="1">
        <f>INT(I89*(L89+10)*0.7)</f>
        <v>0</v>
      </c>
      <c r="P89" s="1">
        <f>INT(J89*(L89+10)*1)</f>
        <v>0</v>
      </c>
      <c r="Q89" s="1">
        <f>INT(J89*(L89+10)*0.7)</f>
        <v>0</v>
      </c>
    </row>
    <row r="90" spans="2:17">
      <c r="B90" s="14">
        <v>88</v>
      </c>
      <c r="C90" s="21">
        <v>0</v>
      </c>
      <c r="D90" s="21">
        <v>0</v>
      </c>
      <c r="E90" s="40"/>
      <c r="F90" s="43" t="e">
        <f>VLOOKUP(C90,职业!B:C,2,0)</f>
        <v>#N/A</v>
      </c>
      <c r="G90" s="40" t="str">
        <f>VLOOKUP(D90,绝技!B:C,2,0)</f>
        <v>无</v>
      </c>
      <c r="H90" s="21"/>
      <c r="I90" s="21"/>
      <c r="J90" s="21"/>
      <c r="K90" s="14">
        <f>SUM(H90:J90)</f>
        <v>0</v>
      </c>
      <c r="L90" s="25">
        <v>1</v>
      </c>
      <c r="M90" s="42">
        <f>(10+H90*5) * (10+L90)</f>
        <v>110</v>
      </c>
      <c r="N90" s="42">
        <f>INT(I90*(10+L90)*1)</f>
        <v>0</v>
      </c>
      <c r="O90" s="1">
        <f>INT(I90*(L90+10)*0.7)</f>
        <v>0</v>
      </c>
      <c r="P90" s="1">
        <f>INT(J90*(L90+10)*1)</f>
        <v>0</v>
      </c>
      <c r="Q90" s="1">
        <f>INT(J90*(L90+10)*0.7)</f>
        <v>0</v>
      </c>
    </row>
    <row r="91" spans="2:17">
      <c r="B91" s="14">
        <v>89</v>
      </c>
      <c r="C91" s="21">
        <v>0</v>
      </c>
      <c r="D91" s="21">
        <v>0</v>
      </c>
      <c r="E91" s="40"/>
      <c r="F91" s="43" t="e">
        <f>VLOOKUP(C91,职业!B:C,2,0)</f>
        <v>#N/A</v>
      </c>
      <c r="G91" s="40" t="str">
        <f>VLOOKUP(D91,绝技!B:C,2,0)</f>
        <v>无</v>
      </c>
      <c r="H91" s="21"/>
      <c r="I91" s="21"/>
      <c r="J91" s="21"/>
      <c r="K91" s="14">
        <f>SUM(H91:J91)</f>
        <v>0</v>
      </c>
      <c r="L91" s="25">
        <v>1</v>
      </c>
      <c r="M91" s="42">
        <f>(10+H91*5) * (10+L91)</f>
        <v>110</v>
      </c>
      <c r="N91" s="42">
        <f>INT(I91*(10+L91)*1)</f>
        <v>0</v>
      </c>
      <c r="O91" s="1">
        <f>INT(I91*(L91+10)*0.7)</f>
        <v>0</v>
      </c>
      <c r="P91" s="1">
        <f>INT(J91*(L91+10)*1)</f>
        <v>0</v>
      </c>
      <c r="Q91" s="1">
        <f>INT(J91*(L91+10)*0.7)</f>
        <v>0</v>
      </c>
    </row>
    <row r="92" spans="2:17">
      <c r="B92" s="14">
        <v>90</v>
      </c>
      <c r="C92" s="21">
        <v>0</v>
      </c>
      <c r="D92" s="21">
        <v>0</v>
      </c>
      <c r="E92" s="40"/>
      <c r="F92" s="43" t="e">
        <f>VLOOKUP(C92,职业!B:C,2,0)</f>
        <v>#N/A</v>
      </c>
      <c r="G92" s="40" t="str">
        <f>VLOOKUP(D92,绝技!B:C,2,0)</f>
        <v>无</v>
      </c>
      <c r="H92" s="21"/>
      <c r="I92" s="21"/>
      <c r="J92" s="21"/>
      <c r="K92" s="14">
        <f>SUM(H92:J92)</f>
        <v>0</v>
      </c>
      <c r="L92" s="25">
        <v>1</v>
      </c>
      <c r="M92" s="42">
        <f>(10+H92*5) * (10+L92)</f>
        <v>110</v>
      </c>
      <c r="N92" s="42">
        <f>INT(I92*(10+L92)*1)</f>
        <v>0</v>
      </c>
      <c r="O92" s="1">
        <f>INT(I92*(L92+10)*0.7)</f>
        <v>0</v>
      </c>
      <c r="P92" s="1">
        <f>INT(J92*(L92+10)*1)</f>
        <v>0</v>
      </c>
      <c r="Q92" s="1">
        <f>INT(J92*(L92+10)*0.7)</f>
        <v>0</v>
      </c>
    </row>
    <row r="93" spans="2:17">
      <c r="B93" s="14">
        <v>91</v>
      </c>
      <c r="C93" s="21">
        <v>0</v>
      </c>
      <c r="D93" s="21">
        <v>0</v>
      </c>
      <c r="E93" s="40"/>
      <c r="F93" s="43" t="e">
        <f>VLOOKUP(C93,职业!B:C,2,0)</f>
        <v>#N/A</v>
      </c>
      <c r="G93" s="40" t="str">
        <f>VLOOKUP(D93,绝技!B:C,2,0)</f>
        <v>无</v>
      </c>
      <c r="H93" s="21"/>
      <c r="I93" s="21"/>
      <c r="J93" s="21"/>
      <c r="K93" s="14">
        <f>SUM(H93:J93)</f>
        <v>0</v>
      </c>
      <c r="L93" s="25">
        <v>1</v>
      </c>
      <c r="M93" s="42">
        <f>(10+H93*5) * (10+L93)</f>
        <v>110</v>
      </c>
      <c r="N93" s="42">
        <f>INT(I93*(10+L93)*1)</f>
        <v>0</v>
      </c>
      <c r="O93" s="1">
        <f>INT(I93*(L93+10)*0.7)</f>
        <v>0</v>
      </c>
      <c r="P93" s="1">
        <f>INT(J93*(L93+10)*1)</f>
        <v>0</v>
      </c>
      <c r="Q93" s="1">
        <f>INT(J93*(L93+10)*0.7)</f>
        <v>0</v>
      </c>
    </row>
    <row r="94" spans="2:17">
      <c r="B94" s="14">
        <v>92</v>
      </c>
      <c r="C94" s="21">
        <v>0</v>
      </c>
      <c r="D94" s="21">
        <v>0</v>
      </c>
      <c r="E94" s="40"/>
      <c r="F94" s="43" t="e">
        <f>VLOOKUP(C94,职业!B:C,2,0)</f>
        <v>#N/A</v>
      </c>
      <c r="G94" s="40" t="str">
        <f>VLOOKUP(D94,绝技!B:C,2,0)</f>
        <v>无</v>
      </c>
      <c r="H94" s="21"/>
      <c r="I94" s="21"/>
      <c r="J94" s="21"/>
      <c r="K94" s="14">
        <f>SUM(H94:J94)</f>
        <v>0</v>
      </c>
      <c r="L94" s="25">
        <v>1</v>
      </c>
      <c r="M94" s="42">
        <f>(10+H94*5) * (10+L94)</f>
        <v>110</v>
      </c>
      <c r="N94" s="42">
        <f>INT(I94*(10+L94)*1)</f>
        <v>0</v>
      </c>
      <c r="O94" s="1">
        <f>INT(I94*(L94+10)*0.7)</f>
        <v>0</v>
      </c>
      <c r="P94" s="1">
        <f>INT(J94*(L94+10)*1)</f>
        <v>0</v>
      </c>
      <c r="Q94" s="1">
        <f>INT(J94*(L94+10)*0.7)</f>
        <v>0</v>
      </c>
    </row>
    <row r="95" spans="2:17">
      <c r="B95" s="14">
        <v>93</v>
      </c>
      <c r="C95" s="21">
        <v>0</v>
      </c>
      <c r="D95" s="21">
        <v>0</v>
      </c>
      <c r="E95" s="40"/>
      <c r="F95" s="43" t="e">
        <f>VLOOKUP(C95,职业!B:C,2,0)</f>
        <v>#N/A</v>
      </c>
      <c r="G95" s="40" t="str">
        <f>VLOOKUP(D95,绝技!B:C,2,0)</f>
        <v>无</v>
      </c>
      <c r="H95" s="21"/>
      <c r="I95" s="21"/>
      <c r="J95" s="21"/>
      <c r="K95" s="14">
        <f>SUM(H95:J95)</f>
        <v>0</v>
      </c>
      <c r="L95" s="25">
        <v>1</v>
      </c>
      <c r="M95" s="42">
        <f>(10+H95*5) * (10+L95)</f>
        <v>110</v>
      </c>
      <c r="N95" s="42">
        <f>INT(I95*(10+L95)*1)</f>
        <v>0</v>
      </c>
      <c r="O95" s="1">
        <f>INT(I95*(L95+10)*0.7)</f>
        <v>0</v>
      </c>
      <c r="P95" s="1">
        <f>INT(J95*(L95+10)*1)</f>
        <v>0</v>
      </c>
      <c r="Q95" s="1">
        <f>INT(J95*(L95+10)*0.7)</f>
        <v>0</v>
      </c>
    </row>
    <row r="96" spans="2:17">
      <c r="B96" s="14">
        <v>94</v>
      </c>
      <c r="C96" s="21">
        <v>0</v>
      </c>
      <c r="D96" s="21">
        <v>0</v>
      </c>
      <c r="E96" s="40"/>
      <c r="F96" s="43" t="e">
        <f>VLOOKUP(C96,职业!B:C,2,0)</f>
        <v>#N/A</v>
      </c>
      <c r="G96" s="40" t="str">
        <f>VLOOKUP(D96,绝技!B:C,2,0)</f>
        <v>无</v>
      </c>
      <c r="H96" s="21"/>
      <c r="I96" s="21"/>
      <c r="J96" s="21"/>
      <c r="K96" s="14">
        <f>SUM(H96:J96)</f>
        <v>0</v>
      </c>
      <c r="L96" s="25">
        <v>1</v>
      </c>
      <c r="M96" s="42">
        <f>(10+H96*5) * (10+L96)</f>
        <v>110</v>
      </c>
      <c r="N96" s="42">
        <f>INT(I96*(10+L96)*1)</f>
        <v>0</v>
      </c>
      <c r="O96" s="1">
        <f>INT(I96*(L96+10)*0.7)</f>
        <v>0</v>
      </c>
      <c r="P96" s="1">
        <f>INT(J96*(L96+10)*1)</f>
        <v>0</v>
      </c>
      <c r="Q96" s="1">
        <f>INT(J96*(L96+10)*0.7)</f>
        <v>0</v>
      </c>
    </row>
    <row r="97" spans="2:17">
      <c r="B97" s="14">
        <v>95</v>
      </c>
      <c r="C97" s="21">
        <v>0</v>
      </c>
      <c r="D97" s="21">
        <v>0</v>
      </c>
      <c r="E97" s="40"/>
      <c r="F97" s="43" t="e">
        <f>VLOOKUP(C97,职业!B:C,2,0)</f>
        <v>#N/A</v>
      </c>
      <c r="G97" s="40" t="str">
        <f>VLOOKUP(D97,绝技!B:C,2,0)</f>
        <v>无</v>
      </c>
      <c r="H97" s="21"/>
      <c r="I97" s="21"/>
      <c r="J97" s="21"/>
      <c r="K97" s="14">
        <f>SUM(H97:J97)</f>
        <v>0</v>
      </c>
      <c r="L97" s="25">
        <v>1</v>
      </c>
      <c r="M97" s="42">
        <f>(10+H97*5) * (10+L97)</f>
        <v>110</v>
      </c>
      <c r="N97" s="42">
        <f>INT(I97*(10+L97)*1)</f>
        <v>0</v>
      </c>
      <c r="O97" s="1">
        <f>INT(I97*(L97+10)*0.7)</f>
        <v>0</v>
      </c>
      <c r="P97" s="1">
        <f>INT(J97*(L97+10)*1)</f>
        <v>0</v>
      </c>
      <c r="Q97" s="1">
        <f>INT(J97*(L97+10)*0.7)</f>
        <v>0</v>
      </c>
    </row>
    <row r="98" spans="2:17">
      <c r="B98" s="14">
        <v>96</v>
      </c>
      <c r="C98" s="21">
        <v>0</v>
      </c>
      <c r="D98" s="21">
        <v>0</v>
      </c>
      <c r="E98" s="40"/>
      <c r="F98" s="43" t="e">
        <f>VLOOKUP(C98,职业!B:C,2,0)</f>
        <v>#N/A</v>
      </c>
      <c r="G98" s="40" t="str">
        <f>VLOOKUP(D98,绝技!B:C,2,0)</f>
        <v>无</v>
      </c>
      <c r="H98" s="21"/>
      <c r="I98" s="21"/>
      <c r="J98" s="21"/>
      <c r="K98" s="14">
        <f>SUM(H98:J98)</f>
        <v>0</v>
      </c>
      <c r="L98" s="25">
        <v>1</v>
      </c>
      <c r="M98" s="42">
        <f>(10+H98*5) * (10+L98)</f>
        <v>110</v>
      </c>
      <c r="N98" s="42">
        <f>INT(I98*(10+L98)*1)</f>
        <v>0</v>
      </c>
      <c r="O98" s="1">
        <f>INT(I98*(L98+10)*0.7)</f>
        <v>0</v>
      </c>
      <c r="P98" s="1">
        <f>INT(J98*(L98+10)*1)</f>
        <v>0</v>
      </c>
      <c r="Q98" s="1">
        <f>INT(J98*(L98+10)*0.7)</f>
        <v>0</v>
      </c>
    </row>
    <row r="99" spans="2:17">
      <c r="B99" s="14">
        <v>97</v>
      </c>
      <c r="C99" s="21">
        <v>0</v>
      </c>
      <c r="D99" s="21">
        <v>0</v>
      </c>
      <c r="E99" s="40"/>
      <c r="F99" s="43" t="e">
        <f>VLOOKUP(C99,职业!B:C,2,0)</f>
        <v>#N/A</v>
      </c>
      <c r="G99" s="40" t="str">
        <f>VLOOKUP(D99,绝技!B:C,2,0)</f>
        <v>无</v>
      </c>
      <c r="H99" s="21"/>
      <c r="I99" s="21"/>
      <c r="J99" s="21"/>
      <c r="K99" s="14">
        <f>SUM(H99:J99)</f>
        <v>0</v>
      </c>
      <c r="L99" s="25">
        <v>1</v>
      </c>
      <c r="M99" s="42">
        <f>(10+H99*5) * (10+L99)</f>
        <v>110</v>
      </c>
      <c r="N99" s="42">
        <f>INT(I99*(10+L99)*1)</f>
        <v>0</v>
      </c>
      <c r="O99" s="1">
        <f>INT(I99*(L99+10)*0.7)</f>
        <v>0</v>
      </c>
      <c r="P99" s="1">
        <f>INT(J99*(L99+10)*1)</f>
        <v>0</v>
      </c>
      <c r="Q99" s="1">
        <f>INT(J99*(L99+10)*0.7)</f>
        <v>0</v>
      </c>
    </row>
    <row r="100" spans="2:17">
      <c r="B100" s="14">
        <v>98</v>
      </c>
      <c r="C100" s="21">
        <v>0</v>
      </c>
      <c r="D100" s="21">
        <v>0</v>
      </c>
      <c r="E100" s="40"/>
      <c r="F100" s="43" t="e">
        <f>VLOOKUP(C100,职业!B:C,2,0)</f>
        <v>#N/A</v>
      </c>
      <c r="G100" s="40" t="str">
        <f>VLOOKUP(D100,绝技!B:C,2,0)</f>
        <v>无</v>
      </c>
      <c r="H100" s="21"/>
      <c r="I100" s="21"/>
      <c r="J100" s="21"/>
      <c r="K100" s="14">
        <f>SUM(H100:J100)</f>
        <v>0</v>
      </c>
      <c r="L100" s="25">
        <v>1</v>
      </c>
      <c r="M100" s="42">
        <f>(10+H100*5) * (10+L100)</f>
        <v>110</v>
      </c>
      <c r="N100" s="42">
        <f>INT(I100*(10+L100)*1)</f>
        <v>0</v>
      </c>
      <c r="O100" s="1">
        <f>INT(I100*(L100+10)*0.7)</f>
        <v>0</v>
      </c>
      <c r="P100" s="1">
        <f>INT(J100*(L100+10)*1)</f>
        <v>0</v>
      </c>
      <c r="Q100" s="1">
        <f>INT(J100*(L100+10)*0.7)</f>
        <v>0</v>
      </c>
    </row>
    <row r="101" spans="2:17">
      <c r="B101" s="14">
        <v>99</v>
      </c>
      <c r="C101" s="21">
        <v>0</v>
      </c>
      <c r="D101" s="21">
        <v>0</v>
      </c>
      <c r="E101" s="40"/>
      <c r="F101" s="43" t="e">
        <f>VLOOKUP(C101,职业!B:C,2,0)</f>
        <v>#N/A</v>
      </c>
      <c r="G101" s="40" t="str">
        <f>VLOOKUP(D101,绝技!B:C,2,0)</f>
        <v>无</v>
      </c>
      <c r="H101" s="21"/>
      <c r="I101" s="21"/>
      <c r="J101" s="21"/>
      <c r="K101" s="14">
        <f>SUM(H101:J101)</f>
        <v>0</v>
      </c>
      <c r="L101" s="25">
        <v>1</v>
      </c>
      <c r="M101" s="42">
        <f>(10+H101*5) * (10+L101)</f>
        <v>110</v>
      </c>
      <c r="N101" s="42">
        <f>INT(I101*(10+L101)*1)</f>
        <v>0</v>
      </c>
      <c r="O101" s="1">
        <f>INT(I101*(L101+10)*0.7)</f>
        <v>0</v>
      </c>
      <c r="P101" s="1">
        <f>INT(J101*(L101+10)*1)</f>
        <v>0</v>
      </c>
      <c r="Q101" s="1">
        <f>INT(J101*(L101+10)*0.7)</f>
        <v>0</v>
      </c>
    </row>
    <row r="102" spans="2:17">
      <c r="B102" s="14">
        <v>100</v>
      </c>
      <c r="C102" s="21">
        <v>0</v>
      </c>
      <c r="D102" s="21">
        <v>0</v>
      </c>
      <c r="E102" s="40"/>
      <c r="F102" s="43" t="e">
        <f>VLOOKUP(C102,职业!B:C,2,0)</f>
        <v>#N/A</v>
      </c>
      <c r="G102" s="40" t="str">
        <f>VLOOKUP(D102,绝技!B:C,2,0)</f>
        <v>无</v>
      </c>
      <c r="H102" s="21"/>
      <c r="I102" s="21"/>
      <c r="J102" s="21"/>
      <c r="K102" s="14">
        <f>SUM(H102:J102)</f>
        <v>0</v>
      </c>
      <c r="L102" s="25">
        <v>1</v>
      </c>
      <c r="M102" s="42">
        <f>(10+H102*5) * (10+L102)</f>
        <v>110</v>
      </c>
      <c r="N102" s="42">
        <f>INT(I102*(10+L102)*1)</f>
        <v>0</v>
      </c>
      <c r="O102" s="1">
        <f>INT(I102*(L102+10)*0.7)</f>
        <v>0</v>
      </c>
      <c r="P102" s="1">
        <f>INT(J102*(L102+10)*1)</f>
        <v>0</v>
      </c>
      <c r="Q102" s="1">
        <f>INT(J102*(L102+10)*0.7)</f>
        <v>0</v>
      </c>
    </row>
    <row r="103" spans="2:17">
      <c r="B103" s="14">
        <v>101</v>
      </c>
      <c r="C103" s="21">
        <v>0</v>
      </c>
      <c r="D103" s="21">
        <v>0</v>
      </c>
      <c r="E103" s="40"/>
      <c r="F103" s="43" t="e">
        <f>VLOOKUP(C103,职业!B:C,2,0)</f>
        <v>#N/A</v>
      </c>
      <c r="G103" s="40" t="str">
        <f>VLOOKUP(D103,绝技!B:C,2,0)</f>
        <v>无</v>
      </c>
      <c r="H103" s="21"/>
      <c r="I103" s="21"/>
      <c r="J103" s="21"/>
      <c r="K103" s="14">
        <f>SUM(H103:J103)</f>
        <v>0</v>
      </c>
      <c r="L103" s="25">
        <v>1</v>
      </c>
      <c r="M103" s="42">
        <f>(10+H103*5) * (10+L103)</f>
        <v>110</v>
      </c>
      <c r="N103" s="42">
        <f>INT(I103*(10+L103)*1)</f>
        <v>0</v>
      </c>
      <c r="O103" s="1">
        <f>INT(I103*(L103+10)*0.7)</f>
        <v>0</v>
      </c>
      <c r="P103" s="1">
        <f>INT(J103*(L103+10)*1)</f>
        <v>0</v>
      </c>
      <c r="Q103" s="1">
        <f>INT(J103*(L103+10)*0.7)</f>
        <v>0</v>
      </c>
    </row>
    <row r="104" spans="2:17">
      <c r="B104" s="14">
        <v>102</v>
      </c>
      <c r="C104" s="21">
        <v>0</v>
      </c>
      <c r="D104" s="21">
        <v>0</v>
      </c>
      <c r="E104" s="40"/>
      <c r="F104" s="43" t="e">
        <f>VLOOKUP(C104,职业!B:C,2,0)</f>
        <v>#N/A</v>
      </c>
      <c r="G104" s="40" t="str">
        <f>VLOOKUP(D104,绝技!B:C,2,0)</f>
        <v>无</v>
      </c>
      <c r="H104" s="21"/>
      <c r="I104" s="21"/>
      <c r="J104" s="21"/>
      <c r="K104" s="14">
        <f>SUM(H104:J104)</f>
        <v>0</v>
      </c>
      <c r="L104" s="25">
        <v>1</v>
      </c>
      <c r="M104" s="42">
        <f>(10+H104*5) * (10+L104)</f>
        <v>110</v>
      </c>
      <c r="N104" s="42">
        <f>INT(I104*(10+L104)*1)</f>
        <v>0</v>
      </c>
      <c r="O104" s="1">
        <f>INT(I104*(L104+10)*0.7)</f>
        <v>0</v>
      </c>
      <c r="P104" s="1">
        <f>INT(J104*(L104+10)*1)</f>
        <v>0</v>
      </c>
      <c r="Q104" s="1">
        <f>INT(J104*(L104+10)*0.7)</f>
        <v>0</v>
      </c>
    </row>
    <row r="105" spans="2:17">
      <c r="B105" s="14">
        <v>103</v>
      </c>
      <c r="C105" s="21">
        <v>0</v>
      </c>
      <c r="D105" s="21">
        <v>0</v>
      </c>
      <c r="E105" s="40"/>
      <c r="F105" s="43" t="e">
        <f>VLOOKUP(C105,职业!B:C,2,0)</f>
        <v>#N/A</v>
      </c>
      <c r="G105" s="40" t="str">
        <f>VLOOKUP(D105,绝技!B:C,2,0)</f>
        <v>无</v>
      </c>
      <c r="H105" s="21"/>
      <c r="I105" s="21"/>
      <c r="J105" s="21"/>
      <c r="K105" s="14">
        <f>SUM(H105:J105)</f>
        <v>0</v>
      </c>
      <c r="L105" s="25">
        <v>1</v>
      </c>
      <c r="M105" s="42">
        <f>(10+H105*5) * (10+L105)</f>
        <v>110</v>
      </c>
      <c r="N105" s="42">
        <f>INT(I105*(10+L105)*1)</f>
        <v>0</v>
      </c>
      <c r="O105" s="1">
        <f>INT(I105*(L105+10)*0.7)</f>
        <v>0</v>
      </c>
      <c r="P105" s="1">
        <f>INT(J105*(L105+10)*1)</f>
        <v>0</v>
      </c>
      <c r="Q105" s="1">
        <f>INT(J105*(L105+10)*0.7)</f>
        <v>0</v>
      </c>
    </row>
    <row r="106" spans="2:17">
      <c r="B106" s="14">
        <v>104</v>
      </c>
      <c r="C106" s="21">
        <v>0</v>
      </c>
      <c r="D106" s="21">
        <v>0</v>
      </c>
      <c r="E106" s="40"/>
      <c r="F106" s="43" t="e">
        <f>VLOOKUP(C106,职业!B:C,2,0)</f>
        <v>#N/A</v>
      </c>
      <c r="G106" s="40" t="str">
        <f>VLOOKUP(D106,绝技!B:C,2,0)</f>
        <v>无</v>
      </c>
      <c r="H106" s="21"/>
      <c r="I106" s="21"/>
      <c r="J106" s="21"/>
      <c r="K106" s="14">
        <f>SUM(H106:J106)</f>
        <v>0</v>
      </c>
      <c r="L106" s="25">
        <v>1</v>
      </c>
      <c r="M106" s="42">
        <f>(10+H106*5) * (10+L106)</f>
        <v>110</v>
      </c>
      <c r="N106" s="42">
        <f>INT(I106*(10+L106)*1)</f>
        <v>0</v>
      </c>
      <c r="O106" s="1">
        <f>INT(I106*(L106+10)*0.7)</f>
        <v>0</v>
      </c>
      <c r="P106" s="1">
        <f>INT(J106*(L106+10)*1)</f>
        <v>0</v>
      </c>
      <c r="Q106" s="1">
        <f>INT(J106*(L106+10)*0.7)</f>
        <v>0</v>
      </c>
    </row>
    <row r="107" spans="2:17">
      <c r="B107" s="14">
        <v>105</v>
      </c>
      <c r="C107" s="21">
        <v>0</v>
      </c>
      <c r="D107" s="21">
        <v>0</v>
      </c>
      <c r="E107" s="40"/>
      <c r="F107" s="43" t="e">
        <f>VLOOKUP(C107,职业!B:C,2,0)</f>
        <v>#N/A</v>
      </c>
      <c r="G107" s="40" t="str">
        <f>VLOOKUP(D107,绝技!B:C,2,0)</f>
        <v>无</v>
      </c>
      <c r="H107" s="21"/>
      <c r="I107" s="21"/>
      <c r="J107" s="21"/>
      <c r="K107" s="14">
        <f>SUM(H107:J107)</f>
        <v>0</v>
      </c>
      <c r="L107" s="25">
        <v>1</v>
      </c>
      <c r="M107" s="42">
        <f>(10+H107*5) * (10+L107)</f>
        <v>110</v>
      </c>
      <c r="N107" s="42">
        <f>INT(I107*(10+L107)*1)</f>
        <v>0</v>
      </c>
      <c r="O107" s="1">
        <f>INT(I107*(L107+10)*0.7)</f>
        <v>0</v>
      </c>
      <c r="P107" s="1">
        <f>INT(J107*(L107+10)*1)</f>
        <v>0</v>
      </c>
      <c r="Q107" s="1">
        <f>INT(J107*(L107+10)*0.7)</f>
        <v>0</v>
      </c>
    </row>
    <row r="108" spans="2:17">
      <c r="B108" s="14">
        <v>106</v>
      </c>
      <c r="C108" s="21">
        <v>0</v>
      </c>
      <c r="D108" s="21">
        <v>0</v>
      </c>
      <c r="E108" s="40"/>
      <c r="F108" s="43" t="e">
        <f>VLOOKUP(C108,职业!B:C,2,0)</f>
        <v>#N/A</v>
      </c>
      <c r="G108" s="40" t="str">
        <f>VLOOKUP(D108,绝技!B:C,2,0)</f>
        <v>无</v>
      </c>
      <c r="H108" s="21"/>
      <c r="I108" s="21"/>
      <c r="J108" s="21"/>
      <c r="K108" s="14">
        <f>SUM(H108:J108)</f>
        <v>0</v>
      </c>
      <c r="L108" s="25">
        <v>1</v>
      </c>
      <c r="M108" s="42">
        <f>(10+H108*5) * (10+L108)</f>
        <v>110</v>
      </c>
      <c r="N108" s="42">
        <f>INT(I108*(10+L108)*1)</f>
        <v>0</v>
      </c>
      <c r="O108" s="1">
        <f>INT(I108*(L108+10)*0.7)</f>
        <v>0</v>
      </c>
      <c r="P108" s="1">
        <f>INT(J108*(L108+10)*1)</f>
        <v>0</v>
      </c>
      <c r="Q108" s="1">
        <f>INT(J108*(L108+10)*0.7)</f>
        <v>0</v>
      </c>
    </row>
    <row r="109" spans="2:17">
      <c r="B109" s="14">
        <v>107</v>
      </c>
      <c r="C109" s="21">
        <v>0</v>
      </c>
      <c r="D109" s="21">
        <v>0</v>
      </c>
      <c r="E109" s="40"/>
      <c r="F109" s="43" t="e">
        <f>VLOOKUP(C109,职业!B:C,2,0)</f>
        <v>#N/A</v>
      </c>
      <c r="G109" s="40" t="str">
        <f>VLOOKUP(D109,绝技!B:C,2,0)</f>
        <v>无</v>
      </c>
      <c r="H109" s="21"/>
      <c r="I109" s="21"/>
      <c r="J109" s="21"/>
      <c r="K109" s="14">
        <f>SUM(H109:J109)</f>
        <v>0</v>
      </c>
      <c r="L109" s="25">
        <v>1</v>
      </c>
      <c r="M109" s="42">
        <f>(10+H109*5) * (10+L109)</f>
        <v>110</v>
      </c>
      <c r="N109" s="42">
        <f>INT(I109*(10+L109)*1)</f>
        <v>0</v>
      </c>
      <c r="O109" s="1">
        <f>INT(I109*(L109+10)*0.7)</f>
        <v>0</v>
      </c>
      <c r="P109" s="1">
        <f>INT(J109*(L109+10)*1)</f>
        <v>0</v>
      </c>
      <c r="Q109" s="1">
        <f>INT(J109*(L109+10)*0.7)</f>
        <v>0</v>
      </c>
    </row>
    <row r="110" spans="2:17">
      <c r="B110" s="14">
        <v>108</v>
      </c>
      <c r="C110" s="21">
        <v>0</v>
      </c>
      <c r="D110" s="21">
        <v>0</v>
      </c>
      <c r="E110" s="40"/>
      <c r="F110" s="43" t="e">
        <f>VLOOKUP(C110,职业!B:C,2,0)</f>
        <v>#N/A</v>
      </c>
      <c r="G110" s="40" t="str">
        <f>VLOOKUP(D110,绝技!B:C,2,0)</f>
        <v>无</v>
      </c>
      <c r="H110" s="21"/>
      <c r="I110" s="21"/>
      <c r="J110" s="21"/>
      <c r="K110" s="14">
        <f>SUM(H110:J110)</f>
        <v>0</v>
      </c>
      <c r="L110" s="25">
        <v>1</v>
      </c>
      <c r="M110" s="42">
        <f>(10+H110*5) * (10+L110)</f>
        <v>110</v>
      </c>
      <c r="N110" s="42">
        <f>INT(I110*(10+L110)*1)</f>
        <v>0</v>
      </c>
      <c r="O110" s="1">
        <f>INT(I110*(L110+10)*0.7)</f>
        <v>0</v>
      </c>
      <c r="P110" s="1">
        <f>INT(J110*(L110+10)*1)</f>
        <v>0</v>
      </c>
      <c r="Q110" s="1">
        <f>INT(J110*(L110+10)*0.7)</f>
        <v>0</v>
      </c>
    </row>
    <row r="111" spans="2:17">
      <c r="B111" s="14">
        <v>109</v>
      </c>
      <c r="C111" s="21">
        <v>0</v>
      </c>
      <c r="D111" s="21">
        <v>0</v>
      </c>
      <c r="E111" s="40"/>
      <c r="F111" s="43" t="e">
        <f>VLOOKUP(C111,职业!B:C,2,0)</f>
        <v>#N/A</v>
      </c>
      <c r="G111" s="40" t="str">
        <f>VLOOKUP(D111,绝技!B:C,2,0)</f>
        <v>无</v>
      </c>
      <c r="H111" s="21"/>
      <c r="I111" s="21"/>
      <c r="J111" s="21"/>
      <c r="K111" s="14">
        <f>SUM(H111:J111)</f>
        <v>0</v>
      </c>
      <c r="L111" s="25">
        <v>1</v>
      </c>
      <c r="M111" s="42">
        <f>(10+H111*5) * (10+L111)</f>
        <v>110</v>
      </c>
      <c r="N111" s="42">
        <f>INT(I111*(10+L111)*1)</f>
        <v>0</v>
      </c>
      <c r="O111" s="1">
        <f>INT(I111*(L111+10)*0.7)</f>
        <v>0</v>
      </c>
      <c r="P111" s="1">
        <f>INT(J111*(L111+10)*1)</f>
        <v>0</v>
      </c>
      <c r="Q111" s="1">
        <f>INT(J111*(L111+10)*0.7)</f>
        <v>0</v>
      </c>
    </row>
    <row r="112" spans="2:17">
      <c r="B112" s="14">
        <v>110</v>
      </c>
      <c r="C112" s="21">
        <v>0</v>
      </c>
      <c r="D112" s="21">
        <v>0</v>
      </c>
      <c r="E112" s="40"/>
      <c r="F112" s="43" t="e">
        <f>VLOOKUP(C112,职业!B:C,2,0)</f>
        <v>#N/A</v>
      </c>
      <c r="G112" s="40" t="str">
        <f>VLOOKUP(D112,绝技!B:C,2,0)</f>
        <v>无</v>
      </c>
      <c r="H112" s="21"/>
      <c r="I112" s="21"/>
      <c r="J112" s="21"/>
      <c r="K112" s="14">
        <f>SUM(H112:J112)</f>
        <v>0</v>
      </c>
      <c r="L112" s="25">
        <v>1</v>
      </c>
      <c r="M112" s="42">
        <f>(10+H112*5) * (10+L112)</f>
        <v>110</v>
      </c>
      <c r="N112" s="42">
        <f>INT(I112*(10+L112)*1)</f>
        <v>0</v>
      </c>
      <c r="O112" s="1">
        <f>INT(I112*(L112+10)*0.7)</f>
        <v>0</v>
      </c>
      <c r="P112" s="1">
        <f>INT(J112*(L112+10)*1)</f>
        <v>0</v>
      </c>
      <c r="Q112" s="1">
        <f>INT(J112*(L112+10)*0.7)</f>
        <v>0</v>
      </c>
    </row>
    <row r="113" spans="2:17">
      <c r="B113" s="14">
        <v>111</v>
      </c>
      <c r="C113" s="21">
        <v>0</v>
      </c>
      <c r="D113" s="21">
        <v>0</v>
      </c>
      <c r="E113" s="40"/>
      <c r="F113" s="43" t="e">
        <f>VLOOKUP(C113,职业!B:C,2,0)</f>
        <v>#N/A</v>
      </c>
      <c r="G113" s="40" t="str">
        <f>VLOOKUP(D113,绝技!B:C,2,0)</f>
        <v>无</v>
      </c>
      <c r="H113" s="21"/>
      <c r="I113" s="21"/>
      <c r="J113" s="21"/>
      <c r="K113" s="14">
        <f>SUM(H113:J113)</f>
        <v>0</v>
      </c>
      <c r="L113" s="25">
        <v>1</v>
      </c>
      <c r="M113" s="42">
        <f>(10+H113*5) * (10+L113)</f>
        <v>110</v>
      </c>
      <c r="N113" s="42">
        <f>INT(I113*(10+L113)*1)</f>
        <v>0</v>
      </c>
      <c r="O113" s="1">
        <f>INT(I113*(L113+10)*0.7)</f>
        <v>0</v>
      </c>
      <c r="P113" s="1">
        <f>INT(J113*(L113+10)*1)</f>
        <v>0</v>
      </c>
      <c r="Q113" s="1">
        <f>INT(J113*(L113+10)*0.7)</f>
        <v>0</v>
      </c>
    </row>
    <row r="114" spans="2:17">
      <c r="B114" s="14">
        <v>112</v>
      </c>
      <c r="C114" s="21">
        <v>0</v>
      </c>
      <c r="D114" s="21">
        <v>0</v>
      </c>
      <c r="E114" s="40"/>
      <c r="F114" s="43" t="e">
        <f>VLOOKUP(C114,职业!B:C,2,0)</f>
        <v>#N/A</v>
      </c>
      <c r="G114" s="40" t="str">
        <f>VLOOKUP(D114,绝技!B:C,2,0)</f>
        <v>无</v>
      </c>
      <c r="H114" s="21"/>
      <c r="I114" s="21"/>
      <c r="J114" s="21"/>
      <c r="K114" s="14">
        <f>SUM(H114:J114)</f>
        <v>0</v>
      </c>
      <c r="L114" s="25">
        <v>1</v>
      </c>
      <c r="M114" s="42">
        <f>(10+H114*5) * (10+L114)</f>
        <v>110</v>
      </c>
      <c r="N114" s="42">
        <f>INT(I114*(10+L114)*1)</f>
        <v>0</v>
      </c>
      <c r="O114" s="1">
        <f>INT(I114*(L114+10)*0.7)</f>
        <v>0</v>
      </c>
      <c r="P114" s="1">
        <f>INT(J114*(L114+10)*1)</f>
        <v>0</v>
      </c>
      <c r="Q114" s="1">
        <f>INT(J114*(L114+10)*0.7)</f>
        <v>0</v>
      </c>
    </row>
    <row r="115" spans="2:17">
      <c r="B115" s="14">
        <v>113</v>
      </c>
      <c r="C115" s="21">
        <v>0</v>
      </c>
      <c r="D115" s="21">
        <v>0</v>
      </c>
      <c r="E115" s="40"/>
      <c r="F115" s="43" t="e">
        <f>VLOOKUP(C115,职业!B:C,2,0)</f>
        <v>#N/A</v>
      </c>
      <c r="G115" s="40" t="str">
        <f>VLOOKUP(D115,绝技!B:C,2,0)</f>
        <v>无</v>
      </c>
      <c r="H115" s="21"/>
      <c r="I115" s="21"/>
      <c r="J115" s="21"/>
      <c r="K115" s="14">
        <f>SUM(H115:J115)</f>
        <v>0</v>
      </c>
      <c r="L115" s="25">
        <v>1</v>
      </c>
      <c r="M115" s="42">
        <f>(10+H115*5) * (10+L115)</f>
        <v>110</v>
      </c>
      <c r="N115" s="42">
        <f>INT(I115*(10+L115)*1)</f>
        <v>0</v>
      </c>
      <c r="O115" s="1">
        <f>INT(I115*(L115+10)*0.7)</f>
        <v>0</v>
      </c>
      <c r="P115" s="1">
        <f>INT(J115*(L115+10)*1)</f>
        <v>0</v>
      </c>
      <c r="Q115" s="1">
        <f>INT(J115*(L115+10)*0.7)</f>
        <v>0</v>
      </c>
    </row>
    <row r="116" spans="2:17">
      <c r="B116" s="14">
        <v>114</v>
      </c>
      <c r="C116" s="21">
        <v>0</v>
      </c>
      <c r="D116" s="21">
        <v>0</v>
      </c>
      <c r="E116" s="40"/>
      <c r="F116" s="43" t="e">
        <f>VLOOKUP(C116,职业!B:C,2,0)</f>
        <v>#N/A</v>
      </c>
      <c r="G116" s="40" t="str">
        <f>VLOOKUP(D116,绝技!B:C,2,0)</f>
        <v>无</v>
      </c>
      <c r="H116" s="21"/>
      <c r="I116" s="21"/>
      <c r="J116" s="21"/>
      <c r="K116" s="14">
        <f>SUM(H116:J116)</f>
        <v>0</v>
      </c>
      <c r="L116" s="25">
        <v>1</v>
      </c>
      <c r="M116" s="42">
        <f>(10+H116*5) * (10+L116)</f>
        <v>110</v>
      </c>
      <c r="N116" s="42">
        <f>INT(I116*(10+L116)*1)</f>
        <v>0</v>
      </c>
      <c r="O116" s="1">
        <f>INT(I116*(L116+10)*0.7)</f>
        <v>0</v>
      </c>
      <c r="P116" s="1">
        <f>INT(J116*(L116+10)*1)</f>
        <v>0</v>
      </c>
      <c r="Q116" s="1">
        <f>INT(J116*(L116+10)*0.7)</f>
        <v>0</v>
      </c>
    </row>
    <row r="117" spans="2:17">
      <c r="B117" s="14">
        <v>115</v>
      </c>
      <c r="C117" s="21">
        <v>0</v>
      </c>
      <c r="D117" s="21">
        <v>0</v>
      </c>
      <c r="E117" s="40"/>
      <c r="F117" s="43" t="e">
        <f>VLOOKUP(C117,职业!B:C,2,0)</f>
        <v>#N/A</v>
      </c>
      <c r="G117" s="40" t="str">
        <f>VLOOKUP(D117,绝技!B:C,2,0)</f>
        <v>无</v>
      </c>
      <c r="H117" s="21"/>
      <c r="I117" s="21"/>
      <c r="J117" s="21"/>
      <c r="K117" s="14">
        <f>SUM(H117:J117)</f>
        <v>0</v>
      </c>
      <c r="L117" s="25">
        <v>1</v>
      </c>
      <c r="M117" s="42">
        <f>(10+H117*5) * (10+L117)</f>
        <v>110</v>
      </c>
      <c r="N117" s="42">
        <f>INT(I117*(10+L117)*1)</f>
        <v>0</v>
      </c>
      <c r="O117" s="1">
        <f>INT(I117*(L117+10)*0.7)</f>
        <v>0</v>
      </c>
      <c r="P117" s="1">
        <f>INT(J117*(L117+10)*1)</f>
        <v>0</v>
      </c>
      <c r="Q117" s="1">
        <f>INT(J117*(L117+10)*0.7)</f>
        <v>0</v>
      </c>
    </row>
    <row r="118" spans="2:17">
      <c r="B118" s="14">
        <v>116</v>
      </c>
      <c r="C118" s="21">
        <v>0</v>
      </c>
      <c r="D118" s="21">
        <v>0</v>
      </c>
      <c r="E118" s="40"/>
      <c r="F118" s="43" t="e">
        <f>VLOOKUP(C118,职业!B:C,2,0)</f>
        <v>#N/A</v>
      </c>
      <c r="G118" s="40" t="str">
        <f>VLOOKUP(D118,绝技!B:C,2,0)</f>
        <v>无</v>
      </c>
      <c r="H118" s="21"/>
      <c r="I118" s="21"/>
      <c r="J118" s="21"/>
      <c r="K118" s="14">
        <f>SUM(H118:J118)</f>
        <v>0</v>
      </c>
      <c r="L118" s="25">
        <v>1</v>
      </c>
      <c r="M118" s="42">
        <f>(10+H118*5) * (10+L118)</f>
        <v>110</v>
      </c>
      <c r="N118" s="42">
        <f>INT(I118*(10+L118)*1)</f>
        <v>0</v>
      </c>
      <c r="O118" s="1">
        <f>INT(I118*(L118+10)*0.7)</f>
        <v>0</v>
      </c>
      <c r="P118" s="1">
        <f>INT(J118*(L118+10)*1)</f>
        <v>0</v>
      </c>
      <c r="Q118" s="1">
        <f>INT(J118*(L118+10)*0.7)</f>
        <v>0</v>
      </c>
    </row>
    <row r="119" spans="2:17">
      <c r="B119" s="14">
        <v>117</v>
      </c>
      <c r="C119" s="21">
        <v>0</v>
      </c>
      <c r="D119" s="21">
        <v>0</v>
      </c>
      <c r="E119" s="40"/>
      <c r="F119" s="43" t="e">
        <f>VLOOKUP(C119,职业!B:C,2,0)</f>
        <v>#N/A</v>
      </c>
      <c r="G119" s="40" t="str">
        <f>VLOOKUP(D119,绝技!B:C,2,0)</f>
        <v>无</v>
      </c>
      <c r="H119" s="21"/>
      <c r="I119" s="21"/>
      <c r="J119" s="21"/>
      <c r="K119" s="14">
        <f>SUM(H119:J119)</f>
        <v>0</v>
      </c>
      <c r="L119" s="25">
        <v>1</v>
      </c>
      <c r="M119" s="42">
        <f>(10+H119*5) * (10+L119)</f>
        <v>110</v>
      </c>
      <c r="N119" s="42">
        <f>INT(I119*(10+L119)*1)</f>
        <v>0</v>
      </c>
      <c r="O119" s="1">
        <f>INT(I119*(L119+10)*0.7)</f>
        <v>0</v>
      </c>
      <c r="P119" s="1">
        <f>INT(J119*(L119+10)*1)</f>
        <v>0</v>
      </c>
      <c r="Q119" s="1">
        <f>INT(J119*(L119+10)*0.7)</f>
        <v>0</v>
      </c>
    </row>
    <row r="120" spans="2:17">
      <c r="B120" s="14">
        <v>118</v>
      </c>
      <c r="C120" s="21">
        <v>0</v>
      </c>
      <c r="D120" s="21">
        <v>0</v>
      </c>
      <c r="E120" s="40"/>
      <c r="F120" s="43" t="e">
        <f>VLOOKUP(C120,职业!B:C,2,0)</f>
        <v>#N/A</v>
      </c>
      <c r="G120" s="40" t="str">
        <f>VLOOKUP(D120,绝技!B:C,2,0)</f>
        <v>无</v>
      </c>
      <c r="H120" s="21"/>
      <c r="I120" s="21"/>
      <c r="J120" s="21"/>
      <c r="K120" s="14">
        <f>SUM(H120:J120)</f>
        <v>0</v>
      </c>
      <c r="L120" s="25">
        <v>1</v>
      </c>
      <c r="M120" s="42">
        <f>(10+H120*5) * (10+L120)</f>
        <v>110</v>
      </c>
      <c r="N120" s="42">
        <f>INT(I120*(10+L120)*1)</f>
        <v>0</v>
      </c>
      <c r="O120" s="1">
        <f>INT(I120*(L120+10)*0.7)</f>
        <v>0</v>
      </c>
      <c r="P120" s="1">
        <f>INT(J120*(L120+10)*1)</f>
        <v>0</v>
      </c>
      <c r="Q120" s="1">
        <f>INT(J120*(L120+10)*0.7)</f>
        <v>0</v>
      </c>
    </row>
    <row r="121" spans="2:17">
      <c r="B121" s="14">
        <v>119</v>
      </c>
      <c r="C121" s="21">
        <v>0</v>
      </c>
      <c r="D121" s="21">
        <v>0</v>
      </c>
      <c r="E121" s="40"/>
      <c r="F121" s="43" t="e">
        <f>VLOOKUP(C121,职业!B:C,2,0)</f>
        <v>#N/A</v>
      </c>
      <c r="G121" s="40" t="str">
        <f>VLOOKUP(D121,绝技!B:C,2,0)</f>
        <v>无</v>
      </c>
      <c r="H121" s="21"/>
      <c r="I121" s="21"/>
      <c r="J121" s="21"/>
      <c r="K121" s="14">
        <f>SUM(H121:J121)</f>
        <v>0</v>
      </c>
      <c r="L121" s="25">
        <v>1</v>
      </c>
      <c r="M121" s="42">
        <f>(10+H121*5) * (10+L121)</f>
        <v>110</v>
      </c>
      <c r="N121" s="42">
        <f>INT(I121*(10+L121)*1)</f>
        <v>0</v>
      </c>
      <c r="O121" s="1">
        <f>INT(I121*(L121+10)*0.7)</f>
        <v>0</v>
      </c>
      <c r="P121" s="1">
        <f>INT(J121*(L121+10)*1)</f>
        <v>0</v>
      </c>
      <c r="Q121" s="1">
        <f>INT(J121*(L121+10)*0.7)</f>
        <v>0</v>
      </c>
    </row>
    <row r="122" spans="2:17">
      <c r="B122" s="14">
        <v>120</v>
      </c>
      <c r="C122" s="21">
        <v>0</v>
      </c>
      <c r="D122" s="21">
        <v>0</v>
      </c>
      <c r="E122" s="40"/>
      <c r="F122" s="43" t="e">
        <f>VLOOKUP(C122,职业!B:C,2,0)</f>
        <v>#N/A</v>
      </c>
      <c r="G122" s="40" t="str">
        <f>VLOOKUP(D122,绝技!B:C,2,0)</f>
        <v>无</v>
      </c>
      <c r="H122" s="21"/>
      <c r="I122" s="21"/>
      <c r="J122" s="21"/>
      <c r="K122" s="14">
        <f>SUM(H122:J122)</f>
        <v>0</v>
      </c>
      <c r="L122" s="25">
        <v>1</v>
      </c>
      <c r="M122" s="42">
        <f>(10+H122*5) * (10+L122)</f>
        <v>110</v>
      </c>
      <c r="N122" s="42">
        <f>INT(I122*(10+L122)*1)</f>
        <v>0</v>
      </c>
      <c r="O122" s="1">
        <f>INT(I122*(L122+10)*0.7)</f>
        <v>0</v>
      </c>
      <c r="P122" s="1">
        <f>INT(J122*(L122+10)*1)</f>
        <v>0</v>
      </c>
      <c r="Q122" s="1">
        <f>INT(J122*(L122+10)*0.7)</f>
        <v>0</v>
      </c>
    </row>
    <row r="123" spans="2:17">
      <c r="B123" s="14">
        <v>121</v>
      </c>
      <c r="C123" s="21">
        <v>0</v>
      </c>
      <c r="D123" s="21">
        <v>0</v>
      </c>
      <c r="E123" s="40"/>
      <c r="F123" s="43" t="e">
        <f>VLOOKUP(C123,职业!B:C,2,0)</f>
        <v>#N/A</v>
      </c>
      <c r="G123" s="40" t="str">
        <f>VLOOKUP(D123,绝技!B:C,2,0)</f>
        <v>无</v>
      </c>
      <c r="H123" s="21"/>
      <c r="I123" s="21"/>
      <c r="J123" s="21"/>
      <c r="K123" s="14">
        <f>SUM(H123:J123)</f>
        <v>0</v>
      </c>
      <c r="L123" s="25">
        <v>1</v>
      </c>
      <c r="M123" s="42">
        <f>(10+H123*5) * (10+L123)</f>
        <v>110</v>
      </c>
      <c r="N123" s="42">
        <f>INT(I123*(10+L123)*1)</f>
        <v>0</v>
      </c>
      <c r="O123" s="1">
        <f>INT(I123*(L123+10)*0.7)</f>
        <v>0</v>
      </c>
      <c r="P123" s="1">
        <f>INT(J123*(L123+10)*1)</f>
        <v>0</v>
      </c>
      <c r="Q123" s="1">
        <f>INT(J123*(L123+10)*0.7)</f>
        <v>0</v>
      </c>
    </row>
    <row r="124" spans="2:17">
      <c r="B124" s="14">
        <v>122</v>
      </c>
      <c r="C124" s="21">
        <v>0</v>
      </c>
      <c r="D124" s="21">
        <v>0</v>
      </c>
      <c r="E124" s="40"/>
      <c r="F124" s="43" t="e">
        <f>VLOOKUP(C124,职业!B:C,2,0)</f>
        <v>#N/A</v>
      </c>
      <c r="G124" s="40" t="str">
        <f>VLOOKUP(D124,绝技!B:C,2,0)</f>
        <v>无</v>
      </c>
      <c r="H124" s="21"/>
      <c r="I124" s="21"/>
      <c r="J124" s="21"/>
      <c r="K124" s="14">
        <f>SUM(H124:J124)</f>
        <v>0</v>
      </c>
      <c r="L124" s="25">
        <v>1</v>
      </c>
      <c r="M124" s="42">
        <f>(10+H124*5) * (10+L124)</f>
        <v>110</v>
      </c>
      <c r="N124" s="42">
        <f>INT(I124*(10+L124)*1)</f>
        <v>0</v>
      </c>
      <c r="O124" s="1">
        <f>INT(I124*(L124+10)*0.7)</f>
        <v>0</v>
      </c>
      <c r="P124" s="1">
        <f>INT(J124*(L124+10)*1)</f>
        <v>0</v>
      </c>
      <c r="Q124" s="1">
        <f>INT(J124*(L124+10)*0.7)</f>
        <v>0</v>
      </c>
    </row>
    <row r="125" spans="2:17">
      <c r="B125" s="14">
        <v>123</v>
      </c>
      <c r="C125" s="21">
        <v>0</v>
      </c>
      <c r="D125" s="21">
        <v>0</v>
      </c>
      <c r="E125" s="40"/>
      <c r="F125" s="43" t="e">
        <f>VLOOKUP(C125,职业!B:C,2,0)</f>
        <v>#N/A</v>
      </c>
      <c r="G125" s="40" t="str">
        <f>VLOOKUP(D125,绝技!B:C,2,0)</f>
        <v>无</v>
      </c>
      <c r="H125" s="21"/>
      <c r="I125" s="21"/>
      <c r="J125" s="21"/>
      <c r="K125" s="14">
        <f>SUM(H125:J125)</f>
        <v>0</v>
      </c>
      <c r="L125" s="25">
        <v>1</v>
      </c>
      <c r="M125" s="42">
        <f>(10+H125*5) * (10+L125)</f>
        <v>110</v>
      </c>
      <c r="N125" s="42">
        <f>INT(I125*(10+L125)*1)</f>
        <v>0</v>
      </c>
      <c r="O125" s="1">
        <f>INT(I125*(L125+10)*0.7)</f>
        <v>0</v>
      </c>
      <c r="P125" s="1">
        <f>INT(J125*(L125+10)*1)</f>
        <v>0</v>
      </c>
      <c r="Q125" s="1">
        <f>INT(J125*(L125+10)*0.7)</f>
        <v>0</v>
      </c>
    </row>
    <row r="126" spans="2:17">
      <c r="B126" s="14">
        <v>124</v>
      </c>
      <c r="C126" s="21">
        <v>0</v>
      </c>
      <c r="D126" s="21">
        <v>0</v>
      </c>
      <c r="E126" s="40"/>
      <c r="F126" s="43" t="e">
        <f>VLOOKUP(C126,职业!B:C,2,0)</f>
        <v>#N/A</v>
      </c>
      <c r="G126" s="40" t="str">
        <f>VLOOKUP(D126,绝技!B:C,2,0)</f>
        <v>无</v>
      </c>
      <c r="H126" s="21"/>
      <c r="I126" s="21"/>
      <c r="J126" s="21"/>
      <c r="K126" s="14">
        <f>SUM(H126:J126)</f>
        <v>0</v>
      </c>
      <c r="L126" s="25">
        <v>1</v>
      </c>
      <c r="M126" s="42">
        <f>(10+H126*5) * (10+L126)</f>
        <v>110</v>
      </c>
      <c r="N126" s="42">
        <f>INT(I126*(10+L126)*1)</f>
        <v>0</v>
      </c>
      <c r="O126" s="1">
        <f>INT(I126*(L126+10)*0.7)</f>
        <v>0</v>
      </c>
      <c r="P126" s="1">
        <f>INT(J126*(L126+10)*1)</f>
        <v>0</v>
      </c>
      <c r="Q126" s="1">
        <f>INT(J126*(L126+10)*0.7)</f>
        <v>0</v>
      </c>
    </row>
    <row r="127" spans="2:17">
      <c r="B127" s="14">
        <v>125</v>
      </c>
      <c r="C127" s="21">
        <v>0</v>
      </c>
      <c r="D127" s="21">
        <v>0</v>
      </c>
      <c r="E127" s="40"/>
      <c r="F127" s="43" t="e">
        <f>VLOOKUP(C127,职业!B:C,2,0)</f>
        <v>#N/A</v>
      </c>
      <c r="G127" s="40" t="str">
        <f>VLOOKUP(D127,绝技!B:C,2,0)</f>
        <v>无</v>
      </c>
      <c r="H127" s="21"/>
      <c r="I127" s="21"/>
      <c r="J127" s="21"/>
      <c r="K127" s="14">
        <f>SUM(H127:J127)</f>
        <v>0</v>
      </c>
      <c r="L127" s="25">
        <v>1</v>
      </c>
      <c r="M127" s="42">
        <f>(10+H127*5) * (10+L127)</f>
        <v>110</v>
      </c>
      <c r="N127" s="42">
        <f>INT(I127*(10+L127)*1)</f>
        <v>0</v>
      </c>
      <c r="O127" s="1">
        <f>INT(I127*(L127+10)*0.7)</f>
        <v>0</v>
      </c>
      <c r="P127" s="1">
        <f>INT(J127*(L127+10)*1)</f>
        <v>0</v>
      </c>
      <c r="Q127" s="1">
        <f>INT(J127*(L127+10)*0.7)</f>
        <v>0</v>
      </c>
    </row>
    <row r="128" spans="2:17">
      <c r="B128" s="14">
        <v>126</v>
      </c>
      <c r="C128" s="21">
        <v>0</v>
      </c>
      <c r="D128" s="21">
        <v>0</v>
      </c>
      <c r="E128" s="40"/>
      <c r="F128" s="43" t="e">
        <f>VLOOKUP(C128,职业!B:C,2,0)</f>
        <v>#N/A</v>
      </c>
      <c r="G128" s="40" t="str">
        <f>VLOOKUP(D128,绝技!B:C,2,0)</f>
        <v>无</v>
      </c>
      <c r="H128" s="21"/>
      <c r="I128" s="21"/>
      <c r="J128" s="21"/>
      <c r="K128" s="14">
        <f>SUM(H128:J128)</f>
        <v>0</v>
      </c>
      <c r="L128" s="25">
        <v>1</v>
      </c>
      <c r="M128" s="42">
        <f>(10+H128*5) * (10+L128)</f>
        <v>110</v>
      </c>
      <c r="N128" s="42">
        <f>INT(I128*(10+L128)*1)</f>
        <v>0</v>
      </c>
      <c r="O128" s="1">
        <f>INT(I128*(L128+10)*0.7)</f>
        <v>0</v>
      </c>
      <c r="P128" s="1">
        <f>INT(J128*(L128+10)*1)</f>
        <v>0</v>
      </c>
      <c r="Q128" s="1">
        <f>INT(J128*(L128+10)*0.7)</f>
        <v>0</v>
      </c>
    </row>
    <row r="129" spans="2:17">
      <c r="B129" s="14">
        <v>127</v>
      </c>
      <c r="C129" s="21">
        <v>0</v>
      </c>
      <c r="D129" s="21">
        <v>0</v>
      </c>
      <c r="E129" s="40"/>
      <c r="F129" s="43" t="e">
        <f>VLOOKUP(C129,职业!B:C,2,0)</f>
        <v>#N/A</v>
      </c>
      <c r="G129" s="40" t="str">
        <f>VLOOKUP(D129,绝技!B:C,2,0)</f>
        <v>无</v>
      </c>
      <c r="H129" s="21"/>
      <c r="I129" s="21"/>
      <c r="J129" s="21"/>
      <c r="K129" s="14">
        <f>SUM(H129:J129)</f>
        <v>0</v>
      </c>
      <c r="L129" s="25">
        <v>1</v>
      </c>
      <c r="M129" s="42">
        <f>(10+H129*5) * (10+L129)</f>
        <v>110</v>
      </c>
      <c r="N129" s="42">
        <f>INT(I129*(10+L129)*1)</f>
        <v>0</v>
      </c>
      <c r="O129" s="1">
        <f>INT(I129*(L129+10)*0.7)</f>
        <v>0</v>
      </c>
      <c r="P129" s="1">
        <f>INT(J129*(L129+10)*1)</f>
        <v>0</v>
      </c>
      <c r="Q129" s="1">
        <f>INT(J129*(L129+10)*0.7)</f>
        <v>0</v>
      </c>
    </row>
    <row r="130" spans="2:17">
      <c r="B130" s="14">
        <v>128</v>
      </c>
      <c r="C130" s="21">
        <v>0</v>
      </c>
      <c r="D130" s="21">
        <v>0</v>
      </c>
      <c r="E130" s="40"/>
      <c r="F130" s="43" t="e">
        <f>VLOOKUP(C130,职业!B:C,2,0)</f>
        <v>#N/A</v>
      </c>
      <c r="G130" s="40" t="str">
        <f>VLOOKUP(D130,绝技!B:C,2,0)</f>
        <v>无</v>
      </c>
      <c r="H130" s="21"/>
      <c r="I130" s="21"/>
      <c r="J130" s="21"/>
      <c r="K130" s="14">
        <f>SUM(H130:J130)</f>
        <v>0</v>
      </c>
      <c r="L130" s="25">
        <v>1</v>
      </c>
      <c r="M130" s="42">
        <f>(10+H130*5) * (10+L130)</f>
        <v>110</v>
      </c>
      <c r="N130" s="42">
        <f>INT(I130*(10+L130)*1)</f>
        <v>0</v>
      </c>
      <c r="O130" s="1">
        <f>INT(I130*(L130+10)*0.7)</f>
        <v>0</v>
      </c>
      <c r="P130" s="1">
        <f>INT(J130*(L130+10)*1)</f>
        <v>0</v>
      </c>
      <c r="Q130" s="1">
        <f>INT(J130*(L130+10)*0.7)</f>
        <v>0</v>
      </c>
    </row>
    <row r="131" spans="2:17">
      <c r="B131" s="14">
        <v>129</v>
      </c>
      <c r="C131" s="21">
        <v>0</v>
      </c>
      <c r="D131" s="21">
        <v>0</v>
      </c>
      <c r="E131" s="40"/>
      <c r="F131" s="43" t="e">
        <f>VLOOKUP(C131,职业!B:C,2,0)</f>
        <v>#N/A</v>
      </c>
      <c r="G131" s="40" t="str">
        <f>VLOOKUP(D131,绝技!B:C,2,0)</f>
        <v>无</v>
      </c>
      <c r="H131" s="21"/>
      <c r="I131" s="21"/>
      <c r="J131" s="21"/>
      <c r="K131" s="14">
        <f>SUM(H131:J131)</f>
        <v>0</v>
      </c>
      <c r="L131" s="25">
        <v>1</v>
      </c>
      <c r="M131" s="42">
        <f>(10+H131*5) * (10+L131)</f>
        <v>110</v>
      </c>
      <c r="N131" s="42">
        <f>INT(I131*(10+L131)*1)</f>
        <v>0</v>
      </c>
      <c r="O131" s="1">
        <f>INT(I131*(L131+10)*0.7)</f>
        <v>0</v>
      </c>
      <c r="P131" s="1">
        <f>INT(J131*(L131+10)*1)</f>
        <v>0</v>
      </c>
      <c r="Q131" s="1">
        <f>INT(J131*(L131+10)*0.7)</f>
        <v>0</v>
      </c>
    </row>
    <row r="132" spans="2:17">
      <c r="B132" s="14">
        <v>130</v>
      </c>
      <c r="C132" s="21">
        <v>0</v>
      </c>
      <c r="D132" s="21">
        <v>0</v>
      </c>
      <c r="E132" s="40"/>
      <c r="F132" s="43" t="e">
        <f>VLOOKUP(C132,职业!B:C,2,0)</f>
        <v>#N/A</v>
      </c>
      <c r="G132" s="40" t="str">
        <f>VLOOKUP(D132,绝技!B:C,2,0)</f>
        <v>无</v>
      </c>
      <c r="H132" s="21"/>
      <c r="I132" s="21"/>
      <c r="J132" s="21"/>
      <c r="K132" s="14">
        <f>SUM(H132:J132)</f>
        <v>0</v>
      </c>
      <c r="L132" s="25">
        <v>1</v>
      </c>
      <c r="M132" s="42">
        <f>(10+H132*5) * (10+L132)</f>
        <v>110</v>
      </c>
      <c r="N132" s="42">
        <f>INT(I132*(10+L132)*1)</f>
        <v>0</v>
      </c>
      <c r="O132" s="1">
        <f>INT(I132*(L132+10)*0.7)</f>
        <v>0</v>
      </c>
      <c r="P132" s="1">
        <f>INT(J132*(L132+10)*1)</f>
        <v>0</v>
      </c>
      <c r="Q132" s="1">
        <f>INT(J132*(L132+10)*0.7)</f>
        <v>0</v>
      </c>
    </row>
    <row r="133" spans="2:17">
      <c r="B133" s="14">
        <v>131</v>
      </c>
      <c r="C133" s="21">
        <v>0</v>
      </c>
      <c r="D133" s="21">
        <v>0</v>
      </c>
      <c r="E133" s="40"/>
      <c r="F133" s="43" t="e">
        <f>VLOOKUP(C133,职业!B:C,2,0)</f>
        <v>#N/A</v>
      </c>
      <c r="G133" s="40" t="str">
        <f>VLOOKUP(D133,绝技!B:C,2,0)</f>
        <v>无</v>
      </c>
      <c r="H133" s="21"/>
      <c r="I133" s="21"/>
      <c r="J133" s="21"/>
      <c r="K133" s="14">
        <f>SUM(H133:J133)</f>
        <v>0</v>
      </c>
      <c r="L133" s="25">
        <v>1</v>
      </c>
      <c r="M133" s="42">
        <f>(10+H133*5) * (10+L133)</f>
        <v>110</v>
      </c>
      <c r="N133" s="42">
        <f>INT(I133*(10+L133)*1)</f>
        <v>0</v>
      </c>
      <c r="O133" s="1">
        <f>INT(I133*(L133+10)*0.7)</f>
        <v>0</v>
      </c>
      <c r="P133" s="1">
        <f>INT(J133*(L133+10)*1)</f>
        <v>0</v>
      </c>
      <c r="Q133" s="1">
        <f>INT(J133*(L133+10)*0.7)</f>
        <v>0</v>
      </c>
    </row>
    <row r="134" spans="2:17">
      <c r="B134" s="14">
        <v>132</v>
      </c>
      <c r="C134" s="21">
        <v>0</v>
      </c>
      <c r="D134" s="21">
        <v>0</v>
      </c>
      <c r="E134" s="40"/>
      <c r="F134" s="43" t="e">
        <f>VLOOKUP(C134,职业!B:C,2,0)</f>
        <v>#N/A</v>
      </c>
      <c r="G134" s="40" t="str">
        <f>VLOOKUP(D134,绝技!B:C,2,0)</f>
        <v>无</v>
      </c>
      <c r="H134" s="21"/>
      <c r="I134" s="21"/>
      <c r="J134" s="21"/>
      <c r="K134" s="14">
        <f>SUM(H134:J134)</f>
        <v>0</v>
      </c>
      <c r="L134" s="25">
        <v>1</v>
      </c>
      <c r="M134" s="42">
        <f>(10+H134*5) * (10+L134)</f>
        <v>110</v>
      </c>
      <c r="N134" s="42">
        <f>INT(I134*(10+L134)*1)</f>
        <v>0</v>
      </c>
      <c r="O134" s="1">
        <f>INT(I134*(L134+10)*0.7)</f>
        <v>0</v>
      </c>
      <c r="P134" s="1">
        <f>INT(J134*(L134+10)*1)</f>
        <v>0</v>
      </c>
      <c r="Q134" s="1">
        <f>INT(J134*(L134+10)*0.7)</f>
        <v>0</v>
      </c>
    </row>
    <row r="135" spans="2:17">
      <c r="B135" s="14">
        <v>133</v>
      </c>
      <c r="C135" s="21">
        <v>0</v>
      </c>
      <c r="D135" s="21">
        <v>0</v>
      </c>
      <c r="E135" s="40"/>
      <c r="F135" s="43" t="e">
        <f>VLOOKUP(C135,职业!B:C,2,0)</f>
        <v>#N/A</v>
      </c>
      <c r="G135" s="40" t="str">
        <f>VLOOKUP(D135,绝技!B:C,2,0)</f>
        <v>无</v>
      </c>
      <c r="H135" s="21"/>
      <c r="I135" s="21"/>
      <c r="J135" s="21"/>
      <c r="K135" s="14">
        <f>SUM(H135:J135)</f>
        <v>0</v>
      </c>
      <c r="L135" s="25">
        <v>1</v>
      </c>
      <c r="M135" s="42">
        <f>(10+H135*5) * (10+L135)</f>
        <v>110</v>
      </c>
      <c r="N135" s="42">
        <f>INT(I135*(10+L135)*1)</f>
        <v>0</v>
      </c>
      <c r="O135" s="1">
        <f>INT(I135*(L135+10)*0.7)</f>
        <v>0</v>
      </c>
      <c r="P135" s="1">
        <f>INT(J135*(L135+10)*1)</f>
        <v>0</v>
      </c>
      <c r="Q135" s="1">
        <f>INT(J135*(L135+10)*0.7)</f>
        <v>0</v>
      </c>
    </row>
    <row r="136" spans="2:17">
      <c r="B136" s="14">
        <v>134</v>
      </c>
      <c r="C136" s="21">
        <v>0</v>
      </c>
      <c r="D136" s="21">
        <v>0</v>
      </c>
      <c r="E136" s="40"/>
      <c r="F136" s="43" t="e">
        <f>VLOOKUP(C136,职业!B:C,2,0)</f>
        <v>#N/A</v>
      </c>
      <c r="G136" s="40" t="str">
        <f>VLOOKUP(D136,绝技!B:C,2,0)</f>
        <v>无</v>
      </c>
      <c r="H136" s="21"/>
      <c r="I136" s="21"/>
      <c r="J136" s="21"/>
      <c r="K136" s="14">
        <f>SUM(H136:J136)</f>
        <v>0</v>
      </c>
      <c r="L136" s="25">
        <v>1</v>
      </c>
      <c r="M136" s="42">
        <f>(10+H136*5) * (10+L136)</f>
        <v>110</v>
      </c>
      <c r="N136" s="42">
        <f>INT(I136*(10+L136)*1)</f>
        <v>0</v>
      </c>
      <c r="O136" s="1">
        <f>INT(I136*(L136+10)*0.7)</f>
        <v>0</v>
      </c>
      <c r="P136" s="1">
        <f>INT(J136*(L136+10)*1)</f>
        <v>0</v>
      </c>
      <c r="Q136" s="1">
        <f>INT(J136*(L136+10)*0.7)</f>
        <v>0</v>
      </c>
    </row>
    <row r="137" spans="2:17">
      <c r="B137" s="14">
        <v>135</v>
      </c>
      <c r="C137" s="21">
        <v>0</v>
      </c>
      <c r="D137" s="21">
        <v>0</v>
      </c>
      <c r="E137" s="40"/>
      <c r="F137" s="43" t="e">
        <f>VLOOKUP(C137,职业!B:C,2,0)</f>
        <v>#N/A</v>
      </c>
      <c r="G137" s="40" t="str">
        <f>VLOOKUP(D137,绝技!B:C,2,0)</f>
        <v>无</v>
      </c>
      <c r="H137" s="21"/>
      <c r="I137" s="21"/>
      <c r="J137" s="21"/>
      <c r="K137" s="14">
        <f>SUM(H137:J137)</f>
        <v>0</v>
      </c>
      <c r="L137" s="25">
        <v>1</v>
      </c>
      <c r="M137" s="42">
        <f>(10+H137*5) * (10+L137)</f>
        <v>110</v>
      </c>
      <c r="N137" s="42">
        <f>INT(I137*(10+L137)*1)</f>
        <v>0</v>
      </c>
      <c r="O137" s="1">
        <f>INT(I137*(L137+10)*0.7)</f>
        <v>0</v>
      </c>
      <c r="P137" s="1">
        <f>INT(J137*(L137+10)*1)</f>
        <v>0</v>
      </c>
      <c r="Q137" s="1">
        <f>INT(J137*(L137+10)*0.7)</f>
        <v>0</v>
      </c>
    </row>
    <row r="138" spans="2:17">
      <c r="B138" s="14">
        <v>136</v>
      </c>
      <c r="C138" s="21">
        <v>0</v>
      </c>
      <c r="D138" s="21">
        <v>0</v>
      </c>
      <c r="E138" s="40"/>
      <c r="F138" s="43" t="e">
        <f>VLOOKUP(C138,职业!B:C,2,0)</f>
        <v>#N/A</v>
      </c>
      <c r="G138" s="40" t="str">
        <f>VLOOKUP(D138,绝技!B:C,2,0)</f>
        <v>无</v>
      </c>
      <c r="H138" s="21"/>
      <c r="I138" s="21"/>
      <c r="J138" s="21"/>
      <c r="K138" s="14">
        <f>SUM(H138:J138)</f>
        <v>0</v>
      </c>
      <c r="L138" s="25">
        <v>1</v>
      </c>
      <c r="M138" s="42">
        <f>(10+H138*5) * (10+L138)</f>
        <v>110</v>
      </c>
      <c r="N138" s="42">
        <f>INT(I138*(10+L138)*1)</f>
        <v>0</v>
      </c>
      <c r="O138" s="1">
        <f>INT(I138*(L138+10)*0.7)</f>
        <v>0</v>
      </c>
      <c r="P138" s="1">
        <f>INT(J138*(L138+10)*1)</f>
        <v>0</v>
      </c>
      <c r="Q138" s="1">
        <f>INT(J138*(L138+10)*0.7)</f>
        <v>0</v>
      </c>
    </row>
    <row r="139" spans="2:17">
      <c r="B139" s="14">
        <v>137</v>
      </c>
      <c r="C139" s="21">
        <v>0</v>
      </c>
      <c r="D139" s="21">
        <v>0</v>
      </c>
      <c r="E139" s="40"/>
      <c r="F139" s="43" t="e">
        <f>VLOOKUP(C139,职业!B:C,2,0)</f>
        <v>#N/A</v>
      </c>
      <c r="G139" s="40" t="str">
        <f>VLOOKUP(D139,绝技!B:C,2,0)</f>
        <v>无</v>
      </c>
      <c r="H139" s="21"/>
      <c r="I139" s="21"/>
      <c r="J139" s="21"/>
      <c r="K139" s="14">
        <f>SUM(H139:J139)</f>
        <v>0</v>
      </c>
      <c r="L139" s="25">
        <v>1</v>
      </c>
      <c r="M139" s="42">
        <f>(10+H139*5) * (10+L139)</f>
        <v>110</v>
      </c>
      <c r="N139" s="42">
        <f>INT(I139*(10+L139)*1)</f>
        <v>0</v>
      </c>
      <c r="O139" s="1">
        <f>INT(I139*(L139+10)*0.7)</f>
        <v>0</v>
      </c>
      <c r="P139" s="1">
        <f>INT(J139*(L139+10)*1)</f>
        <v>0</v>
      </c>
      <c r="Q139" s="1">
        <f>INT(J139*(L139+10)*0.7)</f>
        <v>0</v>
      </c>
    </row>
    <row r="140" spans="2:17">
      <c r="B140" s="14">
        <v>138</v>
      </c>
      <c r="C140" s="21">
        <v>0</v>
      </c>
      <c r="D140" s="21">
        <v>0</v>
      </c>
      <c r="E140" s="40"/>
      <c r="F140" s="43" t="e">
        <f>VLOOKUP(C140,职业!B:C,2,0)</f>
        <v>#N/A</v>
      </c>
      <c r="G140" s="40" t="str">
        <f>VLOOKUP(D140,绝技!B:C,2,0)</f>
        <v>无</v>
      </c>
      <c r="H140" s="21"/>
      <c r="I140" s="21"/>
      <c r="J140" s="21"/>
      <c r="K140" s="14">
        <f>SUM(H140:J140)</f>
        <v>0</v>
      </c>
      <c r="L140" s="25">
        <v>1</v>
      </c>
      <c r="M140" s="42">
        <f>(10+H140*5) * (10+L140)</f>
        <v>110</v>
      </c>
      <c r="N140" s="42">
        <f>INT(I140*(10+L140)*1)</f>
        <v>0</v>
      </c>
      <c r="O140" s="1">
        <f>INT(I140*(L140+10)*0.7)</f>
        <v>0</v>
      </c>
      <c r="P140" s="1">
        <f>INT(J140*(L140+10)*1)</f>
        <v>0</v>
      </c>
      <c r="Q140" s="1">
        <f>INT(J140*(L140+10)*0.7)</f>
        <v>0</v>
      </c>
    </row>
    <row r="141" spans="2:17">
      <c r="B141" s="14">
        <v>139</v>
      </c>
      <c r="C141" s="21">
        <v>0</v>
      </c>
      <c r="D141" s="21">
        <v>0</v>
      </c>
      <c r="E141" s="40"/>
      <c r="F141" s="43" t="e">
        <f>VLOOKUP(C141,职业!B:C,2,0)</f>
        <v>#N/A</v>
      </c>
      <c r="G141" s="40" t="str">
        <f>VLOOKUP(D141,绝技!B:C,2,0)</f>
        <v>无</v>
      </c>
      <c r="H141" s="21"/>
      <c r="I141" s="21"/>
      <c r="J141" s="21"/>
      <c r="K141" s="14">
        <f>SUM(H141:J141)</f>
        <v>0</v>
      </c>
      <c r="L141" s="25">
        <v>1</v>
      </c>
      <c r="M141" s="42">
        <f>(10+H141*5) * (10+L141)</f>
        <v>110</v>
      </c>
      <c r="N141" s="42">
        <f>INT(I141*(10+L141)*1)</f>
        <v>0</v>
      </c>
      <c r="O141" s="1">
        <f>INT(I141*(L141+10)*0.7)</f>
        <v>0</v>
      </c>
      <c r="P141" s="1">
        <f>INT(J141*(L141+10)*1)</f>
        <v>0</v>
      </c>
      <c r="Q141" s="1">
        <f>INT(J141*(L141+10)*0.7)</f>
        <v>0</v>
      </c>
    </row>
    <row r="142" spans="2:17">
      <c r="B142" s="14">
        <v>140</v>
      </c>
      <c r="C142" s="21">
        <v>0</v>
      </c>
      <c r="D142" s="21">
        <v>0</v>
      </c>
      <c r="E142" s="40"/>
      <c r="F142" s="43" t="e">
        <f>VLOOKUP(C142,职业!B:C,2,0)</f>
        <v>#N/A</v>
      </c>
      <c r="G142" s="40" t="str">
        <f>VLOOKUP(D142,绝技!B:C,2,0)</f>
        <v>无</v>
      </c>
      <c r="H142" s="21"/>
      <c r="I142" s="21"/>
      <c r="J142" s="21"/>
      <c r="K142" s="14">
        <f>SUM(H142:J142)</f>
        <v>0</v>
      </c>
      <c r="L142" s="25">
        <v>1</v>
      </c>
      <c r="M142" s="42">
        <f>(10+H142*5) * (10+L142)</f>
        <v>110</v>
      </c>
      <c r="N142" s="42">
        <f>INT(I142*(10+L142)*1)</f>
        <v>0</v>
      </c>
      <c r="O142" s="1">
        <f>INT(I142*(L142+10)*0.7)</f>
        <v>0</v>
      </c>
      <c r="P142" s="1">
        <f>INT(J142*(L142+10)*1)</f>
        <v>0</v>
      </c>
      <c r="Q142" s="1">
        <f>INT(J142*(L142+10)*0.7)</f>
        <v>0</v>
      </c>
    </row>
    <row r="143" spans="2:17">
      <c r="B143" s="14">
        <v>141</v>
      </c>
      <c r="C143" s="21">
        <v>0</v>
      </c>
      <c r="D143" s="21">
        <v>0</v>
      </c>
      <c r="E143" s="40"/>
      <c r="F143" s="43" t="e">
        <f>VLOOKUP(C143,职业!B:C,2,0)</f>
        <v>#N/A</v>
      </c>
      <c r="G143" s="40" t="str">
        <f>VLOOKUP(D143,绝技!B:C,2,0)</f>
        <v>无</v>
      </c>
      <c r="H143" s="21"/>
      <c r="I143" s="21"/>
      <c r="J143" s="21"/>
      <c r="K143" s="14">
        <f>SUM(H143:J143)</f>
        <v>0</v>
      </c>
      <c r="L143" s="25">
        <v>1</v>
      </c>
      <c r="M143" s="42">
        <f>(10+H143*5) * (10+L143)</f>
        <v>110</v>
      </c>
      <c r="N143" s="42">
        <f>INT(I143*(10+L143)*1)</f>
        <v>0</v>
      </c>
      <c r="O143" s="1">
        <f>INT(I143*(L143+10)*0.7)</f>
        <v>0</v>
      </c>
      <c r="P143" s="1">
        <f>INT(J143*(L143+10)*1)</f>
        <v>0</v>
      </c>
      <c r="Q143" s="1">
        <f>INT(J143*(L143+10)*0.7)</f>
        <v>0</v>
      </c>
    </row>
    <row r="144" spans="2:17">
      <c r="B144" s="14">
        <v>142</v>
      </c>
      <c r="C144" s="21">
        <v>0</v>
      </c>
      <c r="D144" s="21">
        <v>0</v>
      </c>
      <c r="E144" s="40"/>
      <c r="F144" s="43" t="e">
        <f>VLOOKUP(C144,职业!B:C,2,0)</f>
        <v>#N/A</v>
      </c>
      <c r="G144" s="40" t="str">
        <f>VLOOKUP(D144,绝技!B:C,2,0)</f>
        <v>无</v>
      </c>
      <c r="H144" s="21"/>
      <c r="I144" s="21"/>
      <c r="J144" s="21"/>
      <c r="K144" s="14">
        <f>SUM(H144:J144)</f>
        <v>0</v>
      </c>
      <c r="L144" s="25">
        <v>1</v>
      </c>
      <c r="M144" s="42">
        <f>(10+H144*5) * (10+L144)</f>
        <v>110</v>
      </c>
      <c r="N144" s="42">
        <f>INT(I144*(10+L144)*1)</f>
        <v>0</v>
      </c>
      <c r="O144" s="1">
        <f>INT(I144*(L144+10)*0.7)</f>
        <v>0</v>
      </c>
      <c r="P144" s="1">
        <f>INT(J144*(L144+10)*1)</f>
        <v>0</v>
      </c>
      <c r="Q144" s="1">
        <f>INT(J144*(L144+10)*0.7)</f>
        <v>0</v>
      </c>
    </row>
    <row r="145" spans="2:17">
      <c r="B145" s="14">
        <v>143</v>
      </c>
      <c r="C145" s="21">
        <v>0</v>
      </c>
      <c r="D145" s="21">
        <v>0</v>
      </c>
      <c r="E145" s="40"/>
      <c r="F145" s="43" t="e">
        <f>VLOOKUP(C145,职业!B:C,2,0)</f>
        <v>#N/A</v>
      </c>
      <c r="G145" s="40" t="str">
        <f>VLOOKUP(D145,绝技!B:C,2,0)</f>
        <v>无</v>
      </c>
      <c r="H145" s="21"/>
      <c r="I145" s="21"/>
      <c r="J145" s="21"/>
      <c r="K145" s="14">
        <f>SUM(H145:J145)</f>
        <v>0</v>
      </c>
      <c r="L145" s="25">
        <v>1</v>
      </c>
      <c r="M145" s="42">
        <f>(10+H145*5) * (10+L145)</f>
        <v>110</v>
      </c>
      <c r="N145" s="42">
        <f>INT(I145*(10+L145)*1)</f>
        <v>0</v>
      </c>
      <c r="O145" s="1">
        <f>INT(I145*(L145+10)*0.7)</f>
        <v>0</v>
      </c>
      <c r="P145" s="1">
        <f>INT(J145*(L145+10)*1)</f>
        <v>0</v>
      </c>
      <c r="Q145" s="1">
        <f>INT(J145*(L145+10)*0.7)</f>
        <v>0</v>
      </c>
    </row>
    <row r="146" spans="2:17">
      <c r="B146" s="14">
        <v>144</v>
      </c>
      <c r="C146" s="21">
        <v>0</v>
      </c>
      <c r="D146" s="21">
        <v>0</v>
      </c>
      <c r="E146" s="40"/>
      <c r="F146" s="43" t="e">
        <f>VLOOKUP(C146,职业!B:C,2,0)</f>
        <v>#N/A</v>
      </c>
      <c r="G146" s="40" t="str">
        <f>VLOOKUP(D146,绝技!B:C,2,0)</f>
        <v>无</v>
      </c>
      <c r="H146" s="21"/>
      <c r="I146" s="21"/>
      <c r="J146" s="21"/>
      <c r="K146" s="14">
        <f>SUM(H146:J146)</f>
        <v>0</v>
      </c>
      <c r="L146" s="25">
        <v>1</v>
      </c>
      <c r="M146" s="42">
        <f>(10+H146*5) * (10+L146)</f>
        <v>110</v>
      </c>
      <c r="N146" s="42">
        <f>INT(I146*(10+L146)*1)</f>
        <v>0</v>
      </c>
      <c r="O146" s="1">
        <f>INT(I146*(L146+10)*0.7)</f>
        <v>0</v>
      </c>
      <c r="P146" s="1">
        <f>INT(J146*(L146+10)*1)</f>
        <v>0</v>
      </c>
      <c r="Q146" s="1">
        <f>INT(J146*(L146+10)*0.7)</f>
        <v>0</v>
      </c>
    </row>
    <row r="147" spans="2:17">
      <c r="B147" s="14">
        <v>145</v>
      </c>
      <c r="C147" s="21">
        <v>0</v>
      </c>
      <c r="D147" s="21">
        <v>0</v>
      </c>
      <c r="E147" s="40"/>
      <c r="F147" s="43" t="e">
        <f>VLOOKUP(C147,职业!B:C,2,0)</f>
        <v>#N/A</v>
      </c>
      <c r="G147" s="40" t="str">
        <f>VLOOKUP(D147,绝技!B:C,2,0)</f>
        <v>无</v>
      </c>
      <c r="H147" s="21"/>
      <c r="I147" s="21"/>
      <c r="J147" s="21"/>
      <c r="K147" s="14">
        <f>SUM(H147:J147)</f>
        <v>0</v>
      </c>
      <c r="L147" s="25">
        <v>1</v>
      </c>
      <c r="M147" s="42">
        <f>(10+H147*5) * (10+L147)</f>
        <v>110</v>
      </c>
      <c r="N147" s="42">
        <f>INT(I147*(10+L147)*1)</f>
        <v>0</v>
      </c>
      <c r="O147" s="1">
        <f>INT(I147*(L147+10)*0.7)</f>
        <v>0</v>
      </c>
      <c r="P147" s="1">
        <f>INT(J147*(L147+10)*1)</f>
        <v>0</v>
      </c>
      <c r="Q147" s="1">
        <f>INT(J147*(L147+10)*0.7)</f>
        <v>0</v>
      </c>
    </row>
    <row r="148" spans="2:17">
      <c r="B148" s="14">
        <v>146</v>
      </c>
      <c r="C148" s="21">
        <v>0</v>
      </c>
      <c r="D148" s="21">
        <v>0</v>
      </c>
      <c r="E148" s="40"/>
      <c r="F148" s="43" t="e">
        <f>VLOOKUP(C148,职业!B:C,2,0)</f>
        <v>#N/A</v>
      </c>
      <c r="G148" s="40" t="str">
        <f>VLOOKUP(D148,绝技!B:C,2,0)</f>
        <v>无</v>
      </c>
      <c r="H148" s="21"/>
      <c r="I148" s="21"/>
      <c r="J148" s="21"/>
      <c r="K148" s="14">
        <f>SUM(H148:J148)</f>
        <v>0</v>
      </c>
      <c r="L148" s="25">
        <v>1</v>
      </c>
      <c r="M148" s="42">
        <f>(10+H148*5) * (10+L148)</f>
        <v>110</v>
      </c>
      <c r="N148" s="42">
        <f>INT(I148*(10+L148)*1)</f>
        <v>0</v>
      </c>
      <c r="O148" s="1">
        <f>INT(I148*(L148+10)*0.7)</f>
        <v>0</v>
      </c>
      <c r="P148" s="1">
        <f>INT(J148*(L148+10)*1)</f>
        <v>0</v>
      </c>
      <c r="Q148" s="1">
        <f>INT(J148*(L148+10)*0.7)</f>
        <v>0</v>
      </c>
    </row>
    <row r="149" spans="2:17">
      <c r="B149" s="14">
        <v>147</v>
      </c>
      <c r="C149" s="21">
        <v>0</v>
      </c>
      <c r="D149" s="21">
        <v>0</v>
      </c>
      <c r="E149" s="40"/>
      <c r="F149" s="43" t="e">
        <f>VLOOKUP(C149,职业!B:C,2,0)</f>
        <v>#N/A</v>
      </c>
      <c r="G149" s="40" t="str">
        <f>VLOOKUP(D149,绝技!B:C,2,0)</f>
        <v>无</v>
      </c>
      <c r="H149" s="21"/>
      <c r="I149" s="21"/>
      <c r="J149" s="21"/>
      <c r="K149" s="14">
        <f>SUM(H149:J149)</f>
        <v>0</v>
      </c>
      <c r="L149" s="25">
        <v>1</v>
      </c>
      <c r="M149" s="42">
        <f>(10+H149*5) * (10+L149)</f>
        <v>110</v>
      </c>
      <c r="N149" s="42">
        <f>INT(I149*(10+L149)*1)</f>
        <v>0</v>
      </c>
      <c r="O149" s="1">
        <f>INT(I149*(L149+10)*0.7)</f>
        <v>0</v>
      </c>
      <c r="P149" s="1">
        <f>INT(J149*(L149+10)*1)</f>
        <v>0</v>
      </c>
      <c r="Q149" s="1">
        <f>INT(J149*(L149+10)*0.7)</f>
        <v>0</v>
      </c>
    </row>
    <row r="150" spans="2:17">
      <c r="B150" s="14">
        <v>148</v>
      </c>
      <c r="C150" s="21">
        <v>0</v>
      </c>
      <c r="D150" s="21">
        <v>0</v>
      </c>
      <c r="E150" s="40"/>
      <c r="F150" s="43" t="e">
        <f>VLOOKUP(C150,职业!B:C,2,0)</f>
        <v>#N/A</v>
      </c>
      <c r="G150" s="40" t="str">
        <f>VLOOKUP(D150,绝技!B:C,2,0)</f>
        <v>无</v>
      </c>
      <c r="H150" s="21"/>
      <c r="I150" s="21"/>
      <c r="J150" s="21"/>
      <c r="K150" s="14">
        <f>SUM(H150:J150)</f>
        <v>0</v>
      </c>
      <c r="L150" s="25">
        <v>1</v>
      </c>
      <c r="M150" s="42">
        <f>(10+H150*5) * (10+L150)</f>
        <v>110</v>
      </c>
      <c r="N150" s="42">
        <f>INT(I150*(10+L150)*1)</f>
        <v>0</v>
      </c>
      <c r="O150" s="1">
        <f>INT(I150*(L150+10)*0.7)</f>
        <v>0</v>
      </c>
      <c r="P150" s="1">
        <f>INT(J150*(L150+10)*1)</f>
        <v>0</v>
      </c>
      <c r="Q150" s="1">
        <f>INT(J150*(L150+10)*0.7)</f>
        <v>0</v>
      </c>
    </row>
    <row r="151" spans="2:17">
      <c r="B151" s="14">
        <v>149</v>
      </c>
      <c r="C151" s="21">
        <v>0</v>
      </c>
      <c r="D151" s="21">
        <v>0</v>
      </c>
      <c r="E151" s="40"/>
      <c r="F151" s="43" t="e">
        <f>VLOOKUP(C151,职业!B:C,2,0)</f>
        <v>#N/A</v>
      </c>
      <c r="G151" s="40" t="str">
        <f>VLOOKUP(D151,绝技!B:C,2,0)</f>
        <v>无</v>
      </c>
      <c r="H151" s="21"/>
      <c r="I151" s="21"/>
      <c r="J151" s="21"/>
      <c r="K151" s="14">
        <f>SUM(H151:J151)</f>
        <v>0</v>
      </c>
      <c r="L151" s="25">
        <v>1</v>
      </c>
      <c r="M151" s="42">
        <f>(10+H151*5) * (10+L151)</f>
        <v>110</v>
      </c>
      <c r="N151" s="42">
        <f>INT(I151*(10+L151)*1)</f>
        <v>0</v>
      </c>
      <c r="O151" s="1">
        <f>INT(I151*(L151+10)*0.7)</f>
        <v>0</v>
      </c>
      <c r="P151" s="1">
        <f>INT(J151*(L151+10)*1)</f>
        <v>0</v>
      </c>
      <c r="Q151" s="1">
        <f>INT(J151*(L151+10)*0.7)</f>
        <v>0</v>
      </c>
    </row>
    <row r="152" spans="2:17">
      <c r="B152" s="14">
        <v>150</v>
      </c>
      <c r="C152" s="21">
        <v>0</v>
      </c>
      <c r="D152" s="21">
        <v>0</v>
      </c>
      <c r="E152" s="40"/>
      <c r="F152" s="43" t="e">
        <f>VLOOKUP(C152,职业!B:C,2,0)</f>
        <v>#N/A</v>
      </c>
      <c r="G152" s="40" t="str">
        <f>VLOOKUP(D152,绝技!B:C,2,0)</f>
        <v>无</v>
      </c>
      <c r="H152" s="21"/>
      <c r="I152" s="21"/>
      <c r="J152" s="21"/>
      <c r="K152" s="14">
        <f>SUM(H152:J152)</f>
        <v>0</v>
      </c>
      <c r="L152" s="25">
        <v>1</v>
      </c>
      <c r="M152" s="42">
        <f>(10+H152*5) * (10+L152)</f>
        <v>110</v>
      </c>
      <c r="N152" s="42">
        <f>INT(I152*(10+L152)*1)</f>
        <v>0</v>
      </c>
      <c r="O152" s="1">
        <f>INT(I152*(L152+10)*0.7)</f>
        <v>0</v>
      </c>
      <c r="P152" s="1">
        <f>INT(J152*(L152+10)*1)</f>
        <v>0</v>
      </c>
      <c r="Q152" s="1">
        <f>INT(J152*(L152+10)*0.7)</f>
        <v>0</v>
      </c>
    </row>
    <row r="153" spans="2:17">
      <c r="B153" s="14">
        <v>151</v>
      </c>
      <c r="C153" s="21">
        <v>0</v>
      </c>
      <c r="D153" s="21">
        <v>0</v>
      </c>
      <c r="E153" s="40"/>
      <c r="F153" s="43" t="e">
        <f>VLOOKUP(C153,职业!B:C,2,0)</f>
        <v>#N/A</v>
      </c>
      <c r="G153" s="40" t="str">
        <f>VLOOKUP(D153,绝技!B:C,2,0)</f>
        <v>无</v>
      </c>
      <c r="H153" s="21"/>
      <c r="I153" s="21"/>
      <c r="J153" s="21"/>
      <c r="K153" s="14">
        <f>SUM(H153:J153)</f>
        <v>0</v>
      </c>
      <c r="L153" s="25">
        <v>1</v>
      </c>
      <c r="M153" s="42">
        <f>(10+H153*5) * (10+L153)</f>
        <v>110</v>
      </c>
      <c r="N153" s="42">
        <f>INT(I153*(10+L153)*1)</f>
        <v>0</v>
      </c>
      <c r="O153" s="1">
        <f>INT(I153*(L153+10)*0.7)</f>
        <v>0</v>
      </c>
      <c r="P153" s="1">
        <f>INT(J153*(L153+10)*1)</f>
        <v>0</v>
      </c>
      <c r="Q153" s="1">
        <f>INT(J153*(L153+10)*0.7)</f>
        <v>0</v>
      </c>
    </row>
    <row r="154" spans="2:17">
      <c r="B154" s="14">
        <v>152</v>
      </c>
      <c r="C154" s="21">
        <v>0</v>
      </c>
      <c r="D154" s="21">
        <v>0</v>
      </c>
      <c r="E154" s="40"/>
      <c r="F154" s="43" t="e">
        <f>VLOOKUP(C154,职业!B:C,2,0)</f>
        <v>#N/A</v>
      </c>
      <c r="G154" s="40" t="str">
        <f>VLOOKUP(D154,绝技!B:C,2,0)</f>
        <v>无</v>
      </c>
      <c r="H154" s="21"/>
      <c r="I154" s="21"/>
      <c r="J154" s="21"/>
      <c r="K154" s="14">
        <f>SUM(H154:J154)</f>
        <v>0</v>
      </c>
      <c r="L154" s="25">
        <v>1</v>
      </c>
      <c r="M154" s="42">
        <f>(10+H154*5) * (10+L154)</f>
        <v>110</v>
      </c>
      <c r="N154" s="42">
        <f>INT(I154*(10+L154)*1)</f>
        <v>0</v>
      </c>
      <c r="O154" s="1">
        <f>INT(I154*(L154+10)*0.7)</f>
        <v>0</v>
      </c>
      <c r="P154" s="1">
        <f>INT(J154*(L154+10)*1)</f>
        <v>0</v>
      </c>
      <c r="Q154" s="1">
        <f>INT(J154*(L154+10)*0.7)</f>
        <v>0</v>
      </c>
    </row>
    <row r="155" spans="2:17">
      <c r="B155" s="14">
        <v>153</v>
      </c>
      <c r="C155" s="21">
        <v>0</v>
      </c>
      <c r="D155" s="21">
        <v>0</v>
      </c>
      <c r="E155" s="40"/>
      <c r="F155" s="43" t="e">
        <f>VLOOKUP(C155,职业!B:C,2,0)</f>
        <v>#N/A</v>
      </c>
      <c r="G155" s="40" t="str">
        <f>VLOOKUP(D155,绝技!B:C,2,0)</f>
        <v>无</v>
      </c>
      <c r="H155" s="21"/>
      <c r="I155" s="21"/>
      <c r="J155" s="21"/>
      <c r="K155" s="14">
        <f>SUM(H155:J155)</f>
        <v>0</v>
      </c>
      <c r="L155" s="25">
        <v>1</v>
      </c>
      <c r="M155" s="42">
        <f>(10+H155*5) * (10+L155)</f>
        <v>110</v>
      </c>
      <c r="N155" s="42">
        <f>INT(I155*(10+L155)*1)</f>
        <v>0</v>
      </c>
      <c r="O155" s="1">
        <f>INT(I155*(L155+10)*0.7)</f>
        <v>0</v>
      </c>
      <c r="P155" s="1">
        <f>INT(J155*(L155+10)*1)</f>
        <v>0</v>
      </c>
      <c r="Q155" s="1">
        <f>INT(J155*(L155+10)*0.7)</f>
        <v>0</v>
      </c>
    </row>
    <row r="156" spans="2:17">
      <c r="B156" s="14">
        <v>154</v>
      </c>
      <c r="C156" s="21">
        <v>0</v>
      </c>
      <c r="D156" s="21">
        <v>0</v>
      </c>
      <c r="E156" s="40"/>
      <c r="F156" s="43" t="e">
        <f>VLOOKUP(C156,职业!B:C,2,0)</f>
        <v>#N/A</v>
      </c>
      <c r="G156" s="40" t="str">
        <f>VLOOKUP(D156,绝技!B:C,2,0)</f>
        <v>无</v>
      </c>
      <c r="H156" s="21"/>
      <c r="I156" s="21"/>
      <c r="J156" s="21"/>
      <c r="K156" s="14">
        <f>SUM(H156:J156)</f>
        <v>0</v>
      </c>
      <c r="L156" s="25">
        <v>1</v>
      </c>
      <c r="M156" s="42">
        <f>(10+H156*5) * (10+L156)</f>
        <v>110</v>
      </c>
      <c r="N156" s="42">
        <f>INT(I156*(10+L156)*1)</f>
        <v>0</v>
      </c>
      <c r="O156" s="1">
        <f>INT(I156*(L156+10)*0.7)</f>
        <v>0</v>
      </c>
      <c r="P156" s="1">
        <f>INT(J156*(L156+10)*1)</f>
        <v>0</v>
      </c>
      <c r="Q156" s="1">
        <f>INT(J156*(L156+10)*0.7)</f>
        <v>0</v>
      </c>
    </row>
    <row r="157" spans="2:17">
      <c r="B157" s="14">
        <v>155</v>
      </c>
      <c r="C157" s="21">
        <v>0</v>
      </c>
      <c r="D157" s="21">
        <v>0</v>
      </c>
      <c r="E157" s="40"/>
      <c r="F157" s="43" t="e">
        <f>VLOOKUP(C157,职业!B:C,2,0)</f>
        <v>#N/A</v>
      </c>
      <c r="G157" s="40" t="str">
        <f>VLOOKUP(D157,绝技!B:C,2,0)</f>
        <v>无</v>
      </c>
      <c r="H157" s="21"/>
      <c r="I157" s="21"/>
      <c r="J157" s="21"/>
      <c r="K157" s="14">
        <f>SUM(H157:J157)</f>
        <v>0</v>
      </c>
      <c r="L157" s="25">
        <v>1</v>
      </c>
      <c r="M157" s="42">
        <f>(10+H157*5) * (10+L157)</f>
        <v>110</v>
      </c>
      <c r="N157" s="42">
        <f>INT(I157*(10+L157)*1)</f>
        <v>0</v>
      </c>
      <c r="O157" s="1">
        <f>INT(I157*(L157+10)*0.7)</f>
        <v>0</v>
      </c>
      <c r="P157" s="1">
        <f>INT(J157*(L157+10)*1)</f>
        <v>0</v>
      </c>
      <c r="Q157" s="1">
        <f>INT(J157*(L157+10)*0.7)</f>
        <v>0</v>
      </c>
    </row>
    <row r="158" spans="2:17">
      <c r="B158" s="14">
        <v>156</v>
      </c>
      <c r="C158" s="21">
        <v>0</v>
      </c>
      <c r="D158" s="21">
        <v>0</v>
      </c>
      <c r="E158" s="40"/>
      <c r="F158" s="43" t="e">
        <f>VLOOKUP(C158,职业!B:C,2,0)</f>
        <v>#N/A</v>
      </c>
      <c r="G158" s="40" t="str">
        <f>VLOOKUP(D158,绝技!B:C,2,0)</f>
        <v>无</v>
      </c>
      <c r="H158" s="21"/>
      <c r="I158" s="21"/>
      <c r="J158" s="21"/>
      <c r="K158" s="14">
        <f>SUM(H158:J158)</f>
        <v>0</v>
      </c>
      <c r="L158" s="25">
        <v>1</v>
      </c>
      <c r="M158" s="42">
        <f>(10+H158*5) * (10+L158)</f>
        <v>110</v>
      </c>
      <c r="N158" s="42">
        <f>INT(I158*(10+L158)*1)</f>
        <v>0</v>
      </c>
      <c r="O158" s="1">
        <f>INT(I158*(L158+10)*0.7)</f>
        <v>0</v>
      </c>
      <c r="P158" s="1">
        <f>INT(J158*(L158+10)*1)</f>
        <v>0</v>
      </c>
      <c r="Q158" s="1">
        <f>INT(J158*(L158+10)*0.7)</f>
        <v>0</v>
      </c>
    </row>
    <row r="159" spans="2:17">
      <c r="B159" s="14">
        <v>157</v>
      </c>
      <c r="C159" s="21">
        <v>0</v>
      </c>
      <c r="D159" s="21">
        <v>0</v>
      </c>
      <c r="E159" s="40"/>
      <c r="F159" s="43" t="e">
        <f>VLOOKUP(C159,职业!B:C,2,0)</f>
        <v>#N/A</v>
      </c>
      <c r="G159" s="40" t="str">
        <f>VLOOKUP(D159,绝技!B:C,2,0)</f>
        <v>无</v>
      </c>
      <c r="H159" s="21"/>
      <c r="I159" s="21"/>
      <c r="J159" s="21"/>
      <c r="K159" s="14">
        <f>SUM(H159:J159)</f>
        <v>0</v>
      </c>
      <c r="L159" s="25">
        <v>1</v>
      </c>
      <c r="M159" s="42">
        <f>(10+H159*5) * (10+L159)</f>
        <v>110</v>
      </c>
      <c r="N159" s="42">
        <f>INT(I159*(10+L159)*1)</f>
        <v>0</v>
      </c>
      <c r="O159" s="1">
        <f>INT(I159*(L159+10)*0.7)</f>
        <v>0</v>
      </c>
      <c r="P159" s="1">
        <f>INT(J159*(L159+10)*1)</f>
        <v>0</v>
      </c>
      <c r="Q159" s="1">
        <f>INT(J159*(L159+10)*0.7)</f>
        <v>0</v>
      </c>
    </row>
    <row r="160" spans="2:17">
      <c r="B160" s="14">
        <v>158</v>
      </c>
      <c r="C160" s="21">
        <v>0</v>
      </c>
      <c r="D160" s="21">
        <v>0</v>
      </c>
      <c r="E160" s="40"/>
      <c r="F160" s="43" t="e">
        <f>VLOOKUP(C160,职业!B:C,2,0)</f>
        <v>#N/A</v>
      </c>
      <c r="G160" s="40" t="str">
        <f>VLOOKUP(D160,绝技!B:C,2,0)</f>
        <v>无</v>
      </c>
      <c r="H160" s="21"/>
      <c r="I160" s="21"/>
      <c r="J160" s="21"/>
      <c r="K160" s="14">
        <f>SUM(H160:J160)</f>
        <v>0</v>
      </c>
      <c r="L160" s="25">
        <v>1</v>
      </c>
      <c r="M160" s="42">
        <f>(10+H160*5) * (10+L160)</f>
        <v>110</v>
      </c>
      <c r="N160" s="42">
        <f>INT(I160*(10+L160)*1)</f>
        <v>0</v>
      </c>
      <c r="O160" s="1">
        <f>INT(I160*(L160+10)*0.7)</f>
        <v>0</v>
      </c>
      <c r="P160" s="1">
        <f>INT(J160*(L160+10)*1)</f>
        <v>0</v>
      </c>
      <c r="Q160" s="1">
        <f>INT(J160*(L160+10)*0.7)</f>
        <v>0</v>
      </c>
    </row>
    <row r="161" spans="2:17">
      <c r="B161" s="14">
        <v>159</v>
      </c>
      <c r="C161" s="21">
        <v>0</v>
      </c>
      <c r="D161" s="21">
        <v>0</v>
      </c>
      <c r="E161" s="40"/>
      <c r="F161" s="43" t="e">
        <f>VLOOKUP(C161,职业!B:C,2,0)</f>
        <v>#N/A</v>
      </c>
      <c r="G161" s="40" t="str">
        <f>VLOOKUP(D161,绝技!B:C,2,0)</f>
        <v>无</v>
      </c>
      <c r="H161" s="21"/>
      <c r="I161" s="21"/>
      <c r="J161" s="21"/>
      <c r="K161" s="14">
        <f>SUM(H161:J161)</f>
        <v>0</v>
      </c>
      <c r="L161" s="25">
        <v>1</v>
      </c>
      <c r="M161" s="42">
        <f>(10+H161*5) * (10+L161)</f>
        <v>110</v>
      </c>
      <c r="N161" s="42">
        <f>INT(I161*(10+L161)*1)</f>
        <v>0</v>
      </c>
      <c r="O161" s="1">
        <f>INT(I161*(L161+10)*0.7)</f>
        <v>0</v>
      </c>
      <c r="P161" s="1">
        <f>INT(J161*(L161+10)*1)</f>
        <v>0</v>
      </c>
      <c r="Q161" s="1">
        <f>INT(J161*(L161+10)*0.7)</f>
        <v>0</v>
      </c>
    </row>
    <row r="162" spans="2:17">
      <c r="B162" s="14">
        <v>160</v>
      </c>
      <c r="C162" s="21">
        <v>0</v>
      </c>
      <c r="D162" s="21">
        <v>0</v>
      </c>
      <c r="E162" s="40"/>
      <c r="F162" s="43" t="e">
        <f>VLOOKUP(C162,职业!B:C,2,0)</f>
        <v>#N/A</v>
      </c>
      <c r="G162" s="40" t="str">
        <f>VLOOKUP(D162,绝技!B:C,2,0)</f>
        <v>无</v>
      </c>
      <c r="H162" s="21"/>
      <c r="I162" s="21"/>
      <c r="J162" s="21"/>
      <c r="K162" s="14">
        <f>SUM(H162:J162)</f>
        <v>0</v>
      </c>
      <c r="L162" s="25">
        <v>1</v>
      </c>
      <c r="M162" s="42">
        <f>(10+H162*5) * (10+L162)</f>
        <v>110</v>
      </c>
      <c r="N162" s="42">
        <f>INT(I162*(10+L162)*1)</f>
        <v>0</v>
      </c>
      <c r="O162" s="1">
        <f>INT(I162*(L162+10)*0.7)</f>
        <v>0</v>
      </c>
      <c r="P162" s="1">
        <f>INT(J162*(L162+10)*1)</f>
        <v>0</v>
      </c>
      <c r="Q162" s="1">
        <f>INT(J162*(L162+10)*0.7)</f>
        <v>0</v>
      </c>
    </row>
    <row r="163" spans="2:17">
      <c r="B163" s="14">
        <v>161</v>
      </c>
      <c r="C163" s="21">
        <v>0</v>
      </c>
      <c r="D163" s="21">
        <v>0</v>
      </c>
      <c r="E163" s="40"/>
      <c r="F163" s="43" t="e">
        <f>VLOOKUP(C163,职业!B:C,2,0)</f>
        <v>#N/A</v>
      </c>
      <c r="G163" s="40" t="str">
        <f>VLOOKUP(D163,绝技!B:C,2,0)</f>
        <v>无</v>
      </c>
      <c r="H163" s="21"/>
      <c r="I163" s="21"/>
      <c r="J163" s="21"/>
      <c r="K163" s="14">
        <f>SUM(H163:J163)</f>
        <v>0</v>
      </c>
      <c r="L163" s="25">
        <v>1</v>
      </c>
      <c r="M163" s="42">
        <f>(10+H163*5) * (10+L163)</f>
        <v>110</v>
      </c>
      <c r="N163" s="42">
        <f>INT(I163*(10+L163)*1)</f>
        <v>0</v>
      </c>
      <c r="O163" s="1">
        <f>INT(I163*(L163+10)*0.7)</f>
        <v>0</v>
      </c>
      <c r="P163" s="1">
        <f>INT(J163*(L163+10)*1)</f>
        <v>0</v>
      </c>
      <c r="Q163" s="1">
        <f>INT(J163*(L163+10)*0.7)</f>
        <v>0</v>
      </c>
    </row>
    <row r="164" spans="2:17">
      <c r="B164" s="14">
        <v>162</v>
      </c>
      <c r="C164" s="21">
        <v>0</v>
      </c>
      <c r="D164" s="21">
        <v>0</v>
      </c>
      <c r="E164" s="40"/>
      <c r="F164" s="43" t="e">
        <f>VLOOKUP(C164,职业!B:C,2,0)</f>
        <v>#N/A</v>
      </c>
      <c r="G164" s="40" t="str">
        <f>VLOOKUP(D164,绝技!B:C,2,0)</f>
        <v>无</v>
      </c>
      <c r="H164" s="21"/>
      <c r="I164" s="21"/>
      <c r="J164" s="21"/>
      <c r="K164" s="14">
        <f>SUM(H164:J164)</f>
        <v>0</v>
      </c>
      <c r="L164" s="25">
        <v>1</v>
      </c>
      <c r="M164" s="42">
        <f>(10+H164*5) * (10+L164)</f>
        <v>110</v>
      </c>
      <c r="N164" s="42">
        <f>INT(I164*(10+L164)*1)</f>
        <v>0</v>
      </c>
      <c r="O164" s="1">
        <f>INT(I164*(L164+10)*0.7)</f>
        <v>0</v>
      </c>
      <c r="P164" s="1">
        <f>INT(J164*(L164+10)*1)</f>
        <v>0</v>
      </c>
      <c r="Q164" s="1">
        <f>INT(J164*(L164+10)*0.7)</f>
        <v>0</v>
      </c>
    </row>
    <row r="165" spans="2:17">
      <c r="B165" s="14">
        <v>201</v>
      </c>
      <c r="C165" s="21">
        <v>0</v>
      </c>
      <c r="D165" s="21">
        <v>0</v>
      </c>
      <c r="E165" s="40"/>
      <c r="F165" s="43" t="e">
        <f>VLOOKUP(C165,职业!B:C,2,0)</f>
        <v>#N/A</v>
      </c>
      <c r="G165" s="40" t="str">
        <f>VLOOKUP(D165,绝技!B:C,2,0)</f>
        <v>无</v>
      </c>
      <c r="H165" s="21"/>
      <c r="I165" s="21"/>
      <c r="J165" s="21"/>
      <c r="K165" s="14">
        <f>SUM(H165:J165)</f>
        <v>0</v>
      </c>
      <c r="L165" s="25">
        <v>1</v>
      </c>
      <c r="M165" s="42">
        <f>(10+H165*5) * (10+L165)</f>
        <v>110</v>
      </c>
      <c r="N165" s="42">
        <f>INT(I165*(10+L165)*1)</f>
        <v>0</v>
      </c>
      <c r="O165" s="1">
        <f>INT(I165*(L165+10)*0.7)</f>
        <v>0</v>
      </c>
      <c r="P165" s="1">
        <f>INT(J165*(L165+10)*1)</f>
        <v>0</v>
      </c>
      <c r="Q165" s="1">
        <f>INT(J165*(L165+10)*0.7)</f>
        <v>0</v>
      </c>
    </row>
    <row r="166" spans="2:17">
      <c r="B166" s="14">
        <v>202</v>
      </c>
      <c r="C166" s="21">
        <v>0</v>
      </c>
      <c r="D166" s="21">
        <v>0</v>
      </c>
      <c r="E166" s="40"/>
      <c r="F166" s="43" t="e">
        <f>VLOOKUP(C166,职业!B:C,2,0)</f>
        <v>#N/A</v>
      </c>
      <c r="G166" s="40" t="str">
        <f>VLOOKUP(D166,绝技!B:C,2,0)</f>
        <v>无</v>
      </c>
      <c r="H166" s="21"/>
      <c r="I166" s="21"/>
      <c r="J166" s="21"/>
      <c r="K166" s="14">
        <f>SUM(H166:J166)</f>
        <v>0</v>
      </c>
      <c r="L166" s="25">
        <v>1</v>
      </c>
      <c r="M166" s="42">
        <f>(10+H166*5) * (10+L166)</f>
        <v>110</v>
      </c>
      <c r="N166" s="42">
        <f>INT(I166*(10+L166)*1)</f>
        <v>0</v>
      </c>
      <c r="O166" s="1">
        <f>INT(I166*(L166+10)*0.7)</f>
        <v>0</v>
      </c>
      <c r="P166" s="1">
        <f>INT(J166*(L166+10)*1)</f>
        <v>0</v>
      </c>
      <c r="Q166" s="1">
        <f>INT(J166*(L166+10)*0.7)</f>
        <v>0</v>
      </c>
    </row>
    <row r="167" spans="2:17">
      <c r="B167" s="14">
        <v>203</v>
      </c>
      <c r="C167" s="21">
        <v>0</v>
      </c>
      <c r="D167" s="21">
        <v>0</v>
      </c>
      <c r="E167" s="40"/>
      <c r="F167" s="43" t="e">
        <f>VLOOKUP(C167,职业!B:C,2,0)</f>
        <v>#N/A</v>
      </c>
      <c r="G167" s="40" t="str">
        <f>VLOOKUP(D167,绝技!B:C,2,0)</f>
        <v>无</v>
      </c>
      <c r="H167" s="21"/>
      <c r="I167" s="21"/>
      <c r="J167" s="21"/>
      <c r="K167" s="14">
        <f>SUM(H167:J167)</f>
        <v>0</v>
      </c>
      <c r="L167" s="25">
        <v>1</v>
      </c>
      <c r="M167" s="42">
        <f>(10+H167*5) * (10+L167)</f>
        <v>110</v>
      </c>
      <c r="N167" s="42">
        <f>INT(I167*(10+L167)*1)</f>
        <v>0</v>
      </c>
      <c r="O167" s="1">
        <f>INT(I167*(L167+10)*0.7)</f>
        <v>0</v>
      </c>
      <c r="P167" s="1">
        <f>INT(J167*(L167+10)*1)</f>
        <v>0</v>
      </c>
      <c r="Q167" s="1">
        <f>INT(J167*(L167+10)*0.7)</f>
        <v>0</v>
      </c>
    </row>
    <row r="168" spans="2:17">
      <c r="B168" s="14">
        <v>204</v>
      </c>
      <c r="C168" s="21">
        <v>0</v>
      </c>
      <c r="D168" s="21">
        <v>0</v>
      </c>
      <c r="E168" s="40"/>
      <c r="F168" s="43" t="e">
        <f>VLOOKUP(C168,职业!B:C,2,0)</f>
        <v>#N/A</v>
      </c>
      <c r="G168" s="40" t="str">
        <f>VLOOKUP(D168,绝技!B:C,2,0)</f>
        <v>无</v>
      </c>
      <c r="H168" s="21"/>
      <c r="I168" s="21"/>
      <c r="J168" s="21"/>
      <c r="K168" s="14">
        <f>SUM(H168:J168)</f>
        <v>0</v>
      </c>
      <c r="L168" s="25">
        <v>1</v>
      </c>
      <c r="M168" s="42">
        <f>(10+H168*5) * (10+L168)</f>
        <v>110</v>
      </c>
      <c r="N168" s="42">
        <f>INT(I168*(10+L168)*1)</f>
        <v>0</v>
      </c>
      <c r="O168" s="1">
        <f>INT(I168*(L168+10)*0.7)</f>
        <v>0</v>
      </c>
      <c r="P168" s="1">
        <f>INT(J168*(L168+10)*1)</f>
        <v>0</v>
      </c>
      <c r="Q168" s="1">
        <f>INT(J168*(L168+10)*0.7)</f>
        <v>0</v>
      </c>
    </row>
    <row r="169" spans="2:17">
      <c r="B169" s="14">
        <v>205</v>
      </c>
      <c r="C169" s="21">
        <v>0</v>
      </c>
      <c r="D169" s="21">
        <v>0</v>
      </c>
      <c r="E169" s="40"/>
      <c r="F169" s="43" t="e">
        <f>VLOOKUP(C169,职业!B:C,2,0)</f>
        <v>#N/A</v>
      </c>
      <c r="G169" s="40" t="str">
        <f>VLOOKUP(D169,绝技!B:C,2,0)</f>
        <v>无</v>
      </c>
      <c r="H169" s="21"/>
      <c r="I169" s="21"/>
      <c r="J169" s="21"/>
      <c r="K169" s="14">
        <f>SUM(H169:J169)</f>
        <v>0</v>
      </c>
      <c r="L169" s="25">
        <v>1</v>
      </c>
      <c r="M169" s="42">
        <f>(10+H169*5) * (10+L169)</f>
        <v>110</v>
      </c>
      <c r="N169" s="42">
        <f>INT(I169*(10+L169)*1)</f>
        <v>0</v>
      </c>
      <c r="O169" s="1">
        <f>INT(I169*(L169+10)*0.7)</f>
        <v>0</v>
      </c>
      <c r="P169" s="1">
        <f>INT(J169*(L169+10)*1)</f>
        <v>0</v>
      </c>
      <c r="Q169" s="1">
        <f>INT(J169*(L169+10)*0.7)</f>
        <v>0</v>
      </c>
    </row>
    <row r="170" spans="2:17">
      <c r="B170" s="14">
        <v>206</v>
      </c>
      <c r="C170" s="21">
        <v>0</v>
      </c>
      <c r="D170" s="21">
        <v>0</v>
      </c>
      <c r="E170" s="40"/>
      <c r="F170" s="43" t="e">
        <f>VLOOKUP(C170,职业!B:C,2,0)</f>
        <v>#N/A</v>
      </c>
      <c r="G170" s="40" t="str">
        <f>VLOOKUP(D170,绝技!B:C,2,0)</f>
        <v>无</v>
      </c>
      <c r="H170" s="21"/>
      <c r="I170" s="21"/>
      <c r="J170" s="21"/>
      <c r="K170" s="14">
        <f>SUM(H170:J170)</f>
        <v>0</v>
      </c>
      <c r="L170" s="25">
        <v>1</v>
      </c>
      <c r="M170" s="42">
        <f>(10+H170*5) * (10+L170)</f>
        <v>110</v>
      </c>
      <c r="N170" s="42">
        <f>INT(I170*(10+L170)*1)</f>
        <v>0</v>
      </c>
      <c r="O170" s="1">
        <f>INT(I170*(L170+10)*0.7)</f>
        <v>0</v>
      </c>
      <c r="P170" s="1">
        <f>INT(J170*(L170+10)*1)</f>
        <v>0</v>
      </c>
      <c r="Q170" s="1">
        <f>INT(J170*(L170+10)*0.7)</f>
        <v>0</v>
      </c>
    </row>
    <row r="171" spans="2:17">
      <c r="B171" s="14">
        <v>207</v>
      </c>
      <c r="C171" s="21">
        <v>0</v>
      </c>
      <c r="D171" s="21">
        <v>0</v>
      </c>
      <c r="E171" s="40"/>
      <c r="F171" s="43" t="e">
        <f>VLOOKUP(C171,职业!B:C,2,0)</f>
        <v>#N/A</v>
      </c>
      <c r="G171" s="40" t="str">
        <f>VLOOKUP(D171,绝技!B:C,2,0)</f>
        <v>无</v>
      </c>
      <c r="H171" s="21"/>
      <c r="I171" s="21"/>
      <c r="J171" s="21"/>
      <c r="K171" s="14">
        <f>SUM(H171:J171)</f>
        <v>0</v>
      </c>
      <c r="L171" s="25">
        <v>1</v>
      </c>
      <c r="M171" s="42">
        <f>(10+H171*5) * (10+L171)</f>
        <v>110</v>
      </c>
      <c r="N171" s="42">
        <f>INT(I171*(10+L171)*1)</f>
        <v>0</v>
      </c>
      <c r="O171" s="1">
        <f>INT(I171*(L171+10)*0.7)</f>
        <v>0</v>
      </c>
      <c r="P171" s="1">
        <f>INT(J171*(L171+10)*1)</f>
        <v>0</v>
      </c>
      <c r="Q171" s="1">
        <f>INT(J171*(L171+10)*0.7)</f>
        <v>0</v>
      </c>
    </row>
    <row r="172" spans="2:17">
      <c r="B172" s="14">
        <v>208</v>
      </c>
      <c r="C172" s="21">
        <v>0</v>
      </c>
      <c r="D172" s="21">
        <v>0</v>
      </c>
      <c r="E172" s="40"/>
      <c r="F172" s="43" t="e">
        <f>VLOOKUP(C172,职业!B:C,2,0)</f>
        <v>#N/A</v>
      </c>
      <c r="G172" s="40" t="str">
        <f>VLOOKUP(D172,绝技!B:C,2,0)</f>
        <v>无</v>
      </c>
      <c r="H172" s="21"/>
      <c r="I172" s="21"/>
      <c r="J172" s="21"/>
      <c r="K172" s="14">
        <f>SUM(H172:J172)</f>
        <v>0</v>
      </c>
      <c r="L172" s="25">
        <v>1</v>
      </c>
      <c r="M172" s="42">
        <f>(10+H172*5) * (10+L172)</f>
        <v>110</v>
      </c>
      <c r="N172" s="42">
        <f>INT(I172*(10+L172)*1)</f>
        <v>0</v>
      </c>
      <c r="O172" s="1">
        <f>INT(I172*(L172+10)*0.7)</f>
        <v>0</v>
      </c>
      <c r="P172" s="1">
        <f>INT(J172*(L172+10)*1)</f>
        <v>0</v>
      </c>
      <c r="Q172" s="1">
        <f>INT(J172*(L172+10)*0.7)</f>
        <v>0</v>
      </c>
    </row>
    <row r="173" spans="2:17">
      <c r="B173" s="14">
        <v>209</v>
      </c>
      <c r="C173" s="21">
        <v>0</v>
      </c>
      <c r="D173" s="21">
        <v>0</v>
      </c>
      <c r="E173" s="40"/>
      <c r="F173" s="43" t="e">
        <f>VLOOKUP(C173,职业!B:C,2,0)</f>
        <v>#N/A</v>
      </c>
      <c r="G173" s="40" t="str">
        <f>VLOOKUP(D173,绝技!B:C,2,0)</f>
        <v>无</v>
      </c>
      <c r="H173" s="21"/>
      <c r="I173" s="21"/>
      <c r="J173" s="21"/>
      <c r="K173" s="14">
        <f>SUM(H173:J173)</f>
        <v>0</v>
      </c>
      <c r="L173" s="25">
        <v>1</v>
      </c>
      <c r="M173" s="42">
        <f>(10+H173*5) * (10+L173)</f>
        <v>110</v>
      </c>
      <c r="N173" s="42">
        <f>INT(I173*(10+L173)*1)</f>
        <v>0</v>
      </c>
      <c r="O173" s="1">
        <f>INT(I173*(L173+10)*0.7)</f>
        <v>0</v>
      </c>
      <c r="P173" s="1">
        <f>INT(J173*(L173+10)*1)</f>
        <v>0</v>
      </c>
      <c r="Q173" s="1">
        <f>INT(J173*(L173+10)*0.7)</f>
        <v>0</v>
      </c>
    </row>
    <row r="175" spans="2:17" ht="13.5" customHeight="1">
      <c r="B175" s="49"/>
      <c r="C175" s="49"/>
      <c r="D175" s="49"/>
      <c r="E175" s="49"/>
    </row>
    <row r="176" spans="2:17">
      <c r="B176" s="49"/>
      <c r="C176" s="49"/>
      <c r="D176" s="49"/>
      <c r="E176" s="49"/>
    </row>
    <row r="177" spans="2:5">
      <c r="B177" s="50"/>
      <c r="C177" s="50"/>
      <c r="D177" s="50"/>
      <c r="E177" s="50"/>
    </row>
  </sheetData>
  <sheetProtection selectLockedCells="1" sort="0" autoFilter="0" pivotTables="0"/>
  <autoFilter ref="B2:Q173">
    <filterColumn colId="2"/>
    <filterColumn colId="3"/>
    <filterColumn colId="5"/>
    <filterColumn colId="6"/>
    <filterColumn colId="7"/>
    <filterColumn colId="14"/>
    <filterColumn colId="15"/>
    <sortState ref="B3:Q173">
      <sortCondition ref="B2:B173"/>
    </sortState>
  </autoFilter>
  <mergeCells count="3">
    <mergeCell ref="B175:E175"/>
    <mergeCell ref="B176:E176"/>
    <mergeCell ref="B177:E177"/>
  </mergeCells>
  <phoneticPr fontId="1" type="noConversion"/>
  <dataValidations count="4">
    <dataValidation type="whole" allowBlank="1" showInputMessage="1" showErrorMessage="1" sqref="L3:L173">
      <formula1>1</formula1>
      <formula2>100</formula2>
    </dataValidation>
    <dataValidation showInputMessage="1" showErrorMessage="1" sqref="F3:G173"/>
    <dataValidation type="whole" showInputMessage="1" showErrorMessage="1" sqref="C3:C173">
      <formula1>0</formula1>
      <formula2>9</formula2>
    </dataValidation>
    <dataValidation type="whole" showInputMessage="1" showErrorMessage="1" sqref="D3:D173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2"/>
  <sheetViews>
    <sheetView tabSelected="1" topLeftCell="A10" workbookViewId="0">
      <selection activeCell="I27" sqref="I27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8.375" customWidth="1"/>
    <col min="10" max="10" width="9.75" bestFit="1" customWidth="1"/>
  </cols>
  <sheetData>
    <row r="2" spans="2:10">
      <c r="B2" s="3" t="s">
        <v>0</v>
      </c>
      <c r="C2" s="3" t="s">
        <v>5</v>
      </c>
      <c r="D2" s="3" t="s">
        <v>11</v>
      </c>
      <c r="E2" s="3" t="s">
        <v>6</v>
      </c>
      <c r="F2" s="3" t="s">
        <v>7</v>
      </c>
      <c r="G2" s="3" t="s">
        <v>12</v>
      </c>
      <c r="H2" s="3" t="s">
        <v>31</v>
      </c>
      <c r="I2" s="3" t="s">
        <v>19</v>
      </c>
      <c r="J2" s="3" t="s">
        <v>134</v>
      </c>
    </row>
    <row r="3" spans="2:10">
      <c r="B3" s="4">
        <v>0</v>
      </c>
      <c r="C3" s="13" t="s">
        <v>18</v>
      </c>
      <c r="D3" s="4"/>
      <c r="E3" s="26"/>
      <c r="F3" s="7"/>
      <c r="G3" s="45"/>
      <c r="H3" s="10"/>
      <c r="I3" s="8"/>
      <c r="J3" s="9"/>
    </row>
    <row r="4" spans="2:10" ht="27">
      <c r="B4" s="4">
        <v>1</v>
      </c>
      <c r="C4" s="5" t="s">
        <v>132</v>
      </c>
      <c r="D4" s="4">
        <v>1</v>
      </c>
      <c r="E4" s="26"/>
      <c r="F4" s="7"/>
      <c r="G4" s="45">
        <v>0.6</v>
      </c>
      <c r="H4" s="10" t="s">
        <v>148</v>
      </c>
      <c r="I4" s="10" t="s">
        <v>149</v>
      </c>
      <c r="J4" s="5" t="s">
        <v>241</v>
      </c>
    </row>
    <row r="5" spans="2:10" ht="27">
      <c r="B5" s="4">
        <v>2</v>
      </c>
      <c r="C5" s="5" t="s">
        <v>198</v>
      </c>
      <c r="D5" s="4">
        <v>1</v>
      </c>
      <c r="E5" s="26"/>
      <c r="F5" s="7"/>
      <c r="G5" s="45">
        <v>1</v>
      </c>
      <c r="H5" s="10" t="s">
        <v>150</v>
      </c>
      <c r="I5" s="10" t="s">
        <v>152</v>
      </c>
      <c r="J5" s="5" t="s">
        <v>242</v>
      </c>
    </row>
    <row r="6" spans="2:10" ht="40.5">
      <c r="B6" s="4">
        <v>3</v>
      </c>
      <c r="C6" s="5" t="s">
        <v>151</v>
      </c>
      <c r="D6" s="4">
        <v>1</v>
      </c>
      <c r="E6" s="26"/>
      <c r="F6" s="7"/>
      <c r="G6" s="45">
        <v>1</v>
      </c>
      <c r="H6" s="10" t="s">
        <v>154</v>
      </c>
      <c r="I6" s="10" t="s">
        <v>153</v>
      </c>
      <c r="J6" s="5" t="s">
        <v>243</v>
      </c>
    </row>
    <row r="7" spans="2:10" ht="27">
      <c r="B7" s="4">
        <v>4</v>
      </c>
      <c r="C7" s="5" t="s">
        <v>146</v>
      </c>
      <c r="D7" s="4">
        <v>1</v>
      </c>
      <c r="E7" s="4"/>
      <c r="F7" s="11"/>
      <c r="G7" s="45">
        <v>0.6</v>
      </c>
      <c r="H7" s="10" t="s">
        <v>155</v>
      </c>
      <c r="I7" s="10" t="s">
        <v>145</v>
      </c>
      <c r="J7" s="5" t="s">
        <v>244</v>
      </c>
    </row>
    <row r="8" spans="2:10" ht="27">
      <c r="B8" s="4">
        <v>5</v>
      </c>
      <c r="C8" s="5" t="s">
        <v>163</v>
      </c>
      <c r="D8" s="4">
        <v>2</v>
      </c>
      <c r="E8" s="26"/>
      <c r="F8" s="11"/>
      <c r="G8" s="45">
        <v>0.4</v>
      </c>
      <c r="H8" s="10" t="s">
        <v>297</v>
      </c>
      <c r="I8" s="10" t="s">
        <v>298</v>
      </c>
      <c r="J8" s="5" t="s">
        <v>245</v>
      </c>
    </row>
    <row r="9" spans="2:10" ht="27">
      <c r="B9" s="4">
        <v>6</v>
      </c>
      <c r="C9" s="12" t="s">
        <v>187</v>
      </c>
      <c r="D9" s="4">
        <v>1</v>
      </c>
      <c r="E9" s="26"/>
      <c r="F9" s="13"/>
      <c r="G9" s="45">
        <v>0.6</v>
      </c>
      <c r="H9" s="10" t="s">
        <v>184</v>
      </c>
      <c r="I9" s="10" t="s">
        <v>149</v>
      </c>
      <c r="J9" s="12" t="s">
        <v>166</v>
      </c>
    </row>
    <row r="10" spans="2:10" ht="27">
      <c r="B10" s="4">
        <v>7</v>
      </c>
      <c r="C10" s="12" t="s">
        <v>188</v>
      </c>
      <c r="D10" s="4">
        <v>1</v>
      </c>
      <c r="E10" s="26"/>
      <c r="F10" s="13"/>
      <c r="G10" s="45">
        <v>1</v>
      </c>
      <c r="H10" s="10" t="s">
        <v>185</v>
      </c>
      <c r="I10" s="10" t="s">
        <v>186</v>
      </c>
      <c r="J10" s="12" t="s">
        <v>170</v>
      </c>
    </row>
    <row r="11" spans="2:10" ht="27">
      <c r="B11" s="4">
        <v>8</v>
      </c>
      <c r="C11" s="12" t="s">
        <v>177</v>
      </c>
      <c r="D11" s="4">
        <v>1</v>
      </c>
      <c r="E11" s="26"/>
      <c r="F11" s="6"/>
      <c r="G11" s="45">
        <v>1</v>
      </c>
      <c r="H11" s="10" t="s">
        <v>189</v>
      </c>
      <c r="I11" s="10" t="s">
        <v>190</v>
      </c>
      <c r="J11" s="12" t="s">
        <v>192</v>
      </c>
    </row>
    <row r="12" spans="2:10">
      <c r="B12" s="4">
        <v>9</v>
      </c>
      <c r="C12" s="12" t="s">
        <v>178</v>
      </c>
      <c r="D12" s="4">
        <v>1</v>
      </c>
      <c r="E12" s="26"/>
      <c r="F12" s="6"/>
      <c r="G12" s="45">
        <v>0.6</v>
      </c>
      <c r="H12" s="10" t="s">
        <v>294</v>
      </c>
      <c r="I12" s="10"/>
      <c r="J12" s="12" t="s">
        <v>168</v>
      </c>
    </row>
    <row r="13" spans="2:10" ht="27">
      <c r="B13" s="4">
        <v>10</v>
      </c>
      <c r="C13" s="12" t="s">
        <v>183</v>
      </c>
      <c r="D13" s="4">
        <v>1</v>
      </c>
      <c r="E13" s="26"/>
      <c r="F13" s="7"/>
      <c r="G13" s="45">
        <v>1</v>
      </c>
      <c r="H13" s="10" t="s">
        <v>204</v>
      </c>
      <c r="I13" s="10" t="s">
        <v>191</v>
      </c>
      <c r="J13" s="12" t="s">
        <v>171</v>
      </c>
    </row>
    <row r="14" spans="2:10" ht="40.5">
      <c r="B14" s="4">
        <v>11</v>
      </c>
      <c r="C14" s="12" t="s">
        <v>179</v>
      </c>
      <c r="D14" s="4">
        <v>1</v>
      </c>
      <c r="E14" s="26"/>
      <c r="F14" s="13"/>
      <c r="G14" s="45">
        <v>1</v>
      </c>
      <c r="H14" s="10" t="s">
        <v>193</v>
      </c>
      <c r="I14" s="10" t="s">
        <v>194</v>
      </c>
      <c r="J14" s="12" t="s">
        <v>172</v>
      </c>
    </row>
    <row r="15" spans="2:10">
      <c r="B15" s="4">
        <v>12</v>
      </c>
      <c r="C15" s="12" t="s">
        <v>180</v>
      </c>
      <c r="D15" s="4">
        <v>1</v>
      </c>
      <c r="E15" s="26"/>
      <c r="F15" s="13"/>
      <c r="G15" s="45">
        <v>1</v>
      </c>
      <c r="H15" s="10" t="s">
        <v>199</v>
      </c>
      <c r="I15" s="10" t="s">
        <v>200</v>
      </c>
      <c r="J15" s="12" t="s">
        <v>173</v>
      </c>
    </row>
    <row r="16" spans="2:10">
      <c r="B16" s="4">
        <v>13</v>
      </c>
      <c r="C16" s="12" t="s">
        <v>181</v>
      </c>
      <c r="D16" s="4">
        <v>1</v>
      </c>
      <c r="E16" s="26"/>
      <c r="F16" s="7"/>
      <c r="G16" s="45">
        <v>0.6</v>
      </c>
      <c r="H16" s="10" t="s">
        <v>201</v>
      </c>
      <c r="I16" s="10" t="s">
        <v>200</v>
      </c>
      <c r="J16" s="12" t="s">
        <v>174</v>
      </c>
    </row>
    <row r="17" spans="2:10">
      <c r="B17" s="4">
        <v>14</v>
      </c>
      <c r="C17" s="12" t="s">
        <v>182</v>
      </c>
      <c r="D17" s="4">
        <v>2</v>
      </c>
      <c r="E17" s="26"/>
      <c r="F17" s="7"/>
      <c r="G17" s="45">
        <v>0.4</v>
      </c>
      <c r="H17" s="10" t="s">
        <v>295</v>
      </c>
      <c r="I17" s="10" t="s">
        <v>296</v>
      </c>
      <c r="J17" s="12" t="s">
        <v>195</v>
      </c>
    </row>
    <row r="18" spans="2:10">
      <c r="B18" s="4">
        <v>15</v>
      </c>
      <c r="C18" s="12" t="s">
        <v>197</v>
      </c>
      <c r="D18" s="4">
        <v>2</v>
      </c>
      <c r="E18" s="26"/>
      <c r="F18" s="6"/>
      <c r="G18" s="45">
        <v>0</v>
      </c>
      <c r="H18" s="10" t="s">
        <v>203</v>
      </c>
      <c r="I18" s="10" t="s">
        <v>202</v>
      </c>
      <c r="J18" s="12" t="s">
        <v>196</v>
      </c>
    </row>
    <row r="19" spans="2:10" ht="27">
      <c r="B19" s="4">
        <v>16</v>
      </c>
      <c r="C19" s="46" t="s">
        <v>224</v>
      </c>
      <c r="D19" s="4">
        <v>1</v>
      </c>
      <c r="E19" s="26"/>
      <c r="F19" s="7"/>
      <c r="G19" s="45">
        <v>0.6</v>
      </c>
      <c r="H19" s="10" t="s">
        <v>276</v>
      </c>
      <c r="I19" s="10" t="s">
        <v>277</v>
      </c>
      <c r="J19" s="46" t="s">
        <v>246</v>
      </c>
    </row>
    <row r="20" spans="2:10" ht="27">
      <c r="B20" s="4">
        <v>17</v>
      </c>
      <c r="C20" s="46" t="s">
        <v>225</v>
      </c>
      <c r="D20" s="4">
        <v>1</v>
      </c>
      <c r="E20" s="26"/>
      <c r="F20" s="13"/>
      <c r="G20" s="45">
        <v>0.6</v>
      </c>
      <c r="H20" s="10" t="s">
        <v>278</v>
      </c>
      <c r="I20" s="10" t="s">
        <v>279</v>
      </c>
      <c r="J20" s="46" t="s">
        <v>247</v>
      </c>
    </row>
    <row r="21" spans="2:10">
      <c r="B21" s="4">
        <v>18</v>
      </c>
      <c r="C21" s="46" t="s">
        <v>280</v>
      </c>
      <c r="D21" s="4">
        <v>1</v>
      </c>
      <c r="E21" s="26"/>
      <c r="F21" s="13"/>
      <c r="G21" s="45">
        <v>1</v>
      </c>
      <c r="H21" s="10" t="s">
        <v>299</v>
      </c>
      <c r="I21" s="10"/>
      <c r="J21" s="46" t="s">
        <v>207</v>
      </c>
    </row>
    <row r="22" spans="2:10">
      <c r="B22" s="4">
        <v>19</v>
      </c>
      <c r="C22" s="46" t="s">
        <v>239</v>
      </c>
      <c r="D22" s="4">
        <v>1</v>
      </c>
      <c r="E22" s="26"/>
      <c r="F22" s="13"/>
      <c r="G22" s="45">
        <v>1</v>
      </c>
      <c r="H22" s="10" t="s">
        <v>281</v>
      </c>
      <c r="I22" s="10" t="s">
        <v>282</v>
      </c>
      <c r="J22" s="46" t="s">
        <v>240</v>
      </c>
    </row>
    <row r="23" spans="2:10" ht="27">
      <c r="B23" s="4">
        <v>20</v>
      </c>
      <c r="C23" s="46" t="s">
        <v>226</v>
      </c>
      <c r="D23" s="4">
        <v>1</v>
      </c>
      <c r="E23" s="26"/>
      <c r="F23" s="13"/>
      <c r="G23" s="45">
        <v>1</v>
      </c>
      <c r="H23" s="10" t="s">
        <v>283</v>
      </c>
      <c r="I23" s="10" t="s">
        <v>284</v>
      </c>
      <c r="J23" s="46" t="s">
        <v>248</v>
      </c>
    </row>
    <row r="24" spans="2:10" ht="27">
      <c r="B24" s="4">
        <v>21</v>
      </c>
      <c r="C24" s="46" t="s">
        <v>227</v>
      </c>
      <c r="D24" s="4">
        <v>1</v>
      </c>
      <c r="E24" s="26"/>
      <c r="F24" s="13"/>
      <c r="G24" s="45">
        <v>1</v>
      </c>
      <c r="H24" s="10" t="s">
        <v>285</v>
      </c>
      <c r="I24" s="10" t="s">
        <v>286</v>
      </c>
      <c r="J24" s="46" t="s">
        <v>249</v>
      </c>
    </row>
    <row r="25" spans="2:10" ht="27">
      <c r="B25" s="4">
        <v>22</v>
      </c>
      <c r="C25" s="46" t="s">
        <v>230</v>
      </c>
      <c r="D25" s="4">
        <v>1</v>
      </c>
      <c r="E25" s="26"/>
      <c r="F25" s="13"/>
      <c r="G25" s="45">
        <v>1</v>
      </c>
      <c r="H25" s="10" t="s">
        <v>300</v>
      </c>
      <c r="I25" s="10" t="s">
        <v>301</v>
      </c>
      <c r="J25" s="46" t="s">
        <v>250</v>
      </c>
    </row>
    <row r="26" spans="2:10" ht="27">
      <c r="B26" s="4">
        <v>23</v>
      </c>
      <c r="C26" s="46" t="s">
        <v>228</v>
      </c>
      <c r="D26" s="4">
        <v>1</v>
      </c>
      <c r="E26" s="26"/>
      <c r="F26" s="6"/>
      <c r="G26" s="45">
        <v>0</v>
      </c>
      <c r="H26" s="10" t="s">
        <v>288</v>
      </c>
      <c r="I26" s="10" t="s">
        <v>287</v>
      </c>
      <c r="J26" s="46" t="s">
        <v>251</v>
      </c>
    </row>
    <row r="27" spans="2:10" ht="27">
      <c r="B27" s="4">
        <v>24</v>
      </c>
      <c r="C27" s="46" t="s">
        <v>229</v>
      </c>
      <c r="D27" s="4">
        <v>1</v>
      </c>
      <c r="E27" s="26"/>
      <c r="F27" s="13"/>
      <c r="G27" s="45">
        <v>1</v>
      </c>
      <c r="H27" s="10" t="s">
        <v>289</v>
      </c>
      <c r="I27" s="10" t="s">
        <v>290</v>
      </c>
      <c r="J27" s="46" t="s">
        <v>252</v>
      </c>
    </row>
    <row r="28" spans="2:10" ht="27">
      <c r="B28" s="4">
        <v>25</v>
      </c>
      <c r="C28" s="46" t="s">
        <v>231</v>
      </c>
      <c r="D28" s="4">
        <v>1</v>
      </c>
      <c r="E28" s="26"/>
      <c r="F28" s="13"/>
      <c r="G28" s="45">
        <v>0</v>
      </c>
      <c r="H28" s="10" t="s">
        <v>291</v>
      </c>
      <c r="I28" s="10" t="s">
        <v>292</v>
      </c>
      <c r="J28" s="46" t="s">
        <v>253</v>
      </c>
    </row>
    <row r="29" spans="2:10">
      <c r="B29" s="4">
        <v>26</v>
      </c>
      <c r="C29" s="46" t="s">
        <v>234</v>
      </c>
      <c r="D29" s="4">
        <v>1</v>
      </c>
      <c r="E29" s="26"/>
      <c r="F29" s="7"/>
      <c r="G29" s="45">
        <v>0.6</v>
      </c>
      <c r="H29" s="10" t="s">
        <v>293</v>
      </c>
      <c r="I29" s="10"/>
      <c r="J29" s="46" t="s">
        <v>254</v>
      </c>
    </row>
    <row r="30" spans="2:10">
      <c r="B30" s="4">
        <v>27</v>
      </c>
      <c r="C30" s="46" t="s">
        <v>233</v>
      </c>
      <c r="D30" s="4">
        <v>2</v>
      </c>
      <c r="E30" s="26"/>
      <c r="F30" s="7"/>
      <c r="G30" s="45"/>
      <c r="H30" s="10"/>
      <c r="I30" s="10"/>
      <c r="J30" s="46" t="s">
        <v>255</v>
      </c>
    </row>
    <row r="31" spans="2:10">
      <c r="B31" s="4">
        <v>28</v>
      </c>
      <c r="C31" s="46" t="s">
        <v>232</v>
      </c>
      <c r="D31" s="4">
        <v>2</v>
      </c>
      <c r="E31" s="26"/>
      <c r="F31" s="11"/>
      <c r="G31" s="45"/>
      <c r="H31" s="10"/>
      <c r="I31" s="10"/>
      <c r="J31" s="46" t="s">
        <v>256</v>
      </c>
    </row>
    <row r="32" spans="2:10">
      <c r="B32" s="4">
        <v>29</v>
      </c>
      <c r="C32" s="46" t="s">
        <v>236</v>
      </c>
      <c r="D32" s="4">
        <v>2</v>
      </c>
      <c r="E32" s="26"/>
      <c r="F32" s="11"/>
      <c r="G32" s="45"/>
      <c r="H32" s="10"/>
      <c r="I32" s="10"/>
      <c r="J32" s="46" t="s">
        <v>257</v>
      </c>
    </row>
    <row r="33" spans="2:10">
      <c r="B33" s="4">
        <v>30</v>
      </c>
      <c r="C33" s="46" t="s">
        <v>235</v>
      </c>
      <c r="D33" s="4">
        <v>2</v>
      </c>
      <c r="E33" s="26"/>
      <c r="F33" s="13"/>
      <c r="G33" s="45"/>
      <c r="H33" s="10"/>
      <c r="I33" s="10"/>
      <c r="J33" s="46" t="s">
        <v>258</v>
      </c>
    </row>
    <row r="34" spans="2:10">
      <c r="B34" s="4">
        <v>31</v>
      </c>
      <c r="C34" s="11" t="s">
        <v>237</v>
      </c>
      <c r="D34" s="4"/>
      <c r="E34" s="26"/>
      <c r="F34" s="11"/>
      <c r="G34" s="45"/>
      <c r="H34" s="10"/>
      <c r="I34" s="10"/>
      <c r="J34" s="46" t="s">
        <v>259</v>
      </c>
    </row>
    <row r="35" spans="2:10">
      <c r="B35" s="4">
        <v>32</v>
      </c>
      <c r="C35" s="11" t="s">
        <v>238</v>
      </c>
      <c r="D35" s="4"/>
      <c r="E35" s="26"/>
      <c r="F35" s="7"/>
      <c r="G35" s="45"/>
      <c r="H35" s="10"/>
      <c r="I35" s="10"/>
      <c r="J35" s="46" t="s">
        <v>260</v>
      </c>
    </row>
    <row r="36" spans="2:10">
      <c r="B36" s="4">
        <v>33</v>
      </c>
      <c r="C36" s="11"/>
      <c r="D36" s="4"/>
      <c r="E36" s="26"/>
      <c r="F36" s="7"/>
      <c r="G36" s="45"/>
      <c r="H36" s="10"/>
      <c r="I36" s="10"/>
      <c r="J36" s="4"/>
    </row>
    <row r="37" spans="2:10">
      <c r="B37" s="4">
        <v>34</v>
      </c>
      <c r="C37" s="11"/>
      <c r="D37" s="4"/>
      <c r="E37" s="26"/>
      <c r="F37" s="7"/>
      <c r="G37" s="45"/>
      <c r="H37" s="10"/>
      <c r="I37" s="10"/>
      <c r="J37" s="4"/>
    </row>
    <row r="38" spans="2:10">
      <c r="B38" s="4">
        <v>35</v>
      </c>
      <c r="C38" s="11"/>
      <c r="D38" s="4"/>
      <c r="E38" s="26"/>
      <c r="F38" s="7"/>
      <c r="G38" s="45"/>
      <c r="H38" s="10"/>
      <c r="I38" s="10"/>
      <c r="J38" s="4"/>
    </row>
    <row r="39" spans="2:10">
      <c r="B39" s="4">
        <v>36</v>
      </c>
      <c r="C39" s="11"/>
      <c r="D39" s="4"/>
      <c r="E39" s="26"/>
      <c r="F39" s="13"/>
      <c r="G39" s="45"/>
      <c r="H39" s="10"/>
      <c r="I39" s="10"/>
      <c r="J39" s="4"/>
    </row>
    <row r="40" spans="2:10">
      <c r="B40" s="4">
        <v>37</v>
      </c>
      <c r="C40" s="9"/>
      <c r="D40" s="4"/>
      <c r="E40" s="26"/>
      <c r="F40" s="7"/>
      <c r="G40" s="45"/>
      <c r="H40" s="10"/>
      <c r="I40" s="10"/>
      <c r="J40" s="4"/>
    </row>
    <row r="41" spans="2:10">
      <c r="B41" s="4">
        <v>38</v>
      </c>
      <c r="C41" s="9"/>
      <c r="D41" s="4"/>
      <c r="E41" s="26"/>
      <c r="F41" s="6"/>
      <c r="G41" s="45"/>
      <c r="H41" s="10"/>
      <c r="I41" s="10"/>
      <c r="J41" s="4"/>
    </row>
    <row r="42" spans="2:10">
      <c r="B42" s="4">
        <v>39</v>
      </c>
      <c r="C42" s="9"/>
      <c r="D42" s="4"/>
      <c r="E42" s="26"/>
      <c r="F42" s="7"/>
      <c r="G42" s="45"/>
      <c r="H42" s="10"/>
      <c r="I42" s="10"/>
      <c r="J42" s="4"/>
    </row>
    <row r="43" spans="2:10">
      <c r="B43" s="4">
        <v>40</v>
      </c>
      <c r="C43" s="9"/>
      <c r="D43" s="4"/>
      <c r="E43" s="26"/>
      <c r="F43" s="7"/>
      <c r="G43" s="45"/>
      <c r="H43" s="10"/>
      <c r="I43" s="10"/>
      <c r="J43" s="4"/>
    </row>
    <row r="44" spans="2:10">
      <c r="B44" s="4">
        <v>41</v>
      </c>
      <c r="C44" s="9"/>
      <c r="D44" s="4"/>
      <c r="E44" s="26"/>
      <c r="F44" s="7"/>
      <c r="G44" s="45"/>
      <c r="H44" s="10"/>
      <c r="I44" s="10"/>
      <c r="J44" s="4"/>
    </row>
    <row r="45" spans="2:10">
      <c r="B45" s="4">
        <v>42</v>
      </c>
      <c r="C45" s="9"/>
      <c r="D45" s="4"/>
      <c r="E45" s="26"/>
      <c r="F45" s="13"/>
      <c r="G45" s="45"/>
      <c r="H45" s="10"/>
      <c r="I45" s="10"/>
      <c r="J45" s="4"/>
    </row>
    <row r="46" spans="2:10">
      <c r="B46" s="4">
        <v>43</v>
      </c>
      <c r="C46" s="9"/>
      <c r="D46" s="4"/>
      <c r="E46" s="26"/>
      <c r="F46" s="13"/>
      <c r="G46" s="45"/>
      <c r="H46" s="10"/>
      <c r="I46" s="10"/>
      <c r="J46" s="4"/>
    </row>
    <row r="47" spans="2:10">
      <c r="B47" s="4">
        <v>44</v>
      </c>
      <c r="C47" s="9"/>
      <c r="D47" s="4"/>
      <c r="E47" s="26"/>
      <c r="F47" s="6"/>
      <c r="G47" s="45"/>
      <c r="H47" s="10"/>
      <c r="I47" s="10"/>
      <c r="J47" s="4"/>
    </row>
    <row r="48" spans="2:10">
      <c r="B48" s="4">
        <v>45</v>
      </c>
      <c r="C48" s="9"/>
      <c r="D48" s="4"/>
      <c r="E48" s="26"/>
      <c r="F48" s="11"/>
      <c r="G48" s="45"/>
      <c r="H48" s="10"/>
      <c r="I48" s="10"/>
      <c r="J48" s="4"/>
    </row>
    <row r="49" spans="2:10">
      <c r="B49" s="4">
        <v>46</v>
      </c>
      <c r="C49" s="9"/>
      <c r="D49" s="4"/>
      <c r="E49" s="26"/>
      <c r="F49" s="11"/>
      <c r="G49" s="45"/>
      <c r="H49" s="10"/>
      <c r="I49" s="10"/>
      <c r="J49" s="4"/>
    </row>
    <row r="50" spans="2:10">
      <c r="B50" s="4">
        <v>47</v>
      </c>
      <c r="C50" s="9"/>
      <c r="D50" s="4"/>
      <c r="E50" s="26"/>
      <c r="F50" s="11"/>
      <c r="G50" s="45"/>
      <c r="H50" s="10"/>
      <c r="I50" s="10"/>
      <c r="J50" s="4"/>
    </row>
    <row r="51" spans="2:10">
      <c r="B51" s="4">
        <v>48</v>
      </c>
      <c r="C51" s="9"/>
      <c r="D51" s="4"/>
      <c r="E51" s="26"/>
      <c r="F51" s="11"/>
      <c r="G51" s="45"/>
      <c r="H51" s="10"/>
      <c r="I51" s="10"/>
      <c r="J51" s="4"/>
    </row>
    <row r="52" spans="2:10">
      <c r="B52" s="4">
        <v>49</v>
      </c>
      <c r="C52" s="9"/>
      <c r="D52" s="4"/>
      <c r="E52" s="26"/>
      <c r="F52" s="11"/>
      <c r="G52" s="45"/>
      <c r="H52" s="10"/>
      <c r="I52" s="10"/>
      <c r="J52" s="4"/>
    </row>
  </sheetData>
  <phoneticPr fontId="1" type="noConversion"/>
  <dataValidations count="1">
    <dataValidation type="list" allowBlank="1" showInputMessage="1" showErrorMessage="1" sqref="D3:D52">
      <formula1>"1,2"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7"/>
  <sheetViews>
    <sheetView workbookViewId="0">
      <selection activeCell="F15" sqref="F15"/>
    </sheetView>
  </sheetViews>
  <sheetFormatPr defaultRowHeight="13.5"/>
  <sheetData>
    <row r="2" spans="2:10">
      <c r="B2" s="17" t="s">
        <v>0</v>
      </c>
      <c r="C2" s="17" t="s">
        <v>14</v>
      </c>
      <c r="D2" s="17" t="s">
        <v>29</v>
      </c>
      <c r="E2" s="17" t="s">
        <v>126</v>
      </c>
      <c r="F2" s="17" t="s">
        <v>127</v>
      </c>
      <c r="G2" s="17" t="s">
        <v>128</v>
      </c>
      <c r="H2" s="17" t="s">
        <v>30</v>
      </c>
      <c r="I2" s="17" t="s">
        <v>129</v>
      </c>
      <c r="J2" s="17" t="s">
        <v>57</v>
      </c>
    </row>
    <row r="3" spans="2:10">
      <c r="B3" s="18">
        <v>1</v>
      </c>
      <c r="C3" s="18" t="s">
        <v>140</v>
      </c>
      <c r="D3" s="41">
        <v>10</v>
      </c>
      <c r="E3" s="41">
        <v>20</v>
      </c>
      <c r="F3" s="41"/>
      <c r="G3" s="41"/>
      <c r="H3" s="41">
        <v>20</v>
      </c>
      <c r="I3" s="41"/>
      <c r="J3" s="24">
        <f t="shared" ref="J3:J6" si="0">SUM(D3:I3)</f>
        <v>50</v>
      </c>
    </row>
    <row r="4" spans="2:10">
      <c r="B4" s="18">
        <v>2</v>
      </c>
      <c r="C4" s="18" t="s">
        <v>141</v>
      </c>
      <c r="D4" s="41"/>
      <c r="E4" s="41"/>
      <c r="F4" s="41"/>
      <c r="G4" s="41">
        <v>30</v>
      </c>
      <c r="H4" s="41"/>
      <c r="I4" s="41">
        <v>20</v>
      </c>
      <c r="J4" s="24">
        <f t="shared" si="0"/>
        <v>50</v>
      </c>
    </row>
    <row r="5" spans="2:10">
      <c r="B5" s="18">
        <v>3</v>
      </c>
      <c r="C5" s="18" t="s">
        <v>142</v>
      </c>
      <c r="D5" s="41">
        <v>10</v>
      </c>
      <c r="E5" s="41"/>
      <c r="F5" s="41"/>
      <c r="G5" s="41"/>
      <c r="H5" s="41">
        <v>40</v>
      </c>
      <c r="I5" s="41"/>
      <c r="J5" s="24">
        <f t="shared" si="0"/>
        <v>50</v>
      </c>
    </row>
    <row r="6" spans="2:10">
      <c r="B6" s="18">
        <v>4</v>
      </c>
      <c r="C6" s="18" t="s">
        <v>143</v>
      </c>
      <c r="D6" s="41"/>
      <c r="E6" s="41"/>
      <c r="F6" s="41">
        <v>50</v>
      </c>
      <c r="G6" s="41"/>
      <c r="H6" s="41"/>
      <c r="I6" s="41"/>
      <c r="J6" s="24">
        <f t="shared" si="0"/>
        <v>50</v>
      </c>
    </row>
    <row r="7" spans="2:10">
      <c r="B7" s="18">
        <v>10</v>
      </c>
      <c r="C7" s="18" t="s">
        <v>1</v>
      </c>
      <c r="D7" s="41">
        <f t="shared" ref="D7:J7" si="1">SUM(D3:D6)</f>
        <v>20</v>
      </c>
      <c r="E7" s="41">
        <f t="shared" si="1"/>
        <v>20</v>
      </c>
      <c r="F7" s="41">
        <f t="shared" si="1"/>
        <v>50</v>
      </c>
      <c r="G7" s="41">
        <f t="shared" si="1"/>
        <v>30</v>
      </c>
      <c r="H7" s="41">
        <f t="shared" si="1"/>
        <v>60</v>
      </c>
      <c r="I7" s="41">
        <f t="shared" si="1"/>
        <v>20</v>
      </c>
      <c r="J7" s="41">
        <f t="shared" si="1"/>
        <v>200</v>
      </c>
    </row>
  </sheetData>
  <autoFilter ref="B2:J6">
    <filterColumn colId="2"/>
    <sortState ref="B3:L17">
      <sortCondition ref="B2:B17"/>
    </sortState>
  </autoFilter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37"/>
  <sheetViews>
    <sheetView topLeftCell="A16" workbookViewId="0">
      <selection activeCell="F38" sqref="F38"/>
    </sheetView>
  </sheetViews>
  <sheetFormatPr defaultRowHeight="13.5"/>
  <cols>
    <col min="3" max="3" width="10.375" customWidth="1"/>
    <col min="5" max="5" width="9.75" bestFit="1" customWidth="1"/>
    <col min="6" max="6" width="38.375" customWidth="1"/>
    <col min="7" max="7" width="58.875" customWidth="1"/>
    <col min="9" max="9" width="9.75" bestFit="1" customWidth="1"/>
  </cols>
  <sheetData>
    <row r="2" spans="2:9">
      <c r="B2" s="3" t="s">
        <v>0</v>
      </c>
      <c r="C2" s="3" t="s">
        <v>5</v>
      </c>
      <c r="D2" s="3" t="s">
        <v>62</v>
      </c>
      <c r="E2" s="3" t="s">
        <v>79</v>
      </c>
      <c r="F2" s="3" t="s">
        <v>63</v>
      </c>
      <c r="G2" s="3" t="s">
        <v>137</v>
      </c>
      <c r="H2" s="3" t="s">
        <v>2</v>
      </c>
      <c r="I2" s="3" t="s">
        <v>80</v>
      </c>
    </row>
    <row r="3" spans="2:9">
      <c r="B3" s="4">
        <v>1</v>
      </c>
      <c r="C3" s="4" t="s">
        <v>161</v>
      </c>
      <c r="D3" s="4" t="s">
        <v>59</v>
      </c>
      <c r="E3" s="26">
        <v>8</v>
      </c>
      <c r="F3" s="34"/>
      <c r="G3" s="10" t="s">
        <v>68</v>
      </c>
      <c r="H3" s="4">
        <v>1</v>
      </c>
      <c r="I3" s="4">
        <f>E3*(10+H3)</f>
        <v>88</v>
      </c>
    </row>
    <row r="4" spans="2:9">
      <c r="B4" s="4">
        <v>2</v>
      </c>
      <c r="C4" s="4"/>
      <c r="D4" s="4" t="s">
        <v>59</v>
      </c>
      <c r="E4" s="26">
        <v>10</v>
      </c>
      <c r="F4" s="34"/>
      <c r="G4" s="10" t="s">
        <v>69</v>
      </c>
      <c r="H4" s="4">
        <v>1</v>
      </c>
      <c r="I4" s="4">
        <f t="shared" ref="I4:I37" si="0">E4*(10+H4)</f>
        <v>110</v>
      </c>
    </row>
    <row r="5" spans="2:9">
      <c r="B5" s="4">
        <v>3</v>
      </c>
      <c r="C5" s="4" t="s">
        <v>65</v>
      </c>
      <c r="D5" s="4" t="s">
        <v>59</v>
      </c>
      <c r="E5" s="26">
        <v>8</v>
      </c>
      <c r="F5" s="34"/>
      <c r="G5" s="10" t="s">
        <v>70</v>
      </c>
      <c r="H5" s="4">
        <v>1</v>
      </c>
      <c r="I5" s="4">
        <f t="shared" si="0"/>
        <v>88</v>
      </c>
    </row>
    <row r="6" spans="2:9">
      <c r="B6" s="4">
        <v>4</v>
      </c>
      <c r="C6" s="4" t="s">
        <v>66</v>
      </c>
      <c r="D6" s="4" t="s">
        <v>59</v>
      </c>
      <c r="E6" s="26">
        <v>8</v>
      </c>
      <c r="F6" s="34"/>
      <c r="G6" s="10" t="s">
        <v>71</v>
      </c>
      <c r="H6" s="4">
        <v>1</v>
      </c>
      <c r="I6" s="4">
        <f t="shared" si="0"/>
        <v>88</v>
      </c>
    </row>
    <row r="7" spans="2:9">
      <c r="B7" s="4">
        <v>5</v>
      </c>
      <c r="C7" s="4" t="s">
        <v>67</v>
      </c>
      <c r="D7" s="4" t="s">
        <v>59</v>
      </c>
      <c r="E7" s="26">
        <v>10</v>
      </c>
      <c r="F7" s="34"/>
      <c r="G7" s="10" t="s">
        <v>72</v>
      </c>
      <c r="H7" s="4">
        <v>1</v>
      </c>
      <c r="I7" s="4">
        <f t="shared" si="0"/>
        <v>110</v>
      </c>
    </row>
    <row r="8" spans="2:9">
      <c r="B8" s="4">
        <v>6</v>
      </c>
      <c r="C8" s="4" t="s">
        <v>78</v>
      </c>
      <c r="D8" s="4" t="s">
        <v>59</v>
      </c>
      <c r="E8" s="26">
        <v>8</v>
      </c>
      <c r="F8" s="34"/>
      <c r="G8" s="10" t="s">
        <v>73</v>
      </c>
      <c r="H8" s="4">
        <v>1</v>
      </c>
      <c r="I8" s="4">
        <f t="shared" si="0"/>
        <v>88</v>
      </c>
    </row>
    <row r="9" spans="2:9">
      <c r="B9" s="4">
        <v>7</v>
      </c>
      <c r="C9" s="4" t="s">
        <v>106</v>
      </c>
      <c r="D9" s="4" t="s">
        <v>59</v>
      </c>
      <c r="E9" s="26">
        <v>8</v>
      </c>
      <c r="F9" s="34"/>
      <c r="G9" s="10" t="s">
        <v>15</v>
      </c>
      <c r="H9" s="4">
        <v>1</v>
      </c>
      <c r="I9" s="4">
        <f t="shared" si="0"/>
        <v>88</v>
      </c>
    </row>
    <row r="10" spans="2:9">
      <c r="B10" s="4">
        <v>8</v>
      </c>
      <c r="C10" s="11" t="s">
        <v>81</v>
      </c>
      <c r="D10" s="11" t="s">
        <v>82</v>
      </c>
      <c r="E10" s="7">
        <v>10</v>
      </c>
      <c r="F10" s="34"/>
      <c r="G10" s="27" t="s">
        <v>83</v>
      </c>
      <c r="H10" s="11">
        <v>1</v>
      </c>
      <c r="I10" s="11">
        <f t="shared" si="0"/>
        <v>110</v>
      </c>
    </row>
    <row r="11" spans="2:9">
      <c r="B11" s="4">
        <v>9</v>
      </c>
      <c r="C11" s="11" t="s">
        <v>84</v>
      </c>
      <c r="D11" s="11" t="s">
        <v>82</v>
      </c>
      <c r="E11" s="7">
        <v>12</v>
      </c>
      <c r="F11" s="34"/>
      <c r="G11" s="27" t="s">
        <v>85</v>
      </c>
      <c r="H11" s="11">
        <v>1</v>
      </c>
      <c r="I11" s="11">
        <f t="shared" si="0"/>
        <v>132</v>
      </c>
    </row>
    <row r="12" spans="2:9">
      <c r="B12" s="4">
        <v>10</v>
      </c>
      <c r="C12" s="11" t="s">
        <v>86</v>
      </c>
      <c r="D12" s="11" t="s">
        <v>82</v>
      </c>
      <c r="E12" s="7">
        <v>10</v>
      </c>
      <c r="F12" s="34"/>
      <c r="G12" s="27" t="s">
        <v>87</v>
      </c>
      <c r="H12" s="11">
        <v>1</v>
      </c>
      <c r="I12" s="11">
        <f t="shared" si="0"/>
        <v>110</v>
      </c>
    </row>
    <row r="13" spans="2:9">
      <c r="B13" s="4">
        <v>11</v>
      </c>
      <c r="C13" s="11" t="s">
        <v>88</v>
      </c>
      <c r="D13" s="11" t="s">
        <v>82</v>
      </c>
      <c r="E13" s="7">
        <v>10</v>
      </c>
      <c r="F13" s="34"/>
      <c r="G13" s="27" t="s">
        <v>89</v>
      </c>
      <c r="H13" s="11">
        <v>1</v>
      </c>
      <c r="I13" s="11">
        <f t="shared" si="0"/>
        <v>110</v>
      </c>
    </row>
    <row r="14" spans="2:9">
      <c r="B14" s="4">
        <v>12</v>
      </c>
      <c r="C14" s="11" t="s">
        <v>90</v>
      </c>
      <c r="D14" s="11" t="s">
        <v>82</v>
      </c>
      <c r="E14" s="7">
        <v>12</v>
      </c>
      <c r="F14" s="34"/>
      <c r="G14" s="27" t="s">
        <v>91</v>
      </c>
      <c r="H14" s="11">
        <v>1</v>
      </c>
      <c r="I14" s="11">
        <f t="shared" si="0"/>
        <v>132</v>
      </c>
    </row>
    <row r="15" spans="2:9">
      <c r="B15" s="4">
        <v>13</v>
      </c>
      <c r="C15" s="11" t="s">
        <v>92</v>
      </c>
      <c r="D15" s="11" t="s">
        <v>82</v>
      </c>
      <c r="E15" s="7">
        <v>10</v>
      </c>
      <c r="F15" s="34"/>
      <c r="G15" s="27" t="s">
        <v>93</v>
      </c>
      <c r="H15" s="11">
        <v>1</v>
      </c>
      <c r="I15" s="11">
        <f t="shared" si="0"/>
        <v>110</v>
      </c>
    </row>
    <row r="16" spans="2:9">
      <c r="B16" s="4">
        <v>14</v>
      </c>
      <c r="C16" s="11" t="s">
        <v>107</v>
      </c>
      <c r="D16" s="11" t="s">
        <v>59</v>
      </c>
      <c r="E16" s="7">
        <v>10</v>
      </c>
      <c r="F16" s="34"/>
      <c r="G16" s="27" t="s">
        <v>15</v>
      </c>
      <c r="H16" s="11">
        <v>1</v>
      </c>
      <c r="I16" s="11">
        <f t="shared" si="0"/>
        <v>110</v>
      </c>
    </row>
    <row r="17" spans="2:9">
      <c r="B17" s="4">
        <v>15</v>
      </c>
      <c r="C17" s="9" t="s">
        <v>64</v>
      </c>
      <c r="D17" s="9" t="s">
        <v>82</v>
      </c>
      <c r="E17" s="28">
        <v>12</v>
      </c>
      <c r="F17" s="35"/>
      <c r="G17" s="29" t="s">
        <v>83</v>
      </c>
      <c r="H17" s="9">
        <v>1</v>
      </c>
      <c r="I17" s="9">
        <f t="shared" si="0"/>
        <v>132</v>
      </c>
    </row>
    <row r="18" spans="2:9">
      <c r="B18" s="4">
        <v>16</v>
      </c>
      <c r="C18" s="9" t="s">
        <v>94</v>
      </c>
      <c r="D18" s="9" t="s">
        <v>82</v>
      </c>
      <c r="E18" s="28">
        <v>14</v>
      </c>
      <c r="F18" s="35"/>
      <c r="G18" s="29" t="s">
        <v>85</v>
      </c>
      <c r="H18" s="9">
        <v>1</v>
      </c>
      <c r="I18" s="9">
        <f t="shared" si="0"/>
        <v>154</v>
      </c>
    </row>
    <row r="19" spans="2:9">
      <c r="B19" s="4">
        <v>17</v>
      </c>
      <c r="C19" s="9" t="s">
        <v>95</v>
      </c>
      <c r="D19" s="9" t="s">
        <v>82</v>
      </c>
      <c r="E19" s="28">
        <v>12</v>
      </c>
      <c r="F19" s="35"/>
      <c r="G19" s="29" t="s">
        <v>87</v>
      </c>
      <c r="H19" s="9">
        <v>1</v>
      </c>
      <c r="I19" s="9">
        <f t="shared" si="0"/>
        <v>132</v>
      </c>
    </row>
    <row r="20" spans="2:9">
      <c r="B20" s="4">
        <v>18</v>
      </c>
      <c r="C20" s="9" t="s">
        <v>96</v>
      </c>
      <c r="D20" s="9" t="s">
        <v>82</v>
      </c>
      <c r="E20" s="28">
        <v>12</v>
      </c>
      <c r="F20" s="35"/>
      <c r="G20" s="29" t="s">
        <v>89</v>
      </c>
      <c r="H20" s="9">
        <v>1</v>
      </c>
      <c r="I20" s="9">
        <f t="shared" si="0"/>
        <v>132</v>
      </c>
    </row>
    <row r="21" spans="2:9">
      <c r="B21" s="4">
        <v>19</v>
      </c>
      <c r="C21" s="9" t="s">
        <v>97</v>
      </c>
      <c r="D21" s="9" t="s">
        <v>82</v>
      </c>
      <c r="E21" s="28">
        <v>14</v>
      </c>
      <c r="F21" s="35"/>
      <c r="G21" s="29" t="s">
        <v>91</v>
      </c>
      <c r="H21" s="9">
        <v>1</v>
      </c>
      <c r="I21" s="9">
        <f t="shared" si="0"/>
        <v>154</v>
      </c>
    </row>
    <row r="22" spans="2:9">
      <c r="B22" s="4">
        <v>20</v>
      </c>
      <c r="C22" s="9" t="s">
        <v>98</v>
      </c>
      <c r="D22" s="9" t="s">
        <v>82</v>
      </c>
      <c r="E22" s="28">
        <v>12</v>
      </c>
      <c r="F22" s="35"/>
      <c r="G22" s="29" t="s">
        <v>93</v>
      </c>
      <c r="H22" s="9">
        <v>1</v>
      </c>
      <c r="I22" s="9">
        <f t="shared" si="0"/>
        <v>132</v>
      </c>
    </row>
    <row r="23" spans="2:9">
      <c r="B23" s="4">
        <v>21</v>
      </c>
      <c r="C23" s="9" t="s">
        <v>108</v>
      </c>
      <c r="D23" s="9" t="s">
        <v>82</v>
      </c>
      <c r="E23" s="28">
        <v>12</v>
      </c>
      <c r="F23" s="35"/>
      <c r="G23" s="29" t="s">
        <v>99</v>
      </c>
      <c r="H23" s="9">
        <v>1</v>
      </c>
      <c r="I23" s="9">
        <f t="shared" si="0"/>
        <v>132</v>
      </c>
    </row>
    <row r="24" spans="2:9">
      <c r="B24" s="4">
        <v>22</v>
      </c>
      <c r="C24" s="12" t="s">
        <v>100</v>
      </c>
      <c r="D24" s="12" t="s">
        <v>82</v>
      </c>
      <c r="E24" s="30">
        <v>15</v>
      </c>
      <c r="F24" s="36"/>
      <c r="G24" s="31" t="s">
        <v>83</v>
      </c>
      <c r="H24" s="12">
        <v>1</v>
      </c>
      <c r="I24" s="12">
        <f t="shared" si="0"/>
        <v>165</v>
      </c>
    </row>
    <row r="25" spans="2:9">
      <c r="B25" s="4">
        <v>23</v>
      </c>
      <c r="C25" s="12" t="s">
        <v>103</v>
      </c>
      <c r="D25" s="12" t="s">
        <v>82</v>
      </c>
      <c r="E25" s="30">
        <v>18</v>
      </c>
      <c r="F25" s="36"/>
      <c r="G25" s="31" t="s">
        <v>85</v>
      </c>
      <c r="H25" s="12">
        <v>1</v>
      </c>
      <c r="I25" s="12">
        <f t="shared" si="0"/>
        <v>198</v>
      </c>
    </row>
    <row r="26" spans="2:9">
      <c r="B26" s="4">
        <v>24</v>
      </c>
      <c r="C26" s="12" t="s">
        <v>101</v>
      </c>
      <c r="D26" s="12" t="s">
        <v>82</v>
      </c>
      <c r="E26" s="30">
        <v>15</v>
      </c>
      <c r="F26" s="36"/>
      <c r="G26" s="31" t="s">
        <v>87</v>
      </c>
      <c r="H26" s="12">
        <v>1</v>
      </c>
      <c r="I26" s="12">
        <f t="shared" si="0"/>
        <v>165</v>
      </c>
    </row>
    <row r="27" spans="2:9">
      <c r="B27" s="4">
        <v>25</v>
      </c>
      <c r="C27" s="12" t="s">
        <v>102</v>
      </c>
      <c r="D27" s="12" t="s">
        <v>82</v>
      </c>
      <c r="E27" s="30">
        <v>15</v>
      </c>
      <c r="F27" s="36"/>
      <c r="G27" s="31" t="s">
        <v>89</v>
      </c>
      <c r="H27" s="12">
        <v>1</v>
      </c>
      <c r="I27" s="12">
        <f t="shared" si="0"/>
        <v>165</v>
      </c>
    </row>
    <row r="28" spans="2:9">
      <c r="B28" s="4">
        <v>26</v>
      </c>
      <c r="C28" s="12" t="s">
        <v>104</v>
      </c>
      <c r="D28" s="12" t="s">
        <v>82</v>
      </c>
      <c r="E28" s="30">
        <v>18</v>
      </c>
      <c r="F28" s="36"/>
      <c r="G28" s="31" t="s">
        <v>91</v>
      </c>
      <c r="H28" s="12">
        <v>1</v>
      </c>
      <c r="I28" s="12">
        <f t="shared" si="0"/>
        <v>198</v>
      </c>
    </row>
    <row r="29" spans="2:9">
      <c r="B29" s="4">
        <v>27</v>
      </c>
      <c r="C29" s="12" t="s">
        <v>105</v>
      </c>
      <c r="D29" s="12" t="s">
        <v>82</v>
      </c>
      <c r="E29" s="30">
        <v>15</v>
      </c>
      <c r="F29" s="36"/>
      <c r="G29" s="31" t="s">
        <v>93</v>
      </c>
      <c r="H29" s="12">
        <v>1</v>
      </c>
      <c r="I29" s="12">
        <f t="shared" si="0"/>
        <v>165</v>
      </c>
    </row>
    <row r="30" spans="2:9">
      <c r="B30" s="4">
        <v>28</v>
      </c>
      <c r="C30" s="12" t="s">
        <v>109</v>
      </c>
      <c r="D30" s="12" t="s">
        <v>82</v>
      </c>
      <c r="E30" s="30">
        <v>15</v>
      </c>
      <c r="F30" s="36"/>
      <c r="G30" s="31" t="s">
        <v>99</v>
      </c>
      <c r="H30" s="12">
        <v>1</v>
      </c>
      <c r="I30" s="12">
        <f t="shared" si="0"/>
        <v>165</v>
      </c>
    </row>
    <row r="31" spans="2:9">
      <c r="B31" s="4">
        <v>29</v>
      </c>
      <c r="C31" s="5" t="s">
        <v>110</v>
      </c>
      <c r="D31" s="5" t="s">
        <v>59</v>
      </c>
      <c r="E31" s="32">
        <v>20</v>
      </c>
      <c r="F31" s="37" t="s">
        <v>116</v>
      </c>
      <c r="G31" s="33" t="s">
        <v>10</v>
      </c>
      <c r="H31" s="5">
        <v>1</v>
      </c>
      <c r="I31" s="5">
        <f t="shared" si="0"/>
        <v>220</v>
      </c>
    </row>
    <row r="32" spans="2:9">
      <c r="B32" s="4">
        <v>30</v>
      </c>
      <c r="C32" s="5" t="s">
        <v>111</v>
      </c>
      <c r="D32" s="5" t="s">
        <v>59</v>
      </c>
      <c r="E32" s="32">
        <v>22</v>
      </c>
      <c r="F32" s="37" t="s">
        <v>114</v>
      </c>
      <c r="G32" s="33" t="s">
        <v>8</v>
      </c>
      <c r="H32" s="5">
        <v>1</v>
      </c>
      <c r="I32" s="5">
        <f t="shared" si="0"/>
        <v>242</v>
      </c>
    </row>
    <row r="33" spans="2:9">
      <c r="B33" s="4">
        <v>31</v>
      </c>
      <c r="C33" s="5" t="s">
        <v>112</v>
      </c>
      <c r="D33" s="5" t="s">
        <v>59</v>
      </c>
      <c r="E33" s="32">
        <v>23</v>
      </c>
      <c r="F33" s="37" t="s">
        <v>117</v>
      </c>
      <c r="G33" s="33" t="s">
        <v>9</v>
      </c>
      <c r="H33" s="5">
        <v>1</v>
      </c>
      <c r="I33" s="5">
        <f t="shared" si="0"/>
        <v>253</v>
      </c>
    </row>
    <row r="34" spans="2:9">
      <c r="B34" s="4">
        <v>32</v>
      </c>
      <c r="C34" s="5" t="s">
        <v>113</v>
      </c>
      <c r="D34" s="5" t="s">
        <v>59</v>
      </c>
      <c r="E34" s="32">
        <v>25</v>
      </c>
      <c r="F34" s="37" t="s">
        <v>115</v>
      </c>
      <c r="G34" s="33" t="s">
        <v>13</v>
      </c>
      <c r="H34" s="5">
        <v>1</v>
      </c>
      <c r="I34" s="5">
        <f t="shared" si="0"/>
        <v>275</v>
      </c>
    </row>
    <row r="35" spans="2:9">
      <c r="B35" s="4">
        <v>101</v>
      </c>
      <c r="C35" s="4" t="s">
        <v>74</v>
      </c>
      <c r="D35" s="4" t="s">
        <v>60</v>
      </c>
      <c r="E35" s="26">
        <v>7</v>
      </c>
      <c r="F35" s="34"/>
      <c r="G35" s="10" t="s">
        <v>76</v>
      </c>
      <c r="H35" s="4">
        <v>1</v>
      </c>
      <c r="I35" s="4">
        <f t="shared" si="0"/>
        <v>77</v>
      </c>
    </row>
    <row r="36" spans="2:9">
      <c r="B36" s="4">
        <v>102</v>
      </c>
      <c r="C36" s="4" t="s">
        <v>75</v>
      </c>
      <c r="D36" s="4" t="s">
        <v>60</v>
      </c>
      <c r="E36" s="26">
        <v>6</v>
      </c>
      <c r="F36" s="34"/>
      <c r="G36" s="10" t="s">
        <v>77</v>
      </c>
      <c r="H36" s="4">
        <v>1</v>
      </c>
      <c r="I36" s="4">
        <f t="shared" si="0"/>
        <v>66</v>
      </c>
    </row>
    <row r="37" spans="2:9">
      <c r="B37" s="4">
        <v>103</v>
      </c>
      <c r="C37" s="4"/>
      <c r="D37" s="4"/>
      <c r="E37" s="26"/>
      <c r="F37" s="34"/>
      <c r="G37" s="10"/>
      <c r="H37" s="4">
        <v>1</v>
      </c>
      <c r="I37" s="4">
        <f t="shared" si="0"/>
        <v>0</v>
      </c>
    </row>
  </sheetData>
  <phoneticPr fontId="1" type="noConversion"/>
  <dataValidations count="1">
    <dataValidation type="whole" allowBlank="1" showInputMessage="1" showErrorMessage="1" sqref="H3:H37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32"/>
  <sheetViews>
    <sheetView workbookViewId="0">
      <selection activeCell="A30" sqref="A30"/>
    </sheetView>
  </sheetViews>
  <sheetFormatPr defaultRowHeight="13.5"/>
  <cols>
    <col min="3" max="3" width="10" bestFit="1" customWidth="1"/>
  </cols>
  <sheetData>
    <row r="2" spans="2:14">
      <c r="B2" s="2" t="s">
        <v>22</v>
      </c>
      <c r="C2" s="2" t="s">
        <v>16</v>
      </c>
      <c r="D2" s="2" t="s">
        <v>61</v>
      </c>
      <c r="E2" s="2" t="s">
        <v>17</v>
      </c>
      <c r="F2" s="44" t="s">
        <v>137</v>
      </c>
      <c r="G2" s="48" t="s">
        <v>164</v>
      </c>
      <c r="H2" s="44" t="s">
        <v>159</v>
      </c>
      <c r="I2" s="48" t="s">
        <v>165</v>
      </c>
      <c r="J2" s="2" t="s">
        <v>4</v>
      </c>
      <c r="K2" s="44" t="s">
        <v>58</v>
      </c>
      <c r="L2" s="44" t="s">
        <v>156</v>
      </c>
      <c r="M2" s="44" t="s">
        <v>160</v>
      </c>
      <c r="N2" s="44" t="s">
        <v>158</v>
      </c>
    </row>
    <row r="3" spans="2:14">
      <c r="B3" s="16" t="s">
        <v>20</v>
      </c>
      <c r="C3" s="21">
        <v>1</v>
      </c>
      <c r="D3" s="22">
        <v>1</v>
      </c>
      <c r="E3" s="14" t="str">
        <f>VLOOKUP(C3,仙侣!B:F,4,0)</f>
        <v>孙悟空</v>
      </c>
      <c r="F3" s="14" t="str">
        <f>VLOOKUP(C3,仙侣!B:G,5,0)</f>
        <v>战神</v>
      </c>
      <c r="G3" s="16">
        <f>VLOOKUP(C3,仙侣!B:H,7,0)</f>
        <v>11</v>
      </c>
      <c r="H3" s="16">
        <f>VLOOKUP(C3,仙侣!B:I,8,0)</f>
        <v>12</v>
      </c>
      <c r="I3" s="16">
        <f>VLOOKUP(C3,仙侣!B:J,9,0)</f>
        <v>7</v>
      </c>
      <c r="J3" s="14">
        <f>(10+G3*5)*(10+D3)</f>
        <v>715</v>
      </c>
      <c r="K3" s="16">
        <f>INT(H3*(10+D3)*1)</f>
        <v>132</v>
      </c>
      <c r="L3" s="14">
        <f>INT(H3*(10+D3)*0.7)</f>
        <v>92</v>
      </c>
      <c r="M3" s="16">
        <f>INT(I3*(10+D3)*1)</f>
        <v>77</v>
      </c>
      <c r="N3" s="16">
        <f>INT(I3*(10+D3)*0.7)</f>
        <v>53</v>
      </c>
    </row>
    <row r="4" spans="2:14">
      <c r="B4" s="16" t="s">
        <v>21</v>
      </c>
      <c r="C4" s="21">
        <v>2</v>
      </c>
      <c r="D4" s="21">
        <v>1</v>
      </c>
      <c r="E4" s="14" t="str">
        <f>VLOOKUP(C4,仙侣!B:F,4,0)</f>
        <v>杨戬</v>
      </c>
      <c r="F4" s="14" t="str">
        <f>VLOOKUP(C4,仙侣!B:G,5,0)</f>
        <v>战神</v>
      </c>
      <c r="G4" s="16">
        <f>VLOOKUP(C4,仙侣!B:H,7,0)</f>
        <v>10</v>
      </c>
      <c r="H4" s="16">
        <f>VLOOKUP(C4,仙侣!B:I,8,0)</f>
        <v>12</v>
      </c>
      <c r="I4" s="16">
        <f>VLOOKUP(C4,仙侣!B:J,9,0)</f>
        <v>8</v>
      </c>
      <c r="J4" s="14">
        <f>(10+G4*5)*(10+D4)</f>
        <v>660</v>
      </c>
      <c r="K4" s="16">
        <f>INT(H4*(10+D4)*1)</f>
        <v>132</v>
      </c>
      <c r="L4" s="14">
        <f>INT(H4*(10+D4)*0.7)</f>
        <v>92</v>
      </c>
      <c r="M4" s="16">
        <f>INT(I4*(10+D4)*1)</f>
        <v>88</v>
      </c>
      <c r="N4" s="16">
        <f>INT(I4*(10+D4)*0.7)</f>
        <v>61</v>
      </c>
    </row>
    <row r="6" spans="2:14">
      <c r="B6" s="2" t="s">
        <v>22</v>
      </c>
      <c r="C6" s="2" t="s">
        <v>118</v>
      </c>
      <c r="D6" s="2" t="s">
        <v>119</v>
      </c>
      <c r="E6" s="2" t="s">
        <v>120</v>
      </c>
      <c r="F6" s="2" t="s">
        <v>121</v>
      </c>
      <c r="G6" s="2" t="s">
        <v>122</v>
      </c>
      <c r="H6" s="2" t="s">
        <v>123</v>
      </c>
      <c r="I6" s="2" t="s">
        <v>124</v>
      </c>
      <c r="J6" s="2" t="s">
        <v>125</v>
      </c>
      <c r="K6" s="2" t="s">
        <v>20</v>
      </c>
      <c r="L6" s="2" t="s">
        <v>21</v>
      </c>
    </row>
    <row r="7" spans="2:14">
      <c r="B7" s="16" t="s">
        <v>20</v>
      </c>
      <c r="C7" s="21">
        <v>1</v>
      </c>
      <c r="D7" s="22">
        <v>1</v>
      </c>
      <c r="E7" s="14" t="str">
        <f>VLOOKUP(C7,装备!B:E,2,0)</f>
        <v>木枪</v>
      </c>
      <c r="F7" s="22">
        <v>101</v>
      </c>
      <c r="G7" s="38">
        <v>1</v>
      </c>
      <c r="H7" s="14" t="str">
        <f>VLOOKUP(F7,装备!B:E,2,0)</f>
        <v>皮铠</v>
      </c>
      <c r="I7" s="16">
        <f>(10+D7)*K7</f>
        <v>88</v>
      </c>
      <c r="J7" s="14">
        <f>(10+D7)*L7</f>
        <v>77</v>
      </c>
      <c r="K7" s="39">
        <f>VLOOKUP(C7,装备!B:E,4,0)</f>
        <v>8</v>
      </c>
      <c r="L7" s="39">
        <f>VLOOKUP(F7,装备!B:E,4,0)</f>
        <v>7</v>
      </c>
    </row>
    <row r="8" spans="2:14">
      <c r="B8" s="16" t="s">
        <v>21</v>
      </c>
      <c r="C8" s="21">
        <v>1</v>
      </c>
      <c r="D8" s="21">
        <v>1</v>
      </c>
      <c r="E8" s="14" t="str">
        <f>VLOOKUP(C8,装备!B:E,2,0)</f>
        <v>木枪</v>
      </c>
      <c r="F8" s="21">
        <v>101</v>
      </c>
      <c r="G8" s="38">
        <v>1</v>
      </c>
      <c r="H8" s="14" t="str">
        <f>VLOOKUP(F8,装备!B:E,2,0)</f>
        <v>皮铠</v>
      </c>
      <c r="I8" s="16">
        <f>(10+D8)*K8</f>
        <v>88</v>
      </c>
      <c r="J8" s="14">
        <f>(10+D8)*L8</f>
        <v>77</v>
      </c>
      <c r="K8" s="39">
        <f>VLOOKUP(C8,装备!B:E,4,0)</f>
        <v>8</v>
      </c>
      <c r="L8" s="39">
        <f>VLOOKUP(F8,装备!B:E,4,0)</f>
        <v>7</v>
      </c>
    </row>
    <row r="10" spans="2:14">
      <c r="B10" s="2"/>
      <c r="C10" s="2"/>
      <c r="D10" s="55" t="s">
        <v>58</v>
      </c>
      <c r="E10" s="55"/>
      <c r="F10" s="55" t="s">
        <v>160</v>
      </c>
      <c r="G10" s="56"/>
    </row>
    <row r="11" spans="2:14">
      <c r="B11" s="2"/>
      <c r="C11" s="2"/>
      <c r="D11" s="2" t="s">
        <v>29</v>
      </c>
      <c r="E11" s="2" t="s">
        <v>30</v>
      </c>
      <c r="F11" s="2" t="s">
        <v>29</v>
      </c>
      <c r="G11" s="2" t="s">
        <v>30</v>
      </c>
    </row>
    <row r="12" spans="2:14">
      <c r="B12" s="54" t="s">
        <v>23</v>
      </c>
      <c r="C12" s="16" t="s">
        <v>25</v>
      </c>
      <c r="D12" s="19">
        <f>-MAX(K3-L4+I7-J8,0)-20*(D3+10)</f>
        <v>-271</v>
      </c>
      <c r="E12" s="19">
        <f>D12*2</f>
        <v>-542</v>
      </c>
      <c r="F12" s="19">
        <f>-MAX(M3-N4+I7,0)-20*(D3+10)</f>
        <v>-324</v>
      </c>
      <c r="G12" s="19">
        <f>F12*2</f>
        <v>-648</v>
      </c>
      <c r="H12">
        <v>5</v>
      </c>
    </row>
    <row r="13" spans="2:14">
      <c r="B13" s="54"/>
      <c r="C13" s="16" t="s">
        <v>26</v>
      </c>
      <c r="D13" s="20">
        <f>J4+D12</f>
        <v>389</v>
      </c>
      <c r="E13" s="20">
        <f>J4+E12</f>
        <v>118</v>
      </c>
      <c r="F13" s="20">
        <f>J4+F12</f>
        <v>336</v>
      </c>
      <c r="G13" s="20">
        <f>J4+G12</f>
        <v>12</v>
      </c>
      <c r="K13">
        <v>0</v>
      </c>
    </row>
    <row r="14" spans="2:14">
      <c r="B14" s="54" t="s">
        <v>24</v>
      </c>
      <c r="C14" s="16" t="s">
        <v>27</v>
      </c>
      <c r="D14" s="19">
        <f>-MAX(K4-L3+I8-J7,0)-20*(D4+10)</f>
        <v>-271</v>
      </c>
      <c r="E14" s="19">
        <f>D14*2</f>
        <v>-542</v>
      </c>
      <c r="F14" s="19">
        <f>-MAX(M4-N3+I8,0)-20*(D4+10)</f>
        <v>-343</v>
      </c>
      <c r="G14" s="19">
        <f>F14*2</f>
        <v>-686</v>
      </c>
    </row>
    <row r="15" spans="2:14">
      <c r="B15" s="54"/>
      <c r="C15" s="16" t="s">
        <v>28</v>
      </c>
      <c r="D15" s="20">
        <f>J3+D14</f>
        <v>444</v>
      </c>
      <c r="E15" s="20">
        <f>J3+E14</f>
        <v>173</v>
      </c>
      <c r="F15" s="20">
        <f>J3+F14</f>
        <v>372</v>
      </c>
      <c r="G15" s="20">
        <f>J3+G14</f>
        <v>29</v>
      </c>
    </row>
    <row r="17" spans="2:12">
      <c r="B17" s="2" t="s">
        <v>37</v>
      </c>
      <c r="C17" s="56" t="s">
        <v>33</v>
      </c>
      <c r="D17" s="57"/>
      <c r="E17" s="57"/>
      <c r="F17" s="57"/>
      <c r="G17" s="57"/>
      <c r="H17" s="57"/>
      <c r="I17" s="58"/>
      <c r="J17" s="2" t="s">
        <v>36</v>
      </c>
    </row>
    <row r="18" spans="2:12">
      <c r="B18" s="16" t="s">
        <v>42</v>
      </c>
      <c r="C18" s="51" t="s">
        <v>47</v>
      </c>
      <c r="D18" s="52"/>
      <c r="E18" s="52"/>
      <c r="F18" s="52"/>
      <c r="G18" s="52"/>
      <c r="H18" s="52"/>
      <c r="I18" s="53"/>
      <c r="J18" s="16">
        <v>1</v>
      </c>
    </row>
    <row r="19" spans="2:12" ht="13.5" customHeight="1">
      <c r="B19" s="16" t="s">
        <v>45</v>
      </c>
      <c r="C19" s="51" t="s">
        <v>48</v>
      </c>
      <c r="D19" s="52"/>
      <c r="E19" s="52"/>
      <c r="F19" s="52"/>
      <c r="G19" s="52"/>
      <c r="H19" s="52"/>
      <c r="I19" s="53"/>
      <c r="J19" s="16">
        <v>1</v>
      </c>
    </row>
    <row r="20" spans="2:12" ht="13.5" customHeight="1">
      <c r="B20" s="16" t="s">
        <v>46</v>
      </c>
      <c r="C20" s="51" t="s">
        <v>49</v>
      </c>
      <c r="D20" s="52"/>
      <c r="E20" s="52"/>
      <c r="F20" s="52"/>
      <c r="G20" s="52"/>
      <c r="H20" s="52"/>
      <c r="I20" s="53"/>
      <c r="J20" s="16">
        <v>1</v>
      </c>
    </row>
    <row r="21" spans="2:12" ht="13.5" customHeight="1">
      <c r="B21" s="16" t="s">
        <v>38</v>
      </c>
      <c r="C21" s="51" t="s">
        <v>43</v>
      </c>
      <c r="D21" s="52"/>
      <c r="E21" s="52"/>
      <c r="F21" s="52"/>
      <c r="G21" s="52"/>
      <c r="H21" s="52"/>
      <c r="I21" s="53"/>
      <c r="J21" s="16">
        <v>1</v>
      </c>
    </row>
    <row r="22" spans="2:12">
      <c r="B22" s="16" t="s">
        <v>39</v>
      </c>
      <c r="C22" s="51" t="s">
        <v>50</v>
      </c>
      <c r="D22" s="52"/>
      <c r="E22" s="52"/>
      <c r="F22" s="52"/>
      <c r="G22" s="52"/>
      <c r="H22" s="52"/>
      <c r="I22" s="53"/>
      <c r="J22" s="16">
        <v>1</v>
      </c>
    </row>
    <row r="23" spans="2:12">
      <c r="B23" s="16" t="s">
        <v>40</v>
      </c>
      <c r="C23" s="51" t="s">
        <v>51</v>
      </c>
      <c r="D23" s="52"/>
      <c r="E23" s="52"/>
      <c r="F23" s="52"/>
      <c r="G23" s="52"/>
      <c r="H23" s="52"/>
      <c r="I23" s="53"/>
      <c r="J23" s="16">
        <v>1</v>
      </c>
    </row>
    <row r="24" spans="2:12">
      <c r="B24" s="16" t="s">
        <v>41</v>
      </c>
      <c r="C24" s="51" t="s">
        <v>52</v>
      </c>
      <c r="D24" s="52"/>
      <c r="E24" s="52"/>
      <c r="F24" s="52"/>
      <c r="G24" s="52"/>
      <c r="H24" s="52"/>
      <c r="I24" s="53"/>
      <c r="J24" s="16">
        <v>1</v>
      </c>
    </row>
    <row r="26" spans="2:12">
      <c r="B26" s="56" t="s">
        <v>32</v>
      </c>
      <c r="C26" s="58"/>
      <c r="D26" s="56" t="s">
        <v>33</v>
      </c>
      <c r="E26" s="57"/>
      <c r="F26" s="57"/>
      <c r="G26" s="57"/>
      <c r="H26" s="57"/>
      <c r="I26" s="57"/>
      <c r="J26" s="57"/>
      <c r="K26" s="58"/>
      <c r="L26" s="2" t="s">
        <v>36</v>
      </c>
    </row>
    <row r="27" spans="2:12" ht="13.5" customHeight="1">
      <c r="B27" s="59" t="s">
        <v>3</v>
      </c>
      <c r="C27" s="16" t="s">
        <v>34</v>
      </c>
      <c r="D27" s="51" t="s">
        <v>53</v>
      </c>
      <c r="E27" s="52"/>
      <c r="F27" s="52"/>
      <c r="G27" s="52"/>
      <c r="H27" s="52"/>
      <c r="I27" s="52"/>
      <c r="J27" s="52"/>
      <c r="K27" s="53"/>
      <c r="L27" s="16">
        <v>1</v>
      </c>
    </row>
    <row r="28" spans="2:12" ht="13.5" customHeight="1">
      <c r="B28" s="60"/>
      <c r="C28" s="16" t="s">
        <v>35</v>
      </c>
      <c r="D28" s="51" t="s">
        <v>54</v>
      </c>
      <c r="E28" s="52"/>
      <c r="F28" s="52"/>
      <c r="G28" s="52"/>
      <c r="H28" s="52"/>
      <c r="I28" s="52"/>
      <c r="J28" s="52"/>
      <c r="K28" s="53"/>
      <c r="L28" s="16">
        <v>1</v>
      </c>
    </row>
    <row r="29" spans="2:12" ht="13.5" customHeight="1">
      <c r="B29" s="59" t="s">
        <v>45</v>
      </c>
      <c r="C29" s="16" t="s">
        <v>34</v>
      </c>
      <c r="D29" s="51" t="s">
        <v>55</v>
      </c>
      <c r="E29" s="52"/>
      <c r="F29" s="52"/>
      <c r="G29" s="52"/>
      <c r="H29" s="52"/>
      <c r="I29" s="52"/>
      <c r="J29" s="52"/>
      <c r="K29" s="53"/>
      <c r="L29" s="16">
        <v>1</v>
      </c>
    </row>
    <row r="30" spans="2:12">
      <c r="B30" s="60"/>
      <c r="C30" s="16" t="s">
        <v>35</v>
      </c>
      <c r="D30" s="51" t="s">
        <v>56</v>
      </c>
      <c r="E30" s="52"/>
      <c r="F30" s="52"/>
      <c r="G30" s="52"/>
      <c r="H30" s="52"/>
      <c r="I30" s="52"/>
      <c r="J30" s="52"/>
      <c r="K30" s="53"/>
      <c r="L30" s="16">
        <v>1</v>
      </c>
    </row>
    <row r="32" spans="2:12">
      <c r="B32" s="50" t="s">
        <v>44</v>
      </c>
      <c r="C32" s="50"/>
      <c r="D32" s="50"/>
      <c r="E32" s="50"/>
      <c r="F32" s="50"/>
      <c r="G32" s="50"/>
      <c r="H32" s="50"/>
      <c r="I32" s="50"/>
      <c r="J32" s="50"/>
    </row>
  </sheetData>
  <sheetProtection selectLockedCells="1"/>
  <mergeCells count="21">
    <mergeCell ref="B32:J32"/>
    <mergeCell ref="C17:I17"/>
    <mergeCell ref="C19:I19"/>
    <mergeCell ref="C20:I20"/>
    <mergeCell ref="C21:I21"/>
    <mergeCell ref="C22:I22"/>
    <mergeCell ref="C23:I23"/>
    <mergeCell ref="C24:I24"/>
    <mergeCell ref="C18:I18"/>
    <mergeCell ref="B27:B28"/>
    <mergeCell ref="B29:B30"/>
    <mergeCell ref="B26:C26"/>
    <mergeCell ref="D26:K26"/>
    <mergeCell ref="D27:K27"/>
    <mergeCell ref="D28:K28"/>
    <mergeCell ref="D29:K29"/>
    <mergeCell ref="D30:K30"/>
    <mergeCell ref="B12:B13"/>
    <mergeCell ref="B14:B15"/>
    <mergeCell ref="D10:E10"/>
    <mergeCell ref="F10:G10"/>
  </mergeCells>
  <phoneticPr fontId="1" type="noConversion"/>
  <dataValidations count="3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 F7:F8 C7:C8">
      <formula1>1</formula1>
      <formula2>200</formula2>
    </dataValidation>
    <dataValidation type="whole" allowBlank="1" showInputMessage="1" showErrorMessage="1" sqref="G8 D7:D8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仙侣</vt:lpstr>
      <vt:lpstr>绝技</vt:lpstr>
      <vt:lpstr>职业</vt:lpstr>
      <vt:lpstr>装备</vt:lpstr>
      <vt:lpstr>伤害模拟器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2013-03-10T14:46:05Z</dcterms:modified>
</cp:coreProperties>
</file>