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UCD 24 - 25\Academics\Derivative Securities - Autumn Trimester\Derivative Securities Assignment - Boeing Inc\"/>
    </mc:Choice>
  </mc:AlternateContent>
  <xr:revisionPtr revIDLastSave="0" documentId="13_ncr:1_{FE35DC65-2B06-49B0-A3AD-A891B3D9D9B0}" xr6:coauthVersionLast="47" xr6:coauthVersionMax="47" xr10:uidLastSave="{00000000-0000-0000-0000-000000000000}"/>
  <bookViews>
    <workbookView xWindow="-108" yWindow="-108" windowWidth="23256" windowHeight="12456" firstSheet="4" activeTab="9" xr2:uid="{00000000-000D-0000-FFFF-FFFF00000000}"/>
  </bookViews>
  <sheets>
    <sheet name="5th nov" sheetId="1" r:id="rId1"/>
    <sheet name="6th nov" sheetId="2" r:id="rId2"/>
    <sheet name="7th nov" sheetId="3" r:id="rId3"/>
    <sheet name="8th nov" sheetId="4" r:id="rId4"/>
    <sheet name="11 th nov" sheetId="5" r:id="rId5"/>
    <sheet name="12th nov" sheetId="6" r:id="rId6"/>
    <sheet name="13th nov" sheetId="7" r:id="rId7"/>
    <sheet name="14th nov" sheetId="8" r:id="rId8"/>
    <sheet name="15th nov" sheetId="9" r:id="rId9"/>
    <sheet name="Delta Hedging" sheetId="11" r:id="rId10"/>
    <sheet name="implied vol 5th nov" sheetId="12" r:id="rId11"/>
    <sheet name="Sheet1" sheetId="13" r:id="rId12"/>
  </sheets>
  <calcPr calcId="191029"/>
</workbook>
</file>

<file path=xl/calcChain.xml><?xml version="1.0" encoding="utf-8"?>
<calcChain xmlns="http://schemas.openxmlformats.org/spreadsheetml/2006/main">
  <c r="N5" i="12" l="1"/>
  <c r="N6" i="12"/>
  <c r="N7" i="12"/>
  <c r="N8" i="12"/>
  <c r="N9" i="12"/>
  <c r="N10" i="12"/>
  <c r="N11" i="12"/>
  <c r="N12" i="12"/>
  <c r="N13" i="12"/>
  <c r="N14" i="12"/>
  <c r="N15" i="12"/>
  <c r="N4" i="12"/>
  <c r="N23" i="12"/>
  <c r="N24" i="12"/>
  <c r="N25" i="12"/>
  <c r="N26" i="12"/>
  <c r="N27" i="12"/>
  <c r="N28" i="12"/>
  <c r="N29" i="12"/>
  <c r="N30" i="12"/>
  <c r="N31" i="12"/>
  <c r="N32" i="12"/>
  <c r="N33" i="12"/>
  <c r="N22" i="12"/>
  <c r="P60" i="13"/>
  <c r="G60" i="13"/>
  <c r="P59" i="13"/>
  <c r="G59" i="13"/>
  <c r="P58" i="13"/>
  <c r="G58" i="13"/>
  <c r="P57" i="13"/>
  <c r="G57" i="13"/>
  <c r="P56" i="13"/>
  <c r="G56" i="13"/>
  <c r="P55" i="13"/>
  <c r="G55" i="13"/>
  <c r="P54" i="13"/>
  <c r="G54" i="13"/>
  <c r="P53" i="13"/>
  <c r="G53" i="13"/>
  <c r="P52" i="13"/>
  <c r="G52" i="13"/>
  <c r="P51" i="13"/>
  <c r="G51" i="13"/>
  <c r="P50" i="13"/>
  <c r="G50" i="13"/>
  <c r="P49" i="13"/>
  <c r="G49" i="13"/>
  <c r="P48" i="13"/>
  <c r="G48" i="13"/>
  <c r="P47" i="13"/>
  <c r="G47" i="13"/>
  <c r="P46" i="13"/>
  <c r="G46" i="13"/>
  <c r="P45" i="13"/>
  <c r="G45" i="13"/>
  <c r="P44" i="13"/>
  <c r="G44" i="13"/>
  <c r="P43" i="13"/>
  <c r="G43" i="13"/>
  <c r="P42" i="13"/>
  <c r="G42" i="13"/>
  <c r="P41" i="13"/>
  <c r="G41" i="13"/>
  <c r="P40" i="13"/>
  <c r="G40" i="13"/>
  <c r="P39" i="13"/>
  <c r="G39" i="13"/>
  <c r="P38" i="13"/>
  <c r="G38" i="13"/>
  <c r="P37" i="13"/>
  <c r="G37" i="13"/>
  <c r="P36" i="13"/>
  <c r="G36" i="13"/>
  <c r="P35" i="13"/>
  <c r="G35" i="13"/>
  <c r="P34" i="13"/>
  <c r="G34" i="13"/>
  <c r="P33" i="13"/>
  <c r="G33" i="13"/>
  <c r="P32" i="13"/>
  <c r="G32" i="13"/>
  <c r="P31" i="13"/>
  <c r="G31" i="13"/>
  <c r="P30" i="13"/>
  <c r="G30" i="13"/>
  <c r="P29" i="13"/>
  <c r="G29" i="13"/>
  <c r="P28" i="13"/>
  <c r="G28" i="13"/>
  <c r="P27" i="13"/>
  <c r="G27" i="13"/>
  <c r="P26" i="13"/>
  <c r="G26" i="13"/>
  <c r="P25" i="13"/>
  <c r="G25" i="13"/>
  <c r="P24" i="13"/>
  <c r="G24" i="13"/>
  <c r="P23" i="13"/>
  <c r="G23" i="13"/>
  <c r="P22" i="13"/>
  <c r="G22" i="13"/>
  <c r="P21" i="13"/>
  <c r="G21" i="13"/>
  <c r="P20" i="13"/>
  <c r="G20" i="13"/>
  <c r="P19" i="13"/>
  <c r="G19" i="13"/>
  <c r="P18" i="13"/>
  <c r="G18" i="13"/>
  <c r="P17" i="13"/>
  <c r="G17" i="13"/>
  <c r="P16" i="13"/>
  <c r="G16" i="13"/>
  <c r="P15" i="13"/>
  <c r="G15" i="13"/>
  <c r="P14" i="13"/>
  <c r="G14" i="13"/>
  <c r="P13" i="13"/>
  <c r="G13" i="13"/>
  <c r="P12" i="13"/>
  <c r="G12" i="13"/>
  <c r="P11" i="13"/>
  <c r="G11" i="13"/>
  <c r="P10" i="13"/>
  <c r="G10" i="13"/>
  <c r="P9" i="13"/>
  <c r="G9" i="13"/>
  <c r="P8" i="13"/>
  <c r="G8" i="13"/>
  <c r="P7" i="13"/>
  <c r="G7" i="13"/>
  <c r="G22" i="12" l="1"/>
  <c r="G23" i="12"/>
  <c r="G24" i="12"/>
  <c r="G25" i="12"/>
  <c r="G26" i="12"/>
  <c r="G27" i="12"/>
  <c r="G28" i="12"/>
  <c r="G29" i="12"/>
  <c r="G30" i="12"/>
  <c r="G31" i="12"/>
  <c r="G32" i="12"/>
  <c r="G33" i="12"/>
  <c r="J33" i="12" l="1"/>
  <c r="K33" i="12" s="1"/>
  <c r="M33" i="12" s="1"/>
  <c r="O33" i="12" s="1"/>
  <c r="J31" i="12"/>
  <c r="K31" i="12" s="1"/>
  <c r="M31" i="12" s="1"/>
  <c r="O31" i="12" s="1"/>
  <c r="J29" i="12"/>
  <c r="K29" i="12" s="1"/>
  <c r="M29" i="12" s="1"/>
  <c r="O29" i="12" s="1"/>
  <c r="J27" i="12"/>
  <c r="K27" i="12" s="1"/>
  <c r="M27" i="12" s="1"/>
  <c r="O27" i="12" s="1"/>
  <c r="J25" i="12"/>
  <c r="K25" i="12" s="1"/>
  <c r="M25" i="12" s="1"/>
  <c r="O25" i="12" s="1"/>
  <c r="J23" i="12"/>
  <c r="K23" i="12" s="1"/>
  <c r="M23" i="12" s="1"/>
  <c r="O23" i="12" s="1"/>
  <c r="J32" i="12"/>
  <c r="K32" i="12" s="1"/>
  <c r="M32" i="12" s="1"/>
  <c r="O32" i="12" s="1"/>
  <c r="J30" i="12"/>
  <c r="K30" i="12" s="1"/>
  <c r="M30" i="12" s="1"/>
  <c r="O30" i="12" s="1"/>
  <c r="J28" i="12"/>
  <c r="K28" i="12" s="1"/>
  <c r="M28" i="12" s="1"/>
  <c r="O28" i="12" s="1"/>
  <c r="J26" i="12"/>
  <c r="K26" i="12" s="1"/>
  <c r="M26" i="12" s="1"/>
  <c r="O26" i="12" s="1"/>
  <c r="J24" i="12"/>
  <c r="K24" i="12" s="1"/>
  <c r="M24" i="12" s="1"/>
  <c r="O24" i="12" s="1"/>
  <c r="J22" i="12"/>
  <c r="K22" i="12" s="1"/>
  <c r="M22" i="12" s="1"/>
  <c r="O22" i="12" s="1"/>
  <c r="I5" i="12"/>
  <c r="J5" i="12" s="1"/>
  <c r="K5" i="12" s="1"/>
  <c r="I6" i="12"/>
  <c r="J6" i="12" s="1"/>
  <c r="K6" i="12" s="1"/>
  <c r="I7" i="12"/>
  <c r="J7" i="12" s="1"/>
  <c r="K7" i="12" s="1"/>
  <c r="I8" i="12"/>
  <c r="J8" i="12" s="1"/>
  <c r="K8" i="12" s="1"/>
  <c r="I9" i="12"/>
  <c r="J9" i="12" s="1"/>
  <c r="K9" i="12" s="1"/>
  <c r="I10" i="12"/>
  <c r="J10" i="12" s="1"/>
  <c r="K10" i="12" s="1"/>
  <c r="I11" i="12"/>
  <c r="J11" i="12" s="1"/>
  <c r="K11" i="12" s="1"/>
  <c r="I12" i="12"/>
  <c r="I13" i="12"/>
  <c r="I14" i="12"/>
  <c r="J14" i="12" s="1"/>
  <c r="K14" i="12" s="1"/>
  <c r="I15" i="12"/>
  <c r="I4" i="12"/>
  <c r="J4" i="12" s="1"/>
  <c r="K4" i="12" s="1"/>
  <c r="G9" i="12"/>
  <c r="G10" i="12"/>
  <c r="G11" i="12"/>
  <c r="G12" i="12"/>
  <c r="G13" i="12"/>
  <c r="G14" i="12"/>
  <c r="G15" i="12"/>
  <c r="J13" i="12" l="1"/>
  <c r="K13" i="12" s="1"/>
  <c r="J12" i="12"/>
  <c r="K12" i="12" s="1"/>
  <c r="J15" i="12"/>
  <c r="K15" i="12" s="1"/>
  <c r="M14" i="12"/>
  <c r="O14" i="12" s="1"/>
  <c r="M11" i="12"/>
  <c r="O11" i="12" s="1"/>
  <c r="M10" i="12"/>
  <c r="O10" i="12" s="1"/>
  <c r="M9" i="12"/>
  <c r="O9" i="12" s="1"/>
  <c r="M12" i="12" l="1"/>
  <c r="O12" i="12" s="1"/>
  <c r="M15" i="12"/>
  <c r="O15" i="12" s="1"/>
  <c r="M13" i="12"/>
  <c r="O13" i="12" s="1"/>
  <c r="G4" i="12"/>
  <c r="G8" i="12"/>
  <c r="G7" i="12"/>
  <c r="M6" i="12"/>
  <c r="G6" i="12"/>
  <c r="G5" i="12"/>
  <c r="O6" i="12" l="1"/>
  <c r="M4" i="12"/>
  <c r="M7" i="12"/>
  <c r="O7" i="12" s="1"/>
  <c r="M5" i="12"/>
  <c r="O5" i="12" s="1"/>
  <c r="M8" i="12" l="1"/>
  <c r="O8" i="12" s="1"/>
  <c r="O4" i="12"/>
  <c r="N18" i="11" l="1"/>
  <c r="M17" i="11"/>
  <c r="N20" i="11"/>
  <c r="N19" i="11"/>
  <c r="N17" i="11"/>
  <c r="N6" i="11"/>
  <c r="N5" i="11"/>
  <c r="N4" i="11"/>
  <c r="N3" i="11"/>
  <c r="M3" i="11"/>
  <c r="E2" i="11"/>
  <c r="C3" i="11"/>
  <c r="C2" i="11"/>
  <c r="Y19" i="11" l="1"/>
  <c r="Y4" i="11"/>
  <c r="Y3" i="11"/>
  <c r="C34" i="11" l="1"/>
  <c r="C33" i="11"/>
  <c r="C32" i="11"/>
  <c r="C31" i="11"/>
  <c r="C30" i="11"/>
  <c r="C29" i="11"/>
  <c r="C28" i="11"/>
  <c r="C27" i="11"/>
  <c r="C26" i="11"/>
  <c r="P25" i="11"/>
  <c r="Q25" i="11" s="1"/>
  <c r="M25" i="11"/>
  <c r="C25" i="11"/>
  <c r="N24" i="11"/>
  <c r="M24" i="11"/>
  <c r="O24" i="11" s="1"/>
  <c r="P24" i="11" s="1"/>
  <c r="Q24" i="11" s="1"/>
  <c r="C24" i="11"/>
  <c r="N23" i="11"/>
  <c r="M23" i="11"/>
  <c r="O23" i="11" s="1"/>
  <c r="P23" i="11" s="1"/>
  <c r="Q23" i="11" s="1"/>
  <c r="C23" i="11"/>
  <c r="N22" i="11"/>
  <c r="M22" i="11"/>
  <c r="O22" i="11" s="1"/>
  <c r="P22" i="11" s="1"/>
  <c r="Q22" i="11" s="1"/>
  <c r="C22" i="11"/>
  <c r="N21" i="11"/>
  <c r="M21" i="11"/>
  <c r="C21" i="11"/>
  <c r="M20" i="11"/>
  <c r="C20" i="11"/>
  <c r="M19" i="11"/>
  <c r="O19" i="11" s="1"/>
  <c r="P19" i="11" s="1"/>
  <c r="Q19" i="11" s="1"/>
  <c r="C19" i="11"/>
  <c r="Y18" i="11"/>
  <c r="M18" i="11"/>
  <c r="O18" i="11" s="1"/>
  <c r="P18" i="11" s="1"/>
  <c r="Q18" i="11" s="1"/>
  <c r="C18" i="11"/>
  <c r="O17" i="11"/>
  <c r="P17" i="11" s="1"/>
  <c r="Q17" i="11" s="1"/>
  <c r="C17" i="11"/>
  <c r="C16" i="11"/>
  <c r="C15" i="11"/>
  <c r="C14" i="11"/>
  <c r="C13" i="11"/>
  <c r="C12" i="11"/>
  <c r="P11" i="11"/>
  <c r="Q11" i="11" s="1"/>
  <c r="G11" i="11"/>
  <c r="C11" i="11"/>
  <c r="N10" i="11"/>
  <c r="G10" i="11"/>
  <c r="C10" i="11"/>
  <c r="N9" i="11"/>
  <c r="G9" i="11"/>
  <c r="C9" i="11"/>
  <c r="N8" i="11"/>
  <c r="G8" i="11"/>
  <c r="C8" i="11"/>
  <c r="N7" i="11"/>
  <c r="G7" i="11"/>
  <c r="C7" i="11"/>
  <c r="G6" i="11"/>
  <c r="C6" i="11"/>
  <c r="G5" i="11"/>
  <c r="C5" i="11"/>
  <c r="G4" i="11"/>
  <c r="C4" i="11"/>
  <c r="G3" i="11"/>
  <c r="O21" i="11" l="1"/>
  <c r="P21" i="11" s="1"/>
  <c r="Q21" i="11" s="1"/>
  <c r="R22" i="11" s="1"/>
  <c r="S22" i="11" s="1"/>
  <c r="O20" i="11"/>
  <c r="P20" i="11" s="1"/>
  <c r="Q20" i="11" s="1"/>
  <c r="D3" i="11"/>
  <c r="E3" i="11" s="1"/>
  <c r="L10" i="11" s="1"/>
  <c r="M10" i="11" s="1"/>
  <c r="O10" i="11" s="1"/>
  <c r="P10" i="11" s="1"/>
  <c r="Q10" i="11" s="1"/>
  <c r="R11" i="11" s="1"/>
  <c r="S11" i="11" s="1"/>
  <c r="D7" i="11"/>
  <c r="E7" i="11" s="1"/>
  <c r="L6" i="11" s="1"/>
  <c r="M6" i="11" s="1"/>
  <c r="O6" i="11" s="1"/>
  <c r="P6" i="11" s="1"/>
  <c r="Q6" i="11" s="1"/>
  <c r="D6" i="11"/>
  <c r="E6" i="11" s="1"/>
  <c r="L7" i="11" s="1"/>
  <c r="M7" i="11" s="1"/>
  <c r="O7" i="11" s="1"/>
  <c r="P7" i="11" s="1"/>
  <c r="Q7" i="11" s="1"/>
  <c r="D4" i="11"/>
  <c r="E4" i="11" s="1"/>
  <c r="L9" i="11" s="1"/>
  <c r="M9" i="11" s="1"/>
  <c r="O9" i="11" s="1"/>
  <c r="P9" i="11" s="1"/>
  <c r="Q9" i="11" s="1"/>
  <c r="D2" i="11"/>
  <c r="L11" i="11" s="1"/>
  <c r="M11" i="11" s="1"/>
  <c r="D5" i="11"/>
  <c r="E5" i="11" s="1"/>
  <c r="L8" i="11" s="1"/>
  <c r="M8" i="11" s="1"/>
  <c r="O8" i="11" s="1"/>
  <c r="P8" i="11" s="1"/>
  <c r="Q8" i="11" s="1"/>
  <c r="R24" i="11"/>
  <c r="S24" i="11" s="1"/>
  <c r="R20" i="11"/>
  <c r="S20" i="11" s="1"/>
  <c r="D8" i="11"/>
  <c r="E8" i="11" s="1"/>
  <c r="L5" i="11" s="1"/>
  <c r="M5" i="11" s="1"/>
  <c r="O5" i="11" s="1"/>
  <c r="P5" i="11" s="1"/>
  <c r="Q5" i="11" s="1"/>
  <c r="D10" i="11"/>
  <c r="R25" i="11"/>
  <c r="S25" i="11" s="1"/>
  <c r="R18" i="11"/>
  <c r="S18" i="11" s="1"/>
  <c r="R19" i="11"/>
  <c r="S19" i="11" s="1"/>
  <c r="R23" i="11"/>
  <c r="S23" i="11" s="1"/>
  <c r="D9" i="11"/>
  <c r="E9" i="11" s="1"/>
  <c r="R21" i="11" l="1"/>
  <c r="S21" i="11" s="1"/>
  <c r="T23" i="11" s="1"/>
  <c r="L4" i="11"/>
  <c r="M4" i="11" s="1"/>
  <c r="O4" i="11" s="1"/>
  <c r="P4" i="11" s="1"/>
  <c r="Q4" i="11" s="1"/>
  <c r="R6" i="11"/>
  <c r="S6" i="11" s="1"/>
  <c r="R7" i="11"/>
  <c r="S7" i="11" s="1"/>
  <c r="R8" i="11"/>
  <c r="S8" i="11" s="1"/>
  <c r="E10" i="11"/>
  <c r="L3" i="11" s="1"/>
  <c r="T18" i="11"/>
  <c r="T22" i="11"/>
  <c r="T19" i="11"/>
  <c r="T24" i="11"/>
  <c r="T20" i="11"/>
  <c r="T25" i="11"/>
  <c r="Y20" i="11" s="1"/>
  <c r="R9" i="11"/>
  <c r="S9" i="11" s="1"/>
  <c r="R10" i="11"/>
  <c r="S10" i="11" s="1"/>
  <c r="T21" i="11" l="1"/>
  <c r="R5" i="11"/>
  <c r="S5" i="11" s="1"/>
  <c r="O3" i="11"/>
  <c r="P3" i="11" s="1"/>
  <c r="Q3" i="11" s="1"/>
  <c r="R4" i="11" s="1"/>
  <c r="S4" i="11" s="1"/>
  <c r="T9" i="11" l="1"/>
  <c r="T4" i="11"/>
  <c r="T7" i="11"/>
  <c r="T5" i="11"/>
  <c r="T10" i="11"/>
  <c r="T8" i="11"/>
  <c r="T6" i="11"/>
  <c r="T11" i="11"/>
  <c r="Y5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tc={4B17AF57-4EFF-4288-88B9-C8BC26914D0E}</author>
    <author>tc={C9694CDC-CCAD-45E0-A217-6B62DF109893}</author>
    <author>tc={53414AD8-0D5D-46AC-995C-69CDF0810ED9}</author>
  </authors>
  <commentList>
    <comment ref="Q3" authorId="0" shapeId="0" xr:uid="{4B17AF57-4EFF-4288-88B9-C8BC26914D0E}">
      <text>
        <r>
          <rPr>
            <sz val="1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ATM of 100 shares</t>
        </r>
      </text>
    </comment>
    <comment ref="K7" authorId="1" shapeId="0" xr:uid="{C9694CDC-CCAD-45E0-A217-6B62DF109893}">
      <text>
        <r>
          <rPr>
            <sz val="1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4.43% taken from 10 yr treasury rate</t>
        </r>
      </text>
    </comment>
    <comment ref="Q17" authorId="2" shapeId="0" xr:uid="{53414AD8-0D5D-46AC-995C-69CDF0810ED9}">
      <text>
        <r>
          <rPr>
            <sz val="1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ATM of 100 shares</t>
        </r>
      </text>
    </comment>
  </commentList>
</comments>
</file>

<file path=xl/sharedStrings.xml><?xml version="1.0" encoding="utf-8"?>
<sst xmlns="http://schemas.openxmlformats.org/spreadsheetml/2006/main" count="2002" uniqueCount="635">
  <si>
    <t>Calls</t>
  </si>
  <si>
    <t xml:space="preserve">Put </t>
  </si>
  <si>
    <t>Strike</t>
  </si>
  <si>
    <t>Ticker</t>
  </si>
  <si>
    <t>Bid</t>
  </si>
  <si>
    <t>Ask</t>
  </si>
  <si>
    <t>Last</t>
  </si>
  <si>
    <t>IVM</t>
  </si>
  <si>
    <t>Volm</t>
  </si>
  <si>
    <t>15-Nov-24 (10d); CSize 100</t>
  </si>
  <si>
    <t>BA 11/15/24 C147</t>
  </si>
  <si>
    <t>BA 11/15/24 P147</t>
  </si>
  <si>
    <t>BA 11/15/24 C148</t>
  </si>
  <si>
    <t>BA 11/15/24 P148</t>
  </si>
  <si>
    <t>BA 11/15/24 C149</t>
  </si>
  <si>
    <t>BA 11/15/24 P149</t>
  </si>
  <si>
    <t>BA 11/15/24 C150</t>
  </si>
  <si>
    <t>BA 11/15/24 P150</t>
  </si>
  <si>
    <t>BA 11/15/24 C152.5</t>
  </si>
  <si>
    <t>BA 11/15/24 P152.5</t>
  </si>
  <si>
    <t>20-Dec-24 (45d); CSize 100</t>
  </si>
  <si>
    <t>BA 12/20/24 C140</t>
  </si>
  <si>
    <t>BA 12/20/24 P140</t>
  </si>
  <si>
    <t>BA 12/20/24 C145</t>
  </si>
  <si>
    <t>BA 12/20/24 P145</t>
  </si>
  <si>
    <t>BA 12/20/24 C150</t>
  </si>
  <si>
    <t>BA 12/20/24 P150</t>
  </si>
  <si>
    <t>BA 12/20/24 C155</t>
  </si>
  <si>
    <t>BA 12/20/24 P155</t>
  </si>
  <si>
    <t>BA 12/20/24 C160</t>
  </si>
  <si>
    <t>BA 12/20/24 P160</t>
  </si>
  <si>
    <t>17-Jan-25 (73d); CSize 100</t>
  </si>
  <si>
    <t>BA 1/17/25 C140</t>
  </si>
  <si>
    <t>BA 1/17/25 P140</t>
  </si>
  <si>
    <t>BA 1/17/25 C145</t>
  </si>
  <si>
    <t>BA 1/17/25 P145</t>
  </si>
  <si>
    <t>BA 1/17/25 C150</t>
  </si>
  <si>
    <t>BA 1/17/25 P150</t>
  </si>
  <si>
    <t>BA 1/17/25 C155</t>
  </si>
  <si>
    <t>BA 1/17/25 P155</t>
  </si>
  <si>
    <t>BA 1/17/25 C160</t>
  </si>
  <si>
    <t>BA 1/17/25 P160</t>
  </si>
  <si>
    <t>21-Feb-25 (108d); CSize 100</t>
  </si>
  <si>
    <t>BA 2/21/25 C140</t>
  </si>
  <si>
    <t>BA 2/21/25 P140</t>
  </si>
  <si>
    <t>BA 2/21/25 C145</t>
  </si>
  <si>
    <t>BA 2/21/25 P145</t>
  </si>
  <si>
    <t>BA 2/21/25 C150</t>
  </si>
  <si>
    <t>BA 2/21/25 P150</t>
  </si>
  <si>
    <t>BA 2/21/25 C155</t>
  </si>
  <si>
    <t>BA 2/21/25 P155</t>
  </si>
  <si>
    <t>BA 2/21/25 C160</t>
  </si>
  <si>
    <t>BA 2/21/25 P160</t>
  </si>
  <si>
    <t>21-Mar-25 (136d); CSize 100</t>
  </si>
  <si>
    <t>BA 3/21/25 C140</t>
  </si>
  <si>
    <t>BA 3/21/25 P140</t>
  </si>
  <si>
    <t>BA 3/21/25 C145</t>
  </si>
  <si>
    <t>BA 3/21/25 P145</t>
  </si>
  <si>
    <t>BA 3/21/25 C150</t>
  </si>
  <si>
    <t>BA 3/21/25 P150</t>
  </si>
  <si>
    <t>BA 3/21/25 C155</t>
  </si>
  <si>
    <t>BA 3/21/25 P155</t>
  </si>
  <si>
    <t>BA 3/21/25 C160</t>
  </si>
  <si>
    <t>BA 3/21/25 P160</t>
  </si>
  <si>
    <t>17-Apr-25 (163d); CSize 100</t>
  </si>
  <si>
    <t>BA 4/17/25 C140</t>
  </si>
  <si>
    <t>BA 4/17/25 P140</t>
  </si>
  <si>
    <t>BA 4/17/25 C145</t>
  </si>
  <si>
    <t>BA 4/17/25 P145</t>
  </si>
  <si>
    <t>BA 4/17/25 C150</t>
  </si>
  <si>
    <t>BA 4/17/25 P150</t>
  </si>
  <si>
    <t>BA 4/17/25 C155</t>
  </si>
  <si>
    <t>BA 4/17/25 P155</t>
  </si>
  <si>
    <t>BA 4/17/25 C160</t>
  </si>
  <si>
    <t>BA 4/17/25 P160</t>
  </si>
  <si>
    <t>16-May-25 (192d); CSize 100</t>
  </si>
  <si>
    <t>BA 5/16/25 C140</t>
  </si>
  <si>
    <t>BA 5/16/25 P140</t>
  </si>
  <si>
    <t>BA 5/16/25 C145</t>
  </si>
  <si>
    <t>BA 5/16/25 P145</t>
  </si>
  <si>
    <t>BA 5/16/25 C150</t>
  </si>
  <si>
    <t>BA 5/16/25 P150</t>
  </si>
  <si>
    <t>BA 5/16/25 C155</t>
  </si>
  <si>
    <t>BA 5/16/25 P155</t>
  </si>
  <si>
    <t>BA 5/16/25 C160</t>
  </si>
  <si>
    <t>BA 5/16/25 P160</t>
  </si>
  <si>
    <t>20-Jun-25 (227d); CSize 100</t>
  </si>
  <si>
    <t>BA 6/20/25 C140</t>
  </si>
  <si>
    <t>BA 6/20/25 P140</t>
  </si>
  <si>
    <t>BA 6/20/25 C145</t>
  </si>
  <si>
    <t>BA 6/20/25 P145</t>
  </si>
  <si>
    <t>BA 6/20/25 C150</t>
  </si>
  <si>
    <t>BA 6/20/25 P150</t>
  </si>
  <si>
    <t>BA 6/20/25 C155</t>
  </si>
  <si>
    <t>BA 6/20/25 P155</t>
  </si>
  <si>
    <t>BA 6/20/25 C160</t>
  </si>
  <si>
    <t>BA 6/20/25 P160</t>
  </si>
  <si>
    <t>15-Aug-25 (283d); CSize 100</t>
  </si>
  <si>
    <t>BA 8/15/25 C140</t>
  </si>
  <si>
    <t>BA 8/15/25 P140</t>
  </si>
  <si>
    <t>BA 8/15/25 C145</t>
  </si>
  <si>
    <t>BA 8/15/25 P145</t>
  </si>
  <si>
    <t>BA 8/15/25 C150</t>
  </si>
  <si>
    <t>BA 8/15/25 P150</t>
  </si>
  <si>
    <t>BA 8/15/25 C155</t>
  </si>
  <si>
    <t>BA 8/15/25 P155</t>
  </si>
  <si>
    <t>BA 8/15/25 C160</t>
  </si>
  <si>
    <t>BA 8/15/25 P160</t>
  </si>
  <si>
    <t>19-Sep-25 (318d); CSize 100</t>
  </si>
  <si>
    <t>BA 9/19/25 C140</t>
  </si>
  <si>
    <t>BA 9/19/25 P140</t>
  </si>
  <si>
    <t>BA 9/19/25 C145</t>
  </si>
  <si>
    <t>BA 9/19/25 P145</t>
  </si>
  <si>
    <t>BA 9/19/25 C150</t>
  </si>
  <si>
    <t>BA 9/19/25 P150</t>
  </si>
  <si>
    <t>BA 9/19/25 C155</t>
  </si>
  <si>
    <t>BA 9/19/25 P155</t>
  </si>
  <si>
    <t>BA 9/19/25 C160</t>
  </si>
  <si>
    <t>BA 9/19/25 P160</t>
  </si>
  <si>
    <t>19-Dec-25 (409d); CSize 100</t>
  </si>
  <si>
    <t>BA 12/19/25 C140</t>
  </si>
  <si>
    <t>BA 12/19/25 P140</t>
  </si>
  <si>
    <t>BA 12/19/25 C145</t>
  </si>
  <si>
    <t>BA 12/19/25 P145</t>
  </si>
  <si>
    <t>BA 12/19/25 C150</t>
  </si>
  <si>
    <t>BA 12/19/25 P150</t>
  </si>
  <si>
    <t>BA 12/19/25 C155</t>
  </si>
  <si>
    <t>BA 12/19/25 P155</t>
  </si>
  <si>
    <t>BA 12/19/25 C160</t>
  </si>
  <si>
    <t>BA 12/19/25 P160</t>
  </si>
  <si>
    <t>16-Jan-26 (437d); CSize 100</t>
  </si>
  <si>
    <t>BA 1/16/26 C140</t>
  </si>
  <si>
    <t>BA 1/16/26 P140</t>
  </si>
  <si>
    <t>BA 1/16/26 C145</t>
  </si>
  <si>
    <t>BA 1/16/26 P145</t>
  </si>
  <si>
    <t>BA 1/16/26 C150</t>
  </si>
  <si>
    <t>BA 1/16/26 P150</t>
  </si>
  <si>
    <t>BA 1/16/26 C155</t>
  </si>
  <si>
    <t>BA 1/16/26 P155</t>
  </si>
  <si>
    <t>BA 1/16/26 C160</t>
  </si>
  <si>
    <t>BA 1/16/26 P160</t>
  </si>
  <si>
    <t>18-Jun-26 (590d); CSize 100</t>
  </si>
  <si>
    <t>BA 6/18/26 C140</t>
  </si>
  <si>
    <t>BA 6/18/26 P140</t>
  </si>
  <si>
    <t>BA 6/18/26 C145</t>
  </si>
  <si>
    <t>BA 6/18/26 P145</t>
  </si>
  <si>
    <t>BA 6/18/26 C150</t>
  </si>
  <si>
    <t>BA 6/18/26 P150</t>
  </si>
  <si>
    <t>BA 6/18/26 C155</t>
  </si>
  <si>
    <t>BA 6/18/26 P155</t>
  </si>
  <si>
    <t>BA 6/18/26 C160</t>
  </si>
  <si>
    <t>BA 6/18/26 P160</t>
  </si>
  <si>
    <t>18-Dec-26 (773d); CSize 100</t>
  </si>
  <si>
    <t>BA 12/18/26 C140</t>
  </si>
  <si>
    <t>BA 12/18/26 P140</t>
  </si>
  <si>
    <t>BA 12/18/26 C145</t>
  </si>
  <si>
    <t>BA 12/18/26 P145</t>
  </si>
  <si>
    <t>BA 12/18/26 C150</t>
  </si>
  <si>
    <t>BA 12/18/26 P150</t>
  </si>
  <si>
    <t>BA 12/18/26 C155</t>
  </si>
  <si>
    <t>BA 12/18/26 P155</t>
  </si>
  <si>
    <t>BA 12/18/26 C160</t>
  </si>
  <si>
    <t>BA 12/18/26 P160</t>
  </si>
  <si>
    <t>15-Jan-27 (801d); CSize 100</t>
  </si>
  <si>
    <t>BA 1/15/27 C140</t>
  </si>
  <si>
    <t>BA 1/15/27 P140</t>
  </si>
  <si>
    <t>BA 1/15/27 C145</t>
  </si>
  <si>
    <t>BA 1/15/27 P145</t>
  </si>
  <si>
    <t>BA 1/15/27 C150</t>
  </si>
  <si>
    <t>BA 1/15/27 P150</t>
  </si>
  <si>
    <t>BA 1/15/27 C155</t>
  </si>
  <si>
    <t>BA 1/15/27 P155</t>
  </si>
  <si>
    <t>BA 1/15/27 C160</t>
  </si>
  <si>
    <t>BA 1/15/27 P160</t>
  </si>
  <si>
    <t>Put</t>
  </si>
  <si>
    <t>15-Nov-24 (9d); CSize 100</t>
  </si>
  <si>
    <t>BA 11/15/24 C145</t>
  </si>
  <si>
    <t>BA 11/15/24 P145</t>
  </si>
  <si>
    <t>BA 11/15/24 C146</t>
  </si>
  <si>
    <t>BA 11/15/24 P146</t>
  </si>
  <si>
    <t>20-Dec-24 (44d); CSize 100</t>
  </si>
  <si>
    <t>BA 12/20/24 C135</t>
  </si>
  <si>
    <t>BA 12/20/24 P135</t>
  </si>
  <si>
    <t>17-Jan-25 (72d); CSize 100</t>
  </si>
  <si>
    <t>BA 1/17/25 C135</t>
  </si>
  <si>
    <t>BA 1/17/25 P135</t>
  </si>
  <si>
    <t>21-Feb-25 (107d); CSize 100</t>
  </si>
  <si>
    <t>BA 2/21/25 C135</t>
  </si>
  <si>
    <t>BA 2/21/25 P135</t>
  </si>
  <si>
    <t>21-Mar-25 (135d); CSize 100</t>
  </si>
  <si>
    <t>BA 3/21/25 C135</t>
  </si>
  <si>
    <t>BA 3/21/25 P135</t>
  </si>
  <si>
    <t>17-Apr-25 (162d); CSize 100</t>
  </si>
  <si>
    <t>BA 4/17/25 C135</t>
  </si>
  <si>
    <t>BA 4/17/25 P135</t>
  </si>
  <si>
    <t>16-May-25 (191d); CSize 100</t>
  </si>
  <si>
    <t>BA 5/16/25 C135</t>
  </si>
  <si>
    <t>BA 5/16/25 P135</t>
  </si>
  <si>
    <t>20-Jun-25 (226d); CSize 100</t>
  </si>
  <si>
    <t>BA 6/20/25 C135</t>
  </si>
  <si>
    <t>BA 6/20/25 P135</t>
  </si>
  <si>
    <t>15-Aug-25 (282d); CSize 100</t>
  </si>
  <si>
    <t>BA 8/15/25 C135</t>
  </si>
  <si>
    <t>BA 8/15/25 P135</t>
  </si>
  <si>
    <t>19-Sep-25 (317d); CSize 100</t>
  </si>
  <si>
    <t>BA 9/19/25 C135</t>
  </si>
  <si>
    <t>BA 9/19/25 P135</t>
  </si>
  <si>
    <t>19-Dec-25 (408d); CSize 100</t>
  </si>
  <si>
    <t>BA 12/19/25 C135</t>
  </si>
  <si>
    <t>BA 12/19/25 P135</t>
  </si>
  <si>
    <t>16-Jan-26 (436d); CSize 100</t>
  </si>
  <si>
    <t>BA 1/16/26 C135</t>
  </si>
  <si>
    <t>BA 1/16/26 P135</t>
  </si>
  <si>
    <t>18-Jun-26 (589d); CSize 100</t>
  </si>
  <si>
    <t>BA 6/18/26 C135</t>
  </si>
  <si>
    <t>BA 6/18/26 P135</t>
  </si>
  <si>
    <t>18-Dec-26 (772d); CSize 100</t>
  </si>
  <si>
    <t>BA 12/18/26 C135</t>
  </si>
  <si>
    <t>BA 12/18/26 P135</t>
  </si>
  <si>
    <t>15-Jan-27 (800d); CSize 100</t>
  </si>
  <si>
    <t>BA 1/15/27 C135</t>
  </si>
  <si>
    <t>BA 1/15/27 P135</t>
  </si>
  <si>
    <t>15-Nov-24 (8d); CSize 100</t>
  </si>
  <si>
    <t>20-Dec-24 (43d); CSize 100</t>
  </si>
  <si>
    <t>17-Jan-25 (71d); CSize 100</t>
  </si>
  <si>
    <t>21-Feb-25 (106d); CSize 100</t>
  </si>
  <si>
    <t>21-Mar-25 (134d); CSize 100</t>
  </si>
  <si>
    <t>17-Apr-25 (161d); CSize 100</t>
  </si>
  <si>
    <t>16-May-25 (190d); CSize 100</t>
  </si>
  <si>
    <t>20-Jun-25 (225d); CSize 100</t>
  </si>
  <si>
    <t>15-Aug-25 (281d); CSize 100</t>
  </si>
  <si>
    <t>19-Sep-25 (316d); CSize 100</t>
  </si>
  <si>
    <t>19-Dec-25 (407d); CSize 100</t>
  </si>
  <si>
    <t>16-Jan-26 (435d); CSize 100</t>
  </si>
  <si>
    <t>18-Jun-26 (588d); CSize 100</t>
  </si>
  <si>
    <t>18-Dec-26 (771d); CSize 100</t>
  </si>
  <si>
    <t>15-Jan-27 (799d); CSize 100</t>
  </si>
  <si>
    <t>15-Nov-24 (7d); CSize 100</t>
  </si>
  <si>
    <t>BA 11/15/24 C155</t>
  </si>
  <si>
    <t>BA 11/15/24 P155</t>
  </si>
  <si>
    <t>20-Dec-24 (42d); CSize 100</t>
  </si>
  <si>
    <t>17-Jan-25 (70d); CSize 100</t>
  </si>
  <si>
    <t>21-Feb-25 (105d); CSize 100</t>
  </si>
  <si>
    <t>21-Mar-25 (133d); CSize 100</t>
  </si>
  <si>
    <t>17-Apr-25 (160d); CSize 100</t>
  </si>
  <si>
    <t>16-May-25 (189d); CSize 100</t>
  </si>
  <si>
    <t>20-Jun-25 (224d); CSize 100</t>
  </si>
  <si>
    <t>15-Aug-25 (280d); CSize 100</t>
  </si>
  <si>
    <t>19-Sep-25 (315d); CSize 100</t>
  </si>
  <si>
    <t>19-Dec-25 (406d); CSize 100</t>
  </si>
  <si>
    <t>16-Jan-26 (434d); CSize 100</t>
  </si>
  <si>
    <t>18-Jun-26 (587d); CSize 100</t>
  </si>
  <si>
    <t>18-Dec-26 (770d); CSize 100</t>
  </si>
  <si>
    <t>15-Jan-27 (798d); CSize 100</t>
  </si>
  <si>
    <t>15-Nov-24 (4d); CSize 100</t>
  </si>
  <si>
    <t>20-Dec-24 (39d); CSize 100</t>
  </si>
  <si>
    <t>17-Jan-25 (67d); CSize 100</t>
  </si>
  <si>
    <t>21-Feb-25 (102d); CSize 100</t>
  </si>
  <si>
    <t>21-Mar-25 (130d); CSize 100</t>
  </si>
  <si>
    <t>17-Apr-25 (157d); CSize 100</t>
  </si>
  <si>
    <t>16-May-25 (186d); CSize 100</t>
  </si>
  <si>
    <t>20-Jun-25 (221d); CSize 100</t>
  </si>
  <si>
    <t>15-Aug-25 (277d); CSize 100</t>
  </si>
  <si>
    <t>19-Sep-25 (312d); CSize 100</t>
  </si>
  <si>
    <t>19-Dec-25 (403d); CSize 100</t>
  </si>
  <si>
    <t>16-Jan-26 (431d); CSize 100</t>
  </si>
  <si>
    <t>18-Jun-26 (584d); CSize 100</t>
  </si>
  <si>
    <t>18-Dec-26 (767d); CSize 100</t>
  </si>
  <si>
    <t>15-Jan-27 (795d); CSize 100</t>
  </si>
  <si>
    <t>15-Nov-24 (3d); CSize 100</t>
  </si>
  <si>
    <t>BA 11/15/24 C143</t>
  </si>
  <si>
    <t>BA 11/15/24 P143</t>
  </si>
  <si>
    <t>BA 11/15/24 C144</t>
  </si>
  <si>
    <t>BA 11/15/24 P144</t>
  </si>
  <si>
    <t>20-Dec-24 (38d); CSize 100</t>
  </si>
  <si>
    <t>17-Jan-25 (66d); CSize 100</t>
  </si>
  <si>
    <t>21-Feb-25 (101d); CSize 100</t>
  </si>
  <si>
    <t>21-Mar-25 (129d); CSize 100</t>
  </si>
  <si>
    <t>17-Apr-25 (156d); CSize 100</t>
  </si>
  <si>
    <t>16-May-25 (185d); CSize 100</t>
  </si>
  <si>
    <t>20-Jun-25 (220d); CSize 100</t>
  </si>
  <si>
    <t>15-Aug-25 (276d); CSize 100</t>
  </si>
  <si>
    <t>19-Sep-25 (311d); CSize 100</t>
  </si>
  <si>
    <t>19-Dec-25 (402d); CSize 100</t>
  </si>
  <si>
    <t>16-Jan-26 (430d); CSize 100</t>
  </si>
  <si>
    <t>18-Jun-26 (583d); CSize 100</t>
  </si>
  <si>
    <t>18-Dec-26 (766d); CSize 100</t>
  </si>
  <si>
    <t>15-Jan-27 (794d); CSize 100</t>
  </si>
  <si>
    <t>15-Nov-24 (2d); CSize 100</t>
  </si>
  <si>
    <t>BA 11/15/24 C138</t>
  </si>
  <si>
    <t>BA 11/15/24 P138</t>
  </si>
  <si>
    <t>BA 11/15/24 C139</t>
  </si>
  <si>
    <t>BA 11/15/24 P139</t>
  </si>
  <si>
    <t>BA 11/15/24 C140</t>
  </si>
  <si>
    <t>BA 11/15/24 P140</t>
  </si>
  <si>
    <t>BA 11/15/24 C141</t>
  </si>
  <si>
    <t>BA 11/15/24 P141</t>
  </si>
  <si>
    <t>BA 11/15/24 C142</t>
  </si>
  <si>
    <t>BA 11/15/24 P142</t>
  </si>
  <si>
    <t>20-Dec-24 (37d); CSize 100</t>
  </si>
  <si>
    <t>BA 12/20/24 C130</t>
  </si>
  <si>
    <t>BA 12/20/24 P130</t>
  </si>
  <si>
    <t>17-Jan-25 (65d); CSize 100</t>
  </si>
  <si>
    <t>BA 1/17/25 C130</t>
  </si>
  <si>
    <t>BA 1/17/25 P130</t>
  </si>
  <si>
    <t>21-Feb-25 (100d); CSize 100</t>
  </si>
  <si>
    <t>BA 2/21/25 C130</t>
  </si>
  <si>
    <t>BA 2/21/25 P130</t>
  </si>
  <si>
    <t>21-Mar-25 (128d); CSize 100</t>
  </si>
  <si>
    <t>BA 3/21/25 C130</t>
  </si>
  <si>
    <t>BA 3/21/25 P130</t>
  </si>
  <si>
    <t>17-Apr-25 (155d); CSize 100</t>
  </si>
  <si>
    <t>BA 4/17/25 C130</t>
  </si>
  <si>
    <t>BA 4/17/25 P130</t>
  </si>
  <si>
    <t>16-May-25 (184d); CSize 100</t>
  </si>
  <si>
    <t>BA 5/16/25 C130</t>
  </si>
  <si>
    <t>BA 5/16/25 P130</t>
  </si>
  <si>
    <t>20-Jun-25 (219d); CSize 100</t>
  </si>
  <si>
    <t>BA 6/20/25 C130</t>
  </si>
  <si>
    <t>BA 6/20/25 P130</t>
  </si>
  <si>
    <t>15-Aug-25 (275d); CSize 100</t>
  </si>
  <si>
    <t>BA 8/15/25 C130</t>
  </si>
  <si>
    <t>BA 8/15/25 P130</t>
  </si>
  <si>
    <t>19-Sep-25 (310d); CSize 100</t>
  </si>
  <si>
    <t>BA 9/19/25 C130</t>
  </si>
  <si>
    <t>BA 9/19/25 P130</t>
  </si>
  <si>
    <t>19-Dec-25 (401d); CSize 100</t>
  </si>
  <si>
    <t>BA 12/19/25 C130</t>
  </si>
  <si>
    <t>BA 12/19/25 P130</t>
  </si>
  <si>
    <t>16-Jan-26 (429d); CSize 100</t>
  </si>
  <si>
    <t>BA 1/16/26 C130</t>
  </si>
  <si>
    <t>BA 1/16/26 P130</t>
  </si>
  <si>
    <t>18-Jun-26 (582d); CSize 100</t>
  </si>
  <si>
    <t>BA 6/18/26 C130</t>
  </si>
  <si>
    <t>BA 6/18/26 P130</t>
  </si>
  <si>
    <t>18-Dec-26 (765d); CSize 100</t>
  </si>
  <si>
    <t>BA 12/18/26 C130</t>
  </si>
  <si>
    <t>BA 12/18/26 P130</t>
  </si>
  <si>
    <t>15-Jan-27 (793d); CSize 100</t>
  </si>
  <si>
    <t>BA 1/15/27 C130</t>
  </si>
  <si>
    <t>BA 1/15/27 P130</t>
  </si>
  <si>
    <t>15-Nov-24 (1d); CSize 100</t>
  </si>
  <si>
    <t>BA 11/15/24 C136</t>
  </si>
  <si>
    <t>BA 11/15/24 P136</t>
  </si>
  <si>
    <t>BA 11/15/24 C137</t>
  </si>
  <si>
    <t>BA 11/15/24 P137</t>
  </si>
  <si>
    <t>20-Dec-24 (36d); CSize 100</t>
  </si>
  <si>
    <t>17-Jan-25 (64d); CSize 100</t>
  </si>
  <si>
    <t>21-Feb-25 (99d); CSize 100</t>
  </si>
  <si>
    <t>21-Mar-25 (127d); CSize 100</t>
  </si>
  <si>
    <t>17-Apr-25 (154d); CSize 100</t>
  </si>
  <si>
    <t>16-May-25 (183d); CSize 100</t>
  </si>
  <si>
    <t>20-Jun-25 (218d); CSize 100</t>
  </si>
  <si>
    <t>15-Aug-25 (274d); CSize 100</t>
  </si>
  <si>
    <t>19-Sep-25 (309d); CSize 100</t>
  </si>
  <si>
    <t>19-Dec-25 (400d); CSize 100</t>
  </si>
  <si>
    <t>16-Jan-26 (428d); CSize 100</t>
  </si>
  <si>
    <t>18-Jun-26 (581d); CSize 100</t>
  </si>
  <si>
    <t>18-Dec-26 (764d); CSize 100</t>
  </si>
  <si>
    <t>15-Jan-27 (792d); CSize 100</t>
  </si>
  <si>
    <t>15-Nov-24 (0d); CSize 100</t>
  </si>
  <si>
    <t>20-Dec-24 (35d); CSize 100</t>
  </si>
  <si>
    <t>17-Jan-25 (63d); CSize 100</t>
  </si>
  <si>
    <t>21-Feb-25 (98d); CSize 100</t>
  </si>
  <si>
    <t>21-Mar-25 (126d); CSize 100</t>
  </si>
  <si>
    <t>17-Apr-25 (153d); CSize 100</t>
  </si>
  <si>
    <t>16-May-25 (182d); CSize 100</t>
  </si>
  <si>
    <t>20-Jun-25 (217d); CSize 100</t>
  </si>
  <si>
    <t>15-Aug-25 (273d); CSize 100</t>
  </si>
  <si>
    <t>19-Sep-25 (308d); CSize 100</t>
  </si>
  <si>
    <t>19-Dec-25 (399d); CSize 100</t>
  </si>
  <si>
    <t>16-Jan-26 (427d); CSize 100</t>
  </si>
  <si>
    <t>18-Jun-26 (580d); CSize 100</t>
  </si>
  <si>
    <t>18-Dec-26 (763d); CSize 100</t>
  </si>
  <si>
    <t>15-Jan-27 (791d); CSize 100</t>
  </si>
  <si>
    <t>Date</t>
  </si>
  <si>
    <t>Stock close</t>
  </si>
  <si>
    <t>log returns</t>
  </si>
  <si>
    <t>sd</t>
  </si>
  <si>
    <t>22 vol</t>
  </si>
  <si>
    <t>HEDGING with 22 vol</t>
  </si>
  <si>
    <t>Nov 15, 2024</t>
  </si>
  <si>
    <t>DATE</t>
  </si>
  <si>
    <t>OPTION</t>
  </si>
  <si>
    <t>STRIKE</t>
  </si>
  <si>
    <t>STOCK</t>
  </si>
  <si>
    <t>RISK FREE</t>
  </si>
  <si>
    <t>22 VOL</t>
  </si>
  <si>
    <t>t</t>
  </si>
  <si>
    <t>d1</t>
  </si>
  <si>
    <t>delta</t>
  </si>
  <si>
    <t xml:space="preserve">Stock position </t>
  </si>
  <si>
    <t>Stock transactions</t>
  </si>
  <si>
    <t>Cost</t>
  </si>
  <si>
    <t xml:space="preserve">Cumulative Cost </t>
  </si>
  <si>
    <t>Nov 14, 2024</t>
  </si>
  <si>
    <t>Option Payoff</t>
  </si>
  <si>
    <t>Nov 13, 2024</t>
  </si>
  <si>
    <t>Nov 15, 2025</t>
  </si>
  <si>
    <t>Stock Value @Expiry</t>
  </si>
  <si>
    <t>Nov 12, 2024</t>
  </si>
  <si>
    <t>Nov 15, 2026</t>
  </si>
  <si>
    <t>P&amp;L</t>
  </si>
  <si>
    <t>Nov ΙΙ, 2024</t>
  </si>
  <si>
    <t>Nov 15, 2027</t>
  </si>
  <si>
    <t>Nov 8, 2024</t>
  </si>
  <si>
    <t>Nov 15, 2028</t>
  </si>
  <si>
    <t>Nov 7, 2024</t>
  </si>
  <si>
    <t>Nov 15, 2029</t>
  </si>
  <si>
    <t>Nov 6, 2024</t>
  </si>
  <si>
    <t>Nov 15, 2030</t>
  </si>
  <si>
    <t>Nov 5, 2024</t>
  </si>
  <si>
    <t>Nov 15, 2031</t>
  </si>
  <si>
    <t>Nov 4, 2024</t>
  </si>
  <si>
    <t>Nov 15, 2032</t>
  </si>
  <si>
    <t>Nov 1, 2024</t>
  </si>
  <si>
    <t>Oct 31, 2024</t>
  </si>
  <si>
    <t>Oct 30, 2024</t>
  </si>
  <si>
    <t>Oct 29,2024</t>
  </si>
  <si>
    <t>Hedging with Implied Vol</t>
  </si>
  <si>
    <t>Oct 28, 2024</t>
  </si>
  <si>
    <t>Implied Vol</t>
  </si>
  <si>
    <t>Oct 25, 2024</t>
  </si>
  <si>
    <t>Oct 24, 2024</t>
  </si>
  <si>
    <t>Oct 23, 2024</t>
  </si>
  <si>
    <t>Oct 22, 2024</t>
  </si>
  <si>
    <t>Oct 21, 2024</t>
  </si>
  <si>
    <t>Oct 18, 2024</t>
  </si>
  <si>
    <t>Oct 17, 2024</t>
  </si>
  <si>
    <t>Oct 16, 2024</t>
  </si>
  <si>
    <t>Oct 15, 2024</t>
  </si>
  <si>
    <t>Oct 14, 2024</t>
  </si>
  <si>
    <t>Oct 11, 2024</t>
  </si>
  <si>
    <t>Oct 10, 2024</t>
  </si>
  <si>
    <t>Oct 9,2024</t>
  </si>
  <si>
    <t>Oct 8,2024</t>
  </si>
  <si>
    <t>0ct 7, 2024</t>
  </si>
  <si>
    <t>0ct 4, 2024</t>
  </si>
  <si>
    <t>0ct З, 2024</t>
  </si>
  <si>
    <t>0ct 2, 2024</t>
  </si>
  <si>
    <t>0ct 1, 2024</t>
  </si>
  <si>
    <t>Spot Price</t>
  </si>
  <si>
    <t>Strike Price</t>
  </si>
  <si>
    <t>Volume</t>
  </si>
  <si>
    <t>Bid Price</t>
  </si>
  <si>
    <t>Ask Price</t>
  </si>
  <si>
    <t>Mid Price</t>
  </si>
  <si>
    <t>Risk-Free Rate</t>
  </si>
  <si>
    <t>Term (Years)</t>
  </si>
  <si>
    <t>d2</t>
  </si>
  <si>
    <t>Implied Volatility (Calculated)</t>
  </si>
  <si>
    <t>Call Price (Balck-Scholes)</t>
  </si>
  <si>
    <t>Implied Volatility (Bloomberg)</t>
  </si>
  <si>
    <t>Call Error</t>
  </si>
  <si>
    <t>BA 11/15/24 C157.5</t>
  </si>
  <si>
    <t>BA 11/15/24 C160</t>
  </si>
  <si>
    <t>BA 11/15/24 C162.5</t>
  </si>
  <si>
    <t>BA 11/15/24 C165</t>
  </si>
  <si>
    <t>BA 11/15/24 C167.5</t>
  </si>
  <si>
    <t>BA 11/15/24 C170</t>
  </si>
  <si>
    <t>IVM %</t>
  </si>
  <si>
    <t>BA 11/15/24 P80</t>
  </si>
  <si>
    <t>BA 11/15/24 P85</t>
  </si>
  <si>
    <t>BA 11/15/24 P90</t>
  </si>
  <si>
    <t>BA 11/15/24 P95</t>
  </si>
  <si>
    <t>BA 11/15/24 P100</t>
  </si>
  <si>
    <t>BA 11/15/24 P105</t>
  </si>
  <si>
    <t>BA 11/15/24 P110</t>
  </si>
  <si>
    <t>BA 11/15/24 P115</t>
  </si>
  <si>
    <t>BA 11/15/24 P120</t>
  </si>
  <si>
    <t>BA 11/15/24 P125</t>
  </si>
  <si>
    <t>BA 11/15/24 P130</t>
  </si>
  <si>
    <t>BA 11/15/24 P135</t>
  </si>
  <si>
    <t>BA 11/15/24 P157.5</t>
  </si>
  <si>
    <t>BA 11/15/24 P160</t>
  </si>
  <si>
    <t>BA 11/15/24 P162.5</t>
  </si>
  <si>
    <t>BA 11/15/24 P165</t>
  </si>
  <si>
    <t>BA 11/15/24 P167.5</t>
  </si>
  <si>
    <t>BA 11/15/24 P170</t>
  </si>
  <si>
    <t>BA 11/15/24 P172.5</t>
  </si>
  <si>
    <t>BA 11/15/24 P175</t>
  </si>
  <si>
    <t>BA 11/15/24 P177.5</t>
  </si>
  <si>
    <t>BA 11/15/24 P180</t>
  </si>
  <si>
    <t>BA 11/15/24 P185</t>
  </si>
  <si>
    <t>BA 11/15/24 P190</t>
  </si>
  <si>
    <t>BA 11/15/24 P195</t>
  </si>
  <si>
    <t>BA 11/15/24 P200</t>
  </si>
  <si>
    <t>BA 11/15/24 P205</t>
  </si>
  <si>
    <t>BA 11/15/24 P210</t>
  </si>
  <si>
    <t>BA 11/15/24 P215</t>
  </si>
  <si>
    <t>BA 11/15/24 P220</t>
  </si>
  <si>
    <t>BA 11/15/24 P225</t>
  </si>
  <si>
    <t>BA 11/15/24 P230</t>
  </si>
  <si>
    <t>BA 11/15/24 P235</t>
  </si>
  <si>
    <t>BA 11/15/24 P240</t>
  </si>
  <si>
    <t>BA 11/15/24 P245</t>
  </si>
  <si>
    <t>BA 11/15/24 P250</t>
  </si>
  <si>
    <t>BA 11/15/24 P255</t>
  </si>
  <si>
    <t>BA 11/15/24 P260</t>
  </si>
  <si>
    <t>BA 11/15/24 P265</t>
  </si>
  <si>
    <t>BA 11/15/24 P270</t>
  </si>
  <si>
    <t>BA 11/15/24 P275</t>
  </si>
  <si>
    <t>BA 11/15/24 P280</t>
  </si>
  <si>
    <t>Put Price (Black-Scholes)</t>
  </si>
  <si>
    <t>Implied Volatility(Calculated)</t>
  </si>
  <si>
    <t xml:space="preserve">Mid price </t>
  </si>
  <si>
    <t>IVM%</t>
  </si>
  <si>
    <t>BA 11/15/24 C80</t>
  </si>
  <si>
    <t>BA 11/15/24 C85</t>
  </si>
  <si>
    <t>BA 11/15/24 C90</t>
  </si>
  <si>
    <t>BA 11/15/24 C95</t>
  </si>
  <si>
    <t>BA 11/15/24 C100</t>
  </si>
  <si>
    <t>BA 11/15/24 C105</t>
  </si>
  <si>
    <t>BA 11/15/24 C110</t>
  </si>
  <si>
    <t>BA 11/15/24 C115</t>
  </si>
  <si>
    <t>BA 11/15/24 C120</t>
  </si>
  <si>
    <t>BA 11/15/24 C125</t>
  </si>
  <si>
    <t>BA 11/15/24 C130</t>
  </si>
  <si>
    <t>BA 11/15/24 C135</t>
  </si>
  <si>
    <t>BA 11/15/24 C172.5</t>
  </si>
  <si>
    <t>BA 11/15/24 C175</t>
  </si>
  <si>
    <t>BA 11/15/24 C177.5</t>
  </si>
  <si>
    <t>BA 11/15/24 C180</t>
  </si>
  <si>
    <t>BA 11/15/24 C185</t>
  </si>
  <si>
    <t>BA 11/15/24 C190</t>
  </si>
  <si>
    <t>BA 11/15/24 C195</t>
  </si>
  <si>
    <t>BA 11/15/24 C200</t>
  </si>
  <si>
    <t>BA 11/15/24 C205</t>
  </si>
  <si>
    <t>BA 11/15/24 C210</t>
  </si>
  <si>
    <t>BA 11/15/24 C215</t>
  </si>
  <si>
    <t>BA 11/15/24 C220</t>
  </si>
  <si>
    <t>BA 11/15/24 C225</t>
  </si>
  <si>
    <t>BA 11/15/24 C230</t>
  </si>
  <si>
    <t>BA 11/15/24 C235</t>
  </si>
  <si>
    <t>BA 11/15/24 C240</t>
  </si>
  <si>
    <t>BA 11/15/24 C245</t>
  </si>
  <si>
    <t>BA 11/15/24 C250</t>
  </si>
  <si>
    <t>BA 11/15/24 C255</t>
  </si>
  <si>
    <t>BA 11/15/24 C260</t>
  </si>
  <si>
    <t>BA 11/15/24 C265</t>
  </si>
  <si>
    <t>BA 11/15/24 C270</t>
  </si>
  <si>
    <t>BA 11/15/24 C275</t>
  </si>
  <si>
    <t>BA 11/15/24 C280</t>
  </si>
  <si>
    <t>22-Nov-24 (17d); CSize 100</t>
  </si>
  <si>
    <t>BA 11/22/24 C80</t>
  </si>
  <si>
    <t>BA 11/22/24 P80</t>
  </si>
  <si>
    <t>BA 11/22/24 C85</t>
  </si>
  <si>
    <t>BA 11/22/24 P85</t>
  </si>
  <si>
    <t>BA 11/22/24 C90</t>
  </si>
  <si>
    <t>BA 11/22/24 P90</t>
  </si>
  <si>
    <t>BA 11/22/24 C95</t>
  </si>
  <si>
    <t>BA 11/22/24 P95</t>
  </si>
  <si>
    <t>BA 11/22/24 C100</t>
  </si>
  <si>
    <t>BA 11/22/24 P100</t>
  </si>
  <si>
    <t>BA 11/22/24 C105</t>
  </si>
  <si>
    <t>BA 11/22/24 P105</t>
  </si>
  <si>
    <t>BA 11/22/24 C110</t>
  </si>
  <si>
    <t>BA 11/22/24 P110</t>
  </si>
  <si>
    <t>BA 11/22/24 C115</t>
  </si>
  <si>
    <t>BA 11/22/24 P115</t>
  </si>
  <si>
    <t>BA 11/22/24 C120</t>
  </si>
  <si>
    <t>BA 11/22/24 P120</t>
  </si>
  <si>
    <t>BA 11/22/24 C125</t>
  </si>
  <si>
    <t>BA 11/22/24 P125</t>
  </si>
  <si>
    <t>BA 11/22/24 C130</t>
  </si>
  <si>
    <t>BA 11/22/24 P130</t>
  </si>
  <si>
    <t>BA 11/22/24 C135</t>
  </si>
  <si>
    <t>BA 11/22/24 P135</t>
  </si>
  <si>
    <t>BA 11/22/24 C140</t>
  </si>
  <si>
    <t>BA 11/22/24 P140</t>
  </si>
  <si>
    <t>BA 11/22/24 C142</t>
  </si>
  <si>
    <t>BA 11/22/24 P142</t>
  </si>
  <si>
    <t>BA 11/22/24 C143</t>
  </si>
  <si>
    <t>BA 11/22/24 P143</t>
  </si>
  <si>
    <t>BA 11/22/24 C144</t>
  </si>
  <si>
    <t>BA 11/22/24 P144</t>
  </si>
  <si>
    <t>BA 11/22/24 C145</t>
  </si>
  <si>
    <t>BA 11/22/24 P145</t>
  </si>
  <si>
    <t>BA 11/22/24 C146</t>
  </si>
  <si>
    <t>BA 11/22/24 P146</t>
  </si>
  <si>
    <t>BA 11/22/24 C147</t>
  </si>
  <si>
    <t>BA 11/22/24 P147</t>
  </si>
  <si>
    <t>BA 11/22/24 C148</t>
  </si>
  <si>
    <t>BA 11/22/24 P148</t>
  </si>
  <si>
    <t>BA 11/22/24 C149</t>
  </si>
  <si>
    <t>BA 11/22/24 P149</t>
  </si>
  <si>
    <t>BA 11/22/24 C150</t>
  </si>
  <si>
    <t>BA 11/22/24 P150</t>
  </si>
  <si>
    <t>BA 11/22/24 C152.5</t>
  </si>
  <si>
    <t>BA 11/22/24 P152.5</t>
  </si>
  <si>
    <t>BA 11/22/24 C155</t>
  </si>
  <si>
    <t>BA 11/22/24 P155</t>
  </si>
  <si>
    <t>BA 11/22/24 C157.5</t>
  </si>
  <si>
    <t>BA 11/22/24 P157.5</t>
  </si>
  <si>
    <t>BA 11/22/24 C160</t>
  </si>
  <si>
    <t>BA 11/22/24 P160</t>
  </si>
  <si>
    <t>BA 11/22/24 C162.5</t>
  </si>
  <si>
    <t>BA 11/22/24 P162.5</t>
  </si>
  <si>
    <t>BA 11/22/24 C165</t>
  </si>
  <si>
    <t>BA 11/22/24 P165</t>
  </si>
  <si>
    <t>BA 11/22/24 C167.5</t>
  </si>
  <si>
    <t>BA 11/22/24 P167.5</t>
  </si>
  <si>
    <t>BA 11/22/24 C170</t>
  </si>
  <si>
    <t>BA 11/22/24 P170</t>
  </si>
  <si>
    <t>BA 11/22/24 C172.5</t>
  </si>
  <si>
    <t>BA 11/22/24 P172.5</t>
  </si>
  <si>
    <t>BA 11/22/24 C175</t>
  </si>
  <si>
    <t>BA 11/22/24 P175</t>
  </si>
  <si>
    <t>BA 11/22/24 C177.5</t>
  </si>
  <si>
    <t>BA 11/22/24 P177.5</t>
  </si>
  <si>
    <t>BA 11/22/24 C180</t>
  </si>
  <si>
    <t>BA 11/22/24 P180</t>
  </si>
  <si>
    <t>BA 11/22/24 C185</t>
  </si>
  <si>
    <t>BA 11/22/24 P185</t>
  </si>
  <si>
    <t>BA 11/22/24 C190</t>
  </si>
  <si>
    <t>BA 11/22/24 P190</t>
  </si>
  <si>
    <t>BA 11/22/24 C195</t>
  </si>
  <si>
    <t>BA 11/22/24 P195</t>
  </si>
  <si>
    <t>BA 11/22/24 C200</t>
  </si>
  <si>
    <t>BA 11/22/24 P200</t>
  </si>
  <si>
    <t>BA 11/22/24 C205</t>
  </si>
  <si>
    <t>BA 11/22/24 P205</t>
  </si>
  <si>
    <t>BA 11/22/24 C210</t>
  </si>
  <si>
    <t>BA 11/22/24 P210</t>
  </si>
  <si>
    <t>BA 11/22/24 C215</t>
  </si>
  <si>
    <t>BA 11/22/24 P215</t>
  </si>
  <si>
    <t>BA 11/22/24 C220</t>
  </si>
  <si>
    <t>BA 11/22/24 P220</t>
  </si>
  <si>
    <t>BA 11/22/24 C225</t>
  </si>
  <si>
    <t>BA 11/22/24 P225</t>
  </si>
  <si>
    <t>BA 11/22/24 C230</t>
  </si>
  <si>
    <t>BA 11/22/24 P230</t>
  </si>
  <si>
    <t>CALL OPTIONS (5TH NOVEMBER'24)</t>
  </si>
  <si>
    <t xml:space="preserve">                                                                                                        PUT OPTIONS (5TH NOVEMBER'24)</t>
  </si>
  <si>
    <t>Put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</si>
</sst>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8" x14ac:knownFonts="1"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Bell MT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rgb="FFE5DFEC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9" fontId="7" fillId="0" borderId="0" applyFon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6" fillId="11" borderId="7" applyNumberFormat="0" applyAlignment="0" applyProtection="0"/>
    <xf numFmtId="0" fontId="17" fillId="12" borderId="8" applyNumberFormat="0" applyAlignment="0" applyProtection="0"/>
    <xf numFmtId="0" fontId="18" fillId="12" borderId="7" applyNumberFormat="0" applyAlignment="0" applyProtection="0"/>
    <xf numFmtId="0" fontId="19" fillId="0" borderId="9" applyNumberFormat="0" applyFill="0" applyAlignment="0" applyProtection="0"/>
    <xf numFmtId="0" fontId="20" fillId="13" borderId="10" applyNumberFormat="0" applyAlignment="0" applyProtection="0"/>
    <xf numFmtId="0" fontId="8" fillId="0" borderId="12" applyNumberFormat="0" applyFill="0" applyAlignment="0" applyProtection="0"/>
    <xf numFmtId="0" fontId="2" fillId="0" borderId="1"/>
    <xf numFmtId="0" fontId="2" fillId="16" borderId="1" applyNumberFormat="0" applyBorder="0" applyAlignment="0" applyProtection="0"/>
    <xf numFmtId="0" fontId="2" fillId="20" borderId="1" applyNumberFormat="0" applyBorder="0" applyAlignment="0" applyProtection="0"/>
    <xf numFmtId="0" fontId="2" fillId="24" borderId="1" applyNumberFormat="0" applyBorder="0" applyAlignment="0" applyProtection="0"/>
    <xf numFmtId="0" fontId="2" fillId="28" borderId="1" applyNumberFormat="0" applyBorder="0" applyAlignment="0" applyProtection="0"/>
    <xf numFmtId="0" fontId="2" fillId="32" borderId="1" applyNumberFormat="0" applyBorder="0" applyAlignment="0" applyProtection="0"/>
    <xf numFmtId="0" fontId="2" fillId="36" borderId="1" applyNumberFormat="0" applyBorder="0" applyAlignment="0" applyProtection="0"/>
    <xf numFmtId="0" fontId="2" fillId="17" borderId="1" applyNumberFormat="0" applyBorder="0" applyAlignment="0" applyProtection="0"/>
    <xf numFmtId="0" fontId="2" fillId="21" borderId="1" applyNumberFormat="0" applyBorder="0" applyAlignment="0" applyProtection="0"/>
    <xf numFmtId="0" fontId="2" fillId="25" borderId="1" applyNumberFormat="0" applyBorder="0" applyAlignment="0" applyProtection="0"/>
    <xf numFmtId="0" fontId="2" fillId="29" borderId="1" applyNumberFormat="0" applyBorder="0" applyAlignment="0" applyProtection="0"/>
    <xf numFmtId="0" fontId="2" fillId="33" borderId="1" applyNumberFormat="0" applyBorder="0" applyAlignment="0" applyProtection="0"/>
    <xf numFmtId="0" fontId="2" fillId="37" borderId="1" applyNumberFormat="0" applyBorder="0" applyAlignment="0" applyProtection="0"/>
    <xf numFmtId="0" fontId="23" fillId="18" borderId="1" applyNumberFormat="0" applyBorder="0" applyAlignment="0" applyProtection="0"/>
    <xf numFmtId="0" fontId="23" fillId="22" borderId="1" applyNumberFormat="0" applyBorder="0" applyAlignment="0" applyProtection="0"/>
    <xf numFmtId="0" fontId="23" fillId="26" borderId="1" applyNumberFormat="0" applyBorder="0" applyAlignment="0" applyProtection="0"/>
    <xf numFmtId="0" fontId="23" fillId="30" borderId="1" applyNumberFormat="0" applyBorder="0" applyAlignment="0" applyProtection="0"/>
    <xf numFmtId="0" fontId="23" fillId="34" borderId="1" applyNumberFormat="0" applyBorder="0" applyAlignment="0" applyProtection="0"/>
    <xf numFmtId="0" fontId="23" fillId="38" borderId="1" applyNumberFormat="0" applyBorder="0" applyAlignment="0" applyProtection="0"/>
    <xf numFmtId="0" fontId="23" fillId="15" borderId="1" applyNumberFormat="0" applyBorder="0" applyAlignment="0" applyProtection="0"/>
    <xf numFmtId="0" fontId="23" fillId="19" borderId="1" applyNumberFormat="0" applyBorder="0" applyAlignment="0" applyProtection="0"/>
    <xf numFmtId="0" fontId="23" fillId="23" borderId="1" applyNumberFormat="0" applyBorder="0" applyAlignment="0" applyProtection="0"/>
    <xf numFmtId="0" fontId="23" fillId="27" borderId="1" applyNumberFormat="0" applyBorder="0" applyAlignment="0" applyProtection="0"/>
    <xf numFmtId="0" fontId="23" fillId="31" borderId="1" applyNumberFormat="0" applyBorder="0" applyAlignment="0" applyProtection="0"/>
    <xf numFmtId="0" fontId="23" fillId="35" borderId="1" applyNumberFormat="0" applyBorder="0" applyAlignment="0" applyProtection="0"/>
    <xf numFmtId="0" fontId="15" fillId="9" borderId="1" applyNumberFormat="0" applyBorder="0" applyAlignment="0" applyProtection="0"/>
    <xf numFmtId="0" fontId="22" fillId="0" borderId="1" applyNumberFormat="0" applyFill="0" applyBorder="0" applyAlignment="0" applyProtection="0"/>
    <xf numFmtId="0" fontId="14" fillId="8" borderId="1" applyNumberFormat="0" applyBorder="0" applyAlignment="0" applyProtection="0"/>
    <xf numFmtId="0" fontId="13" fillId="0" borderId="1" applyNumberFormat="0" applyFill="0" applyBorder="0" applyAlignment="0" applyProtection="0"/>
    <xf numFmtId="0" fontId="25" fillId="10" borderId="1" applyNumberFormat="0" applyBorder="0" applyAlignment="0" applyProtection="0"/>
    <xf numFmtId="0" fontId="2" fillId="14" borderId="11" applyNumberFormat="0" applyFont="0" applyAlignment="0" applyProtection="0"/>
    <xf numFmtId="0" fontId="24" fillId="0" borderId="1" applyNumberFormat="0" applyFill="0" applyBorder="0" applyAlignment="0" applyProtection="0"/>
    <xf numFmtId="0" fontId="21" fillId="0" borderId="1" applyNumberFormat="0" applyFill="0" applyBorder="0" applyAlignment="0" applyProtection="0"/>
    <xf numFmtId="9" fontId="2" fillId="0" borderId="1" applyFont="0" applyFill="0" applyBorder="0" applyAlignment="0" applyProtection="0"/>
  </cellStyleXfs>
  <cellXfs count="66">
    <xf numFmtId="0" fontId="0" fillId="0" borderId="0" xfId="0"/>
    <xf numFmtId="0" fontId="5" fillId="0" borderId="0" xfId="0" applyFont="1"/>
    <xf numFmtId="0" fontId="6" fillId="2" borderId="1" xfId="0" applyFont="1" applyFill="1" applyBorder="1"/>
    <xf numFmtId="0" fontId="4" fillId="0" borderId="0" xfId="0" applyFont="1"/>
    <xf numFmtId="0" fontId="8" fillId="3" borderId="0" xfId="0" applyFont="1" applyFill="1"/>
    <xf numFmtId="2" fontId="0" fillId="0" borderId="0" xfId="0" applyNumberFormat="1"/>
    <xf numFmtId="9" fontId="0" fillId="0" borderId="0" xfId="1" applyFont="1"/>
    <xf numFmtId="0" fontId="0" fillId="4" borderId="0" xfId="0" applyFill="1"/>
    <xf numFmtId="0" fontId="8" fillId="5" borderId="0" xfId="0" applyFont="1" applyFill="1"/>
    <xf numFmtId="0" fontId="9" fillId="5" borderId="1" xfId="0" applyFont="1" applyFill="1" applyBorder="1"/>
    <xf numFmtId="0" fontId="8" fillId="6" borderId="0" xfId="0" applyFont="1" applyFill="1"/>
    <xf numFmtId="0" fontId="0" fillId="6" borderId="0" xfId="0" applyFill="1"/>
    <xf numFmtId="0" fontId="4" fillId="6" borderId="0" xfId="0" applyFont="1" applyFill="1"/>
    <xf numFmtId="0" fontId="3" fillId="0" borderId="0" xfId="0" applyFont="1"/>
    <xf numFmtId="0" fontId="8" fillId="7" borderId="0" xfId="0" applyFont="1" applyFill="1"/>
    <xf numFmtId="2" fontId="6" fillId="7" borderId="2" xfId="0" applyNumberFormat="1" applyFont="1" applyFill="1" applyBorder="1"/>
    <xf numFmtId="0" fontId="0" fillId="0" borderId="3" xfId="0" applyBorder="1" applyAlignment="1">
      <alignment horizontal="center"/>
    </xf>
    <xf numFmtId="164" fontId="9" fillId="0" borderId="3" xfId="0" applyNumberFormat="1" applyFont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2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6" fillId="5" borderId="3" xfId="0" applyFont="1" applyFill="1" applyBorder="1" applyAlignment="1">
      <alignment horizontal="center"/>
    </xf>
    <xf numFmtId="0" fontId="26" fillId="40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0" fontId="0" fillId="0" borderId="1" xfId="0" applyBorder="1"/>
    <xf numFmtId="0" fontId="9" fillId="0" borderId="1" xfId="0" applyFont="1" applyBorder="1" applyAlignment="1">
      <alignment horizontal="center"/>
    </xf>
    <xf numFmtId="10" fontId="0" fillId="0" borderId="1" xfId="0" applyNumberFormat="1" applyBorder="1"/>
    <xf numFmtId="0" fontId="2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9" fillId="0" borderId="16" xfId="0" applyNumberFormat="1" applyFont="1" applyBorder="1" applyAlignment="1">
      <alignment horizontal="center" vertical="center"/>
    </xf>
    <xf numFmtId="10" fontId="9" fillId="0" borderId="16" xfId="0" applyNumberFormat="1" applyFont="1" applyBorder="1" applyAlignment="1">
      <alignment horizontal="center" vertical="center"/>
    </xf>
    <xf numFmtId="10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26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9" fillId="0" borderId="13" xfId="0" applyFont="1" applyBorder="1" applyAlignment="1">
      <alignment horizontal="left"/>
    </xf>
    <xf numFmtId="2" fontId="1" fillId="0" borderId="14" xfId="0" applyNumberFormat="1" applyFont="1" applyBorder="1" applyAlignment="1">
      <alignment horizontal="center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center"/>
    </xf>
    <xf numFmtId="2" fontId="9" fillId="0" borderId="16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0" fontId="1" fillId="0" borderId="16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0" fontId="27" fillId="5" borderId="13" xfId="0" applyFont="1" applyFill="1" applyBorder="1" applyAlignment="1">
      <alignment horizontal="center" vertical="center"/>
    </xf>
    <xf numFmtId="0" fontId="27" fillId="5" borderId="3" xfId="0" applyFont="1" applyFill="1" applyBorder="1" applyAlignment="1">
      <alignment horizontal="center" vertical="center"/>
    </xf>
    <xf numFmtId="0" fontId="27" fillId="5" borderId="14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/>
    <xf numFmtId="0" fontId="5" fillId="0" borderId="0" xfId="0" applyFont="1"/>
    <xf numFmtId="0" fontId="27" fillId="39" borderId="18" xfId="0" applyFont="1" applyFill="1" applyBorder="1" applyAlignment="1">
      <alignment horizontal="center"/>
    </xf>
    <xf numFmtId="0" fontId="27" fillId="39" borderId="19" xfId="0" applyFont="1" applyFill="1" applyBorder="1" applyAlignment="1">
      <alignment horizontal="center"/>
    </xf>
    <xf numFmtId="0" fontId="27" fillId="39" borderId="20" xfId="0" applyFont="1" applyFill="1" applyBorder="1" applyAlignment="1">
      <alignment horizontal="center"/>
    </xf>
  </cellXfs>
  <cellStyles count="45">
    <cellStyle name="20% - Accent1 2" xfId="12" xr:uid="{3F6DB791-95A9-4078-8233-C025068CC346}"/>
    <cellStyle name="20% - Accent2 2" xfId="13" xr:uid="{89212A7E-D912-4BF5-BAAA-F45C91F1171E}"/>
    <cellStyle name="20% - Accent3 2" xfId="14" xr:uid="{84F0200C-48B0-4581-9A7B-FAB3C72DA175}"/>
    <cellStyle name="20% - Accent4 2" xfId="15" xr:uid="{AAB9EE66-4E30-4890-8DCA-80D9A1251A29}"/>
    <cellStyle name="20% - Accent5 2" xfId="16" xr:uid="{A759CF55-E416-4799-BB9D-982A8A6A84A0}"/>
    <cellStyle name="20% - Accent6 2" xfId="17" xr:uid="{3B640088-FBA8-4813-A52F-97136ED25C5E}"/>
    <cellStyle name="40% - Accent1 2" xfId="18" xr:uid="{A274C4FF-22D0-4A1D-A616-5C50F8BEF18B}"/>
    <cellStyle name="40% - Accent2 2" xfId="19" xr:uid="{B3288665-8FAF-4FF0-A553-59B830E37C19}"/>
    <cellStyle name="40% - Accent3 2" xfId="20" xr:uid="{3072D092-D9F5-4890-875C-D90B01A8A0E0}"/>
    <cellStyle name="40% - Accent4 2" xfId="21" xr:uid="{7EBEA270-170C-4AB5-8E02-4F8EAEBA7B73}"/>
    <cellStyle name="40% - Accent5 2" xfId="22" xr:uid="{EA795AB0-5499-4211-A828-19769DD746E4}"/>
    <cellStyle name="40% - Accent6 2" xfId="23" xr:uid="{37651A99-47E9-45EF-B1CF-EBB86447E6AE}"/>
    <cellStyle name="60% - Accent1 2" xfId="24" xr:uid="{5B020BD5-BD29-4AA7-8276-2279D6247ABA}"/>
    <cellStyle name="60% - Accent2 2" xfId="25" xr:uid="{0B10AC51-6B5E-4BBE-B8D7-9C31F4329C00}"/>
    <cellStyle name="60% - Accent3 2" xfId="26" xr:uid="{1546945E-DD4D-493F-829F-F24E8389E3E0}"/>
    <cellStyle name="60% - Accent4 2" xfId="27" xr:uid="{A99DBECA-C709-4AFE-B90E-CDE14D4B457F}"/>
    <cellStyle name="60% - Accent5 2" xfId="28" xr:uid="{2618A4B5-1F0D-464C-B85E-4E8E9B3DEE4A}"/>
    <cellStyle name="60% - Accent6 2" xfId="29" xr:uid="{7412CC70-5B4D-40B4-B869-DF99D54F9B66}"/>
    <cellStyle name="Accent1 2" xfId="30" xr:uid="{2111DDA2-0062-48AD-A760-B7F341711A01}"/>
    <cellStyle name="Accent2 2" xfId="31" xr:uid="{A8D3FBC1-53AF-41F4-8BB3-8A0EA3F81AC1}"/>
    <cellStyle name="Accent3 2" xfId="32" xr:uid="{0F502FF8-AE53-4043-B9FE-68C671594467}"/>
    <cellStyle name="Accent4 2" xfId="33" xr:uid="{F3D3F287-A375-437B-89B4-755BD0D3807A}"/>
    <cellStyle name="Accent5 2" xfId="34" xr:uid="{AF49B979-E312-4A49-B1BC-2192F49ADB0F}"/>
    <cellStyle name="Accent6 2" xfId="35" xr:uid="{D32F3EEA-5DD2-4EB8-B245-E33DF5BF3ABA}"/>
    <cellStyle name="Bad 2" xfId="36" xr:uid="{472E3B2E-E551-42A3-B65D-1E7088DCDBB9}"/>
    <cellStyle name="Calculation" xfId="7" builtinId="22" customBuiltin="1"/>
    <cellStyle name="Check Cell" xfId="9" builtinId="23" customBuiltin="1"/>
    <cellStyle name="Explanatory Text 2" xfId="37" xr:uid="{F6537E8C-E4C5-45D6-8065-4C16B1A19CAA}"/>
    <cellStyle name="Good 2" xfId="38" xr:uid="{EBA5F582-1BE9-4CB9-89C5-06AD0778B6D7}"/>
    <cellStyle name="Heading 1" xfId="2" builtinId="16" customBuiltin="1"/>
    <cellStyle name="Heading 2" xfId="3" builtinId="17" customBuiltin="1"/>
    <cellStyle name="Heading 3" xfId="4" builtinId="18" customBuiltin="1"/>
    <cellStyle name="Heading 4 2" xfId="39" xr:uid="{FC74D72E-9775-4B08-9958-4E4FF2CDF233}"/>
    <cellStyle name="Input" xfId="5" builtinId="20" customBuiltin="1"/>
    <cellStyle name="Linked Cell" xfId="8" builtinId="24" customBuiltin="1"/>
    <cellStyle name="Neutral 2" xfId="40" xr:uid="{95659B29-8F8A-4AF8-BB6A-C3F322F13C86}"/>
    <cellStyle name="Normal" xfId="0" builtinId="0"/>
    <cellStyle name="Normal 2" xfId="11" xr:uid="{A5FE5ED2-D785-4ACE-A384-9F76913A361A}"/>
    <cellStyle name="Note 2" xfId="41" xr:uid="{7ED1C75C-6C76-435F-A812-CDCB9496F1D8}"/>
    <cellStyle name="Output" xfId="6" builtinId="21" customBuiltin="1"/>
    <cellStyle name="Percent" xfId="1" builtinId="5"/>
    <cellStyle name="Percent 2" xfId="44" xr:uid="{5DA04736-FBC4-4A7B-B53F-F1EE62361D57}"/>
    <cellStyle name="Title 2" xfId="42" xr:uid="{4222B824-9FCB-4C3F-BD94-112E86792F72}"/>
    <cellStyle name="Total" xfId="10" builtinId="25" customBuiltin="1"/>
    <cellStyle name="Warning Text 2" xfId="43" xr:uid="{E55B50AE-3DB1-4B92-8867-161FE68360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CALL</a:t>
            </a:r>
            <a:r>
              <a:rPr lang="en-IN" baseline="0"/>
              <a:t> OPTIONS IMPLIED VOLATILITY </a:t>
            </a:r>
          </a:p>
          <a:p>
            <a:pPr>
              <a:defRPr/>
            </a:pPr>
            <a:r>
              <a:rPr lang="en-IN" baseline="0"/>
              <a:t>5TH NOVEMBER'24</a:t>
            </a:r>
            <a:endParaRPr lang="en-IN"/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'implied vol 5th nov'!$L$3</c:f>
              <c:strCache>
                <c:ptCount val="1"/>
                <c:pt idx="0">
                  <c:v>Implied Volatility (Calculated)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'implied vol 5th nov'!$C$4:$C$15</c:f>
              <c:numCache>
                <c:formatCode>General</c:formatCode>
                <c:ptCount val="12"/>
                <c:pt idx="0">
                  <c:v>147</c:v>
                </c:pt>
                <c:pt idx="1">
                  <c:v>148</c:v>
                </c:pt>
                <c:pt idx="2">
                  <c:v>149</c:v>
                </c:pt>
                <c:pt idx="3">
                  <c:v>150</c:v>
                </c:pt>
                <c:pt idx="4">
                  <c:v>152.5</c:v>
                </c:pt>
                <c:pt idx="5">
                  <c:v>155</c:v>
                </c:pt>
                <c:pt idx="6">
                  <c:v>157.5</c:v>
                </c:pt>
                <c:pt idx="7">
                  <c:v>160</c:v>
                </c:pt>
                <c:pt idx="8">
                  <c:v>162.5</c:v>
                </c:pt>
                <c:pt idx="9">
                  <c:v>165</c:v>
                </c:pt>
                <c:pt idx="10">
                  <c:v>167.5</c:v>
                </c:pt>
                <c:pt idx="11">
                  <c:v>170</c:v>
                </c:pt>
              </c:numCache>
            </c:numRef>
          </c:cat>
          <c:val>
            <c:numRef>
              <c:f>'implied vol 5th nov'!$L$4:$L$15</c:f>
              <c:numCache>
                <c:formatCode>0.00%</c:formatCode>
                <c:ptCount val="12"/>
                <c:pt idx="0">
                  <c:v>0.38290130148611717</c:v>
                </c:pt>
                <c:pt idx="1">
                  <c:v>0.36608453332124946</c:v>
                </c:pt>
                <c:pt idx="2">
                  <c:v>0.35789031729754961</c:v>
                </c:pt>
                <c:pt idx="3">
                  <c:v>0.35375605266492921</c:v>
                </c:pt>
                <c:pt idx="4">
                  <c:v>0.35693948252719176</c:v>
                </c:pt>
                <c:pt idx="5">
                  <c:v>0.38187057195903823</c:v>
                </c:pt>
                <c:pt idx="6">
                  <c:v>0.41551927836001851</c:v>
                </c:pt>
                <c:pt idx="7">
                  <c:v>0.4641080533601375</c:v>
                </c:pt>
                <c:pt idx="8">
                  <c:v>0.52324874979421254</c:v>
                </c:pt>
                <c:pt idx="9">
                  <c:v>0.59039725853724456</c:v>
                </c:pt>
                <c:pt idx="10">
                  <c:v>0.66183428426474988</c:v>
                </c:pt>
                <c:pt idx="11">
                  <c:v>0.73474000992793398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6-449B-A4D3-4800906DEEC7}"/>
            </c:ext>
          </c:extLst>
        </c:ser>
        <c:ser>
          <c:idx val="2"/>
          <c:order val="1"/>
          <c:tx>
            <c:strRef>
              <c:f>'implied vol 5th nov'!$N$3</c:f>
              <c:strCache>
                <c:ptCount val="1"/>
                <c:pt idx="0">
                  <c:v>Implied Volatility (Bloomberg)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'implied vol 5th nov'!$C$4:$C$15</c:f>
              <c:numCache>
                <c:formatCode>General</c:formatCode>
                <c:ptCount val="12"/>
                <c:pt idx="0">
                  <c:v>147</c:v>
                </c:pt>
                <c:pt idx="1">
                  <c:v>148</c:v>
                </c:pt>
                <c:pt idx="2">
                  <c:v>149</c:v>
                </c:pt>
                <c:pt idx="3">
                  <c:v>150</c:v>
                </c:pt>
                <c:pt idx="4">
                  <c:v>152.5</c:v>
                </c:pt>
                <c:pt idx="5">
                  <c:v>155</c:v>
                </c:pt>
                <c:pt idx="6">
                  <c:v>157.5</c:v>
                </c:pt>
                <c:pt idx="7">
                  <c:v>160</c:v>
                </c:pt>
                <c:pt idx="8">
                  <c:v>162.5</c:v>
                </c:pt>
                <c:pt idx="9">
                  <c:v>165</c:v>
                </c:pt>
                <c:pt idx="10">
                  <c:v>167.5</c:v>
                </c:pt>
                <c:pt idx="11">
                  <c:v>170</c:v>
                </c:pt>
              </c:numCache>
            </c:numRef>
          </c:cat>
          <c:val>
            <c:numRef>
              <c:f>'implied vol 5th nov'!$N$4:$N$15</c:f>
              <c:numCache>
                <c:formatCode>0.00%</c:formatCode>
                <c:ptCount val="12"/>
                <c:pt idx="0">
                  <c:v>0.39814594268798797</c:v>
                </c:pt>
                <c:pt idx="1">
                  <c:v>0.38977863311767602</c:v>
                </c:pt>
                <c:pt idx="2">
                  <c:v>0.38788749694824198</c:v>
                </c:pt>
                <c:pt idx="3">
                  <c:v>0.38719005584716798</c:v>
                </c:pt>
                <c:pt idx="4">
                  <c:v>0.38619510650634803</c:v>
                </c:pt>
                <c:pt idx="5">
                  <c:v>0.39035179138183601</c:v>
                </c:pt>
                <c:pt idx="6">
                  <c:v>0.38736785888671904</c:v>
                </c:pt>
                <c:pt idx="7">
                  <c:v>0.38728309631347702</c:v>
                </c:pt>
                <c:pt idx="8">
                  <c:v>0.38892993927002001</c:v>
                </c:pt>
                <c:pt idx="9">
                  <c:v>0.39416522979736301</c:v>
                </c:pt>
                <c:pt idx="10">
                  <c:v>0.40206535339355498</c:v>
                </c:pt>
                <c:pt idx="11">
                  <c:v>0.41083789825439504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6-449B-A4D3-4800906DE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896111"/>
        <c:axId val="855894671"/>
      </c:lineChart>
      <c:catAx>
        <c:axId val="85589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732524059492561"/>
              <c:y val="0.80975935397969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94671"/>
        <c:crosses val="autoZero"/>
        <c:auto val="1"/>
        <c:lblAlgn val="ctr"/>
        <c:lblOffset val="100"/>
        <c:noMultiLvlLbl val="0"/>
      </c:catAx>
      <c:valAx>
        <c:axId val="8558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IVM</a:t>
                </a:r>
                <a:r>
                  <a:rPr lang="en-IN" baseline="0"/>
                  <a:t> %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7777777777777776E-2"/>
              <c:y val="0.4002939416323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9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PUT</a:t>
            </a:r>
            <a:r>
              <a:rPr lang="en-IN" baseline="0"/>
              <a:t> OPTIONS IMPLIED VOLATILITY</a:t>
            </a:r>
          </a:p>
          <a:p>
            <a:pPr>
              <a:defRPr/>
            </a:pPr>
            <a:r>
              <a:rPr lang="en-IN" baseline="0"/>
              <a:t>5TH NOVEMBER'24</a:t>
            </a:r>
            <a:endParaRPr lang="en-IN"/>
          </a:p>
        </c:rich>
      </c:tx>
      <c:layout>
        <c:manualLayout>
          <c:xMode val="edge"/>
          <c:yMode val="edge"/>
          <c:x val="0.3847915573053368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'implied vol 5th nov'!$L$21</c:f>
              <c:strCache>
                <c:ptCount val="1"/>
                <c:pt idx="0">
                  <c:v>Implied Volatility(Calculated)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'implied vol 5th nov'!$C$21:$C$33</c15:sqref>
                  </c15:fullRef>
                </c:ext>
              </c:extLst>
              <c:f>'implied vol 5th nov'!$C$22:$C$33</c:f>
              <c:strCache>
                <c:ptCount val="12"/>
                <c:pt idx="0">
                  <c:v>147</c:v>
                </c:pt>
                <c:pt idx="1">
                  <c:v>148</c:v>
                </c:pt>
                <c:pt idx="2">
                  <c:v>149</c:v>
                </c:pt>
                <c:pt idx="3">
                  <c:v>150</c:v>
                </c:pt>
                <c:pt idx="4">
                  <c:v>152.5</c:v>
                </c:pt>
                <c:pt idx="5">
                  <c:v>155</c:v>
                </c:pt>
                <c:pt idx="6">
                  <c:v>157.5</c:v>
                </c:pt>
                <c:pt idx="7">
                  <c:v>160</c:v>
                </c:pt>
                <c:pt idx="8">
                  <c:v>162.5</c:v>
                </c:pt>
                <c:pt idx="9">
                  <c:v>165</c:v>
                </c:pt>
                <c:pt idx="10">
                  <c:v>167.5</c:v>
                </c:pt>
                <c:pt idx="11">
                  <c:v>170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'implied vol 5th nov'!$L$22:$L$33</c15:sqref>
                  </c15:fullRef>
                </c:ext>
              </c:extLst>
              <c:f>'implied vol 5th nov'!$L$23:$L$33</c:f>
              <c:numCache>
                <c:formatCode>0.00%</c:formatCode>
                <c:ptCount val="11"/>
                <c:pt idx="0">
                  <c:v>0.3570554240794524</c:v>
                </c:pt>
                <c:pt idx="1">
                  <c:v>0.35349668284546698</c:v>
                </c:pt>
                <c:pt idx="2">
                  <c:v>0.35000863550582656</c:v>
                </c:pt>
                <c:pt idx="3">
                  <c:v>0.35002921237971146</c:v>
                </c:pt>
                <c:pt idx="4">
                  <c:v>0.36665554154422719</c:v>
                </c:pt>
                <c:pt idx="5">
                  <c:v>0.40573728842813334</c:v>
                </c:pt>
                <c:pt idx="6">
                  <c:v>0.45436685566380797</c:v>
                </c:pt>
                <c:pt idx="7">
                  <c:v>0.46819389922736543</c:v>
                </c:pt>
                <c:pt idx="8">
                  <c:v>0.52320510648368024</c:v>
                </c:pt>
                <c:pt idx="9">
                  <c:v>0.62996642385742985</c:v>
                </c:pt>
                <c:pt idx="10">
                  <c:v>0.69094176667031482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7-4428-BE0A-7B8ADE6FC29F}"/>
            </c:ext>
          </c:extLst>
        </c:ser>
        <c:ser>
          <c:idx val="2"/>
          <c:order val="1"/>
          <c:tx>
            <c:strRef>
              <c:f>'implied vol 5th nov'!$N$21</c:f>
              <c:strCache>
                <c:ptCount val="1"/>
                <c:pt idx="0">
                  <c:v>Implied Volatility (Bloomberg)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'implied vol 5th nov'!$C$21:$C$33</c15:sqref>
                  </c15:fullRef>
                </c:ext>
              </c:extLst>
              <c:f>'implied vol 5th nov'!$C$22:$C$33</c:f>
              <c:strCache>
                <c:ptCount val="12"/>
                <c:pt idx="0">
                  <c:v>147</c:v>
                </c:pt>
                <c:pt idx="1">
                  <c:v>148</c:v>
                </c:pt>
                <c:pt idx="2">
                  <c:v>149</c:v>
                </c:pt>
                <c:pt idx="3">
                  <c:v>150</c:v>
                </c:pt>
                <c:pt idx="4">
                  <c:v>152.5</c:v>
                </c:pt>
                <c:pt idx="5">
                  <c:v>155</c:v>
                </c:pt>
                <c:pt idx="6">
                  <c:v>157.5</c:v>
                </c:pt>
                <c:pt idx="7">
                  <c:v>160</c:v>
                </c:pt>
                <c:pt idx="8">
                  <c:v>162.5</c:v>
                </c:pt>
                <c:pt idx="9">
                  <c:v>165</c:v>
                </c:pt>
                <c:pt idx="10">
                  <c:v>167.5</c:v>
                </c:pt>
                <c:pt idx="11">
                  <c:v>170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'implied vol 5th nov'!$N$22:$N$33</c15:sqref>
                  </c15:fullRef>
                </c:ext>
              </c:extLst>
              <c:f>'implied vol 5th nov'!$N$23:$N$33</c:f>
              <c:numCache>
                <c:formatCode>0.00%</c:formatCode>
                <c:ptCount val="11"/>
                <c:pt idx="0">
                  <c:v>0.376128730773926</c:v>
                </c:pt>
                <c:pt idx="1">
                  <c:v>0.37892787933349603</c:v>
                </c:pt>
                <c:pt idx="2">
                  <c:v>0.37836883544921901</c:v>
                </c:pt>
                <c:pt idx="3">
                  <c:v>0.37254192352294901</c:v>
                </c:pt>
                <c:pt idx="4">
                  <c:v>0.36707550048828097</c:v>
                </c:pt>
                <c:pt idx="5">
                  <c:v>0.37177108764648403</c:v>
                </c:pt>
                <c:pt idx="6">
                  <c:v>0.37574577331542997</c:v>
                </c:pt>
                <c:pt idx="7">
                  <c:v>0.27023292541503902</c:v>
                </c:pt>
                <c:pt idx="8">
                  <c:v>0</c:v>
                </c:pt>
                <c:pt idx="9">
                  <c:v>0.37227668762207</c:v>
                </c:pt>
                <c:pt idx="10">
                  <c:v>0.34464397430419902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7-4428-BE0A-7B8ADE6FC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024143"/>
        <c:axId val="1972024623"/>
      </c:lineChart>
      <c:catAx>
        <c:axId val="197202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4010301837270344"/>
              <c:y val="0.79660592047394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24623"/>
        <c:crosses val="autoZero"/>
        <c:auto val="1"/>
        <c:lblAlgn val="ctr"/>
        <c:lblOffset val="100"/>
        <c:noMultiLvlLbl val="0"/>
      </c:catAx>
      <c:valAx>
        <c:axId val="19720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IVM%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20</xdr:col>
      <xdr:colOff>137711</xdr:colOff>
      <xdr:row>17</xdr:row>
      <xdr:rowOff>44067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9163B5-0F29-42EA-AFFE-9D836C70A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21</xdr:row>
      <xdr:rowOff>0</xdr:rowOff>
    </xdr:from>
    <xdr:to>
      <xdr:col>20</xdr:col>
      <xdr:colOff>137711</xdr:colOff>
      <xdr:row>35</xdr:row>
      <xdr:rowOff>172598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BEAB1B-424B-4DD8-AAD5-0B22EBAC1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ksheet tated" id="{5A658EAB-E334-4497-A24A-5E1C2ABD3E02}" userId="ef7c26075d3dd45d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4-11-27T12:37:24.10" personId="{5A658EAB-E334-4497-A24A-5E1C2ABD3E02}" id="{4B17AF57-4EFF-4288-88B9-C8BC26914D0E}">
    <text>1 ATM of 100 shares</text>
  </threadedComment>
  <threadedComment ref="K7" dT="2024-11-28T16:11:15.29" personId="{5A658EAB-E334-4497-A24A-5E1C2ABD3E02}" id="{C9694CDC-CCAD-45E0-A217-6B62DF109893}">
    <text>4.43% taken from 10 yr treasury rate</text>
  </threadedComment>
  <threadedComment ref="Q17" dT="2024-11-27T12:37:51.00" personId="{5A658EAB-E334-4497-A24A-5E1C2ABD3E02}" id="{53414AD8-0D5D-46AC-995C-69CDF0810ED9}">
    <text>1 ATM of 100 shares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workbookViewId="0">
      <selection activeCell="F4" sqref="F4:F8"/>
    </sheetView>
  </sheetViews>
  <sheetFormatPr defaultColWidth="12.6640625" defaultRowHeight="15" customHeight="1" x14ac:dyDescent="0.3"/>
  <cols>
    <col min="1" max="1" width="5.21875" customWidth="1"/>
    <col min="2" max="2" width="8" customWidth="1"/>
    <col min="3" max="6" width="14.88671875" customWidth="1"/>
    <col min="7" max="7" width="8" customWidth="1"/>
    <col min="8" max="8" width="1.44140625" customWidth="1"/>
    <col min="9" max="10" width="8" customWidth="1"/>
    <col min="11" max="14" width="14.88671875" customWidth="1"/>
    <col min="15" max="15" width="8" customWidth="1"/>
  </cols>
  <sheetData>
    <row r="1" spans="1:15" ht="14.25" customHeight="1" x14ac:dyDescent="0.3">
      <c r="A1" s="62" t="s">
        <v>0</v>
      </c>
      <c r="B1" s="61"/>
      <c r="C1" s="61"/>
      <c r="D1" s="61"/>
      <c r="E1" s="61"/>
      <c r="F1" s="61"/>
      <c r="G1" s="61"/>
      <c r="H1" s="2"/>
      <c r="I1" s="1" t="s">
        <v>1</v>
      </c>
    </row>
    <row r="2" spans="1:15" ht="14.25" customHeight="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s="2"/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</row>
    <row r="3" spans="1:15" ht="14.25" customHeight="1" x14ac:dyDescent="0.3">
      <c r="A3" s="60" t="s">
        <v>9</v>
      </c>
      <c r="B3" s="61"/>
      <c r="C3" s="61"/>
      <c r="D3" s="61"/>
      <c r="E3" s="61"/>
      <c r="F3" s="61"/>
      <c r="G3" s="61"/>
      <c r="H3" s="2"/>
    </row>
    <row r="4" spans="1:15" ht="14.25" customHeight="1" x14ac:dyDescent="0.3">
      <c r="A4">
        <v>147</v>
      </c>
      <c r="B4" t="s">
        <v>10</v>
      </c>
      <c r="C4">
        <v>6.3500003814697301</v>
      </c>
      <c r="D4">
        <v>6.6500005722045898</v>
      </c>
      <c r="E4">
        <v>6.3500003814697301</v>
      </c>
      <c r="F4">
        <v>39.8145942687988</v>
      </c>
      <c r="G4">
        <v>31</v>
      </c>
      <c r="H4" s="2"/>
      <c r="I4">
        <v>147</v>
      </c>
      <c r="J4" t="s">
        <v>11</v>
      </c>
      <c r="K4">
        <v>2.1300001144409202</v>
      </c>
      <c r="L4">
        <v>2.42000007629394</v>
      </c>
      <c r="M4">
        <v>2.25</v>
      </c>
      <c r="N4">
        <v>37.3249702453613</v>
      </c>
      <c r="O4">
        <v>493</v>
      </c>
    </row>
    <row r="5" spans="1:15" ht="14.25" customHeight="1" x14ac:dyDescent="0.3">
      <c r="A5">
        <v>148</v>
      </c>
      <c r="B5" t="s">
        <v>12</v>
      </c>
      <c r="C5">
        <v>5.6999998092651403</v>
      </c>
      <c r="D5">
        <v>5.9000005722045898</v>
      </c>
      <c r="E5">
        <v>6.25</v>
      </c>
      <c r="F5">
        <v>38.977863311767599</v>
      </c>
      <c r="G5">
        <v>45</v>
      </c>
      <c r="H5" s="2"/>
      <c r="I5">
        <v>148</v>
      </c>
      <c r="J5" t="s">
        <v>13</v>
      </c>
      <c r="K5">
        <v>2.5</v>
      </c>
      <c r="L5">
        <v>2.8599996566772501</v>
      </c>
      <c r="M5">
        <v>2.71000003814697</v>
      </c>
      <c r="N5">
        <v>37.612873077392599</v>
      </c>
      <c r="O5">
        <v>121</v>
      </c>
    </row>
    <row r="6" spans="1:15" ht="14.25" customHeight="1" x14ac:dyDescent="0.3">
      <c r="A6">
        <v>149</v>
      </c>
      <c r="B6" t="s">
        <v>14</v>
      </c>
      <c r="C6">
        <v>5.1000003814697301</v>
      </c>
      <c r="D6">
        <v>5.3000001907348597</v>
      </c>
      <c r="E6">
        <v>5.4000005722045898</v>
      </c>
      <c r="F6">
        <v>38.788749694824197</v>
      </c>
      <c r="G6">
        <v>13</v>
      </c>
      <c r="H6" s="2"/>
      <c r="I6">
        <v>149</v>
      </c>
      <c r="J6" t="s">
        <v>15</v>
      </c>
      <c r="K6">
        <v>3.0500001907348602</v>
      </c>
      <c r="L6">
        <v>3.1999998092651398</v>
      </c>
      <c r="M6">
        <v>3.0500001907348602</v>
      </c>
      <c r="N6">
        <v>37.892787933349602</v>
      </c>
      <c r="O6">
        <v>301</v>
      </c>
    </row>
    <row r="7" spans="1:15" ht="14.25" customHeight="1" x14ac:dyDescent="0.3">
      <c r="A7">
        <v>150</v>
      </c>
      <c r="B7" t="s">
        <v>16</v>
      </c>
      <c r="C7">
        <v>4.6000003814697301</v>
      </c>
      <c r="D7">
        <v>4.6999998092651403</v>
      </c>
      <c r="E7">
        <v>4.6999998092651403</v>
      </c>
      <c r="F7">
        <v>38.719005584716797</v>
      </c>
      <c r="G7">
        <v>1288</v>
      </c>
      <c r="H7" s="2"/>
      <c r="I7">
        <v>150</v>
      </c>
      <c r="J7" t="s">
        <v>17</v>
      </c>
      <c r="K7">
        <v>3.5</v>
      </c>
      <c r="L7">
        <v>3.6500005722045898</v>
      </c>
      <c r="M7">
        <v>3.4499998092651398</v>
      </c>
      <c r="N7">
        <v>37.836883544921903</v>
      </c>
      <c r="O7">
        <v>4869</v>
      </c>
    </row>
    <row r="8" spans="1:15" ht="14.25" customHeight="1" x14ac:dyDescent="0.3">
      <c r="A8">
        <v>152.5</v>
      </c>
      <c r="B8" t="s">
        <v>18</v>
      </c>
      <c r="C8">
        <v>3.4000005722045898</v>
      </c>
      <c r="D8">
        <v>3.5</v>
      </c>
      <c r="E8">
        <v>3.4400005340576199</v>
      </c>
      <c r="F8">
        <v>38.619510650634801</v>
      </c>
      <c r="G8">
        <v>2232</v>
      </c>
      <c r="H8" s="2"/>
      <c r="I8">
        <v>152.5</v>
      </c>
      <c r="J8" t="s">
        <v>19</v>
      </c>
      <c r="K8">
        <v>4.6499996185302699</v>
      </c>
      <c r="L8">
        <v>5</v>
      </c>
      <c r="M8">
        <v>4.8000001907348597</v>
      </c>
      <c r="N8">
        <v>37.254192352294901</v>
      </c>
      <c r="O8">
        <v>1112</v>
      </c>
    </row>
    <row r="9" spans="1:15" ht="14.25" customHeight="1" x14ac:dyDescent="0.3">
      <c r="A9" s="60" t="s">
        <v>20</v>
      </c>
      <c r="B9" s="61"/>
      <c r="C9" s="61"/>
      <c r="D9" s="61"/>
      <c r="E9" s="61"/>
      <c r="F9" s="61"/>
      <c r="G9" s="61"/>
      <c r="H9" s="2"/>
    </row>
    <row r="10" spans="1:15" ht="14.25" customHeight="1" x14ac:dyDescent="0.3">
      <c r="A10">
        <v>140</v>
      </c>
      <c r="B10" t="s">
        <v>21</v>
      </c>
      <c r="C10">
        <v>15.050000190734901</v>
      </c>
      <c r="D10">
        <v>15.5</v>
      </c>
      <c r="E10">
        <v>15.579999923706</v>
      </c>
      <c r="F10">
        <v>39.784999847412102</v>
      </c>
      <c r="G10">
        <v>19</v>
      </c>
      <c r="H10" s="2"/>
      <c r="I10">
        <v>140</v>
      </c>
      <c r="J10" t="s">
        <v>22</v>
      </c>
      <c r="K10">
        <v>3.29999923706055</v>
      </c>
      <c r="L10">
        <v>3.4499998092651398</v>
      </c>
      <c r="M10">
        <v>3.25</v>
      </c>
      <c r="N10">
        <v>38.060703277587898</v>
      </c>
      <c r="O10">
        <v>448</v>
      </c>
    </row>
    <row r="11" spans="1:15" ht="14.25" customHeight="1" x14ac:dyDescent="0.3">
      <c r="A11">
        <v>145</v>
      </c>
      <c r="B11" t="s">
        <v>23</v>
      </c>
      <c r="C11">
        <v>11.75</v>
      </c>
      <c r="D11">
        <v>11.949999809265099</v>
      </c>
      <c r="E11">
        <v>11.8500003814697</v>
      </c>
      <c r="F11">
        <v>38.655628204345703</v>
      </c>
      <c r="G11">
        <v>188</v>
      </c>
      <c r="H11" s="2"/>
      <c r="I11">
        <v>145</v>
      </c>
      <c r="J11" t="s">
        <v>24</v>
      </c>
      <c r="K11">
        <v>4.9499998092651403</v>
      </c>
      <c r="L11">
        <v>5.1000003814697301</v>
      </c>
      <c r="M11">
        <v>4.8800001144409197</v>
      </c>
      <c r="N11">
        <v>37.601474761962898</v>
      </c>
      <c r="O11">
        <v>1089</v>
      </c>
    </row>
    <row r="12" spans="1:15" ht="14.25" customHeight="1" x14ac:dyDescent="0.3">
      <c r="A12">
        <v>150</v>
      </c>
      <c r="B12" t="s">
        <v>25</v>
      </c>
      <c r="C12">
        <v>8.8999996185302699</v>
      </c>
      <c r="D12">
        <v>9.0500001907348597</v>
      </c>
      <c r="E12">
        <v>9.0500001907348597</v>
      </c>
      <c r="F12">
        <v>38.068767547607401</v>
      </c>
      <c r="G12">
        <v>329</v>
      </c>
      <c r="H12" s="2"/>
      <c r="I12">
        <v>150</v>
      </c>
      <c r="J12" t="s">
        <v>26</v>
      </c>
      <c r="K12">
        <v>7</v>
      </c>
      <c r="L12">
        <v>7.25</v>
      </c>
      <c r="M12">
        <v>7</v>
      </c>
      <c r="N12">
        <v>37.243789672851598</v>
      </c>
      <c r="O12">
        <v>301</v>
      </c>
    </row>
    <row r="13" spans="1:15" ht="14.25" customHeight="1" x14ac:dyDescent="0.3">
      <c r="A13">
        <v>155</v>
      </c>
      <c r="B13" t="s">
        <v>27</v>
      </c>
      <c r="C13">
        <v>6.6000003814697301</v>
      </c>
      <c r="D13">
        <v>6.6999998092651403</v>
      </c>
      <c r="E13">
        <v>6.6500005722045898</v>
      </c>
      <c r="F13">
        <v>37.829818725585902</v>
      </c>
      <c r="G13">
        <v>1232</v>
      </c>
      <c r="H13" s="2"/>
      <c r="I13">
        <v>155</v>
      </c>
      <c r="J13" t="s">
        <v>28</v>
      </c>
      <c r="K13">
        <v>9.6999998092651403</v>
      </c>
      <c r="L13">
        <v>9.9499998092651403</v>
      </c>
      <c r="M13">
        <v>9.8000001907348597</v>
      </c>
      <c r="N13">
        <v>37.265819549560497</v>
      </c>
      <c r="O13">
        <v>203</v>
      </c>
    </row>
    <row r="14" spans="1:15" ht="14.25" customHeight="1" x14ac:dyDescent="0.3">
      <c r="A14">
        <v>160</v>
      </c>
      <c r="B14" t="s">
        <v>29</v>
      </c>
      <c r="C14">
        <v>4.75</v>
      </c>
      <c r="D14">
        <v>4.8000001907348597</v>
      </c>
      <c r="E14">
        <v>4.9000005722045898</v>
      </c>
      <c r="F14">
        <v>37.528579711914098</v>
      </c>
      <c r="G14">
        <v>1613</v>
      </c>
      <c r="H14" s="2"/>
      <c r="I14">
        <v>160</v>
      </c>
      <c r="J14" t="s">
        <v>30</v>
      </c>
      <c r="K14">
        <v>12.8999996185303</v>
      </c>
      <c r="L14">
        <v>13.1000003814697</v>
      </c>
      <c r="M14">
        <v>12.449999809265099</v>
      </c>
      <c r="N14">
        <v>36.820110321044901</v>
      </c>
      <c r="O14">
        <v>318</v>
      </c>
    </row>
    <row r="15" spans="1:15" ht="14.25" customHeight="1" x14ac:dyDescent="0.3">
      <c r="A15" s="60" t="s">
        <v>31</v>
      </c>
      <c r="B15" s="61"/>
      <c r="C15" s="61"/>
      <c r="D15" s="61"/>
      <c r="E15" s="61"/>
      <c r="F15" s="61"/>
      <c r="G15" s="61"/>
      <c r="H15" s="2"/>
    </row>
    <row r="16" spans="1:15" ht="14.25" customHeight="1" x14ac:dyDescent="0.3">
      <c r="A16">
        <v>140</v>
      </c>
      <c r="B16" t="s">
        <v>32</v>
      </c>
      <c r="C16">
        <v>17.25</v>
      </c>
      <c r="D16">
        <v>17.550003051757798</v>
      </c>
      <c r="E16">
        <v>17.3999938964844</v>
      </c>
      <c r="F16">
        <v>39.782428741455099</v>
      </c>
      <c r="G16">
        <v>81</v>
      </c>
      <c r="H16" s="2"/>
      <c r="I16">
        <v>140</v>
      </c>
      <c r="J16" t="s">
        <v>33</v>
      </c>
      <c r="K16">
        <v>4.9000005722045898</v>
      </c>
      <c r="L16">
        <v>5</v>
      </c>
      <c r="M16">
        <v>4.9400005340576199</v>
      </c>
      <c r="N16">
        <v>38.1875190734863</v>
      </c>
      <c r="O16">
        <v>156</v>
      </c>
    </row>
    <row r="17" spans="1:15" ht="14.25" customHeight="1" x14ac:dyDescent="0.3">
      <c r="A17">
        <v>145</v>
      </c>
      <c r="B17" t="s">
        <v>34</v>
      </c>
      <c r="C17">
        <v>14.1000003814697</v>
      </c>
      <c r="D17">
        <v>14.300000190734901</v>
      </c>
      <c r="E17">
        <v>14.3500003814697</v>
      </c>
      <c r="F17">
        <v>39.106269836425803</v>
      </c>
      <c r="G17">
        <v>111</v>
      </c>
      <c r="H17" s="2"/>
      <c r="I17">
        <v>145</v>
      </c>
      <c r="J17" t="s">
        <v>35</v>
      </c>
      <c r="K17">
        <v>6.6999998092651403</v>
      </c>
      <c r="L17">
        <v>6.8500003814697301</v>
      </c>
      <c r="M17">
        <v>6.75</v>
      </c>
      <c r="N17">
        <v>37.823093414306598</v>
      </c>
      <c r="O17">
        <v>162</v>
      </c>
    </row>
    <row r="18" spans="1:15" ht="14.25" customHeight="1" x14ac:dyDescent="0.3">
      <c r="A18">
        <v>150</v>
      </c>
      <c r="B18" t="s">
        <v>36</v>
      </c>
      <c r="C18">
        <v>11.3500003814697</v>
      </c>
      <c r="D18">
        <v>11.5</v>
      </c>
      <c r="E18">
        <v>11.449999809265099</v>
      </c>
      <c r="F18">
        <v>38.6817016601562</v>
      </c>
      <c r="G18">
        <v>2028</v>
      </c>
      <c r="H18" s="2"/>
      <c r="I18">
        <v>150</v>
      </c>
      <c r="J18" t="s">
        <v>37</v>
      </c>
      <c r="K18">
        <v>8.8999996185302699</v>
      </c>
      <c r="L18">
        <v>9.1000003814697301</v>
      </c>
      <c r="M18">
        <v>8.8000001907348597</v>
      </c>
      <c r="N18">
        <v>37.519630432128899</v>
      </c>
      <c r="O18">
        <v>2399</v>
      </c>
    </row>
    <row r="19" spans="1:15" ht="14.25" customHeight="1" x14ac:dyDescent="0.3">
      <c r="A19">
        <v>155</v>
      </c>
      <c r="B19" t="s">
        <v>38</v>
      </c>
      <c r="C19">
        <v>9</v>
      </c>
      <c r="D19">
        <v>9.25</v>
      </c>
      <c r="E19">
        <v>9.1400003433227504</v>
      </c>
      <c r="F19">
        <v>38.635433197021499</v>
      </c>
      <c r="G19">
        <v>1157</v>
      </c>
      <c r="H19" s="2"/>
      <c r="I19">
        <v>155</v>
      </c>
      <c r="J19" t="s">
        <v>39</v>
      </c>
      <c r="K19">
        <v>11.550000190734901</v>
      </c>
      <c r="L19">
        <v>11.699999809265099</v>
      </c>
      <c r="M19">
        <v>11.430000305175801</v>
      </c>
      <c r="N19">
        <v>37.2173461914062</v>
      </c>
      <c r="O19">
        <v>1205</v>
      </c>
    </row>
    <row r="20" spans="1:15" ht="14.25" customHeight="1" x14ac:dyDescent="0.3">
      <c r="A20">
        <v>160</v>
      </c>
      <c r="B20" t="s">
        <v>40</v>
      </c>
      <c r="C20">
        <v>7</v>
      </c>
      <c r="D20">
        <v>7.1999998092651403</v>
      </c>
      <c r="E20">
        <v>7.1199998855590803</v>
      </c>
      <c r="F20">
        <v>38.254329681396499</v>
      </c>
      <c r="G20">
        <v>1056</v>
      </c>
      <c r="H20" s="2"/>
      <c r="I20">
        <v>160</v>
      </c>
      <c r="J20" t="s">
        <v>41</v>
      </c>
      <c r="K20">
        <v>14.3999996185303</v>
      </c>
      <c r="L20">
        <v>14.8500003814697</v>
      </c>
      <c r="M20">
        <v>13.819999694824199</v>
      </c>
      <c r="N20">
        <v>36.8597602844238</v>
      </c>
      <c r="O20">
        <v>43</v>
      </c>
    </row>
    <row r="21" spans="1:15" ht="14.25" customHeight="1" x14ac:dyDescent="0.3">
      <c r="A21" s="60" t="s">
        <v>42</v>
      </c>
      <c r="B21" s="61"/>
      <c r="C21" s="61"/>
      <c r="D21" s="61"/>
      <c r="E21" s="61"/>
      <c r="F21" s="61"/>
      <c r="G21" s="61"/>
      <c r="H21" s="2"/>
    </row>
    <row r="22" spans="1:15" ht="14.25" customHeight="1" x14ac:dyDescent="0.3">
      <c r="A22">
        <v>140</v>
      </c>
      <c r="B22" t="s">
        <v>43</v>
      </c>
      <c r="C22">
        <v>19.849990844726602</v>
      </c>
      <c r="D22">
        <v>20.300003051757798</v>
      </c>
      <c r="E22">
        <v>20.25</v>
      </c>
      <c r="F22">
        <v>41.040325164794901</v>
      </c>
      <c r="G22">
        <v>13</v>
      </c>
      <c r="H22" s="2"/>
      <c r="I22">
        <v>140</v>
      </c>
      <c r="J22" t="s">
        <v>44</v>
      </c>
      <c r="K22">
        <v>6.8500003814697301</v>
      </c>
      <c r="L22">
        <v>7.0500001907348597</v>
      </c>
      <c r="M22">
        <v>6.6999998092651403</v>
      </c>
      <c r="N22">
        <v>39.459953308105497</v>
      </c>
      <c r="O22">
        <v>64</v>
      </c>
    </row>
    <row r="23" spans="1:15" ht="14.25" customHeight="1" x14ac:dyDescent="0.3">
      <c r="A23">
        <v>145</v>
      </c>
      <c r="B23" t="s">
        <v>45</v>
      </c>
      <c r="C23">
        <v>16.8999938964844</v>
      </c>
      <c r="D23">
        <v>17.1499938964844</v>
      </c>
      <c r="E23">
        <v>16.949996948242202</v>
      </c>
      <c r="F23">
        <v>40.461605072021499</v>
      </c>
      <c r="G23">
        <v>44</v>
      </c>
      <c r="H23" s="2"/>
      <c r="I23">
        <v>145</v>
      </c>
      <c r="J23" t="s">
        <v>46</v>
      </c>
      <c r="K23">
        <v>8.8000001907348597</v>
      </c>
      <c r="L23">
        <v>9</v>
      </c>
      <c r="M23">
        <v>8.6000003814697301</v>
      </c>
      <c r="N23">
        <v>39.083507537841797</v>
      </c>
      <c r="O23">
        <v>31</v>
      </c>
    </row>
    <row r="24" spans="1:15" ht="14.25" customHeight="1" x14ac:dyDescent="0.3">
      <c r="A24">
        <v>150</v>
      </c>
      <c r="B24" t="s">
        <v>47</v>
      </c>
      <c r="C24">
        <v>14.199999809265099</v>
      </c>
      <c r="D24">
        <v>14.3999996185303</v>
      </c>
      <c r="E24">
        <v>14.3500003814697</v>
      </c>
      <c r="F24">
        <v>39.997913360595703</v>
      </c>
      <c r="G24">
        <v>34</v>
      </c>
      <c r="H24" s="2"/>
      <c r="I24">
        <v>150</v>
      </c>
      <c r="J24" t="s">
        <v>48</v>
      </c>
      <c r="K24">
        <v>10.6000003814697</v>
      </c>
      <c r="L24">
        <v>11.300000190734901</v>
      </c>
      <c r="M24">
        <v>11.1300001144409</v>
      </c>
      <c r="N24">
        <v>38.060871124267599</v>
      </c>
      <c r="O24">
        <v>49</v>
      </c>
    </row>
    <row r="25" spans="1:15" ht="14.25" customHeight="1" x14ac:dyDescent="0.3">
      <c r="A25">
        <v>155</v>
      </c>
      <c r="B25" t="s">
        <v>49</v>
      </c>
      <c r="C25">
        <v>11.800000190734901</v>
      </c>
      <c r="D25">
        <v>12.199999809265099</v>
      </c>
      <c r="E25">
        <v>12</v>
      </c>
      <c r="F25">
        <v>39.936283111572301</v>
      </c>
      <c r="G25">
        <v>136</v>
      </c>
      <c r="H25" s="2"/>
      <c r="I25">
        <v>155</v>
      </c>
      <c r="J25" t="s">
        <v>50</v>
      </c>
      <c r="K25">
        <v>13.550000190734901</v>
      </c>
      <c r="L25">
        <v>13.949999809265099</v>
      </c>
      <c r="M25">
        <v>12.300000190734901</v>
      </c>
      <c r="N25">
        <v>38.401290893554702</v>
      </c>
      <c r="O25">
        <v>68</v>
      </c>
    </row>
    <row r="26" spans="1:15" ht="14.25" customHeight="1" x14ac:dyDescent="0.3">
      <c r="A26">
        <v>160</v>
      </c>
      <c r="B26" t="s">
        <v>51</v>
      </c>
      <c r="C26">
        <v>9.75</v>
      </c>
      <c r="D26">
        <v>9.9499998092651403</v>
      </c>
      <c r="E26">
        <v>10</v>
      </c>
      <c r="F26">
        <v>39.439220428466797</v>
      </c>
      <c r="G26">
        <v>533</v>
      </c>
      <c r="H26" s="2"/>
      <c r="I26">
        <v>160</v>
      </c>
      <c r="J26" t="s">
        <v>52</v>
      </c>
      <c r="K26">
        <v>16.5</v>
      </c>
      <c r="L26">
        <v>16.8999938964844</v>
      </c>
      <c r="M26">
        <v>16.199996948242202</v>
      </c>
      <c r="N26">
        <v>38.223220825195298</v>
      </c>
      <c r="O26">
        <v>81</v>
      </c>
    </row>
    <row r="27" spans="1:15" ht="14.25" customHeight="1" x14ac:dyDescent="0.3">
      <c r="A27" s="60" t="s">
        <v>53</v>
      </c>
      <c r="B27" s="61"/>
      <c r="C27" s="61"/>
      <c r="D27" s="61"/>
      <c r="E27" s="61"/>
      <c r="F27" s="61"/>
      <c r="G27" s="61"/>
      <c r="H27" s="2"/>
    </row>
    <row r="28" spans="1:15" ht="14.25" customHeight="1" x14ac:dyDescent="0.3">
      <c r="A28">
        <v>140</v>
      </c>
      <c r="B28" t="s">
        <v>54</v>
      </c>
      <c r="C28">
        <v>21.449996948242202</v>
      </c>
      <c r="D28">
        <v>22.1000061035156</v>
      </c>
      <c r="E28">
        <v>23</v>
      </c>
      <c r="F28">
        <v>40.7153129577637</v>
      </c>
      <c r="G28">
        <v>26</v>
      </c>
      <c r="H28" s="2"/>
      <c r="I28">
        <v>140</v>
      </c>
      <c r="J28" t="s">
        <v>55</v>
      </c>
      <c r="K28">
        <v>7.9499998092651403</v>
      </c>
      <c r="L28">
        <v>8.1499996185302699</v>
      </c>
      <c r="M28">
        <v>7.71000003814697</v>
      </c>
      <c r="N28">
        <v>38.887367248535199</v>
      </c>
      <c r="O28">
        <v>9</v>
      </c>
    </row>
    <row r="29" spans="1:15" ht="14.25" customHeight="1" x14ac:dyDescent="0.3">
      <c r="A29">
        <v>145</v>
      </c>
      <c r="B29" t="s">
        <v>56</v>
      </c>
      <c r="C29">
        <v>18.550003051757798</v>
      </c>
      <c r="D29">
        <v>19.099990844726602</v>
      </c>
      <c r="E29">
        <v>18.6499938964844</v>
      </c>
      <c r="F29">
        <v>40.278999328613303</v>
      </c>
      <c r="G29">
        <v>13</v>
      </c>
      <c r="H29" s="2"/>
      <c r="I29">
        <v>145</v>
      </c>
      <c r="J29" t="s">
        <v>57</v>
      </c>
      <c r="K29">
        <v>9.9499998092651403</v>
      </c>
      <c r="L29">
        <v>10.1499996185303</v>
      </c>
      <c r="M29">
        <v>10</v>
      </c>
      <c r="N29">
        <v>38.517784118652301</v>
      </c>
      <c r="O29">
        <v>16</v>
      </c>
    </row>
    <row r="30" spans="1:15" ht="14.25" customHeight="1" x14ac:dyDescent="0.3">
      <c r="A30">
        <v>150</v>
      </c>
      <c r="B30" t="s">
        <v>58</v>
      </c>
      <c r="C30">
        <v>15.949999809265099</v>
      </c>
      <c r="D30">
        <v>16.199996948242202</v>
      </c>
      <c r="E30">
        <v>16.050003051757798</v>
      </c>
      <c r="F30">
        <v>39.6767768859863</v>
      </c>
      <c r="G30">
        <v>330</v>
      </c>
      <c r="H30" s="2"/>
      <c r="I30">
        <v>150</v>
      </c>
      <c r="J30" t="s">
        <v>59</v>
      </c>
      <c r="K30">
        <v>12.050000190734901</v>
      </c>
      <c r="L30">
        <v>12.449999809265099</v>
      </c>
      <c r="M30">
        <v>12.199999809265099</v>
      </c>
      <c r="N30">
        <v>37.947597503662102</v>
      </c>
      <c r="O30">
        <v>17</v>
      </c>
    </row>
    <row r="31" spans="1:15" ht="14.25" customHeight="1" x14ac:dyDescent="0.3">
      <c r="A31">
        <v>155</v>
      </c>
      <c r="B31" t="s">
        <v>60</v>
      </c>
      <c r="C31">
        <v>13.550000190734901</v>
      </c>
      <c r="D31">
        <v>13.75</v>
      </c>
      <c r="E31">
        <v>13.6000003814697</v>
      </c>
      <c r="F31">
        <v>39.259120941162102</v>
      </c>
      <c r="G31">
        <v>412</v>
      </c>
      <c r="H31" s="2"/>
      <c r="I31">
        <v>155</v>
      </c>
      <c r="J31" t="s">
        <v>61</v>
      </c>
      <c r="K31">
        <v>14.800000190734901</v>
      </c>
      <c r="L31">
        <v>15.050000190734901</v>
      </c>
      <c r="M31">
        <v>15</v>
      </c>
      <c r="N31">
        <v>37.905605316162102</v>
      </c>
      <c r="O31">
        <v>98</v>
      </c>
    </row>
    <row r="32" spans="1:15" ht="14.25" customHeight="1" x14ac:dyDescent="0.3">
      <c r="A32">
        <v>160</v>
      </c>
      <c r="B32" t="s">
        <v>62</v>
      </c>
      <c r="C32">
        <v>11.449999809265099</v>
      </c>
      <c r="D32">
        <v>11.8999996185303</v>
      </c>
      <c r="E32">
        <v>11.5</v>
      </c>
      <c r="F32">
        <v>39.367362976074197</v>
      </c>
      <c r="G32">
        <v>154</v>
      </c>
      <c r="H32" s="2"/>
      <c r="I32">
        <v>160</v>
      </c>
      <c r="J32" t="s">
        <v>63</v>
      </c>
      <c r="K32">
        <v>17.6000061035156</v>
      </c>
      <c r="L32">
        <v>18.300003051757798</v>
      </c>
      <c r="M32">
        <v>17.1499938964844</v>
      </c>
      <c r="N32">
        <v>38.048679351806598</v>
      </c>
      <c r="O32">
        <v>21</v>
      </c>
    </row>
    <row r="33" spans="1:15" ht="14.25" customHeight="1" x14ac:dyDescent="0.3">
      <c r="A33" s="60" t="s">
        <v>64</v>
      </c>
      <c r="B33" s="61"/>
      <c r="C33" s="61"/>
      <c r="D33" s="61"/>
      <c r="E33" s="61"/>
      <c r="F33" s="61"/>
      <c r="G33" s="61"/>
      <c r="H33" s="2"/>
    </row>
    <row r="34" spans="1:15" ht="14.25" customHeight="1" x14ac:dyDescent="0.3">
      <c r="A34">
        <v>140</v>
      </c>
      <c r="B34" t="s">
        <v>65</v>
      </c>
      <c r="C34">
        <v>22.8500061035156</v>
      </c>
      <c r="D34">
        <v>23.5</v>
      </c>
      <c r="E34">
        <v>0</v>
      </c>
      <c r="F34">
        <v>40.263721466064503</v>
      </c>
      <c r="G34">
        <v>0</v>
      </c>
      <c r="H34" s="2"/>
      <c r="I34">
        <v>140</v>
      </c>
      <c r="J34" t="s">
        <v>66</v>
      </c>
      <c r="K34">
        <v>8.8500003814697301</v>
      </c>
      <c r="L34">
        <v>9.1000003814697301</v>
      </c>
      <c r="M34">
        <v>8.6499996185302699</v>
      </c>
      <c r="N34">
        <v>38.4853706359863</v>
      </c>
      <c r="O34">
        <v>4</v>
      </c>
    </row>
    <row r="35" spans="1:15" ht="14.25" customHeight="1" x14ac:dyDescent="0.3">
      <c r="A35">
        <v>145</v>
      </c>
      <c r="B35" t="s">
        <v>67</v>
      </c>
      <c r="C35">
        <v>19.949996948242202</v>
      </c>
      <c r="D35">
        <v>20.25</v>
      </c>
      <c r="E35">
        <v>0</v>
      </c>
      <c r="F35">
        <v>39.397769927978501</v>
      </c>
      <c r="G35">
        <v>0</v>
      </c>
      <c r="H35" s="2"/>
      <c r="I35">
        <v>145</v>
      </c>
      <c r="J35" t="s">
        <v>68</v>
      </c>
      <c r="K35">
        <v>10.75</v>
      </c>
      <c r="L35">
        <v>11.1499996185303</v>
      </c>
      <c r="M35">
        <v>10.800000190734901</v>
      </c>
      <c r="N35">
        <v>37.964435577392599</v>
      </c>
      <c r="O35">
        <v>15</v>
      </c>
    </row>
    <row r="36" spans="1:15" ht="14.25" customHeight="1" x14ac:dyDescent="0.3">
      <c r="A36">
        <v>150</v>
      </c>
      <c r="B36" t="s">
        <v>69</v>
      </c>
      <c r="C36">
        <v>17.25</v>
      </c>
      <c r="D36">
        <v>17.949996948242202</v>
      </c>
      <c r="E36">
        <v>17.6000061035156</v>
      </c>
      <c r="F36">
        <v>39.429580688476598</v>
      </c>
      <c r="G36">
        <v>51</v>
      </c>
      <c r="H36" s="2"/>
      <c r="I36">
        <v>150</v>
      </c>
      <c r="J36" t="s">
        <v>70</v>
      </c>
      <c r="K36">
        <v>12.949999809265099</v>
      </c>
      <c r="L36">
        <v>13.449999809265099</v>
      </c>
      <c r="M36">
        <v>13</v>
      </c>
      <c r="N36">
        <v>37.522354125976598</v>
      </c>
      <c r="O36">
        <v>2</v>
      </c>
    </row>
    <row r="37" spans="1:15" ht="14.25" customHeight="1" x14ac:dyDescent="0.3">
      <c r="A37">
        <v>155</v>
      </c>
      <c r="B37" t="s">
        <v>71</v>
      </c>
      <c r="C37">
        <v>14.949999809265099</v>
      </c>
      <c r="D37">
        <v>15.300000190734901</v>
      </c>
      <c r="E37">
        <v>15.800000190734901</v>
      </c>
      <c r="F37">
        <v>38.902252197265597</v>
      </c>
      <c r="G37">
        <v>21</v>
      </c>
      <c r="H37" s="2"/>
      <c r="I37">
        <v>155</v>
      </c>
      <c r="J37" t="s">
        <v>72</v>
      </c>
      <c r="K37">
        <v>15.5</v>
      </c>
      <c r="L37">
        <v>16.0499877929688</v>
      </c>
      <c r="M37">
        <v>15.5100002288818</v>
      </c>
      <c r="N37">
        <v>37.231590270996101</v>
      </c>
      <c r="O37">
        <v>8</v>
      </c>
    </row>
    <row r="38" spans="1:15" ht="14.25" customHeight="1" x14ac:dyDescent="0.3">
      <c r="A38">
        <v>160</v>
      </c>
      <c r="B38" t="s">
        <v>73</v>
      </c>
      <c r="C38">
        <v>12.800000190734901</v>
      </c>
      <c r="D38">
        <v>13.1000003814697</v>
      </c>
      <c r="E38">
        <v>13.1300001144409</v>
      </c>
      <c r="F38">
        <v>38.538852691650398</v>
      </c>
      <c r="G38">
        <v>18</v>
      </c>
      <c r="H38" s="2"/>
      <c r="I38">
        <v>160</v>
      </c>
      <c r="J38" t="s">
        <v>74</v>
      </c>
      <c r="K38">
        <v>18.6499938964844</v>
      </c>
      <c r="L38">
        <v>18.8999938964844</v>
      </c>
      <c r="M38">
        <v>17.5</v>
      </c>
      <c r="N38">
        <v>37.349510192871101</v>
      </c>
      <c r="O38">
        <v>1</v>
      </c>
    </row>
    <row r="39" spans="1:15" ht="14.25" customHeight="1" x14ac:dyDescent="0.3">
      <c r="A39" s="60" t="s">
        <v>75</v>
      </c>
      <c r="B39" s="61"/>
      <c r="C39" s="61"/>
      <c r="D39" s="61"/>
      <c r="E39" s="61"/>
      <c r="F39" s="61"/>
      <c r="G39" s="61"/>
      <c r="H39" s="2"/>
    </row>
    <row r="40" spans="1:15" ht="14.25" customHeight="1" x14ac:dyDescent="0.3">
      <c r="A40">
        <v>140</v>
      </c>
      <c r="B40" t="s">
        <v>76</v>
      </c>
      <c r="C40">
        <v>24.1000061035156</v>
      </c>
      <c r="D40">
        <v>25.1000061035156</v>
      </c>
      <c r="E40">
        <v>24.9100036621094</v>
      </c>
      <c r="F40">
        <v>39.280815124511697</v>
      </c>
      <c r="G40">
        <v>2</v>
      </c>
      <c r="H40" s="2"/>
      <c r="I40">
        <v>140</v>
      </c>
      <c r="J40" t="s">
        <v>77</v>
      </c>
      <c r="K40">
        <v>10</v>
      </c>
      <c r="L40">
        <v>10.25</v>
      </c>
      <c r="M40">
        <v>9.9200000762939506</v>
      </c>
      <c r="N40">
        <v>38.120349884033203</v>
      </c>
      <c r="O40">
        <v>11</v>
      </c>
    </row>
    <row r="41" spans="1:15" ht="14.25" customHeight="1" x14ac:dyDescent="0.3">
      <c r="A41">
        <v>145</v>
      </c>
      <c r="B41" t="s">
        <v>78</v>
      </c>
      <c r="C41">
        <v>21.5</v>
      </c>
      <c r="D41">
        <v>22.3500061035156</v>
      </c>
      <c r="E41">
        <v>23.5899963378906</v>
      </c>
      <c r="F41">
        <v>39.345394134521499</v>
      </c>
      <c r="G41">
        <v>1</v>
      </c>
      <c r="H41" s="2"/>
      <c r="I41">
        <v>145</v>
      </c>
      <c r="J41" t="s">
        <v>79</v>
      </c>
      <c r="K41">
        <v>12.050000190734901</v>
      </c>
      <c r="L41">
        <v>12.25</v>
      </c>
      <c r="M41">
        <v>11.75</v>
      </c>
      <c r="N41">
        <v>37.646903991699197</v>
      </c>
      <c r="O41">
        <v>131</v>
      </c>
    </row>
    <row r="42" spans="1:15" ht="14.25" customHeight="1" x14ac:dyDescent="0.3">
      <c r="A42">
        <v>150</v>
      </c>
      <c r="B42" t="s">
        <v>80</v>
      </c>
      <c r="C42">
        <v>19</v>
      </c>
      <c r="D42">
        <v>19.75</v>
      </c>
      <c r="E42">
        <v>19.199996948242202</v>
      </c>
      <c r="F42">
        <v>39.1598510742188</v>
      </c>
      <c r="G42">
        <v>88</v>
      </c>
      <c r="H42" s="2"/>
      <c r="I42">
        <v>150</v>
      </c>
      <c r="J42" t="s">
        <v>81</v>
      </c>
      <c r="K42">
        <v>14.25</v>
      </c>
      <c r="L42">
        <v>14.6499996185303</v>
      </c>
      <c r="M42">
        <v>14.420000076294</v>
      </c>
      <c r="N42">
        <v>37.299396514892599</v>
      </c>
      <c r="O42">
        <v>163</v>
      </c>
    </row>
    <row r="43" spans="1:15" ht="14.25" customHeight="1" x14ac:dyDescent="0.3">
      <c r="A43">
        <v>155</v>
      </c>
      <c r="B43" t="s">
        <v>82</v>
      </c>
      <c r="C43">
        <v>16.6499938964844</v>
      </c>
      <c r="D43">
        <v>17.699996948242202</v>
      </c>
      <c r="E43">
        <v>16.6000061035156</v>
      </c>
      <c r="F43">
        <v>39.270809173583999</v>
      </c>
      <c r="G43">
        <v>49</v>
      </c>
      <c r="H43" s="2"/>
      <c r="I43">
        <v>155</v>
      </c>
      <c r="J43" t="s">
        <v>83</v>
      </c>
      <c r="K43">
        <v>16.8999938964844</v>
      </c>
      <c r="L43">
        <v>17.25</v>
      </c>
      <c r="M43">
        <v>13.8400001525879</v>
      </c>
      <c r="N43">
        <v>37.141815185546903</v>
      </c>
      <c r="O43">
        <v>2</v>
      </c>
    </row>
    <row r="44" spans="1:15" ht="14.25" customHeight="1" x14ac:dyDescent="0.3">
      <c r="A44">
        <v>160</v>
      </c>
      <c r="B44" t="s">
        <v>84</v>
      </c>
      <c r="C44">
        <v>14.5</v>
      </c>
      <c r="D44">
        <v>15</v>
      </c>
      <c r="E44">
        <v>14.6000003814697</v>
      </c>
      <c r="F44">
        <v>38.389080047607401</v>
      </c>
      <c r="G44">
        <v>71</v>
      </c>
      <c r="H44" s="2"/>
      <c r="I44">
        <v>160</v>
      </c>
      <c r="J44" t="s">
        <v>85</v>
      </c>
      <c r="K44">
        <v>19.3500061035156</v>
      </c>
      <c r="L44">
        <v>20.050003051757798</v>
      </c>
      <c r="M44">
        <v>19.5</v>
      </c>
      <c r="N44">
        <v>36.438350677490199</v>
      </c>
      <c r="O44">
        <v>7</v>
      </c>
    </row>
    <row r="45" spans="1:15" ht="14.25" customHeight="1" x14ac:dyDescent="0.3">
      <c r="A45" s="60" t="s">
        <v>86</v>
      </c>
      <c r="B45" s="61"/>
      <c r="C45" s="61"/>
      <c r="D45" s="61"/>
      <c r="E45" s="61"/>
      <c r="F45" s="61"/>
      <c r="G45" s="61"/>
      <c r="H45" s="2"/>
    </row>
    <row r="46" spans="1:15" ht="14.25" customHeight="1" x14ac:dyDescent="0.3">
      <c r="A46">
        <v>140</v>
      </c>
      <c r="B46" t="s">
        <v>87</v>
      </c>
      <c r="C46">
        <v>25.8999938964844</v>
      </c>
      <c r="D46">
        <v>26.6000061035156</v>
      </c>
      <c r="E46">
        <v>27.520004272460898</v>
      </c>
      <c r="F46">
        <v>39.223915100097699</v>
      </c>
      <c r="G46">
        <v>8</v>
      </c>
      <c r="H46" s="2"/>
      <c r="I46">
        <v>140</v>
      </c>
      <c r="J46" t="s">
        <v>88</v>
      </c>
      <c r="K46">
        <v>10.8500003814697</v>
      </c>
      <c r="L46">
        <v>11.6000003814697</v>
      </c>
      <c r="M46">
        <v>10.6499996185303</v>
      </c>
      <c r="N46">
        <v>38.040439605712898</v>
      </c>
      <c r="O46">
        <v>2</v>
      </c>
    </row>
    <row r="47" spans="1:15" ht="14.25" customHeight="1" x14ac:dyDescent="0.3">
      <c r="A47">
        <v>145</v>
      </c>
      <c r="B47" t="s">
        <v>89</v>
      </c>
      <c r="C47">
        <v>23</v>
      </c>
      <c r="D47">
        <v>24</v>
      </c>
      <c r="E47">
        <v>24</v>
      </c>
      <c r="F47">
        <v>39.0004692077637</v>
      </c>
      <c r="G47">
        <v>4</v>
      </c>
      <c r="H47" s="2"/>
      <c r="I47">
        <v>145</v>
      </c>
      <c r="J47" t="s">
        <v>90</v>
      </c>
      <c r="K47">
        <v>12.550000190734901</v>
      </c>
      <c r="L47">
        <v>13.199999809265099</v>
      </c>
      <c r="M47">
        <v>12.6000003814697</v>
      </c>
      <c r="N47">
        <v>36.715797424316399</v>
      </c>
      <c r="O47">
        <v>1</v>
      </c>
    </row>
    <row r="48" spans="1:15" ht="14.25" customHeight="1" x14ac:dyDescent="0.3">
      <c r="A48">
        <v>150</v>
      </c>
      <c r="B48" t="s">
        <v>91</v>
      </c>
      <c r="C48">
        <v>20.3999938964844</v>
      </c>
      <c r="D48">
        <v>20.75</v>
      </c>
      <c r="E48">
        <v>20.75</v>
      </c>
      <c r="F48">
        <v>37.961936950683601</v>
      </c>
      <c r="G48">
        <v>203</v>
      </c>
      <c r="H48" s="2"/>
      <c r="I48">
        <v>150</v>
      </c>
      <c r="J48" t="s">
        <v>92</v>
      </c>
      <c r="K48">
        <v>15</v>
      </c>
      <c r="L48">
        <v>15.5</v>
      </c>
      <c r="M48">
        <v>14.949999809265099</v>
      </c>
      <c r="N48">
        <v>36.532459259033203</v>
      </c>
      <c r="O48">
        <v>66</v>
      </c>
    </row>
    <row r="49" spans="1:15" ht="14.25" customHeight="1" x14ac:dyDescent="0.3">
      <c r="A49">
        <v>155</v>
      </c>
      <c r="B49" t="s">
        <v>93</v>
      </c>
      <c r="C49">
        <v>18</v>
      </c>
      <c r="D49">
        <v>18.3500061035156</v>
      </c>
      <c r="E49">
        <v>18.3500061035156</v>
      </c>
      <c r="F49">
        <v>37.638835906982401</v>
      </c>
      <c r="G49">
        <v>107</v>
      </c>
      <c r="H49" s="2"/>
      <c r="I49">
        <v>155</v>
      </c>
      <c r="J49" t="s">
        <v>94</v>
      </c>
      <c r="K49">
        <v>17.800003051757798</v>
      </c>
      <c r="L49">
        <v>18.099990844726602</v>
      </c>
      <c r="M49">
        <v>17.7900085449219</v>
      </c>
      <c r="N49">
        <v>36.551910400390597</v>
      </c>
      <c r="O49">
        <v>52</v>
      </c>
    </row>
    <row r="50" spans="1:15" ht="14.25" customHeight="1" x14ac:dyDescent="0.3">
      <c r="A50">
        <v>160</v>
      </c>
      <c r="B50" t="s">
        <v>95</v>
      </c>
      <c r="C50">
        <v>15.800000190734901</v>
      </c>
      <c r="D50">
        <v>16.1499938964844</v>
      </c>
      <c r="E50">
        <v>16.300003051757798</v>
      </c>
      <c r="F50">
        <v>37.316574096679702</v>
      </c>
      <c r="G50">
        <v>110</v>
      </c>
      <c r="H50" s="2"/>
      <c r="I50">
        <v>160</v>
      </c>
      <c r="J50" t="s">
        <v>96</v>
      </c>
      <c r="K50">
        <v>20.550003051757798</v>
      </c>
      <c r="L50">
        <v>21</v>
      </c>
      <c r="M50">
        <v>19.5</v>
      </c>
      <c r="N50">
        <v>36.361709594726598</v>
      </c>
      <c r="O50">
        <v>34</v>
      </c>
    </row>
    <row r="51" spans="1:15" ht="14.25" customHeight="1" x14ac:dyDescent="0.3">
      <c r="A51" s="60" t="s">
        <v>97</v>
      </c>
      <c r="B51" s="61"/>
      <c r="C51" s="61"/>
      <c r="D51" s="61"/>
      <c r="E51" s="61"/>
      <c r="F51" s="61"/>
      <c r="G51" s="61"/>
      <c r="H51" s="2"/>
    </row>
    <row r="52" spans="1:15" ht="14.25" customHeight="1" x14ac:dyDescent="0.3">
      <c r="A52">
        <v>140</v>
      </c>
      <c r="B52" t="s">
        <v>98</v>
      </c>
      <c r="C52">
        <v>27.1499938964844</v>
      </c>
      <c r="D52">
        <v>29.699996948242202</v>
      </c>
      <c r="E52">
        <v>29.020004272460898</v>
      </c>
      <c r="F52">
        <v>38.659805297851598</v>
      </c>
      <c r="G52">
        <v>1</v>
      </c>
      <c r="H52" s="2"/>
      <c r="I52">
        <v>140</v>
      </c>
      <c r="J52" t="s">
        <v>99</v>
      </c>
      <c r="K52">
        <v>12.3999996185303</v>
      </c>
      <c r="L52">
        <v>12.800000190734901</v>
      </c>
      <c r="M52">
        <v>12.449999809265099</v>
      </c>
      <c r="N52">
        <v>37.563514709472699</v>
      </c>
      <c r="O52">
        <v>3</v>
      </c>
    </row>
    <row r="53" spans="1:15" ht="14.25" customHeight="1" x14ac:dyDescent="0.3">
      <c r="A53">
        <v>145</v>
      </c>
      <c r="B53" t="s">
        <v>100</v>
      </c>
      <c r="C53">
        <v>24.349990844726602</v>
      </c>
      <c r="D53">
        <v>26.8999938964844</v>
      </c>
      <c r="E53">
        <v>26.1000061035156</v>
      </c>
      <c r="F53">
        <v>38.2398681640625</v>
      </c>
      <c r="G53">
        <v>2</v>
      </c>
      <c r="H53" s="2"/>
      <c r="I53">
        <v>145</v>
      </c>
      <c r="J53" t="s">
        <v>101</v>
      </c>
      <c r="K53">
        <v>13.8500003814697</v>
      </c>
      <c r="L53">
        <v>15.449999809265099</v>
      </c>
      <c r="M53">
        <v>0</v>
      </c>
      <c r="N53">
        <v>37.082481384277301</v>
      </c>
      <c r="O53">
        <v>0</v>
      </c>
    </row>
    <row r="54" spans="1:15" ht="14.25" customHeight="1" x14ac:dyDescent="0.3">
      <c r="A54">
        <v>150</v>
      </c>
      <c r="B54" t="s">
        <v>102</v>
      </c>
      <c r="C54">
        <v>22.1499938964844</v>
      </c>
      <c r="D54">
        <v>24.25</v>
      </c>
      <c r="E54">
        <v>22.550003051757798</v>
      </c>
      <c r="F54">
        <v>38.20263671875</v>
      </c>
      <c r="G54">
        <v>13</v>
      </c>
      <c r="H54" s="2"/>
      <c r="I54">
        <v>150</v>
      </c>
      <c r="J54" t="s">
        <v>103</v>
      </c>
      <c r="K54">
        <v>15.8999996185303</v>
      </c>
      <c r="L54">
        <v>17.8999938964844</v>
      </c>
      <c r="M54">
        <v>0</v>
      </c>
      <c r="N54">
        <v>36.607616424560497</v>
      </c>
      <c r="O54">
        <v>0</v>
      </c>
    </row>
    <row r="55" spans="1:15" ht="14.25" customHeight="1" x14ac:dyDescent="0.3">
      <c r="A55">
        <v>155</v>
      </c>
      <c r="B55" t="s">
        <v>104</v>
      </c>
      <c r="C55">
        <v>19.699996948242202</v>
      </c>
      <c r="D55">
        <v>21.050003051757798</v>
      </c>
      <c r="E55">
        <v>21.3999938964844</v>
      </c>
      <c r="F55">
        <v>37.057445526122997</v>
      </c>
      <c r="G55">
        <v>10</v>
      </c>
      <c r="H55" s="2"/>
      <c r="I55">
        <v>155</v>
      </c>
      <c r="J55" t="s">
        <v>105</v>
      </c>
      <c r="K55">
        <v>17.5</v>
      </c>
      <c r="L55">
        <v>19.8500061035156</v>
      </c>
      <c r="M55">
        <v>19.199996948242202</v>
      </c>
      <c r="N55">
        <v>34.863567352294901</v>
      </c>
      <c r="O55">
        <v>3</v>
      </c>
    </row>
    <row r="56" spans="1:15" ht="14.25" customHeight="1" x14ac:dyDescent="0.3">
      <c r="A56">
        <v>160</v>
      </c>
      <c r="B56" t="s">
        <v>106</v>
      </c>
      <c r="C56">
        <v>17.6499938964844</v>
      </c>
      <c r="D56">
        <v>18.800003051757798</v>
      </c>
      <c r="E56">
        <v>19.800003051757798</v>
      </c>
      <c r="F56">
        <v>36.867179870605497</v>
      </c>
      <c r="G56">
        <v>1</v>
      </c>
      <c r="H56" s="2"/>
      <c r="I56">
        <v>160</v>
      </c>
      <c r="J56" t="s">
        <v>107</v>
      </c>
      <c r="K56">
        <v>22</v>
      </c>
      <c r="L56">
        <v>23.3500061035156</v>
      </c>
      <c r="M56">
        <v>20.300003051757798</v>
      </c>
      <c r="N56">
        <v>36.942310333252003</v>
      </c>
      <c r="O56">
        <v>2</v>
      </c>
    </row>
    <row r="57" spans="1:15" ht="14.25" customHeight="1" x14ac:dyDescent="0.3">
      <c r="A57" s="60" t="s">
        <v>108</v>
      </c>
      <c r="B57" s="61"/>
      <c r="C57" s="61"/>
      <c r="D57" s="61"/>
      <c r="E57" s="61"/>
      <c r="F57" s="61"/>
      <c r="G57" s="61"/>
      <c r="H57" s="2"/>
    </row>
    <row r="58" spans="1:15" ht="14.25" customHeight="1" x14ac:dyDescent="0.3">
      <c r="A58">
        <v>140</v>
      </c>
      <c r="B58" t="s">
        <v>109</v>
      </c>
      <c r="C58">
        <v>28</v>
      </c>
      <c r="D58">
        <v>33.650009155273402</v>
      </c>
      <c r="E58">
        <v>31.8500061035156</v>
      </c>
      <c r="F58">
        <v>40.630104064941399</v>
      </c>
      <c r="G58">
        <v>2</v>
      </c>
      <c r="H58" s="2"/>
      <c r="I58">
        <v>140</v>
      </c>
      <c r="J58" t="s">
        <v>110</v>
      </c>
      <c r="K58">
        <v>12.3500003814697</v>
      </c>
      <c r="L58">
        <v>13.449999809265099</v>
      </c>
      <c r="M58">
        <v>0</v>
      </c>
      <c r="N58">
        <v>36.396213531494098</v>
      </c>
      <c r="O58">
        <v>0</v>
      </c>
    </row>
    <row r="59" spans="1:15" ht="14.25" customHeight="1" x14ac:dyDescent="0.3">
      <c r="A59">
        <v>145</v>
      </c>
      <c r="B59" t="s">
        <v>111</v>
      </c>
      <c r="C59">
        <v>26.6499938964844</v>
      </c>
      <c r="D59">
        <v>28.6499938964844</v>
      </c>
      <c r="E59">
        <v>28.8500061035156</v>
      </c>
      <c r="F59">
        <v>39.370536804199197</v>
      </c>
      <c r="G59">
        <v>3</v>
      </c>
      <c r="H59" s="2"/>
      <c r="I59">
        <v>145</v>
      </c>
      <c r="J59" t="s">
        <v>112</v>
      </c>
      <c r="K59">
        <v>15.25</v>
      </c>
      <c r="L59">
        <v>16.300003051757798</v>
      </c>
      <c r="M59">
        <v>14.569999694824199</v>
      </c>
      <c r="N59">
        <v>37.4924507141113</v>
      </c>
      <c r="O59">
        <v>3</v>
      </c>
    </row>
    <row r="60" spans="1:15" ht="14.25" customHeight="1" x14ac:dyDescent="0.3">
      <c r="A60">
        <v>150</v>
      </c>
      <c r="B60" t="s">
        <v>113</v>
      </c>
      <c r="C60">
        <v>23.849990844726602</v>
      </c>
      <c r="D60">
        <v>27.199996948242202</v>
      </c>
      <c r="E60">
        <v>26</v>
      </c>
      <c r="F60">
        <v>39.801021575927699</v>
      </c>
      <c r="G60">
        <v>8</v>
      </c>
      <c r="H60" s="2"/>
      <c r="I60">
        <v>150</v>
      </c>
      <c r="J60" t="s">
        <v>114</v>
      </c>
      <c r="K60">
        <v>16.3999938964844</v>
      </c>
      <c r="L60">
        <v>18.050003051757798</v>
      </c>
      <c r="M60">
        <v>16.5</v>
      </c>
      <c r="N60">
        <v>35.539947509765597</v>
      </c>
      <c r="O60">
        <v>3</v>
      </c>
    </row>
    <row r="61" spans="1:15" ht="14.25" customHeight="1" x14ac:dyDescent="0.3">
      <c r="A61">
        <v>155</v>
      </c>
      <c r="B61" t="s">
        <v>115</v>
      </c>
      <c r="C61">
        <v>22</v>
      </c>
      <c r="D61">
        <v>23.8999938964844</v>
      </c>
      <c r="E61">
        <v>22.199996948242202</v>
      </c>
      <c r="F61">
        <v>39.099246978759801</v>
      </c>
      <c r="G61">
        <v>13</v>
      </c>
      <c r="H61" s="2"/>
      <c r="I61">
        <v>155</v>
      </c>
      <c r="J61" t="s">
        <v>116</v>
      </c>
      <c r="K61">
        <v>20.099990844726602</v>
      </c>
      <c r="L61">
        <v>21.25</v>
      </c>
      <c r="M61">
        <v>19.7799987792969</v>
      </c>
      <c r="N61">
        <v>36.905391693115199</v>
      </c>
      <c r="O61">
        <v>7</v>
      </c>
    </row>
    <row r="62" spans="1:15" ht="14.25" customHeight="1" x14ac:dyDescent="0.3">
      <c r="A62">
        <v>160</v>
      </c>
      <c r="B62" t="s">
        <v>117</v>
      </c>
      <c r="C62">
        <v>19.75</v>
      </c>
      <c r="D62">
        <v>20.199996948242202</v>
      </c>
      <c r="E62">
        <v>20.3999938964844</v>
      </c>
      <c r="F62">
        <v>37.427597045898402</v>
      </c>
      <c r="G62">
        <v>12</v>
      </c>
      <c r="H62" s="2"/>
      <c r="I62">
        <v>160</v>
      </c>
      <c r="J62" t="s">
        <v>118</v>
      </c>
      <c r="K62">
        <v>22.8999938964844</v>
      </c>
      <c r="L62">
        <v>23.3500061035156</v>
      </c>
      <c r="M62">
        <v>22.8699951171875</v>
      </c>
      <c r="N62">
        <v>36.1143798828125</v>
      </c>
      <c r="O62">
        <v>4</v>
      </c>
    </row>
    <row r="63" spans="1:15" ht="14.25" customHeight="1" x14ac:dyDescent="0.3">
      <c r="A63" s="60" t="s">
        <v>119</v>
      </c>
      <c r="B63" s="61"/>
      <c r="C63" s="61"/>
      <c r="D63" s="61"/>
      <c r="E63" s="61"/>
      <c r="F63" s="61"/>
      <c r="G63" s="61"/>
      <c r="H63" s="2"/>
    </row>
    <row r="64" spans="1:15" ht="14.25" customHeight="1" x14ac:dyDescent="0.3">
      <c r="A64">
        <v>140</v>
      </c>
      <c r="B64" t="s">
        <v>120</v>
      </c>
      <c r="C64">
        <v>31.849990844726602</v>
      </c>
      <c r="D64">
        <v>33.349990844726598</v>
      </c>
      <c r="E64">
        <v>34.5</v>
      </c>
      <c r="F64">
        <v>37.6550102233887</v>
      </c>
      <c r="G64">
        <v>2</v>
      </c>
      <c r="H64" s="2"/>
      <c r="I64">
        <v>140</v>
      </c>
      <c r="J64" t="s">
        <v>121</v>
      </c>
      <c r="K64">
        <v>14.8500003814697</v>
      </c>
      <c r="L64">
        <v>15.3500003814697</v>
      </c>
      <c r="M64">
        <v>14.960000038146999</v>
      </c>
      <c r="N64">
        <v>36.753143310546903</v>
      </c>
      <c r="O64">
        <v>1076</v>
      </c>
    </row>
    <row r="65" spans="1:15" ht="14.25" customHeight="1" x14ac:dyDescent="0.3">
      <c r="A65">
        <v>145</v>
      </c>
      <c r="B65" t="s">
        <v>122</v>
      </c>
      <c r="C65">
        <v>29.599990844726602</v>
      </c>
      <c r="D65">
        <v>30.6499938964844</v>
      </c>
      <c r="E65">
        <v>30.949996948242202</v>
      </c>
      <c r="F65">
        <v>37.680744171142599</v>
      </c>
      <c r="G65">
        <v>2</v>
      </c>
      <c r="H65" s="2"/>
      <c r="I65">
        <v>145</v>
      </c>
      <c r="J65" t="s">
        <v>123</v>
      </c>
      <c r="K65">
        <v>17.050003051757798</v>
      </c>
      <c r="L65">
        <v>17.550003051757798</v>
      </c>
      <c r="M65">
        <v>16.199996948242202</v>
      </c>
      <c r="N65">
        <v>36.490890502929702</v>
      </c>
      <c r="O65">
        <v>15</v>
      </c>
    </row>
    <row r="66" spans="1:15" ht="14.25" customHeight="1" x14ac:dyDescent="0.3">
      <c r="A66">
        <v>150</v>
      </c>
      <c r="B66" t="s">
        <v>124</v>
      </c>
      <c r="C66">
        <v>27.099990844726602</v>
      </c>
      <c r="D66">
        <v>28.050003051757798</v>
      </c>
      <c r="E66">
        <v>27.8500061035156</v>
      </c>
      <c r="F66">
        <v>37.318580627441399</v>
      </c>
      <c r="G66">
        <v>41</v>
      </c>
      <c r="H66" s="2"/>
      <c r="I66">
        <v>150</v>
      </c>
      <c r="J66" t="s">
        <v>125</v>
      </c>
      <c r="K66">
        <v>19.3999938964844</v>
      </c>
      <c r="L66">
        <v>19.8500061035156</v>
      </c>
      <c r="M66">
        <v>19.3500061035156</v>
      </c>
      <c r="N66">
        <v>36.154041290283203</v>
      </c>
      <c r="O66">
        <v>26</v>
      </c>
    </row>
    <row r="67" spans="1:15" ht="14.25" customHeight="1" x14ac:dyDescent="0.3">
      <c r="A67">
        <v>155</v>
      </c>
      <c r="B67" t="s">
        <v>126</v>
      </c>
      <c r="C67">
        <v>25.25</v>
      </c>
      <c r="D67">
        <v>26.1499938964844</v>
      </c>
      <c r="E67">
        <v>25.6499938964844</v>
      </c>
      <c r="F67">
        <v>37.802085876464801</v>
      </c>
      <c r="G67">
        <v>6</v>
      </c>
      <c r="H67" s="2"/>
      <c r="I67">
        <v>155</v>
      </c>
      <c r="J67" t="s">
        <v>127</v>
      </c>
      <c r="K67">
        <v>21.8999938964844</v>
      </c>
      <c r="L67">
        <v>22.449996948242202</v>
      </c>
      <c r="M67">
        <v>22.199996948242202</v>
      </c>
      <c r="N67">
        <v>35.907447814941399</v>
      </c>
      <c r="O67">
        <v>5</v>
      </c>
    </row>
    <row r="68" spans="1:15" ht="14.25" customHeight="1" x14ac:dyDescent="0.3">
      <c r="A68">
        <v>160</v>
      </c>
      <c r="B68" t="s">
        <v>128</v>
      </c>
      <c r="C68">
        <v>21.449996948242202</v>
      </c>
      <c r="D68">
        <v>23.5</v>
      </c>
      <c r="E68">
        <v>23.75</v>
      </c>
      <c r="F68">
        <v>35.917064666747997</v>
      </c>
      <c r="G68">
        <v>12</v>
      </c>
      <c r="H68" s="2"/>
      <c r="I68">
        <v>160</v>
      </c>
      <c r="J68" t="s">
        <v>129</v>
      </c>
      <c r="K68">
        <v>24.699996948242202</v>
      </c>
      <c r="L68">
        <v>25.1499938964844</v>
      </c>
      <c r="M68">
        <v>24.5400085449219</v>
      </c>
      <c r="N68">
        <v>35.706020355224602</v>
      </c>
      <c r="O68">
        <v>2</v>
      </c>
    </row>
    <row r="69" spans="1:15" ht="14.25" customHeight="1" x14ac:dyDescent="0.3">
      <c r="A69" s="60" t="s">
        <v>130</v>
      </c>
      <c r="B69" s="61"/>
      <c r="C69" s="61"/>
      <c r="D69" s="61"/>
      <c r="E69" s="61"/>
      <c r="F69" s="61"/>
      <c r="G69" s="61"/>
      <c r="H69" s="2"/>
    </row>
    <row r="70" spans="1:15" ht="14.25" customHeight="1" x14ac:dyDescent="0.3">
      <c r="A70">
        <v>140</v>
      </c>
      <c r="B70" t="s">
        <v>131</v>
      </c>
      <c r="C70">
        <v>33.699996948242202</v>
      </c>
      <c r="D70">
        <v>34.25</v>
      </c>
      <c r="E70">
        <v>35.350006103515597</v>
      </c>
      <c r="F70">
        <v>38.389259338378899</v>
      </c>
      <c r="G70">
        <v>2</v>
      </c>
      <c r="H70" s="2"/>
      <c r="I70">
        <v>140</v>
      </c>
      <c r="J70" t="s">
        <v>132</v>
      </c>
      <c r="K70">
        <v>15.050000190734901</v>
      </c>
      <c r="L70">
        <v>17.2999877929688</v>
      </c>
      <c r="M70">
        <v>15.3500003814697</v>
      </c>
      <c r="N70">
        <v>37.619636535644503</v>
      </c>
      <c r="O70">
        <v>13</v>
      </c>
    </row>
    <row r="71" spans="1:15" ht="14.25" customHeight="1" x14ac:dyDescent="0.3">
      <c r="A71">
        <v>145</v>
      </c>
      <c r="B71" t="s">
        <v>133</v>
      </c>
      <c r="C71">
        <v>30.3500061035156</v>
      </c>
      <c r="D71">
        <v>31.550003051757798</v>
      </c>
      <c r="E71">
        <v>31.5</v>
      </c>
      <c r="F71">
        <v>37.4490356445312</v>
      </c>
      <c r="G71">
        <v>7</v>
      </c>
      <c r="H71" s="2"/>
      <c r="I71">
        <v>145</v>
      </c>
      <c r="J71" t="s">
        <v>134</v>
      </c>
      <c r="K71">
        <v>17.550003051757798</v>
      </c>
      <c r="L71">
        <v>18</v>
      </c>
      <c r="M71">
        <v>17.479995727539102</v>
      </c>
      <c r="N71">
        <v>36.337001800537102</v>
      </c>
      <c r="O71">
        <v>17</v>
      </c>
    </row>
    <row r="72" spans="1:15" ht="14.25" customHeight="1" x14ac:dyDescent="0.3">
      <c r="A72">
        <v>150</v>
      </c>
      <c r="B72" t="s">
        <v>135</v>
      </c>
      <c r="C72">
        <v>28.1000061035156</v>
      </c>
      <c r="D72">
        <v>29.050003051757798</v>
      </c>
      <c r="E72">
        <v>28.8999938964844</v>
      </c>
      <c r="F72">
        <v>37.355297088622997</v>
      </c>
      <c r="G72">
        <v>67</v>
      </c>
      <c r="H72" s="2"/>
      <c r="I72">
        <v>150</v>
      </c>
      <c r="J72" t="s">
        <v>136</v>
      </c>
      <c r="K72">
        <v>20</v>
      </c>
      <c r="L72">
        <v>20.300003051757798</v>
      </c>
      <c r="M72">
        <v>19.800003051757798</v>
      </c>
      <c r="N72">
        <v>36.080406188964801</v>
      </c>
      <c r="O72">
        <v>10</v>
      </c>
    </row>
    <row r="73" spans="1:15" ht="14.25" customHeight="1" x14ac:dyDescent="0.3">
      <c r="A73">
        <v>155</v>
      </c>
      <c r="B73" t="s">
        <v>137</v>
      </c>
      <c r="C73">
        <v>26.199996948242202</v>
      </c>
      <c r="D73">
        <v>26.6499938964844</v>
      </c>
      <c r="E73">
        <v>27.5</v>
      </c>
      <c r="F73">
        <v>37.380577087402301</v>
      </c>
      <c r="G73">
        <v>13</v>
      </c>
      <c r="H73" s="2"/>
      <c r="I73">
        <v>155</v>
      </c>
      <c r="J73" t="s">
        <v>138</v>
      </c>
      <c r="K73">
        <v>22.550003051757798</v>
      </c>
      <c r="L73">
        <v>22.8999938964844</v>
      </c>
      <c r="M73">
        <v>22.479995727539102</v>
      </c>
      <c r="N73">
        <v>35.872688293457003</v>
      </c>
      <c r="O73">
        <v>4</v>
      </c>
    </row>
    <row r="74" spans="1:15" ht="14.25" customHeight="1" x14ac:dyDescent="0.3">
      <c r="A74">
        <v>160</v>
      </c>
      <c r="B74" t="s">
        <v>139</v>
      </c>
      <c r="C74">
        <v>24.099990844726602</v>
      </c>
      <c r="D74">
        <v>24.5</v>
      </c>
      <c r="E74">
        <v>24.8999938964844</v>
      </c>
      <c r="F74">
        <v>37.222095489502003</v>
      </c>
      <c r="G74">
        <v>37</v>
      </c>
      <c r="H74" s="2"/>
      <c r="I74">
        <v>160</v>
      </c>
      <c r="J74" t="s">
        <v>140</v>
      </c>
      <c r="K74">
        <v>25.25</v>
      </c>
      <c r="L74">
        <v>26.1000061035156</v>
      </c>
      <c r="M74">
        <v>25.199996948242202</v>
      </c>
      <c r="N74">
        <v>35.991725921630902</v>
      </c>
      <c r="O74">
        <v>5</v>
      </c>
    </row>
    <row r="75" spans="1:15" ht="14.25" customHeight="1" x14ac:dyDescent="0.3">
      <c r="A75" s="60" t="s">
        <v>141</v>
      </c>
      <c r="B75" s="61"/>
      <c r="C75" s="61"/>
      <c r="D75" s="61"/>
      <c r="E75" s="61"/>
      <c r="F75" s="61"/>
      <c r="G75" s="61"/>
      <c r="H75" s="2"/>
    </row>
    <row r="76" spans="1:15" ht="14.25" customHeight="1" x14ac:dyDescent="0.3">
      <c r="A76">
        <v>140</v>
      </c>
      <c r="B76" t="s">
        <v>142</v>
      </c>
      <c r="C76">
        <v>38.650009155273402</v>
      </c>
      <c r="D76">
        <v>39.199996948242202</v>
      </c>
      <c r="E76">
        <v>39.5700073242188</v>
      </c>
      <c r="F76">
        <v>38.645111083984403</v>
      </c>
      <c r="G76">
        <v>5</v>
      </c>
      <c r="H76" s="2"/>
      <c r="I76">
        <v>140</v>
      </c>
      <c r="J76" t="s">
        <v>143</v>
      </c>
      <c r="K76">
        <v>17.7999877929688</v>
      </c>
      <c r="L76">
        <v>18.550003051757798</v>
      </c>
      <c r="M76">
        <v>0</v>
      </c>
      <c r="N76">
        <v>36.4640502929688</v>
      </c>
      <c r="O76">
        <v>0</v>
      </c>
    </row>
    <row r="77" spans="1:15" ht="14.25" customHeight="1" x14ac:dyDescent="0.3">
      <c r="A77">
        <v>145</v>
      </c>
      <c r="B77" t="s">
        <v>144</v>
      </c>
      <c r="C77">
        <v>36.0499877929688</v>
      </c>
      <c r="D77">
        <v>36.699996948242202</v>
      </c>
      <c r="E77">
        <v>0</v>
      </c>
      <c r="F77">
        <v>38.338111877441399</v>
      </c>
      <c r="G77">
        <v>0</v>
      </c>
      <c r="H77" s="2"/>
      <c r="I77">
        <v>145</v>
      </c>
      <c r="J77" t="s">
        <v>145</v>
      </c>
      <c r="K77">
        <v>16.449996948242202</v>
      </c>
      <c r="L77">
        <v>20.6000061035156</v>
      </c>
      <c r="M77">
        <v>0</v>
      </c>
      <c r="N77">
        <v>33.526725769042997</v>
      </c>
      <c r="O77">
        <v>0</v>
      </c>
    </row>
    <row r="78" spans="1:15" ht="14.25" customHeight="1" x14ac:dyDescent="0.3">
      <c r="A78">
        <v>150</v>
      </c>
      <c r="B78" t="s">
        <v>146</v>
      </c>
      <c r="C78">
        <v>33.599990844726598</v>
      </c>
      <c r="D78">
        <v>34.199996948242202</v>
      </c>
      <c r="E78">
        <v>35.100006103515597</v>
      </c>
      <c r="F78">
        <v>37.974773406982401</v>
      </c>
      <c r="G78">
        <v>18</v>
      </c>
      <c r="H78" s="2"/>
      <c r="I78">
        <v>150</v>
      </c>
      <c r="J78" t="s">
        <v>147</v>
      </c>
      <c r="K78">
        <v>22.050003051757798</v>
      </c>
      <c r="L78">
        <v>23</v>
      </c>
      <c r="M78">
        <v>21.949996948242202</v>
      </c>
      <c r="N78">
        <v>35.566051483154297</v>
      </c>
      <c r="O78">
        <v>1</v>
      </c>
    </row>
    <row r="79" spans="1:15" ht="14.25" customHeight="1" x14ac:dyDescent="0.3">
      <c r="A79">
        <v>155</v>
      </c>
      <c r="B79" t="s">
        <v>148</v>
      </c>
      <c r="C79">
        <v>31.199996948242202</v>
      </c>
      <c r="D79">
        <v>35.949996948242202</v>
      </c>
      <c r="E79">
        <v>33.919998168945298</v>
      </c>
      <c r="F79">
        <v>40.381965637207003</v>
      </c>
      <c r="G79">
        <v>1</v>
      </c>
      <c r="H79" s="2"/>
      <c r="I79">
        <v>155</v>
      </c>
      <c r="J79" t="s">
        <v>149</v>
      </c>
      <c r="K79">
        <v>24.949996948242202</v>
      </c>
      <c r="L79">
        <v>26.25</v>
      </c>
      <c r="M79">
        <v>0</v>
      </c>
      <c r="N79">
        <v>36.057209014892599</v>
      </c>
      <c r="O79">
        <v>0</v>
      </c>
    </row>
    <row r="80" spans="1:15" ht="14.25" customHeight="1" x14ac:dyDescent="0.3">
      <c r="A80">
        <v>160</v>
      </c>
      <c r="B80" t="s">
        <v>150</v>
      </c>
      <c r="C80">
        <v>29.1000061035156</v>
      </c>
      <c r="D80">
        <v>31.8500061035156</v>
      </c>
      <c r="E80">
        <v>0</v>
      </c>
      <c r="F80">
        <v>38.834651947021499</v>
      </c>
      <c r="G80">
        <v>0</v>
      </c>
      <c r="H80" s="2"/>
      <c r="I80">
        <v>160</v>
      </c>
      <c r="J80" t="s">
        <v>151</v>
      </c>
      <c r="K80">
        <v>27.6499938964844</v>
      </c>
      <c r="L80">
        <v>33</v>
      </c>
      <c r="M80">
        <v>27.300003051757798</v>
      </c>
      <c r="N80">
        <v>38.540813446044901</v>
      </c>
      <c r="O80">
        <v>1</v>
      </c>
    </row>
    <row r="81" spans="1:15" ht="14.25" customHeight="1" x14ac:dyDescent="0.3">
      <c r="A81" s="60" t="s">
        <v>152</v>
      </c>
      <c r="B81" s="61"/>
      <c r="C81" s="61"/>
      <c r="D81" s="61"/>
      <c r="E81" s="61"/>
      <c r="F81" s="61"/>
      <c r="G81" s="61"/>
      <c r="H81" s="2"/>
    </row>
    <row r="82" spans="1:15" ht="14.25" customHeight="1" x14ac:dyDescent="0.3">
      <c r="A82">
        <v>140</v>
      </c>
      <c r="B82" t="s">
        <v>153</v>
      </c>
      <c r="C82">
        <v>43.349990844726598</v>
      </c>
      <c r="D82">
        <v>44.349990844726598</v>
      </c>
      <c r="E82">
        <v>0</v>
      </c>
      <c r="F82">
        <v>38.505367279052699</v>
      </c>
      <c r="G82">
        <v>0</v>
      </c>
      <c r="H82" s="2"/>
      <c r="I82">
        <v>140</v>
      </c>
      <c r="J82" t="s">
        <v>154</v>
      </c>
      <c r="K82">
        <v>20.050003051757798</v>
      </c>
      <c r="L82">
        <v>20.5</v>
      </c>
      <c r="M82">
        <v>19.6499938964844</v>
      </c>
      <c r="N82">
        <v>35.782962799072301</v>
      </c>
      <c r="O82">
        <v>9</v>
      </c>
    </row>
    <row r="83" spans="1:15" ht="14.25" customHeight="1" x14ac:dyDescent="0.3">
      <c r="A83">
        <v>145</v>
      </c>
      <c r="B83" t="s">
        <v>155</v>
      </c>
      <c r="C83">
        <v>40.400009155273402</v>
      </c>
      <c r="D83">
        <v>41.800003051757798</v>
      </c>
      <c r="E83">
        <v>0</v>
      </c>
      <c r="F83">
        <v>37.844436645507798</v>
      </c>
      <c r="G83">
        <v>0</v>
      </c>
      <c r="H83" s="2"/>
      <c r="I83">
        <v>145</v>
      </c>
      <c r="J83" t="s">
        <v>156</v>
      </c>
      <c r="K83">
        <v>22.099990844726602</v>
      </c>
      <c r="L83">
        <v>22.75</v>
      </c>
      <c r="M83">
        <v>21.75</v>
      </c>
      <c r="N83">
        <v>35.3969116210938</v>
      </c>
      <c r="O83">
        <v>5</v>
      </c>
    </row>
    <row r="84" spans="1:15" ht="14.25" customHeight="1" x14ac:dyDescent="0.3">
      <c r="A84">
        <v>150</v>
      </c>
      <c r="B84" t="s">
        <v>157</v>
      </c>
      <c r="C84">
        <v>38.5</v>
      </c>
      <c r="D84">
        <v>39.449996948242202</v>
      </c>
      <c r="E84">
        <v>40.350006103515597</v>
      </c>
      <c r="F84">
        <v>37.8602104187012</v>
      </c>
      <c r="G84">
        <v>7</v>
      </c>
      <c r="H84" s="2"/>
      <c r="I84">
        <v>150</v>
      </c>
      <c r="J84" t="s">
        <v>158</v>
      </c>
      <c r="K84">
        <v>24.6000061035156</v>
      </c>
      <c r="L84">
        <v>25.199996948242202</v>
      </c>
      <c r="M84">
        <v>24.8999938964844</v>
      </c>
      <c r="N84">
        <v>35.259819030761697</v>
      </c>
      <c r="O84">
        <v>10</v>
      </c>
    </row>
    <row r="85" spans="1:15" ht="14.25" customHeight="1" x14ac:dyDescent="0.3">
      <c r="A85">
        <v>155</v>
      </c>
      <c r="B85" t="s">
        <v>159</v>
      </c>
      <c r="C85">
        <v>36.150009155273402</v>
      </c>
      <c r="D85">
        <v>36.650009155273402</v>
      </c>
      <c r="E85">
        <v>39.199996948242202</v>
      </c>
      <c r="F85">
        <v>37.199737548828097</v>
      </c>
      <c r="G85">
        <v>1</v>
      </c>
      <c r="H85" s="2"/>
      <c r="I85">
        <v>155</v>
      </c>
      <c r="J85" t="s">
        <v>160</v>
      </c>
      <c r="K85">
        <v>26.6000061035156</v>
      </c>
      <c r="L85">
        <v>27.75</v>
      </c>
      <c r="M85">
        <v>26.3999938964844</v>
      </c>
      <c r="N85">
        <v>34.724563598632798</v>
      </c>
      <c r="O85">
        <v>1</v>
      </c>
    </row>
    <row r="86" spans="1:15" ht="14.25" customHeight="1" x14ac:dyDescent="0.3">
      <c r="A86">
        <v>160</v>
      </c>
      <c r="B86" t="s">
        <v>161</v>
      </c>
      <c r="C86">
        <v>33.100006103515597</v>
      </c>
      <c r="D86">
        <v>34.5</v>
      </c>
      <c r="E86">
        <v>34.800003051757798</v>
      </c>
      <c r="F86">
        <v>36.414726257324197</v>
      </c>
      <c r="G86">
        <v>13</v>
      </c>
      <c r="H86" s="2"/>
      <c r="I86">
        <v>160</v>
      </c>
      <c r="J86" t="s">
        <v>162</v>
      </c>
      <c r="K86">
        <v>29.6499938964844</v>
      </c>
      <c r="L86">
        <v>31.599990844726602</v>
      </c>
      <c r="M86">
        <v>0</v>
      </c>
      <c r="N86">
        <v>35.439277648925803</v>
      </c>
      <c r="O86">
        <v>0</v>
      </c>
    </row>
    <row r="87" spans="1:15" ht="14.25" customHeight="1" x14ac:dyDescent="0.3">
      <c r="A87" s="60" t="s">
        <v>163</v>
      </c>
      <c r="B87" s="61"/>
      <c r="C87" s="61"/>
      <c r="D87" s="61"/>
      <c r="E87" s="61"/>
      <c r="F87" s="61"/>
      <c r="G87" s="61"/>
      <c r="H87" s="2"/>
    </row>
    <row r="88" spans="1:15" ht="14.25" customHeight="1" x14ac:dyDescent="0.3">
      <c r="A88">
        <v>140</v>
      </c>
      <c r="B88" t="s">
        <v>164</v>
      </c>
      <c r="C88">
        <v>44.100006103515597</v>
      </c>
      <c r="D88">
        <v>45.100006103515597</v>
      </c>
      <c r="E88">
        <v>45.550003051757798</v>
      </c>
      <c r="F88">
        <v>38.547950744628899</v>
      </c>
      <c r="G88">
        <v>3</v>
      </c>
      <c r="H88" s="2"/>
      <c r="I88">
        <v>140</v>
      </c>
      <c r="J88" t="s">
        <v>165</v>
      </c>
      <c r="K88">
        <v>20.199996948242202</v>
      </c>
      <c r="L88">
        <v>20.8500061035156</v>
      </c>
      <c r="M88">
        <v>20.5</v>
      </c>
      <c r="N88">
        <v>35.655242919921903</v>
      </c>
      <c r="O88">
        <v>63</v>
      </c>
    </row>
    <row r="89" spans="1:15" ht="14.25" customHeight="1" x14ac:dyDescent="0.3">
      <c r="A89">
        <v>145</v>
      </c>
      <c r="B89" t="s">
        <v>166</v>
      </c>
      <c r="C89">
        <v>41.5</v>
      </c>
      <c r="D89">
        <v>42.5</v>
      </c>
      <c r="E89">
        <v>0</v>
      </c>
      <c r="F89">
        <v>38.065509796142599</v>
      </c>
      <c r="G89">
        <v>0</v>
      </c>
      <c r="H89" s="2"/>
      <c r="I89">
        <v>145</v>
      </c>
      <c r="J89" t="s">
        <v>167</v>
      </c>
      <c r="K89">
        <v>22.3999938964844</v>
      </c>
      <c r="L89">
        <v>23.8999938964844</v>
      </c>
      <c r="M89">
        <v>0</v>
      </c>
      <c r="N89">
        <v>35.859607696533203</v>
      </c>
      <c r="O89">
        <v>0</v>
      </c>
    </row>
    <row r="90" spans="1:15" ht="14.25" customHeight="1" x14ac:dyDescent="0.3">
      <c r="A90">
        <v>150</v>
      </c>
      <c r="B90" t="s">
        <v>168</v>
      </c>
      <c r="C90">
        <v>38.949996948242202</v>
      </c>
      <c r="D90">
        <v>40.199996948242202</v>
      </c>
      <c r="E90">
        <v>39.949996948242202</v>
      </c>
      <c r="F90">
        <v>37.692714691162102</v>
      </c>
      <c r="G90">
        <v>58</v>
      </c>
      <c r="H90" s="2"/>
      <c r="I90">
        <v>150</v>
      </c>
      <c r="J90" t="s">
        <v>169</v>
      </c>
      <c r="K90">
        <v>22.8500061035156</v>
      </c>
      <c r="L90">
        <v>25.3999938964844</v>
      </c>
      <c r="M90">
        <v>24.8699951171875</v>
      </c>
      <c r="N90">
        <v>33.898647308349602</v>
      </c>
      <c r="O90">
        <v>12</v>
      </c>
    </row>
    <row r="91" spans="1:15" ht="14.25" customHeight="1" x14ac:dyDescent="0.3">
      <c r="A91">
        <v>155</v>
      </c>
      <c r="B91" t="s">
        <v>170</v>
      </c>
      <c r="C91">
        <v>36.900009155273402</v>
      </c>
      <c r="D91">
        <v>37.350006103515597</v>
      </c>
      <c r="E91">
        <v>38</v>
      </c>
      <c r="F91">
        <v>37.183120727539098</v>
      </c>
      <c r="G91">
        <v>21</v>
      </c>
      <c r="H91" s="2"/>
      <c r="I91">
        <v>155</v>
      </c>
      <c r="J91" t="s">
        <v>171</v>
      </c>
      <c r="K91">
        <v>27.3500061035156</v>
      </c>
      <c r="L91">
        <v>28</v>
      </c>
      <c r="M91">
        <v>27.050003051757798</v>
      </c>
      <c r="N91">
        <v>34.904491424560497</v>
      </c>
      <c r="O91">
        <v>15</v>
      </c>
    </row>
    <row r="92" spans="1:15" ht="14.25" customHeight="1" x14ac:dyDescent="0.3">
      <c r="A92">
        <v>160</v>
      </c>
      <c r="B92" t="s">
        <v>172</v>
      </c>
      <c r="C92">
        <v>34.150009155273402</v>
      </c>
      <c r="D92">
        <v>35.199996948242202</v>
      </c>
      <c r="E92">
        <v>35.8699951171875</v>
      </c>
      <c r="F92">
        <v>36.576019287109403</v>
      </c>
      <c r="G92">
        <v>5</v>
      </c>
      <c r="H92" s="2"/>
      <c r="I92">
        <v>160</v>
      </c>
      <c r="J92" t="s">
        <v>173</v>
      </c>
      <c r="K92">
        <v>29.849990844726602</v>
      </c>
      <c r="L92">
        <v>30.6000061035156</v>
      </c>
      <c r="M92">
        <v>30.25</v>
      </c>
      <c r="N92">
        <v>34.556629180908203</v>
      </c>
      <c r="O92">
        <v>31</v>
      </c>
    </row>
    <row r="93" spans="1:15" ht="14.25" customHeight="1" x14ac:dyDescent="0.3">
      <c r="H93" s="2"/>
    </row>
    <row r="94" spans="1:15" ht="14.25" customHeight="1" x14ac:dyDescent="0.3">
      <c r="H94" s="2"/>
    </row>
    <row r="95" spans="1:15" ht="14.25" customHeight="1" x14ac:dyDescent="0.3">
      <c r="H95" s="2"/>
    </row>
    <row r="96" spans="1:15" ht="14.25" customHeight="1" x14ac:dyDescent="0.3">
      <c r="H96" s="2"/>
    </row>
    <row r="97" spans="8:8" ht="14.25" customHeight="1" x14ac:dyDescent="0.3">
      <c r="H97" s="2"/>
    </row>
    <row r="98" spans="8:8" ht="14.25" customHeight="1" x14ac:dyDescent="0.3">
      <c r="H98" s="2"/>
    </row>
    <row r="99" spans="8:8" ht="14.25" customHeight="1" x14ac:dyDescent="0.3">
      <c r="H99" s="2"/>
    </row>
    <row r="100" spans="8:8" ht="14.25" customHeight="1" x14ac:dyDescent="0.3">
      <c r="H100" s="2"/>
    </row>
  </sheetData>
  <mergeCells count="16">
    <mergeCell ref="A1:G1"/>
    <mergeCell ref="A3:G3"/>
    <mergeCell ref="A9:G9"/>
    <mergeCell ref="A15:G15"/>
    <mergeCell ref="A21:G21"/>
    <mergeCell ref="A87:G87"/>
    <mergeCell ref="A57:G57"/>
    <mergeCell ref="A63:G63"/>
    <mergeCell ref="A69:G69"/>
    <mergeCell ref="A27:G27"/>
    <mergeCell ref="A33:G33"/>
    <mergeCell ref="A75:G75"/>
    <mergeCell ref="A81:G81"/>
    <mergeCell ref="A39:G39"/>
    <mergeCell ref="A45:G45"/>
    <mergeCell ref="A51:G51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B942-B9B3-42D6-A592-66CC47C79489}">
  <dimension ref="A1:Y35"/>
  <sheetViews>
    <sheetView tabSelected="1" zoomScale="75" workbookViewId="0">
      <selection activeCell="O30" sqref="O30"/>
    </sheetView>
  </sheetViews>
  <sheetFormatPr defaultRowHeight="14.4" x14ac:dyDescent="0.3"/>
  <cols>
    <col min="1" max="1" width="11.6640625" bestFit="1" customWidth="1"/>
    <col min="2" max="2" width="10.109375" bestFit="1" customWidth="1"/>
    <col min="3" max="3" width="12.6640625" bestFit="1" customWidth="1"/>
    <col min="4" max="5" width="12" bestFit="1" customWidth="1"/>
    <col min="7" max="7" width="21.33203125" bestFit="1" customWidth="1"/>
    <col min="8" max="8" width="11.6640625" bestFit="1" customWidth="1"/>
    <col min="9" max="9" width="6.77734375" bestFit="1" customWidth="1"/>
    <col min="10" max="10" width="7" bestFit="1" customWidth="1"/>
    <col min="11" max="11" width="9.5546875" customWidth="1"/>
    <col min="12" max="12" width="13.6640625" bestFit="1" customWidth="1"/>
    <col min="13" max="14" width="12" bestFit="1" customWidth="1"/>
    <col min="15" max="15" width="12.6640625" bestFit="1" customWidth="1"/>
    <col min="16" max="16" width="12" bestFit="1" customWidth="1"/>
    <col min="17" max="17" width="13.44140625" bestFit="1" customWidth="1"/>
    <col min="18" max="18" width="16.44140625" bestFit="1" customWidth="1"/>
    <col min="19" max="19" width="12.6640625" bestFit="1" customWidth="1"/>
    <col min="20" max="20" width="15.21875" bestFit="1" customWidth="1"/>
    <col min="24" max="24" width="17.77734375" bestFit="1" customWidth="1"/>
    <col min="25" max="25" width="7.5546875" bestFit="1" customWidth="1"/>
  </cols>
  <sheetData>
    <row r="1" spans="1:25" x14ac:dyDescent="0.3">
      <c r="A1" s="3" t="s">
        <v>375</v>
      </c>
      <c r="B1" s="3" t="s">
        <v>376</v>
      </c>
      <c r="C1" s="3" t="s">
        <v>377</v>
      </c>
      <c r="D1" s="3" t="s">
        <v>378</v>
      </c>
      <c r="E1" s="12" t="s">
        <v>379</v>
      </c>
      <c r="G1" s="3" t="s">
        <v>380</v>
      </c>
    </row>
    <row r="2" spans="1:25" x14ac:dyDescent="0.3">
      <c r="A2" s="3" t="s">
        <v>381</v>
      </c>
      <c r="B2" s="7">
        <v>140.19</v>
      </c>
      <c r="C2">
        <f>LN(B2/B3)</f>
        <v>1.4730981719617673E-2</v>
      </c>
      <c r="D2">
        <f t="shared" ref="D2:D7" si="0">_xlfn.STDEV.S(C2:C23)</f>
        <v>2.0820981199026922E-2</v>
      </c>
      <c r="E2" s="11">
        <f>D2*(SQRT(252))</f>
        <v>0.33052282982986003</v>
      </c>
      <c r="G2" s="4" t="s">
        <v>382</v>
      </c>
      <c r="H2" s="4" t="s">
        <v>383</v>
      </c>
      <c r="I2" s="8" t="s">
        <v>384</v>
      </c>
      <c r="J2" s="4" t="s">
        <v>385</v>
      </c>
      <c r="K2" s="4" t="s">
        <v>386</v>
      </c>
      <c r="L2" s="10" t="s">
        <v>387</v>
      </c>
      <c r="M2" s="4" t="s">
        <v>378</v>
      </c>
      <c r="N2" s="4" t="s">
        <v>388</v>
      </c>
      <c r="O2" s="4" t="s">
        <v>389</v>
      </c>
      <c r="P2" s="4" t="s">
        <v>390</v>
      </c>
      <c r="Q2" s="4" t="s">
        <v>391</v>
      </c>
      <c r="R2" s="4" t="s">
        <v>392</v>
      </c>
      <c r="S2" s="4" t="s">
        <v>393</v>
      </c>
      <c r="T2" s="4" t="s">
        <v>394</v>
      </c>
    </row>
    <row r="3" spans="1:25" x14ac:dyDescent="0.3">
      <c r="A3" s="3" t="s">
        <v>395</v>
      </c>
      <c r="B3" s="7">
        <v>138.13999999999999</v>
      </c>
      <c r="C3">
        <f>LN(B3/B4)</f>
        <v>-1.3160450271727735E-2</v>
      </c>
      <c r="D3">
        <f t="shared" si="0"/>
        <v>2.0906936401951834E-2</v>
      </c>
      <c r="E3" s="11">
        <f>D3*(SQRT(252))</f>
        <v>0.33188732637484847</v>
      </c>
      <c r="G3" t="str">
        <f>A10</f>
        <v>Nov 5, 2024</v>
      </c>
      <c r="H3" s="3" t="s">
        <v>381</v>
      </c>
      <c r="I3" s="9">
        <v>150</v>
      </c>
      <c r="J3" s="7">
        <v>151</v>
      </c>
      <c r="K3" s="6">
        <v>4.4299999999999999E-2</v>
      </c>
      <c r="L3" s="11">
        <f>E10</f>
        <v>0.3277848233751483</v>
      </c>
      <c r="M3">
        <f>(L3^2)/2</f>
        <v>5.3721445217538584E-2</v>
      </c>
      <c r="N3">
        <f>8/252</f>
        <v>3.1746031746031744E-2</v>
      </c>
      <c r="O3">
        <f>((LN(J3/I3)+(K3+M3)*N3)/(L3*SQRT(N3)))</f>
        <v>0.16705255521694926</v>
      </c>
      <c r="P3">
        <f>_xlfn.NORM.S.DIST(O3,TRUE)</f>
        <v>0.56633565160665256</v>
      </c>
      <c r="Q3">
        <f>100*P3</f>
        <v>56.633565160665256</v>
      </c>
      <c r="X3" s="3" t="s">
        <v>396</v>
      </c>
      <c r="Y3" s="5">
        <f>MAX(J11-I11,0)</f>
        <v>0</v>
      </c>
    </row>
    <row r="4" spans="1:25" x14ac:dyDescent="0.3">
      <c r="A4" s="3" t="s">
        <v>397</v>
      </c>
      <c r="B4" s="7">
        <v>139.97</v>
      </c>
      <c r="C4">
        <f t="shared" ref="C4:C34" si="1">LN(B4/B5)</f>
        <v>-3.647735554078229E-2</v>
      </c>
      <c r="D4">
        <f t="shared" si="0"/>
        <v>2.1560260370332818E-2</v>
      </c>
      <c r="E4" s="11">
        <f t="shared" ref="E4:E9" si="2">D4*(SQRT(252))</f>
        <v>0.34225852285021197</v>
      </c>
      <c r="G4" t="str">
        <f>A9</f>
        <v>Nov 6, 2024</v>
      </c>
      <c r="H4" s="13" t="s">
        <v>398</v>
      </c>
      <c r="I4" s="9">
        <v>150</v>
      </c>
      <c r="J4" s="7">
        <v>147.16</v>
      </c>
      <c r="K4" s="6">
        <v>4.4299999999999999E-2</v>
      </c>
      <c r="L4" s="11">
        <f>E9</f>
        <v>0.33696802618275568</v>
      </c>
      <c r="M4">
        <f>(L4^2)/2</f>
        <v>5.6773725334751154E-2</v>
      </c>
      <c r="N4">
        <f>7/252</f>
        <v>2.7777777777777776E-2</v>
      </c>
      <c r="O4">
        <f>((LN(J4/I4)+(K4+M4)*N4)/(L4*SQRT(N4)))</f>
        <v>-0.29036452917316857</v>
      </c>
      <c r="P4">
        <f>_xlfn.NORM.S.DIST(O4,TRUE)</f>
        <v>0.38576868845400408</v>
      </c>
      <c r="Q4">
        <f>100*P4</f>
        <v>38.576868845400405</v>
      </c>
      <c r="R4">
        <f>Q4-Q3</f>
        <v>-18.056696315264851</v>
      </c>
      <c r="S4">
        <f>R4*J4</f>
        <v>-2657.2234297543755</v>
      </c>
      <c r="T4">
        <f>S4</f>
        <v>-2657.2234297543755</v>
      </c>
      <c r="X4" s="3" t="s">
        <v>399</v>
      </c>
      <c r="Y4">
        <f>J11*Q11</f>
        <v>7009.5</v>
      </c>
    </row>
    <row r="5" spans="1:25" x14ac:dyDescent="0.3">
      <c r="A5" s="3" t="s">
        <v>400</v>
      </c>
      <c r="B5" s="7">
        <v>145.16999999999999</v>
      </c>
      <c r="C5">
        <f t="shared" si="1"/>
        <v>-2.5772344055420161E-2</v>
      </c>
      <c r="D5">
        <f t="shared" si="0"/>
        <v>2.0378119028054784E-2</v>
      </c>
      <c r="E5" s="11">
        <f t="shared" si="2"/>
        <v>0.32349261081303737</v>
      </c>
      <c r="G5" t="str">
        <f>A8</f>
        <v>Nov 7, 2024</v>
      </c>
      <c r="H5" s="3" t="s">
        <v>401</v>
      </c>
      <c r="I5" s="9">
        <v>150</v>
      </c>
      <c r="J5" s="7">
        <v>150.97999999999999</v>
      </c>
      <c r="K5" s="6">
        <v>4.4299999999999999E-2</v>
      </c>
      <c r="L5" s="11">
        <f>E8</f>
        <v>0.34948997117310382</v>
      </c>
      <c r="M5">
        <f>(L5^2)/2</f>
        <v>6.1071619975288469E-2</v>
      </c>
      <c r="N5">
        <f>6/252</f>
        <v>2.3809523809523808E-2</v>
      </c>
      <c r="O5">
        <f t="shared" ref="O5:O9" si="3">((LN(J5/I5)+(K5+M5)*N5)/(L5*SQRT(N5)))</f>
        <v>0.1672789610342594</v>
      </c>
      <c r="P5">
        <f t="shared" ref="P5:P10" si="4">_xlfn.NORM.S.DIST(O5,TRUE)</f>
        <v>0.5664247212265705</v>
      </c>
      <c r="Q5">
        <f t="shared" ref="Q5:Q11" si="5">100*P5</f>
        <v>56.642472122657054</v>
      </c>
      <c r="R5">
        <f t="shared" ref="R5:R11" si="6">Q5-Q4</f>
        <v>18.065603277256649</v>
      </c>
      <c r="S5">
        <f t="shared" ref="S5:S10" si="7">R5*J5</f>
        <v>2727.5447828002088</v>
      </c>
      <c r="T5">
        <f>SUM(S4:S5)</f>
        <v>70.321353045833348</v>
      </c>
      <c r="X5" s="3" t="s">
        <v>402</v>
      </c>
      <c r="Y5" s="5">
        <f>Y4-T11-Y3</f>
        <v>8086.3977607488605</v>
      </c>
    </row>
    <row r="6" spans="1:25" x14ac:dyDescent="0.3">
      <c r="A6" s="3" t="s">
        <v>403</v>
      </c>
      <c r="B6" s="7">
        <v>148.96</v>
      </c>
      <c r="C6">
        <f t="shared" si="1"/>
        <v>-1.8095224977954679E-2</v>
      </c>
      <c r="D6">
        <f t="shared" si="0"/>
        <v>2.0690725947972308E-2</v>
      </c>
      <c r="E6" s="11">
        <f t="shared" si="2"/>
        <v>0.32845509182235527</v>
      </c>
      <c r="G6" t="str">
        <f>A7</f>
        <v>Nov 8, 2024</v>
      </c>
      <c r="H6" s="3" t="s">
        <v>404</v>
      </c>
      <c r="I6" s="9">
        <v>150</v>
      </c>
      <c r="J6" s="7">
        <v>151.68</v>
      </c>
      <c r="K6" s="6">
        <v>4.4299999999999999E-2</v>
      </c>
      <c r="L6" s="11">
        <f>E7</f>
        <v>0.32879382832322995</v>
      </c>
      <c r="M6">
        <f t="shared" ref="M6:M10" si="8">(L6^2)/2</f>
        <v>5.4052690771722804E-2</v>
      </c>
      <c r="N6" s="3">
        <f>5/252</f>
        <v>1.984126984126984E-2</v>
      </c>
      <c r="O6">
        <f t="shared" si="3"/>
        <v>0.28262089882306818</v>
      </c>
      <c r="P6">
        <f t="shared" si="4"/>
        <v>0.61126627087048713</v>
      </c>
      <c r="Q6">
        <f t="shared" si="5"/>
        <v>61.126627087048711</v>
      </c>
      <c r="R6">
        <f t="shared" si="6"/>
        <v>4.4841549643916565</v>
      </c>
      <c r="S6">
        <f t="shared" si="7"/>
        <v>680.15662499892653</v>
      </c>
      <c r="T6">
        <f>SUM(S4:S6)</f>
        <v>750.47797804475988</v>
      </c>
    </row>
    <row r="7" spans="1:25" x14ac:dyDescent="0.3">
      <c r="A7" s="3" t="s">
        <v>405</v>
      </c>
      <c r="B7" s="7">
        <v>151.68</v>
      </c>
      <c r="C7">
        <f t="shared" si="1"/>
        <v>4.625660795233094E-3</v>
      </c>
      <c r="D7">
        <f t="shared" si="0"/>
        <v>2.0712064341812657E-2</v>
      </c>
      <c r="E7" s="11">
        <f t="shared" si="2"/>
        <v>0.32879382832322995</v>
      </c>
      <c r="G7" t="str">
        <f>A6</f>
        <v>Nov ΙΙ, 2024</v>
      </c>
      <c r="H7" s="3" t="s">
        <v>406</v>
      </c>
      <c r="I7" s="9">
        <v>150</v>
      </c>
      <c r="J7" s="7">
        <v>148.96</v>
      </c>
      <c r="K7" s="6">
        <v>4.4299999999999999E-2</v>
      </c>
      <c r="L7" s="11">
        <f>E6</f>
        <v>0.32845509182235527</v>
      </c>
      <c r="M7">
        <f t="shared" si="8"/>
        <v>5.3941373672015916E-2</v>
      </c>
      <c r="N7">
        <f>4/252</f>
        <v>1.5873015873015872E-2</v>
      </c>
      <c r="O7">
        <f t="shared" si="3"/>
        <v>-0.13044717950906246</v>
      </c>
      <c r="P7">
        <f t="shared" si="4"/>
        <v>0.44810632079877877</v>
      </c>
      <c r="Q7">
        <f t="shared" si="5"/>
        <v>44.810632079877877</v>
      </c>
      <c r="R7">
        <f t="shared" si="6"/>
        <v>-16.315995007170834</v>
      </c>
      <c r="S7">
        <f t="shared" si="7"/>
        <v>-2430.4306162681673</v>
      </c>
      <c r="T7">
        <f>SUM(S4:S7)</f>
        <v>-1679.9526382234076</v>
      </c>
    </row>
    <row r="8" spans="1:25" x14ac:dyDescent="0.3">
      <c r="A8" s="3" t="s">
        <v>407</v>
      </c>
      <c r="B8" s="7">
        <v>150.97999999999999</v>
      </c>
      <c r="C8">
        <f t="shared" si="1"/>
        <v>2.562694747490504E-2</v>
      </c>
      <c r="D8">
        <f t="shared" ref="D8:D9" si="9">_xlfn.STDEV.S(C8:C29)</f>
        <v>2.2015798796075365E-2</v>
      </c>
      <c r="E8" s="11">
        <f t="shared" si="2"/>
        <v>0.34948997117310382</v>
      </c>
      <c r="G8" t="str">
        <f>A5</f>
        <v>Nov 12, 2024</v>
      </c>
      <c r="H8" s="3" t="s">
        <v>408</v>
      </c>
      <c r="I8" s="9">
        <v>150</v>
      </c>
      <c r="J8" s="7">
        <v>145.16999999999999</v>
      </c>
      <c r="K8" s="6">
        <v>4.4299999999999999E-2</v>
      </c>
      <c r="L8" s="11">
        <f>E5</f>
        <v>0.32349261081303737</v>
      </c>
      <c r="M8">
        <f t="shared" si="8"/>
        <v>5.2323734625317635E-2</v>
      </c>
      <c r="N8">
        <f>3/252</f>
        <v>1.1904761904761904E-2</v>
      </c>
      <c r="O8">
        <f t="shared" si="3"/>
        <v>-0.89470755807544178</v>
      </c>
      <c r="P8">
        <f t="shared" si="4"/>
        <v>0.185471718677122</v>
      </c>
      <c r="Q8">
        <f t="shared" si="5"/>
        <v>18.547171867712201</v>
      </c>
      <c r="R8">
        <f>Q8-Q7</f>
        <v>-26.263460212165676</v>
      </c>
      <c r="S8">
        <f t="shared" si="7"/>
        <v>-3812.6665190000908</v>
      </c>
      <c r="T8">
        <f>SUM(S4:S8)</f>
        <v>-5492.6191572234984</v>
      </c>
    </row>
    <row r="9" spans="1:25" x14ac:dyDescent="0.3">
      <c r="A9" s="3" t="s">
        <v>409</v>
      </c>
      <c r="B9" s="7">
        <v>147.16</v>
      </c>
      <c r="C9">
        <f t="shared" si="1"/>
        <v>-2.5759406578350744E-2</v>
      </c>
      <c r="D9">
        <f t="shared" si="9"/>
        <v>2.1226990406187453E-2</v>
      </c>
      <c r="E9" s="11">
        <f t="shared" si="2"/>
        <v>0.33696802618275568</v>
      </c>
      <c r="G9" t="str">
        <f>A4</f>
        <v>Nov 13, 2024</v>
      </c>
      <c r="H9" s="3" t="s">
        <v>410</v>
      </c>
      <c r="I9" s="9">
        <v>150</v>
      </c>
      <c r="J9" s="7">
        <v>139.97</v>
      </c>
      <c r="K9" s="6">
        <v>4.4299999999999999E-2</v>
      </c>
      <c r="L9" s="11">
        <f>E4</f>
        <v>0.34225852285021197</v>
      </c>
      <c r="M9">
        <f t="shared" si="8"/>
        <v>5.8570448231804531E-2</v>
      </c>
      <c r="N9" s="3">
        <f>2/252</f>
        <v>7.9365079365079361E-3</v>
      </c>
      <c r="O9">
        <f t="shared" si="3"/>
        <v>-2.2429952549379077</v>
      </c>
      <c r="P9">
        <f t="shared" si="4"/>
        <v>1.2448560246649924E-2</v>
      </c>
      <c r="Q9">
        <f t="shared" si="5"/>
        <v>1.2448560246649925</v>
      </c>
      <c r="R9">
        <f t="shared" si="6"/>
        <v>-17.302315843047207</v>
      </c>
      <c r="S9">
        <f t="shared" si="7"/>
        <v>-2421.8051485513174</v>
      </c>
      <c r="T9">
        <f>SUM(S4:S9)</f>
        <v>-7914.4243057748154</v>
      </c>
    </row>
    <row r="10" spans="1:25" x14ac:dyDescent="0.3">
      <c r="A10" s="3" t="s">
        <v>411</v>
      </c>
      <c r="B10" s="7">
        <v>151</v>
      </c>
      <c r="C10">
        <f t="shared" si="1"/>
        <v>-2.6596791061133288E-2</v>
      </c>
      <c r="D10">
        <f>_xlfn.STDEV.S(C10:C31)</f>
        <v>2.0648503004568424E-2</v>
      </c>
      <c r="E10" s="11">
        <f>D10*(SQRT(252))</f>
        <v>0.3277848233751483</v>
      </c>
      <c r="G10" t="str">
        <f>A3</f>
        <v>Nov 14, 2024</v>
      </c>
      <c r="H10" s="3" t="s">
        <v>412</v>
      </c>
      <c r="I10" s="9">
        <v>150</v>
      </c>
      <c r="J10" s="7">
        <v>138.13999999999999</v>
      </c>
      <c r="K10" s="6">
        <v>4.4299999999999999E-2</v>
      </c>
      <c r="L10" s="11">
        <f>E3</f>
        <v>0.33188732637484847</v>
      </c>
      <c r="M10">
        <f t="shared" si="8"/>
        <v>5.5074598704122596E-2</v>
      </c>
      <c r="N10" s="3">
        <f>1/252</f>
        <v>3.968253968253968E-3</v>
      </c>
      <c r="O10">
        <f>((LN(J10/I10)+(K10+M10)*N10)/(L10*SQRT(N10)))</f>
        <v>-3.920865554559434</v>
      </c>
      <c r="P10">
        <f t="shared" si="4"/>
        <v>4.4115740600562329E-5</v>
      </c>
      <c r="Q10">
        <f t="shared" si="5"/>
        <v>4.4115740600562331E-3</v>
      </c>
      <c r="R10">
        <f t="shared" si="6"/>
        <v>-1.2404444506049361</v>
      </c>
      <c r="S10">
        <f t="shared" si="7"/>
        <v>-171.35499640656587</v>
      </c>
      <c r="T10">
        <f>SUM(S4:S10)</f>
        <v>-8085.7793021813814</v>
      </c>
    </row>
    <row r="11" spans="1:25" x14ac:dyDescent="0.3">
      <c r="A11" t="s">
        <v>413</v>
      </c>
      <c r="B11">
        <v>155.07</v>
      </c>
      <c r="C11">
        <f t="shared" si="1"/>
        <v>3.1001768678150417E-3</v>
      </c>
      <c r="G11" t="str">
        <f>A2</f>
        <v>Nov 15, 2024</v>
      </c>
      <c r="H11" s="3" t="s">
        <v>414</v>
      </c>
      <c r="I11" s="9">
        <v>150</v>
      </c>
      <c r="J11" s="7">
        <v>140.19</v>
      </c>
      <c r="K11" s="6">
        <v>4.4299999999999999E-2</v>
      </c>
      <c r="L11" s="11">
        <f>E2</f>
        <v>0.33052282982986003</v>
      </c>
      <c r="M11">
        <f>(L11^2)/2</f>
        <v>5.462267051936931E-2</v>
      </c>
      <c r="N11">
        <v>0</v>
      </c>
      <c r="O11">
        <v>0</v>
      </c>
      <c r="P11">
        <f>_xlfn.NORM.S.DIST(O11,TRUE)</f>
        <v>0.5</v>
      </c>
      <c r="Q11">
        <f t="shared" si="5"/>
        <v>50</v>
      </c>
      <c r="R11">
        <f t="shared" si="6"/>
        <v>49.995588425939943</v>
      </c>
      <c r="S11">
        <f>R11*J11</f>
        <v>7008.8815414325209</v>
      </c>
      <c r="T11">
        <f>SUM(S4:S11)</f>
        <v>-1076.8977607488605</v>
      </c>
    </row>
    <row r="12" spans="1:25" x14ac:dyDescent="0.3">
      <c r="A12" t="s">
        <v>415</v>
      </c>
      <c r="B12">
        <v>154.59</v>
      </c>
      <c r="C12">
        <f t="shared" si="1"/>
        <v>3.4751769469670062E-2</v>
      </c>
    </row>
    <row r="13" spans="1:25" x14ac:dyDescent="0.3">
      <c r="A13" t="s">
        <v>416</v>
      </c>
      <c r="B13">
        <v>149.31</v>
      </c>
      <c r="C13">
        <f t="shared" si="1"/>
        <v>-3.280926691636192E-2</v>
      </c>
    </row>
    <row r="14" spans="1:25" x14ac:dyDescent="0.3">
      <c r="A14" t="s">
        <v>417</v>
      </c>
      <c r="B14">
        <v>154.29</v>
      </c>
      <c r="C14">
        <f t="shared" si="1"/>
        <v>9.1152398824122221E-3</v>
      </c>
    </row>
    <row r="15" spans="1:25" x14ac:dyDescent="0.3">
      <c r="A15" s="3" t="s">
        <v>418</v>
      </c>
      <c r="B15">
        <v>152.88999999999999</v>
      </c>
      <c r="C15">
        <f t="shared" si="1"/>
        <v>1.4493962142459219E-2</v>
      </c>
      <c r="G15" s="3" t="s">
        <v>419</v>
      </c>
    </row>
    <row r="16" spans="1:25" x14ac:dyDescent="0.3">
      <c r="A16" t="s">
        <v>420</v>
      </c>
      <c r="B16">
        <v>150.69</v>
      </c>
      <c r="C16">
        <f t="shared" si="1"/>
        <v>-2.8264884537139878E-2</v>
      </c>
      <c r="G16" s="4" t="s">
        <v>382</v>
      </c>
      <c r="H16" s="4" t="s">
        <v>383</v>
      </c>
      <c r="I16" s="8" t="s">
        <v>384</v>
      </c>
      <c r="J16" s="4" t="s">
        <v>385</v>
      </c>
      <c r="K16" s="4" t="s">
        <v>386</v>
      </c>
      <c r="L16" s="14" t="s">
        <v>421</v>
      </c>
      <c r="M16" s="4" t="s">
        <v>378</v>
      </c>
      <c r="N16" s="4" t="s">
        <v>388</v>
      </c>
      <c r="O16" s="4" t="s">
        <v>389</v>
      </c>
      <c r="P16" s="4" t="s">
        <v>390</v>
      </c>
      <c r="Q16" s="4" t="s">
        <v>391</v>
      </c>
      <c r="R16" s="4" t="s">
        <v>392</v>
      </c>
      <c r="S16" s="4" t="s">
        <v>393</v>
      </c>
      <c r="T16" s="4" t="s">
        <v>394</v>
      </c>
    </row>
    <row r="17" spans="1:25" x14ac:dyDescent="0.3">
      <c r="A17" t="s">
        <v>422</v>
      </c>
      <c r="B17">
        <v>155.01</v>
      </c>
      <c r="C17">
        <f t="shared" si="1"/>
        <v>-1.2249767819154374E-3</v>
      </c>
      <c r="G17" t="s">
        <v>411</v>
      </c>
      <c r="H17" s="3" t="s">
        <v>381</v>
      </c>
      <c r="I17" s="9">
        <v>150</v>
      </c>
      <c r="J17" s="7">
        <v>151</v>
      </c>
      <c r="K17" s="6">
        <v>4.4299999999999999E-2</v>
      </c>
      <c r="L17" s="15">
        <v>0.35</v>
      </c>
      <c r="M17">
        <f>(L17^2)/2</f>
        <v>6.1249999999999992E-2</v>
      </c>
      <c r="N17">
        <f>8/252</f>
        <v>3.1746031746031744E-2</v>
      </c>
      <c r="O17">
        <f>((LN(J17/I17)+(K17+M17)*N17)/(L17*SQRT(N17)))</f>
        <v>0.16028196068609282</v>
      </c>
      <c r="P17">
        <f>_xlfn.NORM.S.DIST(O17,TRUE)</f>
        <v>0.56367051577839677</v>
      </c>
      <c r="Q17">
        <f>100*P17</f>
        <v>56.367051577839675</v>
      </c>
    </row>
    <row r="18" spans="1:25" x14ac:dyDescent="0.3">
      <c r="A18" t="s">
        <v>423</v>
      </c>
      <c r="B18">
        <v>155.19999999999999</v>
      </c>
      <c r="C18">
        <f t="shared" si="1"/>
        <v>-1.1913290197610317E-2</v>
      </c>
      <c r="G18" t="s">
        <v>409</v>
      </c>
      <c r="H18" s="3" t="s">
        <v>398</v>
      </c>
      <c r="I18" s="9">
        <v>150</v>
      </c>
      <c r="J18" s="7">
        <v>147.16</v>
      </c>
      <c r="K18" s="6">
        <v>4.4299999999999999E-2</v>
      </c>
      <c r="L18" s="15">
        <v>0.35</v>
      </c>
      <c r="M18">
        <f t="shared" ref="M18:M25" si="10">(L18^2)/2</f>
        <v>6.1249999999999992E-2</v>
      </c>
      <c r="N18">
        <f>7/252</f>
        <v>2.7777777777777776E-2</v>
      </c>
      <c r="O18">
        <f t="shared" ref="O18:O24" si="11">((LN(J18/I18)+(K18+M18)*N18)/(L18*SQRT(N18)))</f>
        <v>-0.27742147568978948</v>
      </c>
      <c r="P18">
        <f t="shared" ref="P18:P25" si="12">_xlfn.NORM.S.DIST(O18,TRUE)</f>
        <v>0.39072824665567929</v>
      </c>
      <c r="Q18">
        <f t="shared" ref="Q18:Q25" si="13">100*P18</f>
        <v>39.072824665567929</v>
      </c>
      <c r="R18">
        <f>Q18-Q17</f>
        <v>-17.294226912271746</v>
      </c>
      <c r="S18">
        <f>R18*J18</f>
        <v>-2545.01843240991</v>
      </c>
      <c r="T18">
        <f>S18</f>
        <v>-2545.01843240991</v>
      </c>
      <c r="X18" s="3" t="s">
        <v>396</v>
      </c>
      <c r="Y18">
        <f>MAX(J25-I25,0)</f>
        <v>0</v>
      </c>
    </row>
    <row r="19" spans="1:25" x14ac:dyDescent="0.3">
      <c r="A19" t="s">
        <v>424</v>
      </c>
      <c r="B19">
        <v>157.06</v>
      </c>
      <c r="C19">
        <f t="shared" si="1"/>
        <v>-1.7795635896394123E-2</v>
      </c>
      <c r="G19" t="s">
        <v>407</v>
      </c>
      <c r="H19" s="3" t="s">
        <v>401</v>
      </c>
      <c r="I19" s="9">
        <v>150</v>
      </c>
      <c r="J19" s="7">
        <v>150.97999999999999</v>
      </c>
      <c r="K19" s="6">
        <v>4.4299999999999999E-2</v>
      </c>
      <c r="L19" s="15">
        <v>0.35</v>
      </c>
      <c r="M19">
        <f t="shared" si="10"/>
        <v>6.1249999999999992E-2</v>
      </c>
      <c r="N19">
        <f>6/252</f>
        <v>2.3809523809523808E-2</v>
      </c>
      <c r="O19">
        <f t="shared" si="11"/>
        <v>0.16711383972888397</v>
      </c>
      <c r="P19">
        <f t="shared" si="12"/>
        <v>0.56635976169171065</v>
      </c>
      <c r="Q19">
        <f t="shared" si="13"/>
        <v>56.635976169171066</v>
      </c>
      <c r="R19">
        <f t="shared" ref="R19:R25" si="14">Q19-Q18</f>
        <v>17.563151503603137</v>
      </c>
      <c r="S19">
        <f>R19*J19</f>
        <v>2651.6846140140015</v>
      </c>
      <c r="T19">
        <f>SUM(S18:S19)</f>
        <v>106.66618160409143</v>
      </c>
      <c r="X19" s="3" t="s">
        <v>399</v>
      </c>
      <c r="Y19">
        <f>J25*Q25</f>
        <v>7009.5</v>
      </c>
    </row>
    <row r="20" spans="1:25" x14ac:dyDescent="0.3">
      <c r="A20" t="s">
        <v>425</v>
      </c>
      <c r="B20">
        <v>159.88</v>
      </c>
      <c r="C20">
        <f t="shared" si="1"/>
        <v>3.7535189680610996E-4</v>
      </c>
      <c r="G20" t="s">
        <v>405</v>
      </c>
      <c r="H20" s="3" t="s">
        <v>404</v>
      </c>
      <c r="I20" s="9">
        <v>150</v>
      </c>
      <c r="J20" s="7">
        <v>151.68</v>
      </c>
      <c r="K20" s="6">
        <v>4.4299999999999999E-2</v>
      </c>
      <c r="L20" s="15">
        <v>0.35</v>
      </c>
      <c r="M20">
        <f t="shared" si="10"/>
        <v>6.1249999999999992E-2</v>
      </c>
      <c r="N20" s="3">
        <f>5/252</f>
        <v>1.984126984126984E-2</v>
      </c>
      <c r="O20">
        <f t="shared" si="11"/>
        <v>0.2683937524980991</v>
      </c>
      <c r="P20">
        <f t="shared" si="12"/>
        <v>0.60580187602603752</v>
      </c>
      <c r="Q20">
        <f t="shared" si="13"/>
        <v>60.58018760260375</v>
      </c>
      <c r="R20">
        <f t="shared" si="14"/>
        <v>3.9442114334326845</v>
      </c>
      <c r="S20">
        <f t="shared" ref="S20:S25" si="15">R20*J20</f>
        <v>598.25799022306967</v>
      </c>
      <c r="T20">
        <f>SUM(S18:S20)</f>
        <v>704.9241718271611</v>
      </c>
      <c r="X20" s="3" t="s">
        <v>402</v>
      </c>
      <c r="Y20" s="5">
        <f>Y19-T25-Y18</f>
        <v>8038.5374548512482</v>
      </c>
    </row>
    <row r="21" spans="1:25" x14ac:dyDescent="0.3">
      <c r="A21" t="s">
        <v>426</v>
      </c>
      <c r="B21">
        <v>159.82</v>
      </c>
      <c r="C21">
        <f t="shared" si="1"/>
        <v>3.0623065027070118E-2</v>
      </c>
      <c r="G21" t="s">
        <v>403</v>
      </c>
      <c r="H21" s="3" t="s">
        <v>406</v>
      </c>
      <c r="I21" s="9">
        <v>150</v>
      </c>
      <c r="J21" s="7">
        <v>148.96</v>
      </c>
      <c r="K21" s="6">
        <v>4.4299999999999999E-2</v>
      </c>
      <c r="L21" s="15">
        <v>0.35</v>
      </c>
      <c r="M21">
        <f t="shared" si="10"/>
        <v>6.1249999999999992E-2</v>
      </c>
      <c r="N21">
        <f>4/252</f>
        <v>1.5873015873015872E-2</v>
      </c>
      <c r="O21">
        <f>((LN(J21/I21)+(K21+M21)*N21)/(L21*SQRT(N21)))</f>
        <v>-0.11978639987844879</v>
      </c>
      <c r="P21">
        <f t="shared" si="12"/>
        <v>0.45232617784443507</v>
      </c>
      <c r="Q21">
        <f t="shared" si="13"/>
        <v>45.232617784443505</v>
      </c>
      <c r="R21">
        <f t="shared" si="14"/>
        <v>-15.347569818160245</v>
      </c>
      <c r="S21">
        <f t="shared" si="15"/>
        <v>-2286.1740001131502</v>
      </c>
      <c r="T21" s="3">
        <f>SUM(S18:S21)</f>
        <v>-1581.2498282859892</v>
      </c>
    </row>
    <row r="22" spans="1:25" x14ac:dyDescent="0.3">
      <c r="A22" t="s">
        <v>427</v>
      </c>
      <c r="B22">
        <v>155</v>
      </c>
      <c r="C22">
        <f t="shared" si="1"/>
        <v>-1.9980026626731087E-3</v>
      </c>
      <c r="G22" t="s">
        <v>400</v>
      </c>
      <c r="H22" s="3" t="s">
        <v>408</v>
      </c>
      <c r="I22" s="9">
        <v>150</v>
      </c>
      <c r="J22" s="7">
        <v>145.16999999999999</v>
      </c>
      <c r="K22" s="6">
        <v>4.4299999999999999E-2</v>
      </c>
      <c r="L22" s="15">
        <v>0.35</v>
      </c>
      <c r="M22">
        <f t="shared" si="10"/>
        <v>6.1249999999999992E-2</v>
      </c>
      <c r="N22">
        <f>3/252</f>
        <v>1.1904761904761904E-2</v>
      </c>
      <c r="O22">
        <f t="shared" si="11"/>
        <v>-0.82416385279173443</v>
      </c>
      <c r="P22">
        <f t="shared" si="12"/>
        <v>0.20492323143067617</v>
      </c>
      <c r="Q22">
        <f t="shared" si="13"/>
        <v>20.492323143067619</v>
      </c>
      <c r="R22">
        <f t="shared" si="14"/>
        <v>-24.740294641375886</v>
      </c>
      <c r="S22">
        <f t="shared" si="15"/>
        <v>-3591.5485730885371</v>
      </c>
      <c r="T22">
        <f>SUM(S18:S22)</f>
        <v>-5172.7984013745263</v>
      </c>
    </row>
    <row r="23" spans="1:25" x14ac:dyDescent="0.3">
      <c r="A23" t="s">
        <v>428</v>
      </c>
      <c r="B23">
        <v>155.31</v>
      </c>
      <c r="C23">
        <f t="shared" si="1"/>
        <v>2.6433721590966896E-3</v>
      </c>
      <c r="G23" t="s">
        <v>397</v>
      </c>
      <c r="H23" s="3" t="s">
        <v>410</v>
      </c>
      <c r="I23" s="9">
        <v>150</v>
      </c>
      <c r="J23" s="7">
        <v>139.97</v>
      </c>
      <c r="K23" s="6">
        <v>4.4299999999999999E-2</v>
      </c>
      <c r="L23" s="15">
        <v>0.35</v>
      </c>
      <c r="M23">
        <f t="shared" si="10"/>
        <v>6.1249999999999992E-2</v>
      </c>
      <c r="N23" s="3">
        <f>2/252</f>
        <v>7.9365079365079361E-3</v>
      </c>
      <c r="O23">
        <f t="shared" si="11"/>
        <v>-2.1927015122018214</v>
      </c>
      <c r="P23">
        <f t="shared" si="12"/>
        <v>1.4164445863859365E-2</v>
      </c>
      <c r="Q23">
        <f t="shared" si="13"/>
        <v>1.4164445863859365</v>
      </c>
      <c r="R23">
        <f t="shared" si="14"/>
        <v>-19.075878556681683</v>
      </c>
      <c r="S23">
        <f t="shared" si="15"/>
        <v>-2670.0507215787352</v>
      </c>
      <c r="T23">
        <f>SUM(S18:S23)</f>
        <v>-7842.849122953261</v>
      </c>
    </row>
    <row r="24" spans="1:25" x14ac:dyDescent="0.3">
      <c r="A24" t="s">
        <v>429</v>
      </c>
      <c r="B24">
        <v>154.9</v>
      </c>
      <c r="C24">
        <f t="shared" si="1"/>
        <v>1.659924199110499E-2</v>
      </c>
      <c r="G24" t="s">
        <v>395</v>
      </c>
      <c r="H24" s="3" t="s">
        <v>412</v>
      </c>
      <c r="I24" s="9">
        <v>150</v>
      </c>
      <c r="J24" s="7">
        <v>138.13999999999999</v>
      </c>
      <c r="K24" s="6">
        <v>4.4299999999999999E-2</v>
      </c>
      <c r="L24" s="15">
        <v>0.35</v>
      </c>
      <c r="M24">
        <f t="shared" si="10"/>
        <v>6.1249999999999992E-2</v>
      </c>
      <c r="N24" s="3">
        <f>1/252</f>
        <v>3.968253968253968E-3</v>
      </c>
      <c r="O24">
        <f t="shared" si="11"/>
        <v>-3.7168473493197101</v>
      </c>
      <c r="P24">
        <f>_xlfn.NORM.S.DIST(O24,TRUE)</f>
        <v>1.0086212016352427E-4</v>
      </c>
      <c r="Q24">
        <f>100*P24</f>
        <v>1.0086212016352427E-2</v>
      </c>
      <c r="R24">
        <f t="shared" si="14"/>
        <v>-1.406358374369584</v>
      </c>
      <c r="S24">
        <f t="shared" si="15"/>
        <v>-194.27434583541432</v>
      </c>
      <c r="T24">
        <f>SUM(S18:S24)</f>
        <v>-8037.1234687886754</v>
      </c>
    </row>
    <row r="25" spans="1:25" x14ac:dyDescent="0.3">
      <c r="A25" t="s">
        <v>430</v>
      </c>
      <c r="B25">
        <v>152.35</v>
      </c>
      <c r="C25">
        <f t="shared" si="1"/>
        <v>2.2301315832470178E-2</v>
      </c>
      <c r="G25" t="s">
        <v>381</v>
      </c>
      <c r="H25" s="3" t="s">
        <v>414</v>
      </c>
      <c r="I25" s="9">
        <v>150</v>
      </c>
      <c r="J25" s="7">
        <v>140.19</v>
      </c>
      <c r="K25" s="6">
        <v>4.4299999999999999E-2</v>
      </c>
      <c r="L25" s="15">
        <v>0.35</v>
      </c>
      <c r="M25">
        <f t="shared" si="10"/>
        <v>6.1249999999999992E-2</v>
      </c>
      <c r="N25">
        <v>0</v>
      </c>
      <c r="O25">
        <v>0</v>
      </c>
      <c r="P25">
        <f t="shared" si="12"/>
        <v>0.5</v>
      </c>
      <c r="Q25">
        <f t="shared" si="13"/>
        <v>50</v>
      </c>
      <c r="R25">
        <f t="shared" si="14"/>
        <v>49.989913787983646</v>
      </c>
      <c r="S25">
        <f t="shared" si="15"/>
        <v>7008.0860139374272</v>
      </c>
      <c r="T25">
        <f>SUM(S18:S25)</f>
        <v>-1029.0374548512482</v>
      </c>
    </row>
    <row r="26" spans="1:25" x14ac:dyDescent="0.3">
      <c r="A26" t="s">
        <v>431</v>
      </c>
      <c r="B26">
        <v>148.99</v>
      </c>
      <c r="C26">
        <f t="shared" si="1"/>
        <v>-1.3533088776031689E-2</v>
      </c>
    </row>
    <row r="27" spans="1:25" x14ac:dyDescent="0.3">
      <c r="A27" t="s">
        <v>432</v>
      </c>
      <c r="B27">
        <v>151.02000000000001</v>
      </c>
      <c r="C27">
        <f t="shared" si="1"/>
        <v>2.9568072579839073E-2</v>
      </c>
    </row>
    <row r="28" spans="1:25" x14ac:dyDescent="0.3">
      <c r="A28" t="s">
        <v>433</v>
      </c>
      <c r="B28">
        <v>146.62</v>
      </c>
      <c r="C28">
        <f t="shared" si="1"/>
        <v>-1.8582243526760571E-2</v>
      </c>
    </row>
    <row r="29" spans="1:25" x14ac:dyDescent="0.3">
      <c r="A29" t="s">
        <v>434</v>
      </c>
      <c r="B29">
        <v>149.37</v>
      </c>
      <c r="C29">
        <f t="shared" si="1"/>
        <v>-3.4738049808877569E-2</v>
      </c>
    </row>
    <row r="30" spans="1:25" x14ac:dyDescent="0.3">
      <c r="A30" t="s">
        <v>435</v>
      </c>
      <c r="B30">
        <v>154.65</v>
      </c>
      <c r="C30">
        <f t="shared" si="1"/>
        <v>-8.1144185573815402E-3</v>
      </c>
    </row>
    <row r="31" spans="1:25" x14ac:dyDescent="0.3">
      <c r="A31" t="s">
        <v>436</v>
      </c>
      <c r="B31">
        <v>155.91</v>
      </c>
      <c r="C31">
        <f t="shared" si="1"/>
        <v>5.8538007692135931E-3</v>
      </c>
    </row>
    <row r="32" spans="1:25" x14ac:dyDescent="0.3">
      <c r="A32" t="s">
        <v>437</v>
      </c>
      <c r="B32">
        <v>155</v>
      </c>
      <c r="C32">
        <f t="shared" si="1"/>
        <v>2.9329151194010011E-2</v>
      </c>
    </row>
    <row r="33" spans="1:3" x14ac:dyDescent="0.3">
      <c r="A33" t="s">
        <v>438</v>
      </c>
      <c r="B33">
        <v>150.52000000000001</v>
      </c>
      <c r="C33">
        <f t="shared" si="1"/>
        <v>-1.5622742847285688E-2</v>
      </c>
    </row>
    <row r="34" spans="1:3" x14ac:dyDescent="0.3">
      <c r="A34" t="s">
        <v>439</v>
      </c>
      <c r="B34">
        <v>152.88999999999999</v>
      </c>
      <c r="C34">
        <f t="shared" si="1"/>
        <v>-8.6614458322922978E-3</v>
      </c>
    </row>
    <row r="35" spans="1:3" x14ac:dyDescent="0.3">
      <c r="A35" t="s">
        <v>440</v>
      </c>
      <c r="B35">
        <v>154.22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807D-EEB6-47D5-8BDF-1D8987F44558}">
  <dimension ref="A1:S55"/>
  <sheetViews>
    <sheetView topLeftCell="G1" zoomScale="83" workbookViewId="0">
      <selection activeCell="O21" sqref="O21"/>
    </sheetView>
  </sheetViews>
  <sheetFormatPr defaultRowHeight="14.4" x14ac:dyDescent="0.3"/>
  <cols>
    <col min="1" max="1" width="17.5546875" style="27" bestFit="1" customWidth="1"/>
    <col min="2" max="2" width="9.44140625" style="27" bestFit="1" customWidth="1"/>
    <col min="3" max="3" width="10.33203125" style="27" bestFit="1" customWidth="1"/>
    <col min="4" max="4" width="7.5546875" style="27" bestFit="1" customWidth="1"/>
    <col min="5" max="7" width="12" style="27" bestFit="1" customWidth="1"/>
    <col min="8" max="8" width="13" style="27" bestFit="1" customWidth="1"/>
    <col min="9" max="9" width="11.5546875" style="27" bestFit="1" customWidth="1"/>
    <col min="10" max="11" width="12.6640625" style="27" bestFit="1" customWidth="1"/>
    <col min="12" max="12" width="26.33203125" style="27" bestFit="1" customWidth="1"/>
    <col min="13" max="13" width="22" style="27" bestFit="1" customWidth="1"/>
    <col min="14" max="14" width="26.77734375" style="27" bestFit="1" customWidth="1"/>
    <col min="15" max="15" width="8.5546875" style="27" bestFit="1" customWidth="1"/>
    <col min="16" max="16" width="7.21875" style="27" customWidth="1"/>
    <col min="17" max="17" width="21.44140625" style="27" bestFit="1" customWidth="1"/>
    <col min="18" max="18" width="25.5546875" style="27" bestFit="1" customWidth="1"/>
    <col min="19" max="16384" width="8.88671875" style="27"/>
  </cols>
  <sheetData>
    <row r="1" spans="1:19" ht="15" thickBot="1" x14ac:dyDescent="0.35"/>
    <row r="2" spans="1:19" ht="15.6" x14ac:dyDescent="0.35">
      <c r="A2" s="63" t="s">
        <v>632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  <c r="P2" s="31"/>
      <c r="Q2" s="31"/>
      <c r="R2" s="31"/>
      <c r="S2" s="31"/>
    </row>
    <row r="3" spans="1:19" x14ac:dyDescent="0.3">
      <c r="A3" s="57" t="s">
        <v>3</v>
      </c>
      <c r="B3" s="58" t="s">
        <v>441</v>
      </c>
      <c r="C3" s="58" t="s">
        <v>442</v>
      </c>
      <c r="D3" s="58" t="s">
        <v>443</v>
      </c>
      <c r="E3" s="58" t="s">
        <v>444</v>
      </c>
      <c r="F3" s="58" t="s">
        <v>445</v>
      </c>
      <c r="G3" s="58" t="s">
        <v>446</v>
      </c>
      <c r="H3" s="58" t="s">
        <v>447</v>
      </c>
      <c r="I3" s="58" t="s">
        <v>448</v>
      </c>
      <c r="J3" s="58" t="s">
        <v>389</v>
      </c>
      <c r="K3" s="58" t="s">
        <v>449</v>
      </c>
      <c r="L3" s="58" t="s">
        <v>450</v>
      </c>
      <c r="M3" s="58" t="s">
        <v>451</v>
      </c>
      <c r="N3" s="58" t="s">
        <v>452</v>
      </c>
      <c r="O3" s="59" t="s">
        <v>453</v>
      </c>
    </row>
    <row r="4" spans="1:19" x14ac:dyDescent="0.3">
      <c r="A4" s="35" t="s">
        <v>10</v>
      </c>
      <c r="B4" s="16">
        <v>151</v>
      </c>
      <c r="C4" s="16">
        <v>147</v>
      </c>
      <c r="D4" s="16">
        <v>31</v>
      </c>
      <c r="E4" s="33">
        <v>6.3500003814697301</v>
      </c>
      <c r="F4" s="33">
        <v>6.6500005722045898</v>
      </c>
      <c r="G4" s="33">
        <f>(E4+F4)/2</f>
        <v>6.50000047683716</v>
      </c>
      <c r="H4" s="17">
        <v>4.7199999999999999E-2</v>
      </c>
      <c r="I4" s="33">
        <f>9/252</f>
        <v>3.5714285714285712E-2</v>
      </c>
      <c r="J4" s="33">
        <f>(LN(B4/C4) + ((H4+(L4^2)/2)*I4)/(L4*SQRT(I4)))</f>
        <v>8.6323742340026419E-2</v>
      </c>
      <c r="K4" s="33">
        <f>J4-L4*SQRT(I4)</f>
        <v>1.3962198024652664E-2</v>
      </c>
      <c r="L4" s="18">
        <v>0.38290130148611717</v>
      </c>
      <c r="M4" s="33">
        <f t="shared" ref="M4:M15" si="0">B4*_xlfn.NORM.S.DIST(J4,TRUE) - C4*EXP(-H4*I4)*_xlfn.NORM.S.DIST(K4,TRUE)</f>
        <v>6.5001105354604789</v>
      </c>
      <c r="N4" s="34">
        <f>Sheet1!F25/100</f>
        <v>0.39814594268798797</v>
      </c>
      <c r="O4" s="36">
        <f t="shared" ref="O4:O15" si="1">G4-M4</f>
        <v>-1.1005862331892047E-4</v>
      </c>
    </row>
    <row r="5" spans="1:19" x14ac:dyDescent="0.3">
      <c r="A5" s="35" t="s">
        <v>12</v>
      </c>
      <c r="B5" s="16">
        <v>151</v>
      </c>
      <c r="C5" s="16">
        <v>148</v>
      </c>
      <c r="D5" s="16">
        <v>45</v>
      </c>
      <c r="E5" s="33">
        <v>5.6999998092651403</v>
      </c>
      <c r="F5" s="33">
        <v>5.9000005722045898</v>
      </c>
      <c r="G5" s="33">
        <f t="shared" ref="G5:G15" si="2">(E5+F5)/2</f>
        <v>5.8000001907348651</v>
      </c>
      <c r="H5" s="17">
        <v>4.7199999999999999E-2</v>
      </c>
      <c r="I5" s="33">
        <f t="shared" ref="I5:I15" si="3">9/252</f>
        <v>3.5714285714285712E-2</v>
      </c>
      <c r="J5" s="33">
        <f>(LN(B5/C5) + ((H5+(L5^2)/2)*I5)/(L5*SQRT(I5)))</f>
        <v>7.902515199183649E-2</v>
      </c>
      <c r="K5" s="33">
        <f t="shared" ref="K5:K7" si="4">J5-L5*SQRT(I5)</f>
        <v>9.8416781350390281E-3</v>
      </c>
      <c r="L5" s="18">
        <v>0.36608453332124946</v>
      </c>
      <c r="M5" s="33">
        <f t="shared" si="0"/>
        <v>5.8000865562664217</v>
      </c>
      <c r="N5" s="34">
        <f>Sheet1!F26/100</f>
        <v>0.38977863311767602</v>
      </c>
      <c r="O5" s="36">
        <f t="shared" si="1"/>
        <v>-8.6365531556609199E-5</v>
      </c>
    </row>
    <row r="6" spans="1:19" x14ac:dyDescent="0.3">
      <c r="A6" s="35" t="s">
        <v>14</v>
      </c>
      <c r="B6" s="16">
        <v>151</v>
      </c>
      <c r="C6" s="16">
        <v>149</v>
      </c>
      <c r="D6" s="16">
        <v>13</v>
      </c>
      <c r="E6" s="33">
        <v>5.1000003814697301</v>
      </c>
      <c r="F6" s="33">
        <v>5.3000001907348597</v>
      </c>
      <c r="G6" s="33">
        <f t="shared" si="2"/>
        <v>5.2000002861022949</v>
      </c>
      <c r="H6" s="17">
        <v>4.7199999999999999E-2</v>
      </c>
      <c r="I6" s="33">
        <f t="shared" si="3"/>
        <v>3.5714285714285712E-2</v>
      </c>
      <c r="J6" s="33">
        <f t="shared" ref="J6:J15" si="5">(LN(B6/C6) + ((H6+(L6^2)/2)*I6)/(L6*SQRT(I6)))</f>
        <v>7.2074716953243717E-2</v>
      </c>
      <c r="K6" s="33">
        <f t="shared" si="4"/>
        <v>4.4398043670069998E-3</v>
      </c>
      <c r="L6" s="18">
        <v>0.35789031729754961</v>
      </c>
      <c r="M6" s="33">
        <f t="shared" si="0"/>
        <v>5.2000579330283756</v>
      </c>
      <c r="N6" s="34">
        <f>Sheet1!F27/100</f>
        <v>0.38788749694824198</v>
      </c>
      <c r="O6" s="36">
        <f t="shared" si="1"/>
        <v>-5.7646926080678895E-5</v>
      </c>
    </row>
    <row r="7" spans="1:19" x14ac:dyDescent="0.3">
      <c r="A7" s="35" t="s">
        <v>16</v>
      </c>
      <c r="B7" s="16">
        <v>151</v>
      </c>
      <c r="C7" s="16">
        <v>150</v>
      </c>
      <c r="D7" s="16">
        <v>1288</v>
      </c>
      <c r="E7" s="33">
        <v>4.6000003814697301</v>
      </c>
      <c r="F7" s="33">
        <v>4.6999998092651403</v>
      </c>
      <c r="G7" s="33">
        <f t="shared" si="2"/>
        <v>4.6500000953674352</v>
      </c>
      <c r="H7" s="17">
        <v>4.7199999999999999E-2</v>
      </c>
      <c r="I7" s="33">
        <f t="shared" si="3"/>
        <v>3.5714285714285712E-2</v>
      </c>
      <c r="J7" s="33">
        <f t="shared" si="5"/>
        <v>6.5286355341946142E-2</v>
      </c>
      <c r="K7" s="33">
        <f t="shared" si="4"/>
        <v>-1.5672546677160532E-3</v>
      </c>
      <c r="L7" s="18">
        <v>0.35375605266492921</v>
      </c>
      <c r="M7" s="33">
        <f t="shared" si="0"/>
        <v>4.650027235131148</v>
      </c>
      <c r="N7" s="34">
        <f>Sheet1!F28/100</f>
        <v>0.38719005584716798</v>
      </c>
      <c r="O7" s="36">
        <f t="shared" si="1"/>
        <v>-2.7139763712824561E-5</v>
      </c>
    </row>
    <row r="8" spans="1:19" x14ac:dyDescent="0.3">
      <c r="A8" s="35" t="s">
        <v>18</v>
      </c>
      <c r="B8" s="16">
        <v>151</v>
      </c>
      <c r="C8" s="16">
        <v>152.5</v>
      </c>
      <c r="D8" s="16">
        <v>2232</v>
      </c>
      <c r="E8" s="33">
        <v>3.4000005722045898</v>
      </c>
      <c r="F8" s="33">
        <v>3.5</v>
      </c>
      <c r="G8" s="33">
        <f t="shared" si="2"/>
        <v>3.4500002861022949</v>
      </c>
      <c r="H8" s="17">
        <v>4.7199999999999999E-2</v>
      </c>
      <c r="I8" s="33">
        <f t="shared" si="3"/>
        <v>3.5714285714285712E-2</v>
      </c>
      <c r="J8" s="33">
        <f t="shared" si="5"/>
        <v>4.8832974594937198E-2</v>
      </c>
      <c r="K8" s="33">
        <f>J8-L8*SQRT(I8)</f>
        <v>-1.8622247109850956E-2</v>
      </c>
      <c r="L8" s="18">
        <v>0.35693948252719176</v>
      </c>
      <c r="M8" s="33">
        <f t="shared" si="0"/>
        <v>3.4499506352422884</v>
      </c>
      <c r="N8" s="34">
        <f>Sheet1!F29/100</f>
        <v>0.38619510650634803</v>
      </c>
      <c r="O8" s="36">
        <f t="shared" si="1"/>
        <v>4.9650860006522635E-5</v>
      </c>
    </row>
    <row r="9" spans="1:19" x14ac:dyDescent="0.3">
      <c r="A9" s="35" t="s">
        <v>238</v>
      </c>
      <c r="B9" s="16">
        <v>151</v>
      </c>
      <c r="C9" s="16">
        <v>155</v>
      </c>
      <c r="D9" s="16">
        <v>7912</v>
      </c>
      <c r="E9" s="33">
        <v>2.4499998092651398</v>
      </c>
      <c r="F9" s="33">
        <v>2.6199998855590798</v>
      </c>
      <c r="G9" s="33">
        <f>(E9+F9)/2</f>
        <v>2.5349998474121098</v>
      </c>
      <c r="H9" s="17">
        <v>4.7199999999999999E-2</v>
      </c>
      <c r="I9" s="33">
        <f t="shared" si="3"/>
        <v>3.5714285714285712E-2</v>
      </c>
      <c r="J9" s="33">
        <f t="shared" si="5"/>
        <v>3.3296696274873659E-2</v>
      </c>
      <c r="K9" s="33">
        <f t="shared" ref="K9:K15" si="6">J9-L9*SQRT(I9)</f>
        <v>-3.8870058469241374E-2</v>
      </c>
      <c r="L9" s="18">
        <v>0.38187057195903823</v>
      </c>
      <c r="M9" s="33">
        <f t="shared" si="0"/>
        <v>2.5348832869580207</v>
      </c>
      <c r="N9" s="34">
        <f>Sheet1!F30/100</f>
        <v>0.39035179138183601</v>
      </c>
      <c r="O9" s="36">
        <f t="shared" si="1"/>
        <v>1.1656045408914295E-4</v>
      </c>
    </row>
    <row r="10" spans="1:19" x14ac:dyDescent="0.3">
      <c r="A10" s="35" t="s">
        <v>454</v>
      </c>
      <c r="B10" s="16">
        <v>151</v>
      </c>
      <c r="C10" s="16">
        <v>157.5</v>
      </c>
      <c r="D10" s="16">
        <v>3719</v>
      </c>
      <c r="E10" s="33">
        <v>1.67000007629395</v>
      </c>
      <c r="F10" s="33">
        <v>1.8500003814697299</v>
      </c>
      <c r="G10" s="33">
        <f t="shared" si="2"/>
        <v>1.7600002288818399</v>
      </c>
      <c r="H10" s="17">
        <v>4.7199999999999999E-2</v>
      </c>
      <c r="I10" s="33">
        <f t="shared" si="3"/>
        <v>3.5714285714285712E-2</v>
      </c>
      <c r="J10" s="33">
        <f t="shared" si="5"/>
        <v>1.8584281992644239E-2</v>
      </c>
      <c r="K10" s="33">
        <f t="shared" si="6"/>
        <v>-5.9941480542615153E-2</v>
      </c>
      <c r="L10" s="18">
        <v>0.41551927836001851</v>
      </c>
      <c r="M10" s="33">
        <f t="shared" si="0"/>
        <v>1.759829755721114</v>
      </c>
      <c r="N10" s="34">
        <f>Sheet1!F31/100</f>
        <v>0.38736785888671904</v>
      </c>
      <c r="O10" s="36">
        <f t="shared" si="1"/>
        <v>1.7047316072593688E-4</v>
      </c>
    </row>
    <row r="11" spans="1:19" x14ac:dyDescent="0.3">
      <c r="A11" s="35" t="s">
        <v>455</v>
      </c>
      <c r="B11" s="16">
        <v>151</v>
      </c>
      <c r="C11" s="16">
        <v>160</v>
      </c>
      <c r="D11" s="16">
        <v>7104</v>
      </c>
      <c r="E11" s="33">
        <v>1.1400003433227499</v>
      </c>
      <c r="F11" s="33">
        <v>1.2600002288818399</v>
      </c>
      <c r="G11" s="33">
        <f t="shared" si="2"/>
        <v>1.2000002861022949</v>
      </c>
      <c r="H11" s="17">
        <v>4.7199999999999999E-2</v>
      </c>
      <c r="I11" s="33">
        <f t="shared" si="3"/>
        <v>3.5714285714285712E-2</v>
      </c>
      <c r="J11" s="33">
        <f t="shared" si="5"/>
        <v>5.1796898926694257E-3</v>
      </c>
      <c r="K11" s="33">
        <f t="shared" si="6"/>
        <v>-8.2528488011131912E-2</v>
      </c>
      <c r="L11" s="18">
        <v>0.4641080533601375</v>
      </c>
      <c r="M11" s="33">
        <f t="shared" si="0"/>
        <v>1.1997883438900772</v>
      </c>
      <c r="N11" s="34">
        <f>Sheet1!F32/100</f>
        <v>0.38728309631347702</v>
      </c>
      <c r="O11" s="36">
        <f t="shared" si="1"/>
        <v>2.1194221221776388E-4</v>
      </c>
    </row>
    <row r="12" spans="1:19" x14ac:dyDescent="0.3">
      <c r="A12" s="35" t="s">
        <v>456</v>
      </c>
      <c r="B12" s="16">
        <v>151</v>
      </c>
      <c r="C12" s="16">
        <v>162.5</v>
      </c>
      <c r="D12" s="16">
        <v>2743</v>
      </c>
      <c r="E12" s="33">
        <v>0.769999980926514</v>
      </c>
      <c r="F12" s="33">
        <v>0.83999997377395597</v>
      </c>
      <c r="G12" s="33">
        <f t="shared" si="2"/>
        <v>0.80499997735023499</v>
      </c>
      <c r="H12" s="17">
        <v>4.7199999999999999E-2</v>
      </c>
      <c r="I12" s="33">
        <f t="shared" si="3"/>
        <v>3.5714285714285712E-2</v>
      </c>
      <c r="J12" s="33">
        <f t="shared" si="5"/>
        <v>-6.9085376641042917E-3</v>
      </c>
      <c r="K12" s="33">
        <f t="shared" si="6"/>
        <v>-0.10579325664845755</v>
      </c>
      <c r="L12" s="18">
        <v>0.52324874979421254</v>
      </c>
      <c r="M12" s="33">
        <f t="shared" si="0"/>
        <v>0.80475597308017655</v>
      </c>
      <c r="N12" s="34">
        <f>Sheet1!F33/100</f>
        <v>0.38892993927002001</v>
      </c>
      <c r="O12" s="36">
        <f t="shared" si="1"/>
        <v>2.4400427005843994E-4</v>
      </c>
    </row>
    <row r="13" spans="1:19" x14ac:dyDescent="0.3">
      <c r="A13" s="35" t="s">
        <v>457</v>
      </c>
      <c r="B13" s="16">
        <v>151</v>
      </c>
      <c r="C13" s="16">
        <v>165</v>
      </c>
      <c r="D13" s="16">
        <v>3416</v>
      </c>
      <c r="E13" s="33">
        <v>0.519999980926514</v>
      </c>
      <c r="F13" s="33">
        <v>0.56999999284744296</v>
      </c>
      <c r="G13" s="33">
        <f t="shared" si="2"/>
        <v>0.54499998688697848</v>
      </c>
      <c r="H13" s="17">
        <v>4.7199999999999999E-2</v>
      </c>
      <c r="I13" s="33">
        <f t="shared" si="3"/>
        <v>3.5714285714285712E-2</v>
      </c>
      <c r="J13" s="33">
        <f t="shared" si="5"/>
        <v>-1.7769933778297012E-2</v>
      </c>
      <c r="K13" s="33">
        <f t="shared" si="6"/>
        <v>-0.12934452812285807</v>
      </c>
      <c r="L13" s="18">
        <v>0.59039725853724456</v>
      </c>
      <c r="M13" s="33">
        <f t="shared" si="0"/>
        <v>0.54472855745621018</v>
      </c>
      <c r="N13" s="34">
        <f>Sheet1!F34/100</f>
        <v>0.39416522979736301</v>
      </c>
      <c r="O13" s="36">
        <f t="shared" si="1"/>
        <v>2.7142943076829962E-4</v>
      </c>
    </row>
    <row r="14" spans="1:19" x14ac:dyDescent="0.3">
      <c r="A14" s="35" t="s">
        <v>458</v>
      </c>
      <c r="B14" s="16">
        <v>151</v>
      </c>
      <c r="C14" s="16">
        <v>167.5</v>
      </c>
      <c r="D14" s="16">
        <v>1364</v>
      </c>
      <c r="E14" s="33">
        <v>0.35000002384185802</v>
      </c>
      <c r="F14" s="33">
        <v>0.40000003576278698</v>
      </c>
      <c r="G14" s="33">
        <f t="shared" si="2"/>
        <v>0.3750000298023225</v>
      </c>
      <c r="H14" s="17">
        <v>4.7199999999999999E-2</v>
      </c>
      <c r="I14" s="33">
        <f t="shared" si="3"/>
        <v>3.5714285714285712E-2</v>
      </c>
      <c r="J14" s="33">
        <f t="shared" si="5"/>
        <v>-2.7688416851378336E-2</v>
      </c>
      <c r="K14" s="33">
        <f t="shared" si="6"/>
        <v>-0.15276334008716097</v>
      </c>
      <c r="L14" s="18">
        <v>0.66183428426474988</v>
      </c>
      <c r="M14" s="33">
        <f t="shared" si="0"/>
        <v>0.37470176485128093</v>
      </c>
      <c r="N14" s="34">
        <f>Sheet1!F35/100</f>
        <v>0.40206535339355498</v>
      </c>
      <c r="O14" s="36">
        <f t="shared" si="1"/>
        <v>2.9826495104157136E-4</v>
      </c>
    </row>
    <row r="15" spans="1:19" ht="15" thickBot="1" x14ac:dyDescent="0.35">
      <c r="A15" s="37" t="s">
        <v>459</v>
      </c>
      <c r="B15" s="38">
        <v>151</v>
      </c>
      <c r="C15" s="38">
        <v>170</v>
      </c>
      <c r="D15" s="38">
        <v>4504</v>
      </c>
      <c r="E15" s="39">
        <v>0.25</v>
      </c>
      <c r="F15" s="39">
        <v>0.270000040531158</v>
      </c>
      <c r="G15" s="39">
        <f t="shared" si="2"/>
        <v>0.260000020265579</v>
      </c>
      <c r="H15" s="40">
        <v>4.7199999999999999E-2</v>
      </c>
      <c r="I15" s="39">
        <f t="shared" si="3"/>
        <v>3.5714285714285712E-2</v>
      </c>
      <c r="J15" s="39">
        <f t="shared" si="5"/>
        <v>-3.6951898583315726E-2</v>
      </c>
      <c r="K15" s="39">
        <f t="shared" si="6"/>
        <v>-0.17580470890891869</v>
      </c>
      <c r="L15" s="41">
        <v>0.73474000992793398</v>
      </c>
      <c r="M15" s="39">
        <f t="shared" si="0"/>
        <v>0.25967309776966374</v>
      </c>
      <c r="N15" s="42">
        <f>Sheet1!F36/100</f>
        <v>0.41083789825439504</v>
      </c>
      <c r="O15" s="43">
        <f t="shared" si="1"/>
        <v>3.2692249591526057E-4</v>
      </c>
    </row>
    <row r="19" spans="1:19" ht="15" thickBot="1" x14ac:dyDescent="0.35"/>
    <row r="20" spans="1:19" x14ac:dyDescent="0.3">
      <c r="A20" s="63" t="s">
        <v>633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32"/>
      <c r="Q20" s="32"/>
      <c r="R20" s="32"/>
      <c r="S20" s="32"/>
    </row>
    <row r="21" spans="1:19" x14ac:dyDescent="0.3">
      <c r="A21" s="46" t="s">
        <v>3</v>
      </c>
      <c r="B21" s="24" t="s">
        <v>441</v>
      </c>
      <c r="C21" s="24" t="s">
        <v>2</v>
      </c>
      <c r="D21" s="24" t="s">
        <v>443</v>
      </c>
      <c r="E21" s="24" t="s">
        <v>4</v>
      </c>
      <c r="F21" s="24" t="s">
        <v>5</v>
      </c>
      <c r="G21" s="24" t="s">
        <v>505</v>
      </c>
      <c r="H21" s="25" t="s">
        <v>447</v>
      </c>
      <c r="I21" s="26" t="s">
        <v>448</v>
      </c>
      <c r="J21" s="25" t="s">
        <v>389</v>
      </c>
      <c r="K21" s="25" t="s">
        <v>449</v>
      </c>
      <c r="L21" s="26" t="s">
        <v>504</v>
      </c>
      <c r="M21" s="25" t="s">
        <v>503</v>
      </c>
      <c r="N21" s="25" t="s">
        <v>452</v>
      </c>
      <c r="O21" s="47" t="s">
        <v>634</v>
      </c>
    </row>
    <row r="22" spans="1:19" x14ac:dyDescent="0.3">
      <c r="A22" s="48" t="s">
        <v>11</v>
      </c>
      <c r="B22" s="23">
        <v>151</v>
      </c>
      <c r="C22" s="23">
        <v>147</v>
      </c>
      <c r="D22" s="23">
        <v>493</v>
      </c>
      <c r="E22" s="44">
        <v>2.1300001144409202</v>
      </c>
      <c r="F22" s="44">
        <v>2.42000007629394</v>
      </c>
      <c r="G22" s="21">
        <f t="shared" ref="G22:G33" si="7">(E22+F22)/2</f>
        <v>2.2750000953674299</v>
      </c>
      <c r="H22" s="17">
        <v>4.7199999999999999E-2</v>
      </c>
      <c r="I22" s="22">
        <v>0.04</v>
      </c>
      <c r="J22" s="21">
        <f t="shared" ref="J22:J33" si="8">(LN(B22/C22) + ((H22+(N22^2)/2)*I22)/(L22*SQRT(I22)))</f>
        <v>9.098542300389581E-2</v>
      </c>
      <c r="K22" s="21">
        <f t="shared" ref="K22:K33" si="9">J22-L22*SQRT(I22)</f>
        <v>1.8106720799708764E-2</v>
      </c>
      <c r="L22" s="18">
        <v>0.3643935110209352</v>
      </c>
      <c r="M22" s="21">
        <f t="shared" ref="M22:M33" si="10">C22 * EXP(-H22*I22)*_xlfn.NORM.S.DIST(-K22,TRUE)-B22*_xlfn.NORM.S.DIST(-J22,TRUE)</f>
        <v>2.2749987418017383</v>
      </c>
      <c r="N22" s="45">
        <f>Sheet1!O25/100</f>
        <v>0.373249702453613</v>
      </c>
      <c r="O22" s="49">
        <f t="shared" ref="O22:O33" si="11">G22-M22</f>
        <v>1.3535656915308891E-6</v>
      </c>
    </row>
    <row r="23" spans="1:19" x14ac:dyDescent="0.3">
      <c r="A23" s="48" t="s">
        <v>13</v>
      </c>
      <c r="B23" s="23">
        <v>151</v>
      </c>
      <c r="C23" s="23">
        <v>148</v>
      </c>
      <c r="D23" s="23">
        <v>121</v>
      </c>
      <c r="E23" s="44">
        <v>2.5</v>
      </c>
      <c r="F23" s="44">
        <v>2.8599996566772501</v>
      </c>
      <c r="G23" s="21">
        <f t="shared" si="7"/>
        <v>2.6799998283386248</v>
      </c>
      <c r="H23" s="17">
        <v>4.7199999999999999E-2</v>
      </c>
      <c r="I23" s="22">
        <v>0.04</v>
      </c>
      <c r="J23" s="21">
        <f t="shared" si="8"/>
        <v>8.6128125699233685E-2</v>
      </c>
      <c r="K23" s="21">
        <f t="shared" si="9"/>
        <v>1.4717040883343205E-2</v>
      </c>
      <c r="L23" s="18">
        <v>0.3570554240794524</v>
      </c>
      <c r="M23" s="21">
        <f t="shared" si="10"/>
        <v>2.6751204509561006</v>
      </c>
      <c r="N23" s="45">
        <f>Sheet1!O26/100</f>
        <v>0.376128730773926</v>
      </c>
      <c r="O23" s="49">
        <f t="shared" si="11"/>
        <v>4.8793773825241971E-3</v>
      </c>
    </row>
    <row r="24" spans="1:19" x14ac:dyDescent="0.3">
      <c r="A24" s="48" t="s">
        <v>15</v>
      </c>
      <c r="B24" s="23">
        <v>151</v>
      </c>
      <c r="C24" s="23">
        <v>149</v>
      </c>
      <c r="D24" s="23">
        <v>301</v>
      </c>
      <c r="E24" s="44">
        <v>3.0500001907348602</v>
      </c>
      <c r="F24" s="44">
        <v>3.1999998092651398</v>
      </c>
      <c r="G24" s="21">
        <f t="shared" si="7"/>
        <v>3.125</v>
      </c>
      <c r="H24" s="17">
        <v>4.7199999999999999E-2</v>
      </c>
      <c r="I24" s="22">
        <v>0.04</v>
      </c>
      <c r="J24" s="21">
        <f t="shared" si="8"/>
        <v>8.0657030434019103E-2</v>
      </c>
      <c r="K24" s="21">
        <f t="shared" si="9"/>
        <v>9.9576938649257041E-3</v>
      </c>
      <c r="L24" s="18">
        <v>0.35349668284546698</v>
      </c>
      <c r="M24" s="21">
        <f t="shared" si="10"/>
        <v>3.1222330916967707</v>
      </c>
      <c r="N24" s="45">
        <f>Sheet1!O27/100</f>
        <v>0.37892787933349603</v>
      </c>
      <c r="O24" s="49">
        <f t="shared" si="11"/>
        <v>2.7669083032293429E-3</v>
      </c>
    </row>
    <row r="25" spans="1:19" x14ac:dyDescent="0.3">
      <c r="A25" s="48" t="s">
        <v>17</v>
      </c>
      <c r="B25" s="23">
        <v>151</v>
      </c>
      <c r="C25" s="23">
        <v>150</v>
      </c>
      <c r="D25" s="23">
        <v>4869</v>
      </c>
      <c r="E25" s="44">
        <v>3.5</v>
      </c>
      <c r="F25" s="44">
        <v>3.6500005722045898</v>
      </c>
      <c r="G25" s="21">
        <f t="shared" si="7"/>
        <v>3.5750002861022949</v>
      </c>
      <c r="H25" s="17">
        <v>4.7199999999999999E-2</v>
      </c>
      <c r="I25" s="22">
        <v>0.04</v>
      </c>
      <c r="J25" s="21">
        <f t="shared" si="8"/>
        <v>7.4518003982238817E-2</v>
      </c>
      <c r="K25" s="21">
        <f t="shared" si="9"/>
        <v>4.5162768810735054E-3</v>
      </c>
      <c r="L25" s="18">
        <v>0.35000863550582656</v>
      </c>
      <c r="M25" s="21">
        <f t="shared" si="10"/>
        <v>3.5736189037090753</v>
      </c>
      <c r="N25" s="45">
        <f>Sheet1!O28/100</f>
        <v>0.37836883544921901</v>
      </c>
      <c r="O25" s="49">
        <f t="shared" si="11"/>
        <v>1.3813823932196101E-3</v>
      </c>
    </row>
    <row r="26" spans="1:19" x14ac:dyDescent="0.3">
      <c r="A26" s="48" t="s">
        <v>19</v>
      </c>
      <c r="B26" s="23">
        <v>151</v>
      </c>
      <c r="C26" s="23">
        <v>152.5</v>
      </c>
      <c r="D26" s="23">
        <v>1112</v>
      </c>
      <c r="E26" s="44">
        <v>4.6499996185302699</v>
      </c>
      <c r="F26" s="44">
        <v>5</v>
      </c>
      <c r="G26" s="21">
        <f t="shared" si="7"/>
        <v>4.8249998092651349</v>
      </c>
      <c r="H26" s="17">
        <v>4.7199999999999999E-2</v>
      </c>
      <c r="I26" s="22">
        <v>0.04</v>
      </c>
      <c r="J26" s="21">
        <f t="shared" si="8"/>
        <v>5.6734676098820359E-2</v>
      </c>
      <c r="K26" s="21">
        <f t="shared" si="9"/>
        <v>-1.3271166377121939E-2</v>
      </c>
      <c r="L26" s="18">
        <v>0.35002921237971146</v>
      </c>
      <c r="M26" s="21">
        <f t="shared" si="10"/>
        <v>4.8279101064248806</v>
      </c>
      <c r="N26" s="45">
        <f>Sheet1!O29/100</f>
        <v>0.37254192352294901</v>
      </c>
      <c r="O26" s="49">
        <f t="shared" si="11"/>
        <v>-2.9102971597456673E-3</v>
      </c>
    </row>
    <row r="27" spans="1:19" x14ac:dyDescent="0.3">
      <c r="A27" s="48" t="s">
        <v>239</v>
      </c>
      <c r="B27" s="23">
        <v>151</v>
      </c>
      <c r="C27" s="23">
        <v>155</v>
      </c>
      <c r="D27" s="23">
        <v>4303</v>
      </c>
      <c r="E27" s="44">
        <v>6.0999994277954102</v>
      </c>
      <c r="F27" s="44">
        <v>6.5500001907348597</v>
      </c>
      <c r="G27" s="21">
        <f t="shared" si="7"/>
        <v>6.3249998092651349</v>
      </c>
      <c r="H27" s="17">
        <v>4.7199999999999999E-2</v>
      </c>
      <c r="I27" s="22">
        <v>0.04</v>
      </c>
      <c r="J27" s="21">
        <f t="shared" si="8"/>
        <v>3.6350549658305739E-2</v>
      </c>
      <c r="K27" s="21">
        <f t="shared" si="9"/>
        <v>-3.6980558650539702E-2</v>
      </c>
      <c r="L27" s="18">
        <v>0.36665554154422719</v>
      </c>
      <c r="M27" s="21">
        <f t="shared" si="10"/>
        <v>6.3250017431810903</v>
      </c>
      <c r="N27" s="45">
        <f>Sheet1!O30/100</f>
        <v>0.36707550048828097</v>
      </c>
      <c r="O27" s="49">
        <f t="shared" si="11"/>
        <v>-1.9339159553766194E-6</v>
      </c>
    </row>
    <row r="28" spans="1:19" x14ac:dyDescent="0.3">
      <c r="A28" s="48" t="s">
        <v>473</v>
      </c>
      <c r="B28" s="23">
        <v>151</v>
      </c>
      <c r="C28" s="23">
        <v>157.5</v>
      </c>
      <c r="D28" s="23">
        <v>222</v>
      </c>
      <c r="E28" s="44">
        <v>7.9499998092651403</v>
      </c>
      <c r="F28" s="44">
        <v>8.3500003814697301</v>
      </c>
      <c r="G28" s="21">
        <f t="shared" si="7"/>
        <v>8.1500000953674352</v>
      </c>
      <c r="H28" s="17">
        <v>4.7199999999999999E-2</v>
      </c>
      <c r="I28" s="22">
        <v>0.04</v>
      </c>
      <c r="J28" s="21">
        <f t="shared" si="8"/>
        <v>1.5185500988344564E-2</v>
      </c>
      <c r="K28" s="21">
        <f t="shared" si="9"/>
        <v>-6.5961956697282109E-2</v>
      </c>
      <c r="L28" s="18">
        <v>0.40573728842813334</v>
      </c>
      <c r="M28" s="21">
        <f t="shared" si="10"/>
        <v>8.150003074024184</v>
      </c>
      <c r="N28" s="45">
        <f>Sheet1!O31/100</f>
        <v>0.37177108764648403</v>
      </c>
      <c r="O28" s="49">
        <f t="shared" si="11"/>
        <v>-2.9786567488088167E-6</v>
      </c>
    </row>
    <row r="29" spans="1:19" x14ac:dyDescent="0.3">
      <c r="A29" s="48" t="s">
        <v>474</v>
      </c>
      <c r="B29" s="23">
        <v>151</v>
      </c>
      <c r="C29" s="23">
        <v>160</v>
      </c>
      <c r="D29" s="23">
        <v>132</v>
      </c>
      <c r="E29" s="44">
        <v>9.9499998092651403</v>
      </c>
      <c r="F29" s="44">
        <v>10.3500003814697</v>
      </c>
      <c r="G29" s="21">
        <f t="shared" si="7"/>
        <v>10.150000095367421</v>
      </c>
      <c r="H29" s="17">
        <v>4.7199999999999999E-2</v>
      </c>
      <c r="I29" s="22">
        <v>0.04</v>
      </c>
      <c r="J29" s="21">
        <f t="shared" si="8"/>
        <v>-6.0449310626133138E-3</v>
      </c>
      <c r="K29" s="21">
        <f t="shared" si="9"/>
        <v>-9.6918302195374922E-2</v>
      </c>
      <c r="L29" s="18">
        <v>0.45436685566380797</v>
      </c>
      <c r="M29" s="21">
        <f t="shared" si="10"/>
        <v>10.150003805058972</v>
      </c>
      <c r="N29" s="45">
        <f>Sheet1!O32/100</f>
        <v>0.37574577331542997</v>
      </c>
      <c r="O29" s="49">
        <f t="shared" si="11"/>
        <v>-3.7096915512790929E-6</v>
      </c>
    </row>
    <row r="30" spans="1:19" x14ac:dyDescent="0.3">
      <c r="A30" s="48" t="s">
        <v>475</v>
      </c>
      <c r="B30" s="23">
        <v>151</v>
      </c>
      <c r="C30" s="23">
        <v>162.5</v>
      </c>
      <c r="D30" s="23">
        <v>123</v>
      </c>
      <c r="E30" s="44">
        <v>11.1000003814697</v>
      </c>
      <c r="F30" s="44">
        <v>12.5</v>
      </c>
      <c r="G30" s="21">
        <f t="shared" si="7"/>
        <v>11.800000190734849</v>
      </c>
      <c r="H30" s="17">
        <v>4.7199999999999999E-2</v>
      </c>
      <c r="I30" s="22">
        <v>0.04</v>
      </c>
      <c r="J30" s="21">
        <f t="shared" si="8"/>
        <v>-3.7638229967533868E-2</v>
      </c>
      <c r="K30" s="21">
        <f t="shared" si="9"/>
        <v>-0.13127700981300694</v>
      </c>
      <c r="L30" s="18">
        <v>0.46819389922736543</v>
      </c>
      <c r="M30" s="21">
        <f t="shared" si="10"/>
        <v>11.799996240244738</v>
      </c>
      <c r="N30" s="45">
        <f>Sheet1!O33/100</f>
        <v>0.27023292541503902</v>
      </c>
      <c r="O30" s="49">
        <f t="shared" si="11"/>
        <v>3.9504901110376522E-6</v>
      </c>
    </row>
    <row r="31" spans="1:19" x14ac:dyDescent="0.3">
      <c r="A31" s="48" t="s">
        <v>476</v>
      </c>
      <c r="B31" s="23">
        <v>151</v>
      </c>
      <c r="C31" s="23">
        <v>165</v>
      </c>
      <c r="D31" s="23">
        <v>51</v>
      </c>
      <c r="E31" s="44">
        <v>13.3500003814697</v>
      </c>
      <c r="F31" s="44">
        <v>14.75</v>
      </c>
      <c r="G31" s="21">
        <f t="shared" si="7"/>
        <v>14.050000190734849</v>
      </c>
      <c r="H31" s="17">
        <v>4.7199999999999999E-2</v>
      </c>
      <c r="I31" s="22">
        <v>0.04</v>
      </c>
      <c r="J31" s="21">
        <f t="shared" si="8"/>
        <v>-7.062299972792159E-2</v>
      </c>
      <c r="K31" s="21">
        <f t="shared" si="9"/>
        <v>-0.17526402102465766</v>
      </c>
      <c r="L31" s="18">
        <v>0.52320510648368024</v>
      </c>
      <c r="M31" s="21">
        <f t="shared" si="10"/>
        <v>14.049966165746497</v>
      </c>
      <c r="N31" s="45">
        <f>Sheet1!O34/100</f>
        <v>0</v>
      </c>
      <c r="O31" s="49">
        <f t="shared" si="11"/>
        <v>3.4024988352143737E-5</v>
      </c>
    </row>
    <row r="32" spans="1:19" x14ac:dyDescent="0.3">
      <c r="A32" s="48" t="s">
        <v>477</v>
      </c>
      <c r="B32" s="23">
        <v>151</v>
      </c>
      <c r="C32" s="23">
        <v>167.5</v>
      </c>
      <c r="D32" s="23">
        <v>30</v>
      </c>
      <c r="E32" s="44">
        <v>16.6000061035156</v>
      </c>
      <c r="F32" s="44">
        <v>17.1000061035156</v>
      </c>
      <c r="G32" s="21">
        <f t="shared" si="7"/>
        <v>16.8500061035156</v>
      </c>
      <c r="H32" s="17">
        <v>4.7199999999999999E-2</v>
      </c>
      <c r="I32" s="22">
        <v>0.04</v>
      </c>
      <c r="J32" s="21">
        <f t="shared" si="8"/>
        <v>-6.6719014431892792E-2</v>
      </c>
      <c r="K32" s="21">
        <f t="shared" si="9"/>
        <v>-0.19271229920337876</v>
      </c>
      <c r="L32" s="18">
        <v>0.62996642385742985</v>
      </c>
      <c r="M32" s="21">
        <f t="shared" si="10"/>
        <v>16.850011857790619</v>
      </c>
      <c r="N32" s="45">
        <f>Sheet1!O35/100</f>
        <v>0.37227668762207</v>
      </c>
      <c r="O32" s="49">
        <f t="shared" si="11"/>
        <v>-5.7542750191430514E-6</v>
      </c>
    </row>
    <row r="33" spans="1:15" ht="15" thickBot="1" x14ac:dyDescent="0.35">
      <c r="A33" s="50" t="s">
        <v>478</v>
      </c>
      <c r="B33" s="51">
        <v>151</v>
      </c>
      <c r="C33" s="51">
        <v>170</v>
      </c>
      <c r="D33" s="51">
        <v>56</v>
      </c>
      <c r="E33" s="52">
        <v>18.8999938964844</v>
      </c>
      <c r="F33" s="52">
        <v>19.5499877929688</v>
      </c>
      <c r="G33" s="53">
        <f t="shared" si="7"/>
        <v>19.224990844726598</v>
      </c>
      <c r="H33" s="40">
        <v>4.7199999999999999E-2</v>
      </c>
      <c r="I33" s="54">
        <v>0.04</v>
      </c>
      <c r="J33" s="53">
        <f t="shared" si="8"/>
        <v>-8.7665136266656507E-2</v>
      </c>
      <c r="K33" s="53">
        <f t="shared" si="9"/>
        <v>-0.22585348960071946</v>
      </c>
      <c r="L33" s="41">
        <v>0.69094176667031482</v>
      </c>
      <c r="M33" s="53">
        <f t="shared" si="10"/>
        <v>19.22500010740454</v>
      </c>
      <c r="N33" s="55">
        <f>Sheet1!O36/100</f>
        <v>0.34464397430419902</v>
      </c>
      <c r="O33" s="56">
        <f t="shared" si="11"/>
        <v>-9.262677941990205E-6</v>
      </c>
    </row>
    <row r="34" spans="1:15" x14ac:dyDescent="0.3">
      <c r="D34" s="29"/>
    </row>
    <row r="35" spans="1:15" x14ac:dyDescent="0.3">
      <c r="H35" s="29"/>
    </row>
    <row r="36" spans="1:15" x14ac:dyDescent="0.3">
      <c r="H36" s="29"/>
    </row>
    <row r="37" spans="1:15" x14ac:dyDescent="0.3">
      <c r="H37" s="29"/>
    </row>
    <row r="38" spans="1:15" x14ac:dyDescent="0.3">
      <c r="H38" s="29"/>
    </row>
    <row r="43" spans="1:15" x14ac:dyDescent="0.3">
      <c r="N43" s="30"/>
      <c r="O43" s="30"/>
    </row>
    <row r="44" spans="1:15" x14ac:dyDescent="0.3">
      <c r="N44" s="28"/>
      <c r="O44" s="28"/>
    </row>
    <row r="45" spans="1:15" x14ac:dyDescent="0.3">
      <c r="N45" s="28"/>
      <c r="O45" s="28"/>
    </row>
    <row r="46" spans="1:15" x14ac:dyDescent="0.3">
      <c r="N46" s="28"/>
      <c r="O46" s="28"/>
    </row>
    <row r="47" spans="1:15" x14ac:dyDescent="0.3">
      <c r="N47" s="28"/>
      <c r="O47" s="28"/>
    </row>
    <row r="48" spans="1:15" x14ac:dyDescent="0.3">
      <c r="N48" s="28"/>
      <c r="O48" s="28"/>
    </row>
    <row r="49" spans="14:15" x14ac:dyDescent="0.3">
      <c r="N49" s="28"/>
      <c r="O49" s="28"/>
    </row>
    <row r="50" spans="14:15" x14ac:dyDescent="0.3">
      <c r="N50" s="28"/>
      <c r="O50" s="28"/>
    </row>
    <row r="51" spans="14:15" x14ac:dyDescent="0.3">
      <c r="N51" s="28"/>
      <c r="O51" s="28"/>
    </row>
    <row r="52" spans="14:15" x14ac:dyDescent="0.3">
      <c r="N52" s="28"/>
      <c r="O52" s="28"/>
    </row>
    <row r="53" spans="14:15" x14ac:dyDescent="0.3">
      <c r="N53" s="28"/>
      <c r="O53" s="28"/>
    </row>
    <row r="54" spans="14:15" x14ac:dyDescent="0.3">
      <c r="N54" s="28"/>
      <c r="O54" s="28"/>
    </row>
    <row r="55" spans="14:15" x14ac:dyDescent="0.3">
      <c r="N55" s="28"/>
      <c r="O55" s="28"/>
    </row>
  </sheetData>
  <mergeCells count="2">
    <mergeCell ref="A2:O2"/>
    <mergeCell ref="A20:O2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3565-68EF-4836-9DE3-01A2C95A925F}">
  <dimension ref="A1:Q105"/>
  <sheetViews>
    <sheetView topLeftCell="A57" workbookViewId="0">
      <selection activeCell="O25" sqref="O25"/>
    </sheetView>
  </sheetViews>
  <sheetFormatPr defaultRowHeight="14.4" x14ac:dyDescent="0.3"/>
  <cols>
    <col min="1" max="1" width="6" bestFit="1" customWidth="1"/>
    <col min="2" max="2" width="17.5546875" bestFit="1" customWidth="1"/>
  </cols>
  <sheetData>
    <row r="1" spans="1:17" x14ac:dyDescent="0.3">
      <c r="A1" s="61"/>
      <c r="B1" s="61"/>
      <c r="C1" s="61"/>
      <c r="D1" s="61"/>
      <c r="E1" s="61"/>
      <c r="F1" s="61"/>
      <c r="G1" s="61"/>
      <c r="H1" s="61"/>
    </row>
    <row r="3" spans="1:17" x14ac:dyDescent="0.3">
      <c r="A3" s="61"/>
      <c r="B3" s="61"/>
      <c r="C3" s="61"/>
      <c r="D3" s="61"/>
      <c r="E3" s="61"/>
      <c r="F3" s="61"/>
      <c r="G3" s="61"/>
      <c r="H3" s="61"/>
    </row>
    <row r="4" spans="1:17" x14ac:dyDescent="0.3">
      <c r="A4" s="61" t="s">
        <v>0</v>
      </c>
      <c r="B4" s="61"/>
      <c r="C4" s="61"/>
      <c r="D4" s="61"/>
      <c r="E4" s="61"/>
      <c r="F4" s="61"/>
      <c r="G4" s="61"/>
      <c r="H4" s="61"/>
    </row>
    <row r="5" spans="1:17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506</v>
      </c>
      <c r="H5" t="s">
        <v>8</v>
      </c>
      <c r="J5" t="s">
        <v>2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P5" t="s">
        <v>460</v>
      </c>
      <c r="Q5" t="s">
        <v>8</v>
      </c>
    </row>
    <row r="6" spans="1:17" x14ac:dyDescent="0.3">
      <c r="A6" s="61" t="s">
        <v>9</v>
      </c>
      <c r="B6" s="61"/>
      <c r="C6" s="61"/>
      <c r="D6" s="61"/>
      <c r="E6" s="61"/>
      <c r="F6" s="61"/>
      <c r="G6" s="61"/>
      <c r="H6" s="61"/>
    </row>
    <row r="7" spans="1:17" x14ac:dyDescent="0.3">
      <c r="A7">
        <v>80</v>
      </c>
      <c r="B7" t="s">
        <v>507</v>
      </c>
      <c r="C7">
        <v>70.599990844726605</v>
      </c>
      <c r="D7">
        <v>73.150009155273395</v>
      </c>
      <c r="E7">
        <v>0</v>
      </c>
      <c r="F7">
        <v>221.83509826660199</v>
      </c>
      <c r="G7" s="19">
        <f>F7/100</f>
        <v>2.2183509826660197</v>
      </c>
      <c r="H7">
        <v>0</v>
      </c>
      <c r="J7">
        <v>80</v>
      </c>
      <c r="K7" t="s">
        <v>461</v>
      </c>
      <c r="L7">
        <v>0</v>
      </c>
      <c r="M7">
        <v>0.110000014305115</v>
      </c>
      <c r="N7">
        <v>0</v>
      </c>
      <c r="O7">
        <v>154.85786437988301</v>
      </c>
      <c r="P7" s="20">
        <f>O7/100</f>
        <v>1.54857864379883</v>
      </c>
      <c r="Q7">
        <v>0</v>
      </c>
    </row>
    <row r="8" spans="1:17" x14ac:dyDescent="0.3">
      <c r="A8">
        <v>85</v>
      </c>
      <c r="B8" t="s">
        <v>508</v>
      </c>
      <c r="C8">
        <v>65.599990844726605</v>
      </c>
      <c r="D8">
        <v>66.399993896484403</v>
      </c>
      <c r="E8">
        <v>0</v>
      </c>
      <c r="F8">
        <v>139.27023315429699</v>
      </c>
      <c r="G8" s="19">
        <f t="shared" ref="G8:G60" si="0">F8/100</f>
        <v>1.3927023315429699</v>
      </c>
      <c r="H8">
        <v>0</v>
      </c>
      <c r="J8">
        <v>85</v>
      </c>
      <c r="K8" t="s">
        <v>462</v>
      </c>
      <c r="L8">
        <v>0</v>
      </c>
      <c r="M8">
        <v>0.120000004768372</v>
      </c>
      <c r="N8">
        <v>0</v>
      </c>
      <c r="O8">
        <v>142.97348022460901</v>
      </c>
      <c r="P8" s="20">
        <f t="shared" ref="P8:P60" si="1">O8/100</f>
        <v>1.4297348022460901</v>
      </c>
      <c r="Q8">
        <v>0</v>
      </c>
    </row>
    <row r="9" spans="1:17" x14ac:dyDescent="0.3">
      <c r="A9">
        <v>90</v>
      </c>
      <c r="B9" t="s">
        <v>509</v>
      </c>
      <c r="C9">
        <v>60.650009155273402</v>
      </c>
      <c r="D9">
        <v>63.25</v>
      </c>
      <c r="E9">
        <v>0</v>
      </c>
      <c r="F9">
        <v>188.73634338378901</v>
      </c>
      <c r="G9" s="19">
        <f t="shared" si="0"/>
        <v>1.88736343383789</v>
      </c>
      <c r="H9">
        <v>0</v>
      </c>
      <c r="J9">
        <v>90</v>
      </c>
      <c r="K9" t="s">
        <v>463</v>
      </c>
      <c r="L9">
        <v>0</v>
      </c>
      <c r="M9">
        <v>0.129999995231628</v>
      </c>
      <c r="N9">
        <v>0</v>
      </c>
      <c r="O9">
        <v>131.481689453125</v>
      </c>
      <c r="P9" s="20">
        <f t="shared" si="1"/>
        <v>1.3148168945312499</v>
      </c>
      <c r="Q9">
        <v>0</v>
      </c>
    </row>
    <row r="10" spans="1:17" x14ac:dyDescent="0.3">
      <c r="A10">
        <v>95</v>
      </c>
      <c r="B10" t="s">
        <v>510</v>
      </c>
      <c r="C10">
        <v>55.650009155273402</v>
      </c>
      <c r="D10">
        <v>58.150009155273402</v>
      </c>
      <c r="E10">
        <v>0</v>
      </c>
      <c r="F10">
        <v>169.96673583984401</v>
      </c>
      <c r="G10" s="19">
        <f t="shared" si="0"/>
        <v>1.6996673583984401</v>
      </c>
      <c r="H10">
        <v>0</v>
      </c>
      <c r="J10">
        <v>95</v>
      </c>
      <c r="K10" t="s">
        <v>464</v>
      </c>
      <c r="L10">
        <v>0</v>
      </c>
      <c r="M10">
        <v>0.139999985694885</v>
      </c>
      <c r="N10">
        <v>0</v>
      </c>
      <c r="O10">
        <v>120.339569091797</v>
      </c>
      <c r="P10" s="20">
        <f t="shared" si="1"/>
        <v>1.2033956909179699</v>
      </c>
      <c r="Q10">
        <v>0</v>
      </c>
    </row>
    <row r="11" spans="1:17" x14ac:dyDescent="0.3">
      <c r="A11">
        <v>100</v>
      </c>
      <c r="B11" t="s">
        <v>511</v>
      </c>
      <c r="C11">
        <v>50.649993896484403</v>
      </c>
      <c r="D11">
        <v>51.399993896484403</v>
      </c>
      <c r="E11">
        <v>0</v>
      </c>
      <c r="F11">
        <v>103.909828186035</v>
      </c>
      <c r="G11" s="19">
        <f t="shared" si="0"/>
        <v>1.03909828186035</v>
      </c>
      <c r="H11">
        <v>0</v>
      </c>
      <c r="J11">
        <v>100</v>
      </c>
      <c r="K11" t="s">
        <v>465</v>
      </c>
      <c r="L11">
        <v>1.00000016391277E-2</v>
      </c>
      <c r="M11">
        <v>7.9999983310699505E-2</v>
      </c>
      <c r="N11">
        <v>0</v>
      </c>
      <c r="O11">
        <v>93.557479858398395</v>
      </c>
      <c r="P11" s="20">
        <f t="shared" si="1"/>
        <v>0.93557479858398396</v>
      </c>
      <c r="Q11">
        <v>0</v>
      </c>
    </row>
    <row r="12" spans="1:17" x14ac:dyDescent="0.3">
      <c r="A12">
        <v>105</v>
      </c>
      <c r="B12" t="s">
        <v>512</v>
      </c>
      <c r="C12">
        <v>45.699996948242202</v>
      </c>
      <c r="D12">
        <v>48.300003051757798</v>
      </c>
      <c r="E12">
        <v>0</v>
      </c>
      <c r="F12">
        <v>141.93634033203099</v>
      </c>
      <c r="G12" s="19">
        <f t="shared" si="0"/>
        <v>1.41936340332031</v>
      </c>
      <c r="H12">
        <v>0</v>
      </c>
      <c r="J12">
        <v>105</v>
      </c>
      <c r="K12" t="s">
        <v>466</v>
      </c>
      <c r="L12">
        <v>1.00000016391277E-2</v>
      </c>
      <c r="M12">
        <v>5.0000000745058101E-2</v>
      </c>
      <c r="N12">
        <v>1.9999999552965199E-2</v>
      </c>
      <c r="O12">
        <v>79.6634521484375</v>
      </c>
      <c r="P12" s="20">
        <f t="shared" si="1"/>
        <v>0.79663452148437497</v>
      </c>
      <c r="Q12">
        <v>19</v>
      </c>
    </row>
    <row r="13" spans="1:17" x14ac:dyDescent="0.3">
      <c r="A13">
        <v>110</v>
      </c>
      <c r="B13" t="s">
        <v>513</v>
      </c>
      <c r="C13">
        <v>40.75</v>
      </c>
      <c r="D13">
        <v>43.25</v>
      </c>
      <c r="E13">
        <v>0</v>
      </c>
      <c r="F13">
        <v>126.98137664794901</v>
      </c>
      <c r="G13" s="19">
        <f t="shared" si="0"/>
        <v>1.26981376647949</v>
      </c>
      <c r="H13">
        <v>0</v>
      </c>
      <c r="J13">
        <v>110</v>
      </c>
      <c r="K13" t="s">
        <v>467</v>
      </c>
      <c r="L13">
        <v>1.9999999552965199E-2</v>
      </c>
      <c r="M13">
        <v>5.0000000745058101E-2</v>
      </c>
      <c r="N13">
        <v>3.9999999105930301E-2</v>
      </c>
      <c r="O13">
        <v>71.601860046386705</v>
      </c>
      <c r="P13" s="20">
        <f t="shared" si="1"/>
        <v>0.71601860046386701</v>
      </c>
      <c r="Q13">
        <v>318</v>
      </c>
    </row>
    <row r="14" spans="1:17" x14ac:dyDescent="0.3">
      <c r="A14">
        <v>115</v>
      </c>
      <c r="B14" t="s">
        <v>514</v>
      </c>
      <c r="C14">
        <v>35.699996948242202</v>
      </c>
      <c r="D14">
        <v>38.400009155273402</v>
      </c>
      <c r="E14">
        <v>0</v>
      </c>
      <c r="F14">
        <v>113.85865783691401</v>
      </c>
      <c r="G14" s="19">
        <f t="shared" si="0"/>
        <v>1.13858657836914</v>
      </c>
      <c r="H14">
        <v>0</v>
      </c>
      <c r="J14">
        <v>115</v>
      </c>
      <c r="K14" t="s">
        <v>468</v>
      </c>
      <c r="L14">
        <v>1.9999999552965199E-2</v>
      </c>
      <c r="M14">
        <v>5.0000000745058101E-2</v>
      </c>
      <c r="N14">
        <v>3.9999999105930301E-2</v>
      </c>
      <c r="O14">
        <v>62.489559173583999</v>
      </c>
      <c r="P14" s="20">
        <f t="shared" si="1"/>
        <v>0.62489559173583997</v>
      </c>
      <c r="Q14">
        <v>87</v>
      </c>
    </row>
    <row r="15" spans="1:17" x14ac:dyDescent="0.3">
      <c r="A15">
        <v>120</v>
      </c>
      <c r="B15" t="s">
        <v>515</v>
      </c>
      <c r="C15">
        <v>30.75</v>
      </c>
      <c r="D15">
        <v>31.449996948242202</v>
      </c>
      <c r="E15">
        <v>0</v>
      </c>
      <c r="F15">
        <v>65.980178833007798</v>
      </c>
      <c r="G15" s="19">
        <f t="shared" si="0"/>
        <v>0.65980178833007797</v>
      </c>
      <c r="H15">
        <v>0</v>
      </c>
      <c r="J15">
        <v>120</v>
      </c>
      <c r="K15" t="s">
        <v>469</v>
      </c>
      <c r="L15">
        <v>3.0000001192092899E-2</v>
      </c>
      <c r="M15">
        <v>6.9999992847442599E-2</v>
      </c>
      <c r="N15">
        <v>3.9999999105930301E-2</v>
      </c>
      <c r="O15">
        <v>56.136363983154297</v>
      </c>
      <c r="P15" s="20">
        <f t="shared" si="1"/>
        <v>0.56136363983154292</v>
      </c>
      <c r="Q15">
        <v>401</v>
      </c>
    </row>
    <row r="16" spans="1:17" x14ac:dyDescent="0.3">
      <c r="A16">
        <v>125</v>
      </c>
      <c r="B16" t="s">
        <v>516</v>
      </c>
      <c r="C16">
        <v>25.800003051757798</v>
      </c>
      <c r="D16">
        <v>28.25</v>
      </c>
      <c r="E16">
        <v>29.7900085449219</v>
      </c>
      <c r="F16">
        <v>85.300651550292997</v>
      </c>
      <c r="G16" s="19">
        <f t="shared" si="0"/>
        <v>0.85300651550292994</v>
      </c>
      <c r="H16">
        <v>20</v>
      </c>
      <c r="J16">
        <v>125</v>
      </c>
      <c r="K16" t="s">
        <v>470</v>
      </c>
      <c r="L16">
        <v>5.0000000745058101E-2</v>
      </c>
      <c r="M16">
        <v>7.9999983310699505E-2</v>
      </c>
      <c r="N16">
        <v>5.0000000745058101E-2</v>
      </c>
      <c r="O16">
        <v>48.979869842529297</v>
      </c>
      <c r="P16" s="20">
        <f t="shared" si="1"/>
        <v>0.48979869842529294</v>
      </c>
      <c r="Q16">
        <v>272</v>
      </c>
    </row>
    <row r="17" spans="1:17" x14ac:dyDescent="0.3">
      <c r="A17">
        <v>130</v>
      </c>
      <c r="B17" t="s">
        <v>517</v>
      </c>
      <c r="C17">
        <v>20.8500061035156</v>
      </c>
      <c r="D17">
        <v>21.550003051757798</v>
      </c>
      <c r="E17">
        <v>24.6499938964844</v>
      </c>
      <c r="F17">
        <v>49.961013793945298</v>
      </c>
      <c r="G17" s="19">
        <f t="shared" si="0"/>
        <v>0.49961013793945297</v>
      </c>
      <c r="H17">
        <v>3</v>
      </c>
      <c r="J17">
        <v>130</v>
      </c>
      <c r="K17" t="s">
        <v>471</v>
      </c>
      <c r="L17">
        <v>0.10999995470047</v>
      </c>
      <c r="M17">
        <v>0.139999985694885</v>
      </c>
      <c r="N17">
        <v>0.110000014305115</v>
      </c>
      <c r="O17">
        <v>44.384300231933601</v>
      </c>
      <c r="P17" s="20">
        <f t="shared" si="1"/>
        <v>0.44384300231933599</v>
      </c>
      <c r="Q17">
        <v>270</v>
      </c>
    </row>
    <row r="18" spans="1:17" x14ac:dyDescent="0.3">
      <c r="A18">
        <v>135</v>
      </c>
      <c r="B18" t="s">
        <v>518</v>
      </c>
      <c r="C18">
        <v>16.050003051757798</v>
      </c>
      <c r="D18">
        <v>16.5</v>
      </c>
      <c r="E18">
        <v>17.990005493164102</v>
      </c>
      <c r="F18">
        <v>41.723014831542997</v>
      </c>
      <c r="G18" s="19">
        <f t="shared" si="0"/>
        <v>0.41723014831542998</v>
      </c>
      <c r="H18">
        <v>3</v>
      </c>
      <c r="J18">
        <v>135</v>
      </c>
      <c r="K18" t="s">
        <v>472</v>
      </c>
      <c r="L18">
        <v>0.259999990463257</v>
      </c>
      <c r="M18">
        <v>0.29000002145767201</v>
      </c>
      <c r="N18">
        <v>0.270000040531158</v>
      </c>
      <c r="O18">
        <v>40.712825775146499</v>
      </c>
      <c r="P18" s="20">
        <f t="shared" si="1"/>
        <v>0.40712825775146499</v>
      </c>
      <c r="Q18">
        <v>370</v>
      </c>
    </row>
    <row r="19" spans="1:17" x14ac:dyDescent="0.3">
      <c r="A19">
        <v>140</v>
      </c>
      <c r="B19" t="s">
        <v>293</v>
      </c>
      <c r="C19">
        <v>11.6499996185303</v>
      </c>
      <c r="D19">
        <v>11.949999809265099</v>
      </c>
      <c r="E19">
        <v>12</v>
      </c>
      <c r="F19">
        <v>40.957382202148402</v>
      </c>
      <c r="G19" s="19">
        <f t="shared" si="0"/>
        <v>0.40957382202148401</v>
      </c>
      <c r="H19">
        <v>36</v>
      </c>
      <c r="J19">
        <v>140</v>
      </c>
      <c r="K19" t="s">
        <v>294</v>
      </c>
      <c r="L19">
        <v>0.64999997615814198</v>
      </c>
      <c r="M19">
        <v>0.69999998807907104</v>
      </c>
      <c r="N19">
        <v>0.67000001668930098</v>
      </c>
      <c r="O19">
        <v>38.375</v>
      </c>
      <c r="P19" s="20">
        <f t="shared" si="1"/>
        <v>0.38374999999999998</v>
      </c>
      <c r="Q19">
        <v>2767</v>
      </c>
    </row>
    <row r="20" spans="1:17" x14ac:dyDescent="0.3">
      <c r="A20">
        <v>142</v>
      </c>
      <c r="B20" t="s">
        <v>297</v>
      </c>
      <c r="C20">
        <v>9.8999996185302699</v>
      </c>
      <c r="D20">
        <v>10.3999996185303</v>
      </c>
      <c r="E20">
        <v>0</v>
      </c>
      <c r="F20">
        <v>40.6770210266113</v>
      </c>
      <c r="G20" s="19">
        <f t="shared" si="0"/>
        <v>0.40677021026611299</v>
      </c>
      <c r="H20">
        <v>0</v>
      </c>
      <c r="J20">
        <v>142</v>
      </c>
      <c r="K20" t="s">
        <v>298</v>
      </c>
      <c r="L20">
        <v>0.97000002861022905</v>
      </c>
      <c r="M20">
        <v>1.05000019073486</v>
      </c>
      <c r="N20">
        <v>0.97000002861022905</v>
      </c>
      <c r="O20">
        <v>38.383113861083999</v>
      </c>
      <c r="P20" s="20">
        <f t="shared" si="1"/>
        <v>0.38383113861084001</v>
      </c>
      <c r="Q20">
        <v>325</v>
      </c>
    </row>
    <row r="21" spans="1:17" x14ac:dyDescent="0.3">
      <c r="A21">
        <v>143</v>
      </c>
      <c r="B21" t="s">
        <v>270</v>
      </c>
      <c r="C21">
        <v>9.1499996185302699</v>
      </c>
      <c r="D21">
        <v>9.6000003814697301</v>
      </c>
      <c r="E21">
        <v>9.5299997329711896</v>
      </c>
      <c r="F21">
        <v>40.6872749328613</v>
      </c>
      <c r="G21" s="19">
        <f t="shared" si="0"/>
        <v>0.406872749328613</v>
      </c>
      <c r="H21">
        <v>40</v>
      </c>
      <c r="J21">
        <v>143</v>
      </c>
      <c r="K21" t="s">
        <v>271</v>
      </c>
      <c r="L21">
        <v>0.99000000953674305</v>
      </c>
      <c r="M21">
        <v>1.25</v>
      </c>
      <c r="N21">
        <v>1.1800003051757799</v>
      </c>
      <c r="O21">
        <v>37.072475433349602</v>
      </c>
      <c r="P21" s="20">
        <f t="shared" si="1"/>
        <v>0.370724754333496</v>
      </c>
      <c r="Q21">
        <v>175</v>
      </c>
    </row>
    <row r="22" spans="1:17" x14ac:dyDescent="0.3">
      <c r="A22">
        <v>144</v>
      </c>
      <c r="B22" t="s">
        <v>272</v>
      </c>
      <c r="C22">
        <v>8.3000001907348597</v>
      </c>
      <c r="D22">
        <v>8.8500003814697301</v>
      </c>
      <c r="E22">
        <v>9.8000001907348597</v>
      </c>
      <c r="F22">
        <v>40.045940399169901</v>
      </c>
      <c r="G22" s="19">
        <f t="shared" si="0"/>
        <v>0.40045940399169899</v>
      </c>
      <c r="H22">
        <v>9</v>
      </c>
      <c r="J22">
        <v>144</v>
      </c>
      <c r="K22" t="s">
        <v>273</v>
      </c>
      <c r="L22">
        <v>1.3900003433227499</v>
      </c>
      <c r="M22">
        <v>1.4899997711181601</v>
      </c>
      <c r="N22">
        <v>1.44999980926514</v>
      </c>
      <c r="O22">
        <v>38.166488647460902</v>
      </c>
      <c r="P22" s="20">
        <f t="shared" si="1"/>
        <v>0.381664886474609</v>
      </c>
      <c r="Q22">
        <v>139</v>
      </c>
    </row>
    <row r="23" spans="1:17" x14ac:dyDescent="0.3">
      <c r="A23">
        <v>145</v>
      </c>
      <c r="B23" t="s">
        <v>176</v>
      </c>
      <c r="C23">
        <v>7.6500005722045898</v>
      </c>
      <c r="D23">
        <v>7.9499998092651403</v>
      </c>
      <c r="E23">
        <v>8</v>
      </c>
      <c r="F23">
        <v>39.405998229980497</v>
      </c>
      <c r="G23" s="19">
        <f t="shared" si="0"/>
        <v>0.39405998229980499</v>
      </c>
      <c r="H23">
        <v>40</v>
      </c>
      <c r="J23">
        <v>145</v>
      </c>
      <c r="K23" t="s">
        <v>177</v>
      </c>
      <c r="L23">
        <v>1.6800003051757799</v>
      </c>
      <c r="M23">
        <v>1.7600002288818399</v>
      </c>
      <c r="N23">
        <v>1.65999984741211</v>
      </c>
      <c r="O23">
        <v>38.273609161377003</v>
      </c>
      <c r="P23" s="20">
        <f t="shared" si="1"/>
        <v>0.38273609161377004</v>
      </c>
      <c r="Q23">
        <v>2623</v>
      </c>
    </row>
    <row r="24" spans="1:17" x14ac:dyDescent="0.3">
      <c r="A24">
        <v>146</v>
      </c>
      <c r="B24" t="s">
        <v>178</v>
      </c>
      <c r="C24">
        <v>6.9000005722045898</v>
      </c>
      <c r="D24">
        <v>7.4499998092651403</v>
      </c>
      <c r="E24">
        <v>7.75</v>
      </c>
      <c r="F24">
        <v>40.071842193603501</v>
      </c>
      <c r="G24" s="19">
        <f t="shared" si="0"/>
        <v>0.40071842193603502</v>
      </c>
      <c r="H24">
        <v>112</v>
      </c>
      <c r="J24">
        <v>146</v>
      </c>
      <c r="K24" t="s">
        <v>179</v>
      </c>
      <c r="L24">
        <v>1.88000011444092</v>
      </c>
      <c r="M24">
        <v>2.07999992370606</v>
      </c>
      <c r="N24">
        <v>1.9800004959106401</v>
      </c>
      <c r="O24">
        <v>37.782218933105497</v>
      </c>
      <c r="P24" s="20">
        <f t="shared" si="1"/>
        <v>0.37782218933105499</v>
      </c>
      <c r="Q24">
        <v>291</v>
      </c>
    </row>
    <row r="25" spans="1:17" x14ac:dyDescent="0.3">
      <c r="A25">
        <v>147</v>
      </c>
      <c r="B25" t="s">
        <v>10</v>
      </c>
      <c r="C25">
        <v>6.3500003814697301</v>
      </c>
      <c r="D25">
        <v>6.6500005722045898</v>
      </c>
      <c r="E25">
        <v>6.3500003814697301</v>
      </c>
      <c r="F25">
        <v>39.8145942687988</v>
      </c>
      <c r="G25" s="19">
        <f t="shared" si="0"/>
        <v>0.39814594268798797</v>
      </c>
      <c r="H25">
        <v>31</v>
      </c>
      <c r="J25">
        <v>147</v>
      </c>
      <c r="K25" t="s">
        <v>11</v>
      </c>
      <c r="L25">
        <v>2.1300001144409202</v>
      </c>
      <c r="M25">
        <v>2.42000007629394</v>
      </c>
      <c r="N25">
        <v>2.25</v>
      </c>
      <c r="O25">
        <v>37.3249702453613</v>
      </c>
      <c r="P25" s="20">
        <f t="shared" si="1"/>
        <v>0.373249702453613</v>
      </c>
      <c r="Q25">
        <v>493</v>
      </c>
    </row>
    <row r="26" spans="1:17" x14ac:dyDescent="0.3">
      <c r="A26">
        <v>148</v>
      </c>
      <c r="B26" t="s">
        <v>12</v>
      </c>
      <c r="C26">
        <v>5.6999998092651403</v>
      </c>
      <c r="D26">
        <v>5.9000005722045898</v>
      </c>
      <c r="E26">
        <v>6.25</v>
      </c>
      <c r="F26">
        <v>38.977863311767599</v>
      </c>
      <c r="G26" s="19">
        <f t="shared" si="0"/>
        <v>0.38977863311767602</v>
      </c>
      <c r="H26">
        <v>45</v>
      </c>
      <c r="J26">
        <v>148</v>
      </c>
      <c r="K26" t="s">
        <v>13</v>
      </c>
      <c r="L26">
        <v>2.5</v>
      </c>
      <c r="M26">
        <v>2.8599996566772501</v>
      </c>
      <c r="N26">
        <v>2.71000003814697</v>
      </c>
      <c r="O26">
        <v>37.612873077392599</v>
      </c>
      <c r="P26" s="20">
        <f t="shared" si="1"/>
        <v>0.376128730773926</v>
      </c>
      <c r="Q26">
        <v>121</v>
      </c>
    </row>
    <row r="27" spans="1:17" x14ac:dyDescent="0.3">
      <c r="A27">
        <v>149</v>
      </c>
      <c r="B27" t="s">
        <v>14</v>
      </c>
      <c r="C27">
        <v>5.1000003814697301</v>
      </c>
      <c r="D27">
        <v>5.3000001907348597</v>
      </c>
      <c r="E27">
        <v>5.4000005722045898</v>
      </c>
      <c r="F27">
        <v>38.788749694824197</v>
      </c>
      <c r="G27" s="19">
        <f t="shared" si="0"/>
        <v>0.38788749694824198</v>
      </c>
      <c r="H27">
        <v>13</v>
      </c>
      <c r="J27">
        <v>149</v>
      </c>
      <c r="K27" t="s">
        <v>15</v>
      </c>
      <c r="L27">
        <v>3.0500001907348602</v>
      </c>
      <c r="M27">
        <v>3.1999998092651398</v>
      </c>
      <c r="N27">
        <v>3.0500001907348602</v>
      </c>
      <c r="O27">
        <v>37.892787933349602</v>
      </c>
      <c r="P27" s="20">
        <f t="shared" si="1"/>
        <v>0.37892787933349603</v>
      </c>
      <c r="Q27">
        <v>301</v>
      </c>
    </row>
    <row r="28" spans="1:17" x14ac:dyDescent="0.3">
      <c r="A28">
        <v>150</v>
      </c>
      <c r="B28" t="s">
        <v>16</v>
      </c>
      <c r="C28">
        <v>4.6000003814697301</v>
      </c>
      <c r="D28">
        <v>4.6999998092651403</v>
      </c>
      <c r="E28">
        <v>4.6999998092651403</v>
      </c>
      <c r="F28">
        <v>38.719005584716797</v>
      </c>
      <c r="G28" s="19">
        <f t="shared" si="0"/>
        <v>0.38719005584716798</v>
      </c>
      <c r="H28">
        <v>1288</v>
      </c>
      <c r="J28">
        <v>150</v>
      </c>
      <c r="K28" t="s">
        <v>17</v>
      </c>
      <c r="L28">
        <v>3.5</v>
      </c>
      <c r="M28">
        <v>3.6500005722045898</v>
      </c>
      <c r="N28">
        <v>3.4499998092651398</v>
      </c>
      <c r="O28">
        <v>37.836883544921903</v>
      </c>
      <c r="P28" s="20">
        <f t="shared" si="1"/>
        <v>0.37836883544921901</v>
      </c>
      <c r="Q28">
        <v>4869</v>
      </c>
    </row>
    <row r="29" spans="1:17" x14ac:dyDescent="0.3">
      <c r="A29">
        <v>152.5</v>
      </c>
      <c r="B29" t="s">
        <v>18</v>
      </c>
      <c r="C29">
        <v>3.4000005722045898</v>
      </c>
      <c r="D29">
        <v>3.5</v>
      </c>
      <c r="E29">
        <v>3.4400005340576199</v>
      </c>
      <c r="F29">
        <v>38.619510650634801</v>
      </c>
      <c r="G29" s="19">
        <f t="shared" si="0"/>
        <v>0.38619510650634803</v>
      </c>
      <c r="H29">
        <v>2232</v>
      </c>
      <c r="J29">
        <v>152.5</v>
      </c>
      <c r="K29" t="s">
        <v>19</v>
      </c>
      <c r="L29">
        <v>4.6499996185302699</v>
      </c>
      <c r="M29">
        <v>5</v>
      </c>
      <c r="N29">
        <v>4.8000001907348597</v>
      </c>
      <c r="O29">
        <v>37.254192352294901</v>
      </c>
      <c r="P29" s="20">
        <f t="shared" si="1"/>
        <v>0.37254192352294901</v>
      </c>
      <c r="Q29">
        <v>1112</v>
      </c>
    </row>
    <row r="30" spans="1:17" x14ac:dyDescent="0.3">
      <c r="A30">
        <v>155</v>
      </c>
      <c r="B30" t="s">
        <v>238</v>
      </c>
      <c r="C30">
        <v>2.4499998092651398</v>
      </c>
      <c r="D30">
        <v>2.6199998855590798</v>
      </c>
      <c r="E30">
        <v>2.5</v>
      </c>
      <c r="F30">
        <v>39.035179138183601</v>
      </c>
      <c r="G30" s="19">
        <f t="shared" si="0"/>
        <v>0.39035179138183601</v>
      </c>
      <c r="H30">
        <v>7912</v>
      </c>
      <c r="J30">
        <v>155</v>
      </c>
      <c r="K30" t="s">
        <v>239</v>
      </c>
      <c r="L30">
        <v>6.0999994277954102</v>
      </c>
      <c r="M30">
        <v>6.5500001907348597</v>
      </c>
      <c r="N30">
        <v>6.3500003814697301</v>
      </c>
      <c r="O30">
        <v>36.707550048828097</v>
      </c>
      <c r="P30" s="20">
        <f t="shared" si="1"/>
        <v>0.36707550048828097</v>
      </c>
      <c r="Q30">
        <v>4303</v>
      </c>
    </row>
    <row r="31" spans="1:17" x14ac:dyDescent="0.3">
      <c r="A31">
        <v>157.5</v>
      </c>
      <c r="B31" t="s">
        <v>454</v>
      </c>
      <c r="C31">
        <v>1.67000007629395</v>
      </c>
      <c r="D31">
        <v>1.8500003814697299</v>
      </c>
      <c r="E31">
        <v>1.7300004959106401</v>
      </c>
      <c r="F31">
        <v>38.736785888671903</v>
      </c>
      <c r="G31" s="19">
        <f t="shared" si="0"/>
        <v>0.38736785888671904</v>
      </c>
      <c r="H31">
        <v>3719</v>
      </c>
      <c r="J31">
        <v>157.5</v>
      </c>
      <c r="K31" t="s">
        <v>473</v>
      </c>
      <c r="L31">
        <v>7.9499998092651403</v>
      </c>
      <c r="M31">
        <v>8.3500003814697301</v>
      </c>
      <c r="N31">
        <v>8.1000003814697301</v>
      </c>
      <c r="O31">
        <v>37.177108764648402</v>
      </c>
      <c r="P31" s="20">
        <f t="shared" si="1"/>
        <v>0.37177108764648403</v>
      </c>
      <c r="Q31">
        <v>222</v>
      </c>
    </row>
    <row r="32" spans="1:17" x14ac:dyDescent="0.3">
      <c r="A32">
        <v>160</v>
      </c>
      <c r="B32" t="s">
        <v>455</v>
      </c>
      <c r="C32">
        <v>1.1400003433227499</v>
      </c>
      <c r="D32">
        <v>1.2600002288818399</v>
      </c>
      <c r="E32">
        <v>1.1800003051757799</v>
      </c>
      <c r="F32">
        <v>38.728309631347699</v>
      </c>
      <c r="G32" s="19">
        <f t="shared" si="0"/>
        <v>0.38728309631347702</v>
      </c>
      <c r="H32">
        <v>7104</v>
      </c>
      <c r="J32">
        <v>160</v>
      </c>
      <c r="K32" t="s">
        <v>474</v>
      </c>
      <c r="L32">
        <v>9.9499998092651403</v>
      </c>
      <c r="M32">
        <v>10.3500003814697</v>
      </c>
      <c r="N32">
        <v>9.8500003814697301</v>
      </c>
      <c r="O32">
        <v>37.574577331542997</v>
      </c>
      <c r="P32" s="20">
        <f t="shared" si="1"/>
        <v>0.37574577331542997</v>
      </c>
      <c r="Q32">
        <v>132</v>
      </c>
    </row>
    <row r="33" spans="1:17" x14ac:dyDescent="0.3">
      <c r="A33">
        <v>162.5</v>
      </c>
      <c r="B33" t="s">
        <v>456</v>
      </c>
      <c r="C33">
        <v>0.769999980926514</v>
      </c>
      <c r="D33">
        <v>0.83999997377395597</v>
      </c>
      <c r="E33">
        <v>0.79000002145767201</v>
      </c>
      <c r="F33">
        <v>38.892993927002003</v>
      </c>
      <c r="G33" s="19">
        <f t="shared" si="0"/>
        <v>0.38892993927002001</v>
      </c>
      <c r="H33">
        <v>2743</v>
      </c>
      <c r="J33">
        <v>162.5</v>
      </c>
      <c r="K33" t="s">
        <v>475</v>
      </c>
      <c r="L33">
        <v>11.1000003814697</v>
      </c>
      <c r="M33">
        <v>12.5</v>
      </c>
      <c r="N33">
        <v>11.6499996185303</v>
      </c>
      <c r="O33">
        <v>27.023292541503899</v>
      </c>
      <c r="P33" s="20">
        <f t="shared" si="1"/>
        <v>0.27023292541503902</v>
      </c>
      <c r="Q33">
        <v>123</v>
      </c>
    </row>
    <row r="34" spans="1:17" x14ac:dyDescent="0.3">
      <c r="A34">
        <v>165</v>
      </c>
      <c r="B34" t="s">
        <v>457</v>
      </c>
      <c r="C34">
        <v>0.519999980926514</v>
      </c>
      <c r="D34">
        <v>0.56999999284744296</v>
      </c>
      <c r="E34">
        <v>0.54000002145767201</v>
      </c>
      <c r="F34">
        <v>39.4165229797363</v>
      </c>
      <c r="G34" s="19">
        <f t="shared" si="0"/>
        <v>0.39416522979736301</v>
      </c>
      <c r="H34">
        <v>3416</v>
      </c>
      <c r="J34">
        <v>165</v>
      </c>
      <c r="K34" t="s">
        <v>476</v>
      </c>
      <c r="L34">
        <v>13.3500003814697</v>
      </c>
      <c r="M34">
        <v>14.75</v>
      </c>
      <c r="N34">
        <v>14.25</v>
      </c>
      <c r="O34">
        <v>0</v>
      </c>
      <c r="P34" s="20">
        <f t="shared" si="1"/>
        <v>0</v>
      </c>
      <c r="Q34">
        <v>51</v>
      </c>
    </row>
    <row r="35" spans="1:17" x14ac:dyDescent="0.3">
      <c r="A35">
        <v>167.5</v>
      </c>
      <c r="B35" t="s">
        <v>458</v>
      </c>
      <c r="C35">
        <v>0.35000002384185802</v>
      </c>
      <c r="D35">
        <v>0.40000003576278698</v>
      </c>
      <c r="E35">
        <v>0.36000001430511502</v>
      </c>
      <c r="F35">
        <v>40.206535339355497</v>
      </c>
      <c r="G35" s="19">
        <f t="shared" si="0"/>
        <v>0.40206535339355498</v>
      </c>
      <c r="H35">
        <v>1364</v>
      </c>
      <c r="J35">
        <v>167.5</v>
      </c>
      <c r="K35" t="s">
        <v>477</v>
      </c>
      <c r="L35">
        <v>16.6000061035156</v>
      </c>
      <c r="M35">
        <v>17.1000061035156</v>
      </c>
      <c r="N35">
        <v>14.449999809265099</v>
      </c>
      <c r="O35">
        <v>37.227668762207003</v>
      </c>
      <c r="P35" s="20">
        <f t="shared" si="1"/>
        <v>0.37227668762207</v>
      </c>
      <c r="Q35">
        <v>30</v>
      </c>
    </row>
    <row r="36" spans="1:17" x14ac:dyDescent="0.3">
      <c r="A36">
        <v>170</v>
      </c>
      <c r="B36" t="s">
        <v>459</v>
      </c>
      <c r="C36">
        <v>0.25</v>
      </c>
      <c r="D36">
        <v>0.270000040531158</v>
      </c>
      <c r="E36">
        <v>0.25</v>
      </c>
      <c r="F36">
        <v>41.083789825439503</v>
      </c>
      <c r="G36" s="19">
        <f t="shared" si="0"/>
        <v>0.41083789825439504</v>
      </c>
      <c r="H36">
        <v>4504</v>
      </c>
      <c r="J36">
        <v>170</v>
      </c>
      <c r="K36" t="s">
        <v>478</v>
      </c>
      <c r="L36">
        <v>18.8999938964844</v>
      </c>
      <c r="M36">
        <v>19.5499877929688</v>
      </c>
      <c r="N36">
        <v>19</v>
      </c>
      <c r="O36">
        <v>34.464397430419901</v>
      </c>
      <c r="P36" s="20">
        <f t="shared" si="1"/>
        <v>0.34464397430419902</v>
      </c>
      <c r="Q36">
        <v>56</v>
      </c>
    </row>
    <row r="37" spans="1:17" x14ac:dyDescent="0.3">
      <c r="A37">
        <v>172.5</v>
      </c>
      <c r="B37" t="s">
        <v>519</v>
      </c>
      <c r="C37">
        <v>0.119999945163727</v>
      </c>
      <c r="D37">
        <v>0.239999949932098</v>
      </c>
      <c r="E37">
        <v>0.19999998807907099</v>
      </c>
      <c r="F37">
        <v>41.938274383544901</v>
      </c>
      <c r="G37" s="19">
        <f t="shared" si="0"/>
        <v>0.41938274383544899</v>
      </c>
      <c r="H37">
        <v>101</v>
      </c>
      <c r="J37">
        <v>172.5</v>
      </c>
      <c r="K37" t="s">
        <v>479</v>
      </c>
      <c r="L37">
        <v>21.449996948242202</v>
      </c>
      <c r="M37">
        <v>22.050003051757798</v>
      </c>
      <c r="N37">
        <v>0</v>
      </c>
      <c r="O37">
        <v>40.099945068359403</v>
      </c>
      <c r="P37" s="20">
        <f t="shared" si="1"/>
        <v>0.40099945068359405</v>
      </c>
      <c r="Q37">
        <v>0</v>
      </c>
    </row>
    <row r="38" spans="1:17" x14ac:dyDescent="0.3">
      <c r="A38">
        <v>175</v>
      </c>
      <c r="B38" t="s">
        <v>520</v>
      </c>
      <c r="C38">
        <v>0.129999995231628</v>
      </c>
      <c r="D38">
        <v>0.14999997615814201</v>
      </c>
      <c r="E38">
        <v>0.150000035762787</v>
      </c>
      <c r="F38">
        <v>43.611564636230497</v>
      </c>
      <c r="G38" s="19">
        <f t="shared" si="0"/>
        <v>0.43611564636230499</v>
      </c>
      <c r="H38">
        <v>800</v>
      </c>
      <c r="J38">
        <v>175</v>
      </c>
      <c r="K38" t="s">
        <v>480</v>
      </c>
      <c r="L38">
        <v>23.949996948242202</v>
      </c>
      <c r="M38">
        <v>25.949996948242202</v>
      </c>
      <c r="N38">
        <v>23.550003051757798</v>
      </c>
      <c r="O38">
        <v>64.059051513671903</v>
      </c>
      <c r="P38" s="20">
        <f t="shared" si="1"/>
        <v>0.64059051513671905</v>
      </c>
      <c r="Q38">
        <v>45</v>
      </c>
    </row>
    <row r="39" spans="1:17" x14ac:dyDescent="0.3">
      <c r="A39">
        <v>177.5</v>
      </c>
      <c r="B39" t="s">
        <v>521</v>
      </c>
      <c r="C39">
        <v>0.10000002384185799</v>
      </c>
      <c r="D39">
        <v>0.120000004768372</v>
      </c>
      <c r="E39">
        <v>0.110000014305115</v>
      </c>
      <c r="F39">
        <v>45.233943939208999</v>
      </c>
      <c r="G39" s="19">
        <f t="shared" si="0"/>
        <v>0.45233943939208998</v>
      </c>
      <c r="H39">
        <v>12</v>
      </c>
      <c r="J39">
        <v>177.5</v>
      </c>
      <c r="K39" t="s">
        <v>481</v>
      </c>
      <c r="L39">
        <v>26.3999938964844</v>
      </c>
      <c r="M39">
        <v>28.800003051757798</v>
      </c>
      <c r="N39">
        <v>0</v>
      </c>
      <c r="O39">
        <v>71.526008605957003</v>
      </c>
      <c r="P39" s="20">
        <f t="shared" si="1"/>
        <v>0.71526008605957003</v>
      </c>
      <c r="Q39">
        <v>0</v>
      </c>
    </row>
    <row r="40" spans="1:17" x14ac:dyDescent="0.3">
      <c r="A40">
        <v>180</v>
      </c>
      <c r="B40" t="s">
        <v>522</v>
      </c>
      <c r="C40">
        <v>7.9999983310699505E-2</v>
      </c>
      <c r="D40">
        <v>9.0000033378601102E-2</v>
      </c>
      <c r="E40">
        <v>9.0000033378601102E-2</v>
      </c>
      <c r="F40">
        <v>46.630874633789098</v>
      </c>
      <c r="G40" s="19">
        <f t="shared" si="0"/>
        <v>0.46630874633789099</v>
      </c>
      <c r="H40">
        <v>1857</v>
      </c>
      <c r="J40">
        <v>180</v>
      </c>
      <c r="K40" t="s">
        <v>482</v>
      </c>
      <c r="L40">
        <v>28.8999938964844</v>
      </c>
      <c r="M40">
        <v>29.550003051757798</v>
      </c>
      <c r="N40">
        <v>28.139999389648398</v>
      </c>
      <c r="O40">
        <v>47.750904083252003</v>
      </c>
      <c r="P40" s="20">
        <f t="shared" si="1"/>
        <v>0.47750904083252005</v>
      </c>
      <c r="Q40">
        <v>17</v>
      </c>
    </row>
    <row r="41" spans="1:17" x14ac:dyDescent="0.3">
      <c r="A41">
        <v>185</v>
      </c>
      <c r="B41" t="s">
        <v>523</v>
      </c>
      <c r="C41">
        <v>5.0000000745058101E-2</v>
      </c>
      <c r="D41">
        <v>5.9999998658895499E-2</v>
      </c>
      <c r="E41">
        <v>5.0000000745058101E-2</v>
      </c>
      <c r="F41">
        <v>49.676376342773402</v>
      </c>
      <c r="G41" s="19">
        <f t="shared" si="0"/>
        <v>0.49676376342773404</v>
      </c>
      <c r="H41">
        <v>96</v>
      </c>
      <c r="J41">
        <v>185</v>
      </c>
      <c r="K41" t="s">
        <v>483</v>
      </c>
      <c r="L41">
        <v>33.949996948242202</v>
      </c>
      <c r="M41">
        <v>36.400009155273402</v>
      </c>
      <c r="N41">
        <v>0</v>
      </c>
      <c r="O41">
        <v>86.309623718261705</v>
      </c>
      <c r="P41" s="20">
        <f t="shared" si="1"/>
        <v>0.86309623718261708</v>
      </c>
      <c r="Q41">
        <v>0</v>
      </c>
    </row>
    <row r="42" spans="1:17" x14ac:dyDescent="0.3">
      <c r="A42">
        <v>190</v>
      </c>
      <c r="B42" t="s">
        <v>524</v>
      </c>
      <c r="C42">
        <v>3.0000001192092899E-2</v>
      </c>
      <c r="D42">
        <v>3.9999999105930301E-2</v>
      </c>
      <c r="E42">
        <v>5.0000000745058101E-2</v>
      </c>
      <c r="F42">
        <v>52.273033142089801</v>
      </c>
      <c r="G42" s="19">
        <f t="shared" si="0"/>
        <v>0.52273033142089798</v>
      </c>
      <c r="H42">
        <v>534</v>
      </c>
      <c r="J42">
        <v>190</v>
      </c>
      <c r="K42" t="s">
        <v>484</v>
      </c>
      <c r="L42">
        <v>38.900009155273402</v>
      </c>
      <c r="M42">
        <v>39.75</v>
      </c>
      <c r="N42">
        <v>37.75</v>
      </c>
      <c r="O42">
        <v>68.492439270019503</v>
      </c>
      <c r="P42" s="20">
        <f t="shared" si="1"/>
        <v>0.68492439270019501</v>
      </c>
      <c r="Q42">
        <v>5</v>
      </c>
    </row>
    <row r="43" spans="1:17" x14ac:dyDescent="0.3">
      <c r="A43">
        <v>195</v>
      </c>
      <c r="B43" t="s">
        <v>525</v>
      </c>
      <c r="C43">
        <v>9.9999997764825804E-3</v>
      </c>
      <c r="D43">
        <v>3.9999999105930301E-2</v>
      </c>
      <c r="E43">
        <v>3.9999999105930301E-2</v>
      </c>
      <c r="F43">
        <v>55.275619506835902</v>
      </c>
      <c r="G43" s="19">
        <f t="shared" si="0"/>
        <v>0.55275619506835905</v>
      </c>
      <c r="H43">
        <v>144</v>
      </c>
      <c r="J43">
        <v>195</v>
      </c>
      <c r="K43" t="s">
        <v>485</v>
      </c>
      <c r="L43">
        <v>43.800003051757798</v>
      </c>
      <c r="M43">
        <v>46.350006103515597</v>
      </c>
      <c r="N43">
        <v>43.1199951171875</v>
      </c>
      <c r="O43">
        <v>100.237014770508</v>
      </c>
      <c r="P43" s="20">
        <f t="shared" si="1"/>
        <v>1.0023701477050799</v>
      </c>
      <c r="Q43">
        <v>1</v>
      </c>
    </row>
    <row r="44" spans="1:17" x14ac:dyDescent="0.3">
      <c r="A44">
        <v>200</v>
      </c>
      <c r="B44" t="s">
        <v>526</v>
      </c>
      <c r="C44">
        <v>1.00000016391277E-2</v>
      </c>
      <c r="D44">
        <v>1.9999999552965199E-2</v>
      </c>
      <c r="E44">
        <v>1.9999999552965199E-2</v>
      </c>
      <c r="F44">
        <v>57.006832122802699</v>
      </c>
      <c r="G44" s="19">
        <f t="shared" si="0"/>
        <v>0.57006832122802698</v>
      </c>
      <c r="H44">
        <v>284</v>
      </c>
      <c r="J44">
        <v>200</v>
      </c>
      <c r="K44" t="s">
        <v>486</v>
      </c>
      <c r="L44">
        <v>48.900009155273402</v>
      </c>
      <c r="M44">
        <v>51.449996948242202</v>
      </c>
      <c r="N44">
        <v>0</v>
      </c>
      <c r="O44">
        <v>109.88712310791</v>
      </c>
      <c r="P44" s="20">
        <f t="shared" si="1"/>
        <v>1.0988712310791</v>
      </c>
      <c r="Q44">
        <v>0</v>
      </c>
    </row>
    <row r="45" spans="1:17" x14ac:dyDescent="0.3">
      <c r="A45">
        <v>205</v>
      </c>
      <c r="B45" t="s">
        <v>527</v>
      </c>
      <c r="C45">
        <v>0</v>
      </c>
      <c r="D45">
        <v>1.00000016391277E-2</v>
      </c>
      <c r="E45">
        <v>1.9999999552965199E-2</v>
      </c>
      <c r="F45">
        <v>59.144721984863303</v>
      </c>
      <c r="G45" s="19">
        <f t="shared" si="0"/>
        <v>0.59144721984863302</v>
      </c>
      <c r="H45">
        <v>220</v>
      </c>
      <c r="J45">
        <v>205</v>
      </c>
      <c r="K45" t="s">
        <v>487</v>
      </c>
      <c r="L45">
        <v>53.899993896484403</v>
      </c>
      <c r="M45">
        <v>54.5499877929688</v>
      </c>
      <c r="N45">
        <v>0</v>
      </c>
      <c r="O45">
        <v>76.464294433593807</v>
      </c>
      <c r="P45" s="20">
        <f t="shared" si="1"/>
        <v>0.76464294433593805</v>
      </c>
      <c r="Q45">
        <v>0</v>
      </c>
    </row>
    <row r="46" spans="1:17" x14ac:dyDescent="0.3">
      <c r="A46">
        <v>210</v>
      </c>
      <c r="B46" t="s">
        <v>528</v>
      </c>
      <c r="C46">
        <v>9.9999997764825804E-3</v>
      </c>
      <c r="D46">
        <v>1.00000016391277E-2</v>
      </c>
      <c r="E46">
        <v>1.00000016391277E-2</v>
      </c>
      <c r="F46">
        <v>63.301399230957003</v>
      </c>
      <c r="G46" s="19">
        <f t="shared" si="0"/>
        <v>0.63301399230957001</v>
      </c>
      <c r="H46">
        <v>21</v>
      </c>
      <c r="J46">
        <v>210</v>
      </c>
      <c r="K46" t="s">
        <v>488</v>
      </c>
      <c r="L46">
        <v>58.949996948242202</v>
      </c>
      <c r="M46">
        <v>59.550003051757798</v>
      </c>
      <c r="N46">
        <v>0</v>
      </c>
      <c r="O46">
        <v>85.403724670410199</v>
      </c>
      <c r="P46" s="20">
        <f t="shared" si="1"/>
        <v>0.85403724670410197</v>
      </c>
      <c r="Q46">
        <v>0</v>
      </c>
    </row>
    <row r="47" spans="1:17" x14ac:dyDescent="0.3">
      <c r="A47">
        <v>215</v>
      </c>
      <c r="B47" t="s">
        <v>529</v>
      </c>
      <c r="C47">
        <v>0</v>
      </c>
      <c r="D47">
        <v>1.00000016391277E-2</v>
      </c>
      <c r="E47">
        <v>0</v>
      </c>
      <c r="F47">
        <v>67.330673217773395</v>
      </c>
      <c r="G47" s="19">
        <f t="shared" si="0"/>
        <v>0.67330673217773396</v>
      </c>
      <c r="H47">
        <v>0</v>
      </c>
      <c r="J47">
        <v>215</v>
      </c>
      <c r="K47" t="s">
        <v>489</v>
      </c>
      <c r="L47">
        <v>63.899993896484403</v>
      </c>
      <c r="M47">
        <v>66.449996948242202</v>
      </c>
      <c r="N47">
        <v>64.199996948242202</v>
      </c>
      <c r="O47">
        <v>130.22277832031199</v>
      </c>
      <c r="P47" s="20">
        <f t="shared" si="1"/>
        <v>1.3022277832031199</v>
      </c>
      <c r="Q47">
        <v>8</v>
      </c>
    </row>
    <row r="48" spans="1:17" x14ac:dyDescent="0.3">
      <c r="A48">
        <v>220</v>
      </c>
      <c r="B48" t="s">
        <v>530</v>
      </c>
      <c r="C48">
        <v>0</v>
      </c>
      <c r="D48">
        <v>1.00000016391277E-2</v>
      </c>
      <c r="E48">
        <v>1.00000016391277E-2</v>
      </c>
      <c r="F48">
        <v>71.240936279296903</v>
      </c>
      <c r="G48" s="19">
        <f t="shared" si="0"/>
        <v>0.71240936279296907</v>
      </c>
      <c r="H48">
        <v>4</v>
      </c>
      <c r="J48">
        <v>220</v>
      </c>
      <c r="K48" t="s">
        <v>490</v>
      </c>
      <c r="L48">
        <v>68.75</v>
      </c>
      <c r="M48">
        <v>71.300003051757798</v>
      </c>
      <c r="N48">
        <v>69.190002441406193</v>
      </c>
      <c r="O48">
        <v>132.36903381347699</v>
      </c>
      <c r="P48" s="20">
        <f t="shared" si="1"/>
        <v>1.32369033813477</v>
      </c>
      <c r="Q48">
        <v>3</v>
      </c>
    </row>
    <row r="49" spans="1:17" x14ac:dyDescent="0.3">
      <c r="A49">
        <v>225</v>
      </c>
      <c r="B49" t="s">
        <v>531</v>
      </c>
      <c r="C49">
        <v>0</v>
      </c>
      <c r="D49">
        <v>7.9999983310699505E-2</v>
      </c>
      <c r="E49">
        <v>0</v>
      </c>
      <c r="F49">
        <v>92.828201293945298</v>
      </c>
      <c r="G49" s="19">
        <f t="shared" si="0"/>
        <v>0.92828201293945301</v>
      </c>
      <c r="H49">
        <v>0</v>
      </c>
      <c r="J49">
        <v>225</v>
      </c>
      <c r="K49" t="s">
        <v>491</v>
      </c>
      <c r="L49">
        <v>73.900009155273395</v>
      </c>
      <c r="M49">
        <v>76.300003051757798</v>
      </c>
      <c r="N49">
        <v>0</v>
      </c>
      <c r="O49">
        <v>140.519454956055</v>
      </c>
      <c r="P49" s="20">
        <f t="shared" si="1"/>
        <v>1.40519454956055</v>
      </c>
      <c r="Q49">
        <v>0</v>
      </c>
    </row>
    <row r="50" spans="1:17" x14ac:dyDescent="0.3">
      <c r="A50">
        <v>230</v>
      </c>
      <c r="B50" t="s">
        <v>532</v>
      </c>
      <c r="C50">
        <v>0</v>
      </c>
      <c r="D50">
        <v>3.0000001192092899E-2</v>
      </c>
      <c r="E50">
        <v>1.9999999552965199E-2</v>
      </c>
      <c r="F50">
        <v>87.251289367675795</v>
      </c>
      <c r="G50" s="19">
        <f t="shared" si="0"/>
        <v>0.87251289367675799</v>
      </c>
      <c r="H50">
        <v>50</v>
      </c>
      <c r="J50">
        <v>230</v>
      </c>
      <c r="K50" t="s">
        <v>492</v>
      </c>
      <c r="L50">
        <v>78.900009155273395</v>
      </c>
      <c r="M50">
        <v>81.25</v>
      </c>
      <c r="N50">
        <v>79.240005493164105</v>
      </c>
      <c r="O50">
        <v>145.62649536132801</v>
      </c>
      <c r="P50" s="20">
        <f t="shared" si="1"/>
        <v>1.4562649536132801</v>
      </c>
      <c r="Q50">
        <v>3</v>
      </c>
    </row>
    <row r="51" spans="1:17" x14ac:dyDescent="0.3">
      <c r="A51">
        <v>235</v>
      </c>
      <c r="B51" t="s">
        <v>533</v>
      </c>
      <c r="C51">
        <v>0</v>
      </c>
      <c r="D51">
        <v>1.00000016391277E-2</v>
      </c>
      <c r="E51">
        <v>0</v>
      </c>
      <c r="F51">
        <v>82.328369140625</v>
      </c>
      <c r="G51" s="19">
        <f t="shared" si="0"/>
        <v>0.82328369140625002</v>
      </c>
      <c r="H51">
        <v>0</v>
      </c>
      <c r="J51">
        <v>235</v>
      </c>
      <c r="K51" t="s">
        <v>493</v>
      </c>
      <c r="L51">
        <v>83.900009155273395</v>
      </c>
      <c r="M51">
        <v>86.400009155273395</v>
      </c>
      <c r="N51">
        <v>84.180007934570298</v>
      </c>
      <c r="O51">
        <v>153.48110961914099</v>
      </c>
      <c r="P51" s="20">
        <f t="shared" si="1"/>
        <v>1.5348110961914099</v>
      </c>
      <c r="Q51">
        <v>2</v>
      </c>
    </row>
    <row r="52" spans="1:17" x14ac:dyDescent="0.3">
      <c r="A52">
        <v>240</v>
      </c>
      <c r="B52" t="s">
        <v>534</v>
      </c>
      <c r="C52">
        <v>0</v>
      </c>
      <c r="D52">
        <v>1.00000016391277E-2</v>
      </c>
      <c r="E52">
        <v>1.00000016391277E-2</v>
      </c>
      <c r="F52">
        <v>85.829833984375</v>
      </c>
      <c r="G52" s="19">
        <f t="shared" si="0"/>
        <v>0.85829833984375004</v>
      </c>
      <c r="H52">
        <v>77</v>
      </c>
      <c r="J52">
        <v>240</v>
      </c>
      <c r="K52" t="s">
        <v>494</v>
      </c>
      <c r="L52">
        <v>88.900009155273395</v>
      </c>
      <c r="M52">
        <v>89.550003051757798</v>
      </c>
      <c r="N52">
        <v>0</v>
      </c>
      <c r="O52">
        <v>109.742401123047</v>
      </c>
      <c r="P52" s="20">
        <f t="shared" si="1"/>
        <v>1.0974240112304701</v>
      </c>
      <c r="Q52">
        <v>0</v>
      </c>
    </row>
    <row r="53" spans="1:17" x14ac:dyDescent="0.3">
      <c r="A53">
        <v>245</v>
      </c>
      <c r="B53" t="s">
        <v>535</v>
      </c>
      <c r="C53">
        <v>0</v>
      </c>
      <c r="D53">
        <v>0.18000000715255701</v>
      </c>
      <c r="E53">
        <v>0</v>
      </c>
      <c r="F53">
        <v>121.225105285645</v>
      </c>
      <c r="G53" s="19">
        <f t="shared" si="0"/>
        <v>1.2122510528564501</v>
      </c>
      <c r="H53">
        <v>0</v>
      </c>
      <c r="J53">
        <v>245</v>
      </c>
      <c r="K53" t="s">
        <v>495</v>
      </c>
      <c r="L53">
        <v>93.800003051757798</v>
      </c>
      <c r="M53">
        <v>96.400009155273395</v>
      </c>
      <c r="N53">
        <v>0</v>
      </c>
      <c r="O53">
        <v>162.84945678710901</v>
      </c>
      <c r="P53" s="20">
        <f t="shared" si="1"/>
        <v>1.62849456787109</v>
      </c>
      <c r="Q53">
        <v>0</v>
      </c>
    </row>
    <row r="54" spans="1:17" x14ac:dyDescent="0.3">
      <c r="A54">
        <v>250</v>
      </c>
      <c r="B54" t="s">
        <v>536</v>
      </c>
      <c r="C54">
        <v>0</v>
      </c>
      <c r="D54">
        <v>1.00000016391277E-2</v>
      </c>
      <c r="E54">
        <v>0</v>
      </c>
      <c r="F54">
        <v>92.571762084960895</v>
      </c>
      <c r="G54" s="19">
        <f t="shared" si="0"/>
        <v>0.92571762084960896</v>
      </c>
      <c r="H54">
        <v>0</v>
      </c>
      <c r="J54">
        <v>250</v>
      </c>
      <c r="K54" t="s">
        <v>496</v>
      </c>
      <c r="L54">
        <v>98.900009155273395</v>
      </c>
      <c r="M54">
        <v>101.35000610351599</v>
      </c>
      <c r="N54">
        <v>0</v>
      </c>
      <c r="O54">
        <v>168.82284545898401</v>
      </c>
      <c r="P54" s="20">
        <f t="shared" si="1"/>
        <v>1.6882284545898401</v>
      </c>
      <c r="Q54">
        <v>0</v>
      </c>
    </row>
    <row r="55" spans="1:17" x14ac:dyDescent="0.3">
      <c r="A55">
        <v>255</v>
      </c>
      <c r="B55" t="s">
        <v>537</v>
      </c>
      <c r="C55">
        <v>0</v>
      </c>
      <c r="D55">
        <v>1.00000016391277E-2</v>
      </c>
      <c r="E55">
        <v>0</v>
      </c>
      <c r="F55">
        <v>95.8209228515625</v>
      </c>
      <c r="G55" s="19">
        <f t="shared" si="0"/>
        <v>0.95820922851562496</v>
      </c>
      <c r="H55">
        <v>0</v>
      </c>
      <c r="J55">
        <v>255</v>
      </c>
      <c r="K55" t="s">
        <v>497</v>
      </c>
      <c r="L55">
        <v>103.800003051758</v>
      </c>
      <c r="M55">
        <v>104.550003051758</v>
      </c>
      <c r="N55">
        <v>0</v>
      </c>
      <c r="O55">
        <v>0</v>
      </c>
      <c r="P55" s="20">
        <f t="shared" si="1"/>
        <v>0</v>
      </c>
      <c r="Q55">
        <v>0</v>
      </c>
    </row>
    <row r="56" spans="1:17" x14ac:dyDescent="0.3">
      <c r="A56">
        <v>260</v>
      </c>
      <c r="B56" t="s">
        <v>538</v>
      </c>
      <c r="C56">
        <v>0</v>
      </c>
      <c r="D56">
        <v>1.9999999552965199E-2</v>
      </c>
      <c r="E56">
        <v>1.9999999552965199E-2</v>
      </c>
      <c r="F56">
        <v>105.12998199462901</v>
      </c>
      <c r="G56" s="19">
        <f t="shared" si="0"/>
        <v>1.05129981994629</v>
      </c>
      <c r="H56">
        <v>10</v>
      </c>
      <c r="J56">
        <v>260</v>
      </c>
      <c r="K56" t="s">
        <v>498</v>
      </c>
      <c r="L56">
        <v>108.800003051758</v>
      </c>
      <c r="M56">
        <v>109.550003051758</v>
      </c>
      <c r="N56">
        <v>0</v>
      </c>
      <c r="O56">
        <v>0</v>
      </c>
      <c r="P56" s="20">
        <f t="shared" si="1"/>
        <v>0</v>
      </c>
      <c r="Q56">
        <v>0</v>
      </c>
    </row>
    <row r="57" spans="1:17" x14ac:dyDescent="0.3">
      <c r="A57">
        <v>265</v>
      </c>
      <c r="B57" t="s">
        <v>539</v>
      </c>
      <c r="C57">
        <v>0</v>
      </c>
      <c r="D57">
        <v>3.0000001192092899E-2</v>
      </c>
      <c r="E57">
        <v>0</v>
      </c>
      <c r="F57">
        <v>112.558227539062</v>
      </c>
      <c r="G57" s="19">
        <f t="shared" si="0"/>
        <v>1.1255822753906199</v>
      </c>
      <c r="H57">
        <v>0</v>
      </c>
      <c r="J57">
        <v>265</v>
      </c>
      <c r="K57" t="s">
        <v>499</v>
      </c>
      <c r="L57">
        <v>113.900009155273</v>
      </c>
      <c r="M57">
        <v>116.300003051758</v>
      </c>
      <c r="N57">
        <v>0</v>
      </c>
      <c r="O57">
        <v>182.80357360839801</v>
      </c>
      <c r="P57" s="20">
        <f t="shared" si="1"/>
        <v>1.8280357360839801</v>
      </c>
      <c r="Q57">
        <v>0</v>
      </c>
    </row>
    <row r="58" spans="1:17" x14ac:dyDescent="0.3">
      <c r="A58">
        <v>270</v>
      </c>
      <c r="B58" t="s">
        <v>540</v>
      </c>
      <c r="C58">
        <v>0</v>
      </c>
      <c r="D58">
        <v>6.9999992847442599E-2</v>
      </c>
      <c r="E58">
        <v>0</v>
      </c>
      <c r="F58">
        <v>126.287055969238</v>
      </c>
      <c r="G58" s="19">
        <f t="shared" si="0"/>
        <v>1.2628705596923799</v>
      </c>
      <c r="H58">
        <v>0</v>
      </c>
      <c r="J58">
        <v>270</v>
      </c>
      <c r="K58" t="s">
        <v>500</v>
      </c>
      <c r="L58">
        <v>118.900009155273</v>
      </c>
      <c r="M58">
        <v>121.449996948242</v>
      </c>
      <c r="N58">
        <v>0</v>
      </c>
      <c r="O58">
        <v>189.93534851074199</v>
      </c>
      <c r="P58" s="20">
        <f t="shared" si="1"/>
        <v>1.8993534851074199</v>
      </c>
      <c r="Q58">
        <v>0</v>
      </c>
    </row>
    <row r="59" spans="1:17" x14ac:dyDescent="0.3">
      <c r="A59">
        <v>275</v>
      </c>
      <c r="B59" t="s">
        <v>541</v>
      </c>
      <c r="C59">
        <v>0</v>
      </c>
      <c r="D59">
        <v>9.9999979138374294E-3</v>
      </c>
      <c r="E59">
        <v>0</v>
      </c>
      <c r="F59">
        <v>108.091957092285</v>
      </c>
      <c r="G59" s="19">
        <f t="shared" si="0"/>
        <v>1.0809195709228501</v>
      </c>
      <c r="H59">
        <v>0</v>
      </c>
      <c r="J59">
        <v>275</v>
      </c>
      <c r="K59" t="s">
        <v>501</v>
      </c>
      <c r="L59">
        <v>123.900009155273</v>
      </c>
      <c r="M59">
        <v>124.550003051758</v>
      </c>
      <c r="N59">
        <v>0</v>
      </c>
      <c r="O59">
        <v>137.62741088867199</v>
      </c>
      <c r="P59" s="20">
        <f t="shared" si="1"/>
        <v>1.3762741088867199</v>
      </c>
      <c r="Q59">
        <v>0</v>
      </c>
    </row>
    <row r="60" spans="1:17" x14ac:dyDescent="0.3">
      <c r="A60">
        <v>280</v>
      </c>
      <c r="B60" t="s">
        <v>542</v>
      </c>
      <c r="C60">
        <v>0</v>
      </c>
      <c r="D60">
        <v>2.9999997466802601E-2</v>
      </c>
      <c r="E60">
        <v>1.00000016391277E-2</v>
      </c>
      <c r="F60">
        <v>122.17163848877</v>
      </c>
      <c r="G60" s="19">
        <f t="shared" si="0"/>
        <v>1.2217163848877</v>
      </c>
      <c r="H60">
        <v>1</v>
      </c>
      <c r="J60">
        <v>280</v>
      </c>
      <c r="K60" t="s">
        <v>502</v>
      </c>
      <c r="L60">
        <v>128.89999389648401</v>
      </c>
      <c r="M60">
        <v>131.5</v>
      </c>
      <c r="N60">
        <v>0</v>
      </c>
      <c r="O60">
        <v>199.84237670898401</v>
      </c>
      <c r="P60" s="20">
        <f t="shared" si="1"/>
        <v>1.9984237670898402</v>
      </c>
      <c r="Q60">
        <v>0</v>
      </c>
    </row>
    <row r="61" spans="1:17" hidden="1" x14ac:dyDescent="0.3">
      <c r="A61" s="61" t="s">
        <v>543</v>
      </c>
      <c r="B61" s="61"/>
      <c r="C61" s="61"/>
      <c r="D61" s="61"/>
      <c r="E61" s="61"/>
      <c r="F61" s="61"/>
      <c r="G61" s="61"/>
      <c r="H61" s="61"/>
    </row>
    <row r="62" spans="1:17" hidden="1" x14ac:dyDescent="0.3">
      <c r="A62">
        <v>80</v>
      </c>
      <c r="B62" t="s">
        <v>544</v>
      </c>
      <c r="C62">
        <v>70.600006103515597</v>
      </c>
      <c r="D62">
        <v>71.550003051757798</v>
      </c>
      <c r="E62">
        <v>0</v>
      </c>
      <c r="F62">
        <v>121.115844726562</v>
      </c>
      <c r="H62">
        <v>0</v>
      </c>
      <c r="J62">
        <v>80</v>
      </c>
      <c r="K62" t="s">
        <v>545</v>
      </c>
      <c r="L62">
        <v>0</v>
      </c>
      <c r="M62">
        <v>0.18999999761581399</v>
      </c>
      <c r="N62">
        <v>0</v>
      </c>
      <c r="O62">
        <v>131.10560607910199</v>
      </c>
      <c r="Q62">
        <v>0</v>
      </c>
    </row>
    <row r="63" spans="1:17" hidden="1" x14ac:dyDescent="0.3">
      <c r="A63">
        <v>85</v>
      </c>
      <c r="B63" t="s">
        <v>546</v>
      </c>
      <c r="C63">
        <v>65.649993896484403</v>
      </c>
      <c r="D63">
        <v>68.900009155273395</v>
      </c>
      <c r="E63">
        <v>0</v>
      </c>
      <c r="F63">
        <v>170.08615112304699</v>
      </c>
      <c r="H63">
        <v>0</v>
      </c>
      <c r="J63">
        <v>85</v>
      </c>
      <c r="K63" t="s">
        <v>547</v>
      </c>
      <c r="L63">
        <v>0</v>
      </c>
      <c r="M63">
        <v>0.139999985694885</v>
      </c>
      <c r="N63">
        <v>0</v>
      </c>
      <c r="O63">
        <v>114.707801818848</v>
      </c>
      <c r="Q63">
        <v>0</v>
      </c>
    </row>
    <row r="64" spans="1:17" hidden="1" x14ac:dyDescent="0.3">
      <c r="A64">
        <v>90</v>
      </c>
      <c r="B64" t="s">
        <v>548</v>
      </c>
      <c r="C64">
        <v>60.650009155273402</v>
      </c>
      <c r="D64">
        <v>61.550003051757798</v>
      </c>
      <c r="E64">
        <v>0</v>
      </c>
      <c r="F64">
        <v>100.87355804443401</v>
      </c>
      <c r="H64">
        <v>0</v>
      </c>
      <c r="J64">
        <v>90</v>
      </c>
      <c r="K64" t="s">
        <v>549</v>
      </c>
      <c r="L64">
        <v>0</v>
      </c>
      <c r="M64">
        <v>0.16000002622604401</v>
      </c>
      <c r="N64">
        <v>5.0000000745058101E-2</v>
      </c>
      <c r="O64">
        <v>106.37841796875</v>
      </c>
      <c r="Q64">
        <v>1</v>
      </c>
    </row>
    <row r="65" spans="1:17" hidden="1" x14ac:dyDescent="0.3">
      <c r="A65">
        <v>95</v>
      </c>
      <c r="B65" t="s">
        <v>550</v>
      </c>
      <c r="C65">
        <v>55.699996948242202</v>
      </c>
      <c r="D65">
        <v>56.5</v>
      </c>
      <c r="E65">
        <v>0</v>
      </c>
      <c r="F65">
        <v>90.032157897949205</v>
      </c>
      <c r="H65">
        <v>0</v>
      </c>
      <c r="J65">
        <v>95</v>
      </c>
      <c r="K65" t="s">
        <v>551</v>
      </c>
      <c r="L65">
        <v>0</v>
      </c>
      <c r="M65">
        <v>0.230000019073486</v>
      </c>
      <c r="N65">
        <v>0</v>
      </c>
      <c r="O65">
        <v>101.85830688476599</v>
      </c>
      <c r="Q65">
        <v>0</v>
      </c>
    </row>
    <row r="66" spans="1:17" hidden="1" x14ac:dyDescent="0.3">
      <c r="A66">
        <v>100</v>
      </c>
      <c r="B66" t="s">
        <v>552</v>
      </c>
      <c r="C66">
        <v>50.699996948242202</v>
      </c>
      <c r="D66">
        <v>54.050003051757798</v>
      </c>
      <c r="E66">
        <v>0</v>
      </c>
      <c r="F66">
        <v>130.90913391113301</v>
      </c>
      <c r="H66">
        <v>0</v>
      </c>
      <c r="J66">
        <v>100</v>
      </c>
      <c r="K66" t="s">
        <v>553</v>
      </c>
      <c r="L66">
        <v>0</v>
      </c>
      <c r="M66">
        <v>0.25</v>
      </c>
      <c r="N66">
        <v>0</v>
      </c>
      <c r="O66">
        <v>93.156723022460895</v>
      </c>
      <c r="Q66">
        <v>0</v>
      </c>
    </row>
    <row r="67" spans="1:17" hidden="1" x14ac:dyDescent="0.3">
      <c r="A67">
        <v>105</v>
      </c>
      <c r="B67" t="s">
        <v>554</v>
      </c>
      <c r="C67">
        <v>45.699996948242202</v>
      </c>
      <c r="D67">
        <v>48.949996948242202</v>
      </c>
      <c r="E67">
        <v>0</v>
      </c>
      <c r="F67">
        <v>116.997848510742</v>
      </c>
      <c r="H67">
        <v>0</v>
      </c>
      <c r="J67">
        <v>105</v>
      </c>
      <c r="K67" t="s">
        <v>555</v>
      </c>
      <c r="L67">
        <v>0</v>
      </c>
      <c r="M67">
        <v>0.19999998807907099</v>
      </c>
      <c r="N67">
        <v>0</v>
      </c>
      <c r="O67">
        <v>80.544578552246094</v>
      </c>
      <c r="Q67">
        <v>0</v>
      </c>
    </row>
    <row r="68" spans="1:17" hidden="1" x14ac:dyDescent="0.3">
      <c r="A68">
        <v>110</v>
      </c>
      <c r="B68" t="s">
        <v>556</v>
      </c>
      <c r="C68">
        <v>40.75</v>
      </c>
      <c r="D68">
        <v>41.550003051757798</v>
      </c>
      <c r="E68">
        <v>0</v>
      </c>
      <c r="F68">
        <v>65.633186340332003</v>
      </c>
      <c r="H68">
        <v>0</v>
      </c>
      <c r="J68">
        <v>110</v>
      </c>
      <c r="K68" t="s">
        <v>557</v>
      </c>
      <c r="L68">
        <v>1.00000016391277E-2</v>
      </c>
      <c r="M68">
        <v>0.270000040531158</v>
      </c>
      <c r="N68">
        <v>0</v>
      </c>
      <c r="O68">
        <v>67.651016235351605</v>
      </c>
      <c r="Q68">
        <v>0</v>
      </c>
    </row>
    <row r="69" spans="1:17" hidden="1" x14ac:dyDescent="0.3">
      <c r="A69">
        <v>115</v>
      </c>
      <c r="B69" t="s">
        <v>558</v>
      </c>
      <c r="C69">
        <v>35.75</v>
      </c>
      <c r="D69">
        <v>36.699996948242202</v>
      </c>
      <c r="E69">
        <v>0</v>
      </c>
      <c r="F69">
        <v>61.625312805175803</v>
      </c>
      <c r="H69">
        <v>0</v>
      </c>
      <c r="J69">
        <v>115</v>
      </c>
      <c r="K69" t="s">
        <v>559</v>
      </c>
      <c r="L69">
        <v>9.9999979138374294E-3</v>
      </c>
      <c r="M69">
        <v>0.29000002145767201</v>
      </c>
      <c r="N69">
        <v>0</v>
      </c>
      <c r="O69">
        <v>59.972568511962898</v>
      </c>
      <c r="Q69">
        <v>0</v>
      </c>
    </row>
    <row r="70" spans="1:17" hidden="1" x14ac:dyDescent="0.3">
      <c r="A70">
        <v>120</v>
      </c>
      <c r="B70" t="s">
        <v>560</v>
      </c>
      <c r="C70">
        <v>30.800003051757798</v>
      </c>
      <c r="D70">
        <v>31.6000061035156</v>
      </c>
      <c r="E70">
        <v>0</v>
      </c>
      <c r="F70">
        <v>51.356204986572301</v>
      </c>
      <c r="H70">
        <v>0</v>
      </c>
      <c r="J70">
        <v>120</v>
      </c>
      <c r="K70" t="s">
        <v>561</v>
      </c>
      <c r="L70">
        <v>5.0000000745058101E-2</v>
      </c>
      <c r="M70">
        <v>8.9999973773956299E-2</v>
      </c>
      <c r="N70">
        <v>7.9999983310699505E-2</v>
      </c>
      <c r="O70">
        <v>46.239261627197301</v>
      </c>
      <c r="Q70">
        <v>2</v>
      </c>
    </row>
    <row r="71" spans="1:17" hidden="1" x14ac:dyDescent="0.3">
      <c r="A71">
        <v>125</v>
      </c>
      <c r="B71" t="s">
        <v>562</v>
      </c>
      <c r="C71">
        <v>26.1499938964844</v>
      </c>
      <c r="D71">
        <v>26.6000061035156</v>
      </c>
      <c r="E71">
        <v>27.050003051757798</v>
      </c>
      <c r="F71">
        <v>49.999008178710902</v>
      </c>
      <c r="H71">
        <v>11</v>
      </c>
      <c r="J71">
        <v>125</v>
      </c>
      <c r="K71" t="s">
        <v>563</v>
      </c>
      <c r="L71">
        <v>0.129999995231628</v>
      </c>
      <c r="M71">
        <v>0.16000002622604401</v>
      </c>
      <c r="N71">
        <v>0.139999985694885</v>
      </c>
      <c r="O71">
        <v>43.651523590087898</v>
      </c>
      <c r="Q71">
        <v>109</v>
      </c>
    </row>
    <row r="72" spans="1:17" hidden="1" x14ac:dyDescent="0.3">
      <c r="A72">
        <v>130</v>
      </c>
      <c r="B72" t="s">
        <v>564</v>
      </c>
      <c r="C72">
        <v>21.199996948242202</v>
      </c>
      <c r="D72">
        <v>21.75</v>
      </c>
      <c r="E72">
        <v>0</v>
      </c>
      <c r="F72">
        <v>43.771339416503899</v>
      </c>
      <c r="H72">
        <v>0</v>
      </c>
      <c r="J72">
        <v>130</v>
      </c>
      <c r="K72" t="s">
        <v>565</v>
      </c>
      <c r="L72">
        <v>0.29000002145767201</v>
      </c>
      <c r="M72">
        <v>0.30000001192092901</v>
      </c>
      <c r="N72">
        <v>0.28000003099441501</v>
      </c>
      <c r="O72">
        <v>41.118236541747997</v>
      </c>
      <c r="Q72">
        <v>40</v>
      </c>
    </row>
    <row r="73" spans="1:17" hidden="1" x14ac:dyDescent="0.3">
      <c r="A73">
        <v>135</v>
      </c>
      <c r="B73" t="s">
        <v>566</v>
      </c>
      <c r="C73">
        <v>16.3500061035156</v>
      </c>
      <c r="D73">
        <v>17.1000061035156</v>
      </c>
      <c r="E73">
        <v>0</v>
      </c>
      <c r="F73">
        <v>39.440235137939503</v>
      </c>
      <c r="H73">
        <v>0</v>
      </c>
      <c r="J73">
        <v>135</v>
      </c>
      <c r="K73" t="s">
        <v>567</v>
      </c>
      <c r="L73">
        <v>0.60000002384185802</v>
      </c>
      <c r="M73">
        <v>0.66000002622604403</v>
      </c>
      <c r="N73">
        <v>0.55000001192092896</v>
      </c>
      <c r="O73">
        <v>39.3862915039062</v>
      </c>
      <c r="Q73">
        <v>33</v>
      </c>
    </row>
    <row r="74" spans="1:17" hidden="1" x14ac:dyDescent="0.3">
      <c r="A74">
        <v>140</v>
      </c>
      <c r="B74" t="s">
        <v>568</v>
      </c>
      <c r="C74">
        <v>12.3500003814697</v>
      </c>
      <c r="D74">
        <v>12.949999809265099</v>
      </c>
      <c r="E74">
        <v>13.329999923706</v>
      </c>
      <c r="F74">
        <v>40.810993194580099</v>
      </c>
      <c r="H74">
        <v>26</v>
      </c>
      <c r="J74">
        <v>140</v>
      </c>
      <c r="K74" t="s">
        <v>569</v>
      </c>
      <c r="L74">
        <v>0.99000000953674305</v>
      </c>
      <c r="M74">
        <v>1.3500003814697299</v>
      </c>
      <c r="N74">
        <v>1.2799997329711901</v>
      </c>
      <c r="O74">
        <v>36.608528137207003</v>
      </c>
      <c r="Q74">
        <v>78</v>
      </c>
    </row>
    <row r="75" spans="1:17" hidden="1" x14ac:dyDescent="0.3">
      <c r="A75">
        <v>142</v>
      </c>
      <c r="B75" t="s">
        <v>570</v>
      </c>
      <c r="C75">
        <v>10.75</v>
      </c>
      <c r="D75">
        <v>11.3999996185303</v>
      </c>
      <c r="E75">
        <v>10.8999996185303</v>
      </c>
      <c r="F75">
        <v>40.2260551452637</v>
      </c>
      <c r="H75">
        <v>7</v>
      </c>
      <c r="J75">
        <v>142</v>
      </c>
      <c r="K75" t="s">
        <v>571</v>
      </c>
      <c r="L75">
        <v>1.6900005340576201</v>
      </c>
      <c r="M75">
        <v>1.84000015258789</v>
      </c>
      <c r="N75">
        <v>1.6099996566772501</v>
      </c>
      <c r="O75">
        <v>38.250942230224602</v>
      </c>
      <c r="Q75">
        <v>34</v>
      </c>
    </row>
    <row r="76" spans="1:17" hidden="1" x14ac:dyDescent="0.3">
      <c r="A76">
        <v>143</v>
      </c>
      <c r="B76" t="s">
        <v>572</v>
      </c>
      <c r="C76">
        <v>10</v>
      </c>
      <c r="D76">
        <v>10.6499996185303</v>
      </c>
      <c r="E76">
        <v>11.1000003814697</v>
      </c>
      <c r="F76">
        <v>39.984104156494098</v>
      </c>
      <c r="H76">
        <v>10</v>
      </c>
      <c r="J76">
        <v>143</v>
      </c>
      <c r="K76" t="s">
        <v>573</v>
      </c>
      <c r="L76">
        <v>1.92000007629395</v>
      </c>
      <c r="M76">
        <v>2.1300001144409202</v>
      </c>
      <c r="N76">
        <v>2.0100002288818399</v>
      </c>
      <c r="O76">
        <v>38.218204498291001</v>
      </c>
      <c r="Q76">
        <v>11</v>
      </c>
    </row>
    <row r="77" spans="1:17" hidden="1" x14ac:dyDescent="0.3">
      <c r="A77">
        <v>144</v>
      </c>
      <c r="B77" t="s">
        <v>574</v>
      </c>
      <c r="C77">
        <v>9.3500003814697301</v>
      </c>
      <c r="D77">
        <v>9.8500003814697301</v>
      </c>
      <c r="E77">
        <v>0</v>
      </c>
      <c r="F77">
        <v>39.7550048828125</v>
      </c>
      <c r="H77">
        <v>0</v>
      </c>
      <c r="J77">
        <v>144</v>
      </c>
      <c r="K77" t="s">
        <v>575</v>
      </c>
      <c r="L77">
        <v>1.9400005340576201</v>
      </c>
      <c r="M77">
        <v>2.3599996566772501</v>
      </c>
      <c r="N77">
        <v>2.1999998092651398</v>
      </c>
      <c r="O77">
        <v>36.761562347412102</v>
      </c>
      <c r="Q77">
        <v>61</v>
      </c>
    </row>
    <row r="78" spans="1:17" hidden="1" x14ac:dyDescent="0.3">
      <c r="A78">
        <v>145</v>
      </c>
      <c r="B78" t="s">
        <v>576</v>
      </c>
      <c r="C78">
        <v>8.6000003814697301</v>
      </c>
      <c r="D78">
        <v>8.9499998092651403</v>
      </c>
      <c r="E78">
        <v>9.0500001907348597</v>
      </c>
      <c r="F78">
        <v>38.484954833984403</v>
      </c>
      <c r="H78">
        <v>61</v>
      </c>
      <c r="J78">
        <v>145</v>
      </c>
      <c r="K78" t="s">
        <v>577</v>
      </c>
      <c r="L78">
        <v>2.5</v>
      </c>
      <c r="M78">
        <v>2.9099998474121098</v>
      </c>
      <c r="N78">
        <v>2.5</v>
      </c>
      <c r="O78">
        <v>38.813259124755902</v>
      </c>
      <c r="Q78">
        <v>93</v>
      </c>
    </row>
    <row r="79" spans="1:17" hidden="1" x14ac:dyDescent="0.3">
      <c r="A79">
        <v>146</v>
      </c>
      <c r="B79" t="s">
        <v>578</v>
      </c>
      <c r="C79">
        <v>7.9499998092651403</v>
      </c>
      <c r="D79">
        <v>8.3999996185302699</v>
      </c>
      <c r="E79">
        <v>8.6700000762939506</v>
      </c>
      <c r="F79">
        <v>38.890426635742202</v>
      </c>
      <c r="H79">
        <v>12</v>
      </c>
      <c r="J79">
        <v>146</v>
      </c>
      <c r="K79" t="s">
        <v>579</v>
      </c>
      <c r="L79">
        <v>2.5500001907348602</v>
      </c>
      <c r="M79">
        <v>3</v>
      </c>
      <c r="N79">
        <v>2.5500001907348602</v>
      </c>
      <c r="O79">
        <v>36.549877166747997</v>
      </c>
      <c r="Q79">
        <v>12</v>
      </c>
    </row>
    <row r="80" spans="1:17" hidden="1" x14ac:dyDescent="0.3">
      <c r="A80">
        <v>147</v>
      </c>
      <c r="B80" t="s">
        <v>580</v>
      </c>
      <c r="C80">
        <v>7.3500003814697301</v>
      </c>
      <c r="D80">
        <v>7.6999998092651403</v>
      </c>
      <c r="E80">
        <v>7.6000003814697301</v>
      </c>
      <c r="F80">
        <v>38.652381896972699</v>
      </c>
      <c r="H80">
        <v>33</v>
      </c>
      <c r="J80">
        <v>147</v>
      </c>
      <c r="K80" t="s">
        <v>581</v>
      </c>
      <c r="L80">
        <v>3.1999998092651398</v>
      </c>
      <c r="M80">
        <v>3.3500003814697301</v>
      </c>
      <c r="N80">
        <v>2.7300004959106401</v>
      </c>
      <c r="O80">
        <v>37.566410064697301</v>
      </c>
      <c r="Q80">
        <v>31</v>
      </c>
    </row>
    <row r="81" spans="1:17" hidden="1" x14ac:dyDescent="0.3">
      <c r="A81">
        <v>148</v>
      </c>
      <c r="B81" t="s">
        <v>582</v>
      </c>
      <c r="C81">
        <v>6.75</v>
      </c>
      <c r="D81">
        <v>7.25</v>
      </c>
      <c r="E81">
        <v>7.1500005722045898</v>
      </c>
      <c r="F81">
        <v>39.152523040771499</v>
      </c>
      <c r="H81">
        <v>1</v>
      </c>
      <c r="J81">
        <v>148</v>
      </c>
      <c r="K81" t="s">
        <v>583</v>
      </c>
      <c r="L81">
        <v>3.5999994277954102</v>
      </c>
      <c r="M81">
        <v>3.75</v>
      </c>
      <c r="N81">
        <v>3.25</v>
      </c>
      <c r="O81">
        <v>37.490665435791001</v>
      </c>
      <c r="Q81">
        <v>3</v>
      </c>
    </row>
    <row r="82" spans="1:17" hidden="1" x14ac:dyDescent="0.3">
      <c r="A82">
        <v>149</v>
      </c>
      <c r="B82" t="s">
        <v>584</v>
      </c>
      <c r="C82">
        <v>6.1999998092651403</v>
      </c>
      <c r="D82">
        <v>6.6000003814697301</v>
      </c>
      <c r="E82">
        <v>6.7300004959106499</v>
      </c>
      <c r="F82">
        <v>38.849510192871101</v>
      </c>
      <c r="H82">
        <v>25</v>
      </c>
      <c r="J82">
        <v>149</v>
      </c>
      <c r="K82" t="s">
        <v>585</v>
      </c>
      <c r="L82">
        <v>3.75</v>
      </c>
      <c r="M82">
        <v>4.1999998092651403</v>
      </c>
      <c r="N82">
        <v>3.6300001144409202</v>
      </c>
      <c r="O82">
        <v>36.478031158447301</v>
      </c>
      <c r="Q82">
        <v>6</v>
      </c>
    </row>
    <row r="83" spans="1:17" hidden="1" x14ac:dyDescent="0.3">
      <c r="A83">
        <v>150</v>
      </c>
      <c r="B83" t="s">
        <v>586</v>
      </c>
      <c r="C83">
        <v>5.6999998092651403</v>
      </c>
      <c r="D83">
        <v>5.8500003814697301</v>
      </c>
      <c r="E83">
        <v>5.8500003814697301</v>
      </c>
      <c r="F83">
        <v>38.149551391601598</v>
      </c>
      <c r="H83">
        <v>188</v>
      </c>
      <c r="J83">
        <v>150</v>
      </c>
      <c r="K83" t="s">
        <v>587</v>
      </c>
      <c r="L83">
        <v>4.25</v>
      </c>
      <c r="M83">
        <v>4.6999998092651403</v>
      </c>
      <c r="N83">
        <v>4.3000001907348597</v>
      </c>
      <c r="O83">
        <v>36.701187133789098</v>
      </c>
      <c r="Q83">
        <v>155</v>
      </c>
    </row>
    <row r="84" spans="1:17" hidden="1" x14ac:dyDescent="0.3">
      <c r="A84">
        <v>152.5</v>
      </c>
      <c r="B84" t="s">
        <v>588</v>
      </c>
      <c r="C84">
        <v>4.4499998092651403</v>
      </c>
      <c r="D84">
        <v>4.6500005722045898</v>
      </c>
      <c r="E84">
        <v>4.5500001907348597</v>
      </c>
      <c r="F84">
        <v>37.930091857910199</v>
      </c>
      <c r="H84">
        <v>320</v>
      </c>
      <c r="J84">
        <v>152.5</v>
      </c>
      <c r="K84" t="s">
        <v>589</v>
      </c>
      <c r="L84">
        <v>5.6500005722045898</v>
      </c>
      <c r="M84">
        <v>5.9499998092651403</v>
      </c>
      <c r="N84">
        <v>5.4499998092651403</v>
      </c>
      <c r="O84">
        <v>36.826736450195298</v>
      </c>
      <c r="Q84">
        <v>32</v>
      </c>
    </row>
    <row r="85" spans="1:17" hidden="1" x14ac:dyDescent="0.3">
      <c r="A85">
        <v>155</v>
      </c>
      <c r="B85" t="s">
        <v>590</v>
      </c>
      <c r="C85">
        <v>3.4499998092651398</v>
      </c>
      <c r="D85">
        <v>3.6999998092651398</v>
      </c>
      <c r="E85">
        <v>3.5500001907348602</v>
      </c>
      <c r="F85">
        <v>38.1831665039062</v>
      </c>
      <c r="H85">
        <v>813</v>
      </c>
      <c r="J85">
        <v>155</v>
      </c>
      <c r="K85" t="s">
        <v>591</v>
      </c>
      <c r="L85">
        <v>7.1999998092651403</v>
      </c>
      <c r="M85">
        <v>7.4499998092651403</v>
      </c>
      <c r="N85">
        <v>6.4499998092651403</v>
      </c>
      <c r="O85">
        <v>37.017734527587898</v>
      </c>
      <c r="Q85">
        <v>20</v>
      </c>
    </row>
    <row r="86" spans="1:17" hidden="1" x14ac:dyDescent="0.3">
      <c r="A86">
        <v>157.5</v>
      </c>
      <c r="B86" t="s">
        <v>592</v>
      </c>
      <c r="C86">
        <v>2.53999996185303</v>
      </c>
      <c r="D86">
        <v>2.9800004959106401</v>
      </c>
      <c r="E86">
        <v>2.6599998474121098</v>
      </c>
      <c r="F86">
        <v>38.343715667724602</v>
      </c>
      <c r="H86">
        <v>251</v>
      </c>
      <c r="J86">
        <v>157.5</v>
      </c>
      <c r="K86" t="s">
        <v>593</v>
      </c>
      <c r="L86">
        <v>8.1999998092651403</v>
      </c>
      <c r="M86">
        <v>9.1499996185302699</v>
      </c>
      <c r="N86">
        <v>7.1000003814697301</v>
      </c>
      <c r="O86">
        <v>34.3691596984863</v>
      </c>
      <c r="Q86">
        <v>14</v>
      </c>
    </row>
    <row r="87" spans="1:17" hidden="1" x14ac:dyDescent="0.3">
      <c r="A87">
        <v>160</v>
      </c>
      <c r="B87" t="s">
        <v>594</v>
      </c>
      <c r="C87">
        <v>1.92999935150147</v>
      </c>
      <c r="D87">
        <v>2.25</v>
      </c>
      <c r="E87">
        <v>1.9400005340576201</v>
      </c>
      <c r="F87">
        <v>38.4137573242188</v>
      </c>
      <c r="H87">
        <v>1041</v>
      </c>
      <c r="J87">
        <v>160</v>
      </c>
      <c r="K87" t="s">
        <v>595</v>
      </c>
      <c r="L87">
        <v>10.6499996185303</v>
      </c>
      <c r="M87">
        <v>11</v>
      </c>
      <c r="N87">
        <v>10.3800001144409</v>
      </c>
      <c r="O87">
        <v>36.758266448974602</v>
      </c>
      <c r="Q87">
        <v>5</v>
      </c>
    </row>
    <row r="88" spans="1:17" hidden="1" x14ac:dyDescent="0.3">
      <c r="A88">
        <v>162.5</v>
      </c>
      <c r="B88" t="s">
        <v>596</v>
      </c>
      <c r="C88">
        <v>1.3599996566772501</v>
      </c>
      <c r="D88">
        <v>1.5699996948242201</v>
      </c>
      <c r="E88">
        <v>1.46000003814697</v>
      </c>
      <c r="F88">
        <v>37.550125122070298</v>
      </c>
      <c r="H88">
        <v>238</v>
      </c>
      <c r="J88">
        <v>162.5</v>
      </c>
      <c r="K88" t="s">
        <v>597</v>
      </c>
      <c r="L88">
        <v>12.300000190734901</v>
      </c>
      <c r="M88">
        <v>13.1000003814697</v>
      </c>
      <c r="N88">
        <v>0</v>
      </c>
      <c r="O88">
        <v>35.573699951171903</v>
      </c>
      <c r="Q88">
        <v>0</v>
      </c>
    </row>
    <row r="89" spans="1:17" hidden="1" x14ac:dyDescent="0.3">
      <c r="A89">
        <v>165</v>
      </c>
      <c r="B89" t="s">
        <v>598</v>
      </c>
      <c r="C89">
        <v>1</v>
      </c>
      <c r="D89">
        <v>1.30000019073486</v>
      </c>
      <c r="E89">
        <v>1.0699996948242201</v>
      </c>
      <c r="F89">
        <v>38.629726409912102</v>
      </c>
      <c r="H89">
        <v>201</v>
      </c>
      <c r="J89">
        <v>165</v>
      </c>
      <c r="K89" t="s">
        <v>599</v>
      </c>
      <c r="L89">
        <v>14.3999996185303</v>
      </c>
      <c r="M89">
        <v>15.1499996185303</v>
      </c>
      <c r="N89">
        <v>10.75</v>
      </c>
      <c r="O89">
        <v>34.680335998535199</v>
      </c>
      <c r="Q89">
        <v>2</v>
      </c>
    </row>
    <row r="90" spans="1:17" hidden="1" x14ac:dyDescent="0.3">
      <c r="A90">
        <v>167.5</v>
      </c>
      <c r="B90" t="s">
        <v>600</v>
      </c>
      <c r="C90">
        <v>0.70999997854232799</v>
      </c>
      <c r="D90">
        <v>1.0299997329711901</v>
      </c>
      <c r="E90">
        <v>0.75999999046325695</v>
      </c>
      <c r="F90">
        <v>39.216659545898402</v>
      </c>
      <c r="H90">
        <v>89</v>
      </c>
      <c r="J90">
        <v>167.5</v>
      </c>
      <c r="K90" t="s">
        <v>601</v>
      </c>
      <c r="L90">
        <v>16.6499938964844</v>
      </c>
      <c r="M90">
        <v>17.3500061035156</v>
      </c>
      <c r="N90">
        <v>17.259994506835898</v>
      </c>
      <c r="O90">
        <v>34.055183410644503</v>
      </c>
      <c r="Q90">
        <v>4</v>
      </c>
    </row>
    <row r="91" spans="1:17" hidden="1" x14ac:dyDescent="0.3">
      <c r="A91">
        <v>170</v>
      </c>
      <c r="B91" t="s">
        <v>602</v>
      </c>
      <c r="C91">
        <v>0.50999999046325695</v>
      </c>
      <c r="D91">
        <v>0.54000002145767201</v>
      </c>
      <c r="E91">
        <v>0.54000002145767201</v>
      </c>
      <c r="F91">
        <v>37.582931518554702</v>
      </c>
      <c r="H91">
        <v>515</v>
      </c>
      <c r="J91">
        <v>170</v>
      </c>
      <c r="K91" t="s">
        <v>603</v>
      </c>
      <c r="L91">
        <v>18.949996948242202</v>
      </c>
      <c r="M91">
        <v>19.75</v>
      </c>
      <c r="N91">
        <v>17.699996948242202</v>
      </c>
      <c r="O91">
        <v>34.068447113037102</v>
      </c>
      <c r="Q91">
        <v>1</v>
      </c>
    </row>
    <row r="92" spans="1:17" hidden="1" x14ac:dyDescent="0.3">
      <c r="A92">
        <v>172.5</v>
      </c>
      <c r="B92" t="s">
        <v>604</v>
      </c>
      <c r="C92">
        <v>0.139999985694885</v>
      </c>
      <c r="D92">
        <v>0.42000001668929998</v>
      </c>
      <c r="E92">
        <v>0.490000009536743</v>
      </c>
      <c r="F92">
        <v>35.644615173339801</v>
      </c>
      <c r="H92">
        <v>30</v>
      </c>
      <c r="J92">
        <v>172.5</v>
      </c>
      <c r="K92" t="s">
        <v>605</v>
      </c>
      <c r="L92">
        <v>21.550003051757798</v>
      </c>
      <c r="M92">
        <v>22.199996948242202</v>
      </c>
      <c r="N92">
        <v>0</v>
      </c>
      <c r="O92">
        <v>37.968441009521499</v>
      </c>
      <c r="Q92">
        <v>0</v>
      </c>
    </row>
    <row r="93" spans="1:17" hidden="1" x14ac:dyDescent="0.3">
      <c r="A93">
        <v>175</v>
      </c>
      <c r="B93" t="s">
        <v>606</v>
      </c>
      <c r="C93">
        <v>3.9999999105930301E-2</v>
      </c>
      <c r="D93">
        <v>0.28000003099441501</v>
      </c>
      <c r="E93">
        <v>0.30000001192092901</v>
      </c>
      <c r="F93">
        <v>34.830974578857401</v>
      </c>
      <c r="H93">
        <v>76</v>
      </c>
      <c r="J93">
        <v>175</v>
      </c>
      <c r="K93" t="s">
        <v>607</v>
      </c>
      <c r="L93">
        <v>23.8999938964844</v>
      </c>
      <c r="M93">
        <v>24.6000061035156</v>
      </c>
      <c r="N93">
        <v>0</v>
      </c>
      <c r="O93">
        <v>36.423133850097699</v>
      </c>
      <c r="Q93">
        <v>0</v>
      </c>
    </row>
    <row r="94" spans="1:17" hidden="1" x14ac:dyDescent="0.3">
      <c r="A94">
        <v>177.5</v>
      </c>
      <c r="B94" t="s">
        <v>608</v>
      </c>
      <c r="C94">
        <v>3.0000001192092899E-2</v>
      </c>
      <c r="D94">
        <v>0.28000003099441501</v>
      </c>
      <c r="E94">
        <v>0.20999997854232799</v>
      </c>
      <c r="F94">
        <v>37.350597381591797</v>
      </c>
      <c r="H94">
        <v>8</v>
      </c>
      <c r="J94">
        <v>177.5</v>
      </c>
      <c r="K94" t="s">
        <v>609</v>
      </c>
      <c r="L94">
        <v>26.3500061035156</v>
      </c>
      <c r="M94">
        <v>27.199996948242202</v>
      </c>
      <c r="N94">
        <v>24</v>
      </c>
      <c r="O94">
        <v>40.506290435791001</v>
      </c>
      <c r="Q94">
        <v>1</v>
      </c>
    </row>
    <row r="95" spans="1:17" hidden="1" x14ac:dyDescent="0.3">
      <c r="A95">
        <v>180</v>
      </c>
      <c r="B95" t="s">
        <v>610</v>
      </c>
      <c r="C95">
        <v>8.9999973773956299E-2</v>
      </c>
      <c r="D95">
        <v>0.18000000715255701</v>
      </c>
      <c r="E95">
        <v>0.22000002861022899</v>
      </c>
      <c r="F95">
        <v>39.098388671875</v>
      </c>
      <c r="H95">
        <v>131</v>
      </c>
      <c r="J95">
        <v>180</v>
      </c>
      <c r="K95" t="s">
        <v>611</v>
      </c>
      <c r="L95">
        <v>28.699996948242202</v>
      </c>
      <c r="M95">
        <v>29.6499938964844</v>
      </c>
      <c r="N95">
        <v>0</v>
      </c>
      <c r="O95">
        <v>0</v>
      </c>
      <c r="Q95">
        <v>0</v>
      </c>
    </row>
    <row r="96" spans="1:17" hidden="1" x14ac:dyDescent="0.3">
      <c r="A96">
        <v>185</v>
      </c>
      <c r="B96" t="s">
        <v>612</v>
      </c>
      <c r="C96">
        <v>5.9999998658895499E-2</v>
      </c>
      <c r="D96">
        <v>0.10000002384185799</v>
      </c>
      <c r="E96">
        <v>0.10000002384185799</v>
      </c>
      <c r="F96">
        <v>40.833072662353501</v>
      </c>
      <c r="H96">
        <v>43</v>
      </c>
      <c r="J96">
        <v>185</v>
      </c>
      <c r="K96" t="s">
        <v>613</v>
      </c>
      <c r="L96">
        <v>33.699996948242202</v>
      </c>
      <c r="M96">
        <v>36.900009155273402</v>
      </c>
      <c r="N96">
        <v>0</v>
      </c>
      <c r="O96">
        <v>71.283416748046903</v>
      </c>
      <c r="Q96">
        <v>0</v>
      </c>
    </row>
    <row r="97" spans="1:17" hidden="1" x14ac:dyDescent="0.3">
      <c r="A97">
        <v>190</v>
      </c>
      <c r="B97" t="s">
        <v>614</v>
      </c>
      <c r="C97">
        <v>5.0000000745058101E-2</v>
      </c>
      <c r="D97">
        <v>9.0000033378601102E-2</v>
      </c>
      <c r="E97">
        <v>0.10000002384185799</v>
      </c>
      <c r="F97">
        <v>44.548728942871101</v>
      </c>
      <c r="H97">
        <v>12</v>
      </c>
      <c r="J97">
        <v>190</v>
      </c>
      <c r="K97" t="s">
        <v>615</v>
      </c>
      <c r="L97">
        <v>38.699996948242202</v>
      </c>
      <c r="M97">
        <v>39.650009155273402</v>
      </c>
      <c r="N97">
        <v>0</v>
      </c>
      <c r="O97">
        <v>0</v>
      </c>
      <c r="Q97">
        <v>0</v>
      </c>
    </row>
    <row r="98" spans="1:17" hidden="1" x14ac:dyDescent="0.3">
      <c r="A98">
        <v>195</v>
      </c>
      <c r="B98" t="s">
        <v>616</v>
      </c>
      <c r="C98">
        <v>1.00000016391277E-2</v>
      </c>
      <c r="D98">
        <v>0.150000035762787</v>
      </c>
      <c r="E98">
        <v>0</v>
      </c>
      <c r="F98">
        <v>49.691799163818402</v>
      </c>
      <c r="H98">
        <v>0</v>
      </c>
      <c r="J98">
        <v>195</v>
      </c>
      <c r="K98" t="s">
        <v>617</v>
      </c>
      <c r="L98">
        <v>43.650009155273402</v>
      </c>
      <c r="M98">
        <v>44.650009155273402</v>
      </c>
      <c r="N98">
        <v>0</v>
      </c>
      <c r="O98">
        <v>0</v>
      </c>
      <c r="Q98">
        <v>0</v>
      </c>
    </row>
    <row r="99" spans="1:17" hidden="1" x14ac:dyDescent="0.3">
      <c r="A99">
        <v>200</v>
      </c>
      <c r="B99" t="s">
        <v>618</v>
      </c>
      <c r="C99">
        <v>3.0000001192092899E-2</v>
      </c>
      <c r="D99">
        <v>0.150000035762787</v>
      </c>
      <c r="E99">
        <v>0</v>
      </c>
      <c r="F99">
        <v>54.705650329589801</v>
      </c>
      <c r="H99">
        <v>0</v>
      </c>
      <c r="J99">
        <v>200</v>
      </c>
      <c r="K99" t="s">
        <v>619</v>
      </c>
      <c r="L99">
        <v>48.649993896484403</v>
      </c>
      <c r="M99">
        <v>51.949996948242202</v>
      </c>
      <c r="N99">
        <v>0</v>
      </c>
      <c r="O99">
        <v>89.571212768554702</v>
      </c>
      <c r="Q99">
        <v>0</v>
      </c>
    </row>
    <row r="100" spans="1:17" hidden="1" x14ac:dyDescent="0.3">
      <c r="A100">
        <v>205</v>
      </c>
      <c r="B100" t="s">
        <v>620</v>
      </c>
      <c r="C100">
        <v>0</v>
      </c>
      <c r="D100">
        <v>0.120000004768372</v>
      </c>
      <c r="E100">
        <v>0</v>
      </c>
      <c r="F100">
        <v>61.089794158935497</v>
      </c>
      <c r="H100">
        <v>0</v>
      </c>
      <c r="J100">
        <v>205</v>
      </c>
      <c r="K100" t="s">
        <v>621</v>
      </c>
      <c r="L100">
        <v>53.650009155273402</v>
      </c>
      <c r="M100">
        <v>54.650009155273402</v>
      </c>
      <c r="N100">
        <v>0</v>
      </c>
      <c r="O100">
        <v>0</v>
      </c>
      <c r="Q100">
        <v>0</v>
      </c>
    </row>
    <row r="101" spans="1:17" hidden="1" x14ac:dyDescent="0.3">
      <c r="A101">
        <v>210</v>
      </c>
      <c r="B101" t="s">
        <v>622</v>
      </c>
      <c r="C101">
        <v>1.9999999552965199E-2</v>
      </c>
      <c r="D101">
        <v>0.270000040531158</v>
      </c>
      <c r="E101">
        <v>0</v>
      </c>
      <c r="F101">
        <v>66.857841491699205</v>
      </c>
      <c r="H101">
        <v>0</v>
      </c>
      <c r="J101">
        <v>210</v>
      </c>
      <c r="K101" t="s">
        <v>623</v>
      </c>
      <c r="L101">
        <v>57.300003051757798</v>
      </c>
      <c r="M101">
        <v>61.949996948242202</v>
      </c>
      <c r="N101">
        <v>0</v>
      </c>
      <c r="O101">
        <v>86.571365356445298</v>
      </c>
      <c r="Q101">
        <v>0</v>
      </c>
    </row>
    <row r="102" spans="1:17" hidden="1" x14ac:dyDescent="0.3">
      <c r="A102">
        <v>215</v>
      </c>
      <c r="B102" t="s">
        <v>624</v>
      </c>
      <c r="C102">
        <v>0</v>
      </c>
      <c r="D102">
        <v>0.54000002145767201</v>
      </c>
      <c r="E102">
        <v>0</v>
      </c>
      <c r="F102">
        <v>87.389579772949205</v>
      </c>
      <c r="H102">
        <v>0</v>
      </c>
      <c r="J102">
        <v>215</v>
      </c>
      <c r="K102" t="s">
        <v>625</v>
      </c>
      <c r="L102">
        <v>61.449996948242202</v>
      </c>
      <c r="M102">
        <v>66.899993896484403</v>
      </c>
      <c r="N102">
        <v>0</v>
      </c>
      <c r="O102">
        <v>0</v>
      </c>
      <c r="Q102">
        <v>0</v>
      </c>
    </row>
    <row r="103" spans="1:17" hidden="1" x14ac:dyDescent="0.3">
      <c r="A103">
        <v>220</v>
      </c>
      <c r="B103" t="s">
        <v>626</v>
      </c>
      <c r="C103">
        <v>0</v>
      </c>
      <c r="D103">
        <v>0.240000009536743</v>
      </c>
      <c r="E103">
        <v>0</v>
      </c>
      <c r="F103">
        <v>80.303306579589801</v>
      </c>
      <c r="H103">
        <v>0</v>
      </c>
      <c r="J103">
        <v>220</v>
      </c>
      <c r="K103" t="s">
        <v>627</v>
      </c>
      <c r="L103">
        <v>68.699996948242202</v>
      </c>
      <c r="M103">
        <v>69.650009155273395</v>
      </c>
      <c r="N103">
        <v>0</v>
      </c>
      <c r="O103">
        <v>0</v>
      </c>
      <c r="Q103">
        <v>0</v>
      </c>
    </row>
    <row r="104" spans="1:17" hidden="1" x14ac:dyDescent="0.3">
      <c r="A104">
        <v>225</v>
      </c>
      <c r="B104" t="s">
        <v>628</v>
      </c>
      <c r="C104">
        <v>0</v>
      </c>
      <c r="D104">
        <v>0.519999980926514</v>
      </c>
      <c r="E104">
        <v>0</v>
      </c>
      <c r="F104">
        <v>95.494071960449205</v>
      </c>
      <c r="H104">
        <v>0</v>
      </c>
      <c r="J104">
        <v>225</v>
      </c>
      <c r="K104" t="s">
        <v>629</v>
      </c>
      <c r="L104">
        <v>73.649993896484403</v>
      </c>
      <c r="M104">
        <v>76.75</v>
      </c>
      <c r="N104">
        <v>0</v>
      </c>
      <c r="O104">
        <v>114.682418823242</v>
      </c>
      <c r="Q104">
        <v>0</v>
      </c>
    </row>
    <row r="105" spans="1:17" hidden="1" x14ac:dyDescent="0.3">
      <c r="A105">
        <v>230</v>
      </c>
      <c r="B105" t="s">
        <v>630</v>
      </c>
      <c r="C105">
        <v>0</v>
      </c>
      <c r="D105">
        <v>3.0000001192092899E-2</v>
      </c>
      <c r="E105">
        <v>0</v>
      </c>
      <c r="F105">
        <v>68.325401306152301</v>
      </c>
      <c r="H105">
        <v>0</v>
      </c>
      <c r="J105">
        <v>230</v>
      </c>
      <c r="K105" t="s">
        <v>631</v>
      </c>
      <c r="L105">
        <v>78.649993896484403</v>
      </c>
      <c r="M105">
        <v>81.949996948242202</v>
      </c>
      <c r="N105">
        <v>0</v>
      </c>
      <c r="O105">
        <v>121.447875976562</v>
      </c>
      <c r="Q105">
        <v>0</v>
      </c>
    </row>
  </sheetData>
  <mergeCells count="5">
    <mergeCell ref="A61:H61"/>
    <mergeCell ref="A1:H1"/>
    <mergeCell ref="A3:H3"/>
    <mergeCell ref="A4:H4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"/>
  <sheetViews>
    <sheetView workbookViewId="0">
      <selection sqref="A1:G1"/>
    </sheetView>
  </sheetViews>
  <sheetFormatPr defaultColWidth="12.6640625" defaultRowHeight="15" customHeight="1" x14ac:dyDescent="0.3"/>
  <cols>
    <col min="1" max="1" width="4.88671875" customWidth="1"/>
    <col min="2" max="2" width="13.88671875" customWidth="1"/>
    <col min="3" max="6" width="10.44140625" customWidth="1"/>
    <col min="7" max="7" width="4.6640625" customWidth="1"/>
    <col min="8" max="8" width="2.44140625" customWidth="1"/>
    <col min="9" max="9" width="4.88671875" customWidth="1"/>
    <col min="10" max="10" width="13.77734375" customWidth="1"/>
    <col min="11" max="14" width="10.44140625" customWidth="1"/>
    <col min="15" max="15" width="4.6640625" customWidth="1"/>
  </cols>
  <sheetData>
    <row r="1" spans="1:15" ht="14.25" customHeight="1" x14ac:dyDescent="0.3">
      <c r="A1" s="62" t="s">
        <v>0</v>
      </c>
      <c r="B1" s="61"/>
      <c r="C1" s="61"/>
      <c r="D1" s="61"/>
      <c r="E1" s="61"/>
      <c r="F1" s="61"/>
      <c r="G1" s="61"/>
      <c r="H1" s="2"/>
      <c r="I1" s="1" t="s">
        <v>174</v>
      </c>
    </row>
    <row r="2" spans="1:15" ht="14.25" customHeight="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s="2"/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</row>
    <row r="3" spans="1:15" ht="14.25" customHeight="1" x14ac:dyDescent="0.3">
      <c r="A3" s="60" t="s">
        <v>175</v>
      </c>
      <c r="B3" s="61"/>
      <c r="C3" s="61"/>
      <c r="D3" s="61"/>
      <c r="E3" s="61"/>
      <c r="F3" s="61"/>
      <c r="G3" s="61"/>
      <c r="H3" s="2"/>
    </row>
    <row r="4" spans="1:15" ht="14.25" customHeight="1" x14ac:dyDescent="0.3">
      <c r="A4">
        <v>145</v>
      </c>
      <c r="B4" t="s">
        <v>176</v>
      </c>
      <c r="C4">
        <v>4.75</v>
      </c>
      <c r="D4">
        <v>5.1000003814697301</v>
      </c>
      <c r="E4">
        <v>4.6999998092651403</v>
      </c>
      <c r="F4">
        <v>33.905078887939503</v>
      </c>
      <c r="G4">
        <v>2794</v>
      </c>
      <c r="H4" s="2"/>
      <c r="I4">
        <v>145</v>
      </c>
      <c r="J4" t="s">
        <v>177</v>
      </c>
      <c r="K4">
        <v>1.9700002670288099</v>
      </c>
      <c r="L4">
        <v>2.0699996948242201</v>
      </c>
      <c r="M4">
        <v>2.25</v>
      </c>
      <c r="N4">
        <v>33.402271270752003</v>
      </c>
      <c r="O4">
        <v>1939</v>
      </c>
    </row>
    <row r="5" spans="1:15" ht="14.25" customHeight="1" x14ac:dyDescent="0.3">
      <c r="A5">
        <v>146</v>
      </c>
      <c r="B5" t="s">
        <v>178</v>
      </c>
      <c r="C5">
        <v>4.3000001907348597</v>
      </c>
      <c r="D5">
        <v>4.5</v>
      </c>
      <c r="E5">
        <v>4.1000003814697301</v>
      </c>
      <c r="F5">
        <v>34.699516296386697</v>
      </c>
      <c r="G5">
        <v>874</v>
      </c>
      <c r="H5" s="2"/>
      <c r="I5">
        <v>146</v>
      </c>
      <c r="J5" t="s">
        <v>179</v>
      </c>
      <c r="K5">
        <v>2.3699998855590798</v>
      </c>
      <c r="L5">
        <v>2.4800004959106401</v>
      </c>
      <c r="M5">
        <v>2.4800004959106401</v>
      </c>
      <c r="N5">
        <v>33.479785919189503</v>
      </c>
      <c r="O5">
        <v>329</v>
      </c>
    </row>
    <row r="6" spans="1:15" ht="14.25" customHeight="1" x14ac:dyDescent="0.3">
      <c r="A6">
        <v>147</v>
      </c>
      <c r="B6" t="s">
        <v>10</v>
      </c>
      <c r="C6">
        <v>3.8000001907348602</v>
      </c>
      <c r="D6">
        <v>3.9499998092651398</v>
      </c>
      <c r="E6">
        <v>3.5</v>
      </c>
      <c r="F6">
        <v>34.972564697265597</v>
      </c>
      <c r="G6">
        <v>1617</v>
      </c>
      <c r="H6" s="2"/>
      <c r="I6">
        <v>147</v>
      </c>
      <c r="J6" t="s">
        <v>11</v>
      </c>
      <c r="K6">
        <v>2.8099994659423801</v>
      </c>
      <c r="L6">
        <v>2.9300003051757799</v>
      </c>
      <c r="M6">
        <v>3.1999998092651398</v>
      </c>
      <c r="N6">
        <v>33.468795776367202</v>
      </c>
      <c r="O6">
        <v>1055</v>
      </c>
    </row>
    <row r="7" spans="1:15" ht="14.25" customHeight="1" x14ac:dyDescent="0.3">
      <c r="A7">
        <v>148</v>
      </c>
      <c r="B7" t="s">
        <v>12</v>
      </c>
      <c r="C7">
        <v>3.25</v>
      </c>
      <c r="D7">
        <v>3.3500003814697301</v>
      </c>
      <c r="E7">
        <v>3.0500001907348602</v>
      </c>
      <c r="F7">
        <v>34.257038116455099</v>
      </c>
      <c r="G7">
        <v>1742</v>
      </c>
      <c r="H7" s="2"/>
      <c r="I7">
        <v>148</v>
      </c>
      <c r="J7" t="s">
        <v>13</v>
      </c>
      <c r="K7">
        <v>3.3000001907348602</v>
      </c>
      <c r="L7">
        <v>3.4499998092651398</v>
      </c>
      <c r="M7">
        <v>3.6999998092651398</v>
      </c>
      <c r="N7">
        <v>33.573394775390597</v>
      </c>
      <c r="O7">
        <v>893</v>
      </c>
    </row>
    <row r="8" spans="1:15" ht="14.25" customHeight="1" x14ac:dyDescent="0.3">
      <c r="A8">
        <v>149</v>
      </c>
      <c r="B8" t="s">
        <v>14</v>
      </c>
      <c r="C8">
        <v>2.6999998092651398</v>
      </c>
      <c r="D8">
        <v>2.96000003814697</v>
      </c>
      <c r="E8">
        <v>2.6800003051757799</v>
      </c>
      <c r="F8">
        <v>34.136924743652301</v>
      </c>
      <c r="G8">
        <v>2839</v>
      </c>
      <c r="H8" s="2"/>
      <c r="I8">
        <v>149</v>
      </c>
      <c r="J8" t="s">
        <v>15</v>
      </c>
      <c r="K8">
        <v>3.8499994277954102</v>
      </c>
      <c r="L8">
        <v>4</v>
      </c>
      <c r="M8">
        <v>4.25</v>
      </c>
      <c r="N8">
        <v>33.643260955810497</v>
      </c>
      <c r="O8">
        <v>608</v>
      </c>
    </row>
    <row r="9" spans="1:15" ht="14.25" customHeight="1" x14ac:dyDescent="0.3">
      <c r="A9" s="60" t="s">
        <v>180</v>
      </c>
      <c r="B9" s="61"/>
      <c r="C9" s="61"/>
      <c r="D9" s="61"/>
      <c r="E9" s="61"/>
      <c r="F9" s="61"/>
      <c r="G9" s="61"/>
      <c r="H9" s="2"/>
    </row>
    <row r="10" spans="1:15" ht="14.25" customHeight="1" x14ac:dyDescent="0.3">
      <c r="A10">
        <v>135</v>
      </c>
      <c r="B10" t="s">
        <v>181</v>
      </c>
      <c r="C10">
        <v>15.8999996185303</v>
      </c>
      <c r="D10">
        <v>16.1000061035156</v>
      </c>
      <c r="E10">
        <v>16.1499938964844</v>
      </c>
      <c r="F10">
        <v>37.544841766357401</v>
      </c>
      <c r="G10">
        <v>37</v>
      </c>
      <c r="H10" s="2"/>
      <c r="I10">
        <v>135</v>
      </c>
      <c r="J10" t="s">
        <v>182</v>
      </c>
      <c r="K10">
        <v>2.1800003051757799</v>
      </c>
      <c r="L10">
        <v>2.3400001525878902</v>
      </c>
      <c r="M10">
        <v>2.46000003814697</v>
      </c>
      <c r="N10">
        <v>35.658535003662102</v>
      </c>
      <c r="O10">
        <v>331</v>
      </c>
    </row>
    <row r="11" spans="1:15" ht="14.25" customHeight="1" x14ac:dyDescent="0.3">
      <c r="A11">
        <v>140</v>
      </c>
      <c r="B11" t="s">
        <v>21</v>
      </c>
      <c r="C11">
        <v>12.1000003814697</v>
      </c>
      <c r="D11">
        <v>12.5</v>
      </c>
      <c r="E11">
        <v>12</v>
      </c>
      <c r="F11">
        <v>36.278526306152301</v>
      </c>
      <c r="G11">
        <v>318</v>
      </c>
      <c r="H11" s="2"/>
      <c r="I11">
        <v>140</v>
      </c>
      <c r="J11" t="s">
        <v>22</v>
      </c>
      <c r="K11">
        <v>3.6499996185302699</v>
      </c>
      <c r="L11">
        <v>3.75</v>
      </c>
      <c r="M11">
        <v>3.9000005722045898</v>
      </c>
      <c r="N11">
        <v>35.593029022216797</v>
      </c>
      <c r="O11">
        <v>861</v>
      </c>
    </row>
    <row r="12" spans="1:15" ht="14.25" customHeight="1" x14ac:dyDescent="0.3">
      <c r="A12">
        <v>145</v>
      </c>
      <c r="B12" t="s">
        <v>23</v>
      </c>
      <c r="C12">
        <v>9.3000001907348597</v>
      </c>
      <c r="D12">
        <v>9.4499998092651403</v>
      </c>
      <c r="E12">
        <v>9</v>
      </c>
      <c r="F12">
        <v>36.654754638671903</v>
      </c>
      <c r="G12">
        <v>1674</v>
      </c>
      <c r="H12" s="2"/>
      <c r="I12">
        <v>145</v>
      </c>
      <c r="J12" t="s">
        <v>24</v>
      </c>
      <c r="K12">
        <v>5.5500001907348597</v>
      </c>
      <c r="L12">
        <v>5.6999998092651403</v>
      </c>
      <c r="M12">
        <v>5.9200000762939498</v>
      </c>
      <c r="N12">
        <v>35.4308891296387</v>
      </c>
      <c r="O12">
        <v>1019</v>
      </c>
    </row>
    <row r="13" spans="1:15" ht="14.25" customHeight="1" x14ac:dyDescent="0.3">
      <c r="A13">
        <v>150</v>
      </c>
      <c r="B13" t="s">
        <v>25</v>
      </c>
      <c r="C13">
        <v>6.8000001907348597</v>
      </c>
      <c r="D13">
        <v>6.9000005722045898</v>
      </c>
      <c r="E13">
        <v>6.5900001525878897</v>
      </c>
      <c r="F13">
        <v>36.378879547119098</v>
      </c>
      <c r="G13">
        <v>2129</v>
      </c>
      <c r="H13" s="2"/>
      <c r="I13">
        <v>150</v>
      </c>
      <c r="J13" t="s">
        <v>26</v>
      </c>
      <c r="K13">
        <v>8</v>
      </c>
      <c r="L13">
        <v>8.1999998092651403</v>
      </c>
      <c r="M13">
        <v>8.3999996185302699</v>
      </c>
      <c r="N13">
        <v>35.438102722167997</v>
      </c>
      <c r="O13">
        <v>872</v>
      </c>
    </row>
    <row r="14" spans="1:15" ht="14.25" customHeight="1" x14ac:dyDescent="0.3">
      <c r="A14">
        <v>155</v>
      </c>
      <c r="B14" t="s">
        <v>27</v>
      </c>
      <c r="C14">
        <v>4.8499994277954102</v>
      </c>
      <c r="D14">
        <v>4.9499998092651403</v>
      </c>
      <c r="E14">
        <v>4.6500005722045898</v>
      </c>
      <c r="F14">
        <v>36.425956726074197</v>
      </c>
      <c r="G14">
        <v>2156</v>
      </c>
      <c r="H14" s="2"/>
      <c r="I14">
        <v>155</v>
      </c>
      <c r="J14" t="s">
        <v>28</v>
      </c>
      <c r="K14">
        <v>11.050000190734901</v>
      </c>
      <c r="L14">
        <v>11.25</v>
      </c>
      <c r="M14">
        <v>11.050000190734901</v>
      </c>
      <c r="N14">
        <v>35.328891754150398</v>
      </c>
      <c r="O14">
        <v>322</v>
      </c>
    </row>
    <row r="15" spans="1:15" ht="14.25" customHeight="1" x14ac:dyDescent="0.3">
      <c r="A15" s="60" t="s">
        <v>183</v>
      </c>
      <c r="B15" s="61"/>
      <c r="C15" s="61"/>
      <c r="D15" s="61"/>
      <c r="E15" s="61"/>
      <c r="F15" s="61"/>
      <c r="G15" s="61"/>
      <c r="H15" s="2"/>
    </row>
    <row r="16" spans="1:15" ht="14.25" customHeight="1" x14ac:dyDescent="0.3">
      <c r="A16">
        <v>135</v>
      </c>
      <c r="B16" t="s">
        <v>184</v>
      </c>
      <c r="C16">
        <v>17.6000061035156</v>
      </c>
      <c r="D16">
        <v>18.1499938964844</v>
      </c>
      <c r="E16">
        <v>18.199996948242202</v>
      </c>
      <c r="F16">
        <v>37.523342132568402</v>
      </c>
      <c r="G16">
        <v>18</v>
      </c>
      <c r="H16" s="2"/>
      <c r="I16">
        <v>135</v>
      </c>
      <c r="J16" t="s">
        <v>185</v>
      </c>
      <c r="K16">
        <v>3.6499996185302699</v>
      </c>
      <c r="L16">
        <v>3.8000001907348602</v>
      </c>
      <c r="M16">
        <v>3.8599996566772501</v>
      </c>
      <c r="N16">
        <v>36.457645416259801</v>
      </c>
      <c r="O16">
        <v>306</v>
      </c>
    </row>
    <row r="17" spans="1:15" ht="14.25" customHeight="1" x14ac:dyDescent="0.3">
      <c r="A17">
        <v>140</v>
      </c>
      <c r="B17" t="s">
        <v>32</v>
      </c>
      <c r="C17">
        <v>14.5</v>
      </c>
      <c r="D17">
        <v>14.800000190734901</v>
      </c>
      <c r="E17">
        <v>14.25</v>
      </c>
      <c r="F17">
        <v>37.660839080810497</v>
      </c>
      <c r="G17">
        <v>1287</v>
      </c>
      <c r="H17" s="2"/>
      <c r="I17">
        <v>140</v>
      </c>
      <c r="J17" t="s">
        <v>33</v>
      </c>
      <c r="K17">
        <v>5.25</v>
      </c>
      <c r="L17">
        <v>5.3500003814697301</v>
      </c>
      <c r="M17">
        <v>5.4499998092651403</v>
      </c>
      <c r="N17">
        <v>35.983779907226598</v>
      </c>
      <c r="O17">
        <v>293</v>
      </c>
    </row>
    <row r="18" spans="1:15" ht="14.25" customHeight="1" x14ac:dyDescent="0.3">
      <c r="A18">
        <v>145</v>
      </c>
      <c r="B18" t="s">
        <v>34</v>
      </c>
      <c r="C18">
        <v>11.6000003814697</v>
      </c>
      <c r="D18">
        <v>11.8500003814697</v>
      </c>
      <c r="E18">
        <v>12</v>
      </c>
      <c r="F18">
        <v>37.355667114257798</v>
      </c>
      <c r="G18">
        <v>1221</v>
      </c>
      <c r="H18" s="2"/>
      <c r="I18">
        <v>145</v>
      </c>
      <c r="J18" t="s">
        <v>35</v>
      </c>
      <c r="K18">
        <v>7.3000001907348597</v>
      </c>
      <c r="L18">
        <v>7.4499998092651403</v>
      </c>
      <c r="M18">
        <v>7.5</v>
      </c>
      <c r="N18">
        <v>35.877922058105497</v>
      </c>
      <c r="O18">
        <v>1530</v>
      </c>
    </row>
    <row r="19" spans="1:15" ht="14.25" customHeight="1" x14ac:dyDescent="0.3">
      <c r="A19">
        <v>150</v>
      </c>
      <c r="B19" t="s">
        <v>36</v>
      </c>
      <c r="C19">
        <v>9.1999998092651403</v>
      </c>
      <c r="D19">
        <v>9.3000001907348597</v>
      </c>
      <c r="E19">
        <v>8.8999996185302699</v>
      </c>
      <c r="F19">
        <v>37.233070373535199</v>
      </c>
      <c r="G19">
        <v>1991</v>
      </c>
      <c r="H19" s="2"/>
      <c r="I19">
        <v>150</v>
      </c>
      <c r="J19" t="s">
        <v>37</v>
      </c>
      <c r="K19">
        <v>9.8000001907348597</v>
      </c>
      <c r="L19">
        <v>9.9499998092651403</v>
      </c>
      <c r="M19">
        <v>10.210000038146999</v>
      </c>
      <c r="N19">
        <v>35.849586486816399</v>
      </c>
      <c r="O19">
        <v>801</v>
      </c>
    </row>
    <row r="20" spans="1:15" ht="14.25" customHeight="1" x14ac:dyDescent="0.3">
      <c r="A20">
        <v>155</v>
      </c>
      <c r="B20" t="s">
        <v>38</v>
      </c>
      <c r="C20">
        <v>7.0999994277954102</v>
      </c>
      <c r="D20">
        <v>7.25</v>
      </c>
      <c r="E20">
        <v>6.9400005340576199</v>
      </c>
      <c r="F20">
        <v>37.1240844726562</v>
      </c>
      <c r="G20">
        <v>856</v>
      </c>
      <c r="H20" s="2"/>
      <c r="I20">
        <v>155</v>
      </c>
      <c r="J20" t="s">
        <v>39</v>
      </c>
      <c r="K20">
        <v>12.75</v>
      </c>
      <c r="L20">
        <v>12.949999809265099</v>
      </c>
      <c r="M20">
        <v>12.5</v>
      </c>
      <c r="N20">
        <v>35.813079833984403</v>
      </c>
      <c r="O20">
        <v>133</v>
      </c>
    </row>
    <row r="21" spans="1:15" ht="14.25" customHeight="1" x14ac:dyDescent="0.3">
      <c r="A21" s="60" t="s">
        <v>186</v>
      </c>
      <c r="B21" s="61"/>
      <c r="C21" s="61"/>
      <c r="D21" s="61"/>
      <c r="E21" s="61"/>
      <c r="F21" s="61"/>
      <c r="G21" s="61"/>
      <c r="H21" s="2"/>
    </row>
    <row r="22" spans="1:15" ht="14.25" customHeight="1" x14ac:dyDescent="0.3">
      <c r="A22">
        <v>135</v>
      </c>
      <c r="B22" t="s">
        <v>187</v>
      </c>
      <c r="C22">
        <v>20.449996948242202</v>
      </c>
      <c r="D22">
        <v>20.75</v>
      </c>
      <c r="E22">
        <v>18.8500061035156</v>
      </c>
      <c r="F22">
        <v>39.947643280029297</v>
      </c>
      <c r="G22">
        <v>22</v>
      </c>
      <c r="H22" s="2"/>
      <c r="I22">
        <v>135</v>
      </c>
      <c r="J22" t="s">
        <v>188</v>
      </c>
      <c r="K22">
        <v>5.3500003814697301</v>
      </c>
      <c r="L22">
        <v>5.9000005722045898</v>
      </c>
      <c r="M22">
        <v>5.4700002670288104</v>
      </c>
      <c r="N22">
        <v>38.169052124023402</v>
      </c>
      <c r="O22">
        <v>22</v>
      </c>
    </row>
    <row r="23" spans="1:15" ht="14.25" customHeight="1" x14ac:dyDescent="0.3">
      <c r="A23">
        <v>140</v>
      </c>
      <c r="B23" t="s">
        <v>43</v>
      </c>
      <c r="C23">
        <v>17.199996948242202</v>
      </c>
      <c r="D23">
        <v>17.550003051757798</v>
      </c>
      <c r="E23">
        <v>18.699996948242202</v>
      </c>
      <c r="F23">
        <v>39.2853393554688</v>
      </c>
      <c r="G23">
        <v>273</v>
      </c>
      <c r="H23" s="2"/>
      <c r="I23">
        <v>140</v>
      </c>
      <c r="J23" t="s">
        <v>44</v>
      </c>
      <c r="K23">
        <v>7.4000005722045898</v>
      </c>
      <c r="L23">
        <v>7.5500001907348597</v>
      </c>
      <c r="M23">
        <v>7.5200004577636701</v>
      </c>
      <c r="N23">
        <v>38.058322906494098</v>
      </c>
      <c r="O23">
        <v>232</v>
      </c>
    </row>
    <row r="24" spans="1:15" ht="14.25" customHeight="1" x14ac:dyDescent="0.3">
      <c r="A24">
        <v>145</v>
      </c>
      <c r="B24" t="s">
        <v>45</v>
      </c>
      <c r="C24">
        <v>14.550000190734901</v>
      </c>
      <c r="D24">
        <v>14.75</v>
      </c>
      <c r="E24">
        <v>15.1499996185303</v>
      </c>
      <c r="F24">
        <v>39.283302307128899</v>
      </c>
      <c r="G24">
        <v>162</v>
      </c>
      <c r="H24" s="2"/>
      <c r="I24">
        <v>145</v>
      </c>
      <c r="J24" t="s">
        <v>46</v>
      </c>
      <c r="K24">
        <v>9.5500001907348597</v>
      </c>
      <c r="L24">
        <v>9.75</v>
      </c>
      <c r="M24">
        <v>9.1499996185302699</v>
      </c>
      <c r="N24">
        <v>37.873504638671903</v>
      </c>
      <c r="O24">
        <v>16</v>
      </c>
    </row>
    <row r="25" spans="1:15" ht="14.25" customHeight="1" x14ac:dyDescent="0.3">
      <c r="A25">
        <v>150</v>
      </c>
      <c r="B25" t="s">
        <v>47</v>
      </c>
      <c r="C25">
        <v>12.050000190734901</v>
      </c>
      <c r="D25">
        <v>12.25</v>
      </c>
      <c r="E25">
        <v>11.800000190734901</v>
      </c>
      <c r="F25">
        <v>38.972209930419901</v>
      </c>
      <c r="G25">
        <v>624</v>
      </c>
      <c r="H25" s="2"/>
      <c r="I25">
        <v>150</v>
      </c>
      <c r="J25" t="s">
        <v>48</v>
      </c>
      <c r="K25">
        <v>12.050000190734901</v>
      </c>
      <c r="L25">
        <v>12.25</v>
      </c>
      <c r="M25">
        <v>11.6000003814697</v>
      </c>
      <c r="N25">
        <v>37.670291900634801</v>
      </c>
      <c r="O25">
        <v>338</v>
      </c>
    </row>
    <row r="26" spans="1:15" ht="14.25" customHeight="1" x14ac:dyDescent="0.3">
      <c r="A26">
        <v>155</v>
      </c>
      <c r="B26" t="s">
        <v>49</v>
      </c>
      <c r="C26">
        <v>9.8500003814697301</v>
      </c>
      <c r="D26">
        <v>10.1499996185303</v>
      </c>
      <c r="E26">
        <v>10.1499996185303</v>
      </c>
      <c r="F26">
        <v>38.791011810302699</v>
      </c>
      <c r="G26">
        <v>2012</v>
      </c>
      <c r="H26" s="2"/>
      <c r="I26">
        <v>155</v>
      </c>
      <c r="J26" t="s">
        <v>50</v>
      </c>
      <c r="K26">
        <v>14.8500003814697</v>
      </c>
      <c r="L26">
        <v>15.3500003814697</v>
      </c>
      <c r="M26">
        <v>14.180000305175801</v>
      </c>
      <c r="N26">
        <v>37.838394165039098</v>
      </c>
      <c r="O26">
        <v>611</v>
      </c>
    </row>
    <row r="27" spans="1:15" ht="14.25" customHeight="1" x14ac:dyDescent="0.3">
      <c r="A27" s="60" t="s">
        <v>189</v>
      </c>
      <c r="B27" s="61"/>
      <c r="C27" s="61"/>
      <c r="D27" s="61"/>
      <c r="E27" s="61"/>
      <c r="F27" s="61"/>
      <c r="G27" s="61"/>
      <c r="H27" s="2"/>
    </row>
    <row r="28" spans="1:15" ht="14.25" customHeight="1" x14ac:dyDescent="0.3">
      <c r="A28">
        <v>135</v>
      </c>
      <c r="B28" t="s">
        <v>190</v>
      </c>
      <c r="C28">
        <v>22.099990844726602</v>
      </c>
      <c r="D28">
        <v>22.3500061035156</v>
      </c>
      <c r="E28">
        <v>21.5</v>
      </c>
      <c r="F28">
        <v>39.724674224853501</v>
      </c>
      <c r="G28">
        <v>6</v>
      </c>
      <c r="H28" s="2"/>
      <c r="I28">
        <v>135</v>
      </c>
      <c r="J28" t="s">
        <v>191</v>
      </c>
      <c r="K28">
        <v>6.6999998092651403</v>
      </c>
      <c r="L28">
        <v>6.9000005722045898</v>
      </c>
      <c r="M28">
        <v>6.5100002288818404</v>
      </c>
      <c r="N28">
        <v>38.175529479980497</v>
      </c>
      <c r="O28">
        <v>47</v>
      </c>
    </row>
    <row r="29" spans="1:15" ht="14.25" customHeight="1" x14ac:dyDescent="0.3">
      <c r="A29">
        <v>140</v>
      </c>
      <c r="B29" t="s">
        <v>54</v>
      </c>
      <c r="C29">
        <v>18.949996948242202</v>
      </c>
      <c r="D29">
        <v>19.300003051757798</v>
      </c>
      <c r="E29">
        <v>18.699996948242202</v>
      </c>
      <c r="F29">
        <v>39.245140075683601</v>
      </c>
      <c r="G29">
        <v>64</v>
      </c>
      <c r="H29" s="2"/>
      <c r="I29">
        <v>140</v>
      </c>
      <c r="J29" t="s">
        <v>55</v>
      </c>
      <c r="K29">
        <v>8.3999996185302699</v>
      </c>
      <c r="L29">
        <v>8.75</v>
      </c>
      <c r="M29">
        <v>8.8000001907348597</v>
      </c>
      <c r="N29">
        <v>37.549892425537102</v>
      </c>
      <c r="O29">
        <v>55</v>
      </c>
    </row>
    <row r="30" spans="1:15" ht="14.25" customHeight="1" x14ac:dyDescent="0.3">
      <c r="A30">
        <v>145</v>
      </c>
      <c r="B30" t="s">
        <v>56</v>
      </c>
      <c r="C30">
        <v>16</v>
      </c>
      <c r="D30">
        <v>16.449996948242202</v>
      </c>
      <c r="E30">
        <v>16</v>
      </c>
      <c r="F30">
        <v>38.560482025146499</v>
      </c>
      <c r="G30">
        <v>147</v>
      </c>
      <c r="H30" s="2"/>
      <c r="I30">
        <v>145</v>
      </c>
      <c r="J30" t="s">
        <v>57</v>
      </c>
      <c r="K30">
        <v>10.75</v>
      </c>
      <c r="L30">
        <v>10.8999996185303</v>
      </c>
      <c r="M30">
        <v>11.050000190734901</v>
      </c>
      <c r="N30">
        <v>37.503059387207003</v>
      </c>
      <c r="O30">
        <v>29</v>
      </c>
    </row>
    <row r="31" spans="1:15" ht="14.25" customHeight="1" x14ac:dyDescent="0.3">
      <c r="A31">
        <v>150</v>
      </c>
      <c r="B31" t="s">
        <v>58</v>
      </c>
      <c r="C31">
        <v>13.449999809265099</v>
      </c>
      <c r="D31">
        <v>13.949999809265099</v>
      </c>
      <c r="E31">
        <v>13.449999809265099</v>
      </c>
      <c r="F31">
        <v>38.171131134033203</v>
      </c>
      <c r="G31">
        <v>369</v>
      </c>
      <c r="H31" s="2"/>
      <c r="I31">
        <v>150</v>
      </c>
      <c r="J31" t="s">
        <v>59</v>
      </c>
      <c r="K31">
        <v>13.199999809265099</v>
      </c>
      <c r="L31">
        <v>13.3999996185303</v>
      </c>
      <c r="M31">
        <v>12.810000419616699</v>
      </c>
      <c r="N31">
        <v>37.224082946777301</v>
      </c>
      <c r="O31">
        <v>44</v>
      </c>
    </row>
    <row r="32" spans="1:15" ht="14.25" customHeight="1" x14ac:dyDescent="0.3">
      <c r="A32">
        <v>155</v>
      </c>
      <c r="B32" t="s">
        <v>60</v>
      </c>
      <c r="C32">
        <v>11.6000003814697</v>
      </c>
      <c r="D32">
        <v>11.75</v>
      </c>
      <c r="E32">
        <v>11.8999996185303</v>
      </c>
      <c r="F32">
        <v>38.4102783203125</v>
      </c>
      <c r="G32">
        <v>343</v>
      </c>
      <c r="H32" s="2"/>
      <c r="I32">
        <v>155</v>
      </c>
      <c r="J32" t="s">
        <v>61</v>
      </c>
      <c r="K32">
        <v>16</v>
      </c>
      <c r="L32">
        <v>16.25</v>
      </c>
      <c r="M32">
        <v>15.3999996185303</v>
      </c>
      <c r="N32">
        <v>37.093170166015597</v>
      </c>
      <c r="O32">
        <v>10</v>
      </c>
    </row>
    <row r="33" spans="1:15" ht="14.25" customHeight="1" x14ac:dyDescent="0.3">
      <c r="A33" s="60" t="s">
        <v>192</v>
      </c>
      <c r="B33" s="61"/>
      <c r="C33" s="61"/>
      <c r="D33" s="61"/>
      <c r="E33" s="61"/>
      <c r="F33" s="61"/>
      <c r="G33" s="61"/>
      <c r="H33" s="2"/>
    </row>
    <row r="34" spans="1:15" ht="14.25" customHeight="1" x14ac:dyDescent="0.3">
      <c r="A34">
        <v>135</v>
      </c>
      <c r="B34" t="s">
        <v>193</v>
      </c>
      <c r="C34">
        <v>23.050003051757798</v>
      </c>
      <c r="D34">
        <v>23.800003051757798</v>
      </c>
      <c r="E34">
        <v>25</v>
      </c>
      <c r="F34">
        <v>38.907913208007798</v>
      </c>
      <c r="G34">
        <v>8</v>
      </c>
      <c r="H34" s="2"/>
      <c r="I34">
        <v>135</v>
      </c>
      <c r="J34" t="s">
        <v>194</v>
      </c>
      <c r="K34">
        <v>7.6499996185302699</v>
      </c>
      <c r="L34">
        <v>7.8000001907348597</v>
      </c>
      <c r="M34">
        <v>7.3000001907348597</v>
      </c>
      <c r="N34">
        <v>37.961872100830099</v>
      </c>
      <c r="O34">
        <v>55</v>
      </c>
    </row>
    <row r="35" spans="1:15" ht="14.25" customHeight="1" x14ac:dyDescent="0.3">
      <c r="A35">
        <v>140</v>
      </c>
      <c r="B35" t="s">
        <v>65</v>
      </c>
      <c r="C35">
        <v>20.449996948242202</v>
      </c>
      <c r="D35">
        <v>20.75</v>
      </c>
      <c r="E35">
        <v>20.8999938964844</v>
      </c>
      <c r="F35">
        <v>39.094478607177699</v>
      </c>
      <c r="G35">
        <v>13</v>
      </c>
      <c r="H35" s="2"/>
      <c r="I35">
        <v>140</v>
      </c>
      <c r="J35" t="s">
        <v>66</v>
      </c>
      <c r="K35">
        <v>9.5</v>
      </c>
      <c r="L35">
        <v>9.6999998092651403</v>
      </c>
      <c r="M35">
        <v>9.5799999237060494</v>
      </c>
      <c r="N35">
        <v>37.506671905517599</v>
      </c>
      <c r="O35">
        <v>27</v>
      </c>
    </row>
    <row r="36" spans="1:15" ht="14.25" customHeight="1" x14ac:dyDescent="0.3">
      <c r="A36">
        <v>145</v>
      </c>
      <c r="B36" t="s">
        <v>67</v>
      </c>
      <c r="C36">
        <v>17.75</v>
      </c>
      <c r="D36">
        <v>17.949996948242202</v>
      </c>
      <c r="E36">
        <v>17.3999938964844</v>
      </c>
      <c r="F36">
        <v>38.754776000976598</v>
      </c>
      <c r="G36">
        <v>76</v>
      </c>
      <c r="H36" s="2"/>
      <c r="I36">
        <v>145</v>
      </c>
      <c r="J36" t="s">
        <v>68</v>
      </c>
      <c r="K36">
        <v>11.300000190734901</v>
      </c>
      <c r="L36">
        <v>11.8999996185303</v>
      </c>
      <c r="M36">
        <v>11.949999809265099</v>
      </c>
      <c r="N36">
        <v>36.7028999328613</v>
      </c>
      <c r="O36">
        <v>15</v>
      </c>
    </row>
    <row r="37" spans="1:15" ht="14.25" customHeight="1" x14ac:dyDescent="0.3">
      <c r="A37">
        <v>150</v>
      </c>
      <c r="B37" t="s">
        <v>69</v>
      </c>
      <c r="C37">
        <v>15.25</v>
      </c>
      <c r="D37">
        <v>15.449999809265099</v>
      </c>
      <c r="E37">
        <v>15</v>
      </c>
      <c r="F37">
        <v>38.410430908203097</v>
      </c>
      <c r="G37">
        <v>29</v>
      </c>
      <c r="H37" s="2"/>
      <c r="I37">
        <v>150</v>
      </c>
      <c r="J37" t="s">
        <v>70</v>
      </c>
      <c r="K37">
        <v>14.199999809265099</v>
      </c>
      <c r="L37">
        <v>14.3999996185303</v>
      </c>
      <c r="M37">
        <v>13.75</v>
      </c>
      <c r="N37">
        <v>37.018276214599602</v>
      </c>
      <c r="O37">
        <v>34</v>
      </c>
    </row>
    <row r="38" spans="1:15" ht="14.25" customHeight="1" x14ac:dyDescent="0.3">
      <c r="A38">
        <v>155</v>
      </c>
      <c r="B38" t="s">
        <v>71</v>
      </c>
      <c r="C38">
        <v>12.949999809265099</v>
      </c>
      <c r="D38">
        <v>13.25</v>
      </c>
      <c r="E38">
        <v>13.4099998474121</v>
      </c>
      <c r="F38">
        <v>38.070045471191399</v>
      </c>
      <c r="G38">
        <v>7</v>
      </c>
      <c r="H38" s="2"/>
      <c r="I38">
        <v>155</v>
      </c>
      <c r="J38" t="s">
        <v>72</v>
      </c>
      <c r="K38">
        <v>16.949996948242202</v>
      </c>
      <c r="L38">
        <v>17.25</v>
      </c>
      <c r="M38">
        <v>16.3699951171875</v>
      </c>
      <c r="N38">
        <v>36.866817474365199</v>
      </c>
      <c r="O38">
        <v>59</v>
      </c>
    </row>
    <row r="39" spans="1:15" ht="14.25" customHeight="1" x14ac:dyDescent="0.3">
      <c r="A39" s="60" t="s">
        <v>195</v>
      </c>
      <c r="B39" s="61"/>
      <c r="C39" s="61"/>
      <c r="D39" s="61"/>
      <c r="E39" s="61"/>
      <c r="F39" s="61"/>
      <c r="G39" s="61"/>
      <c r="H39" s="2"/>
    </row>
    <row r="40" spans="1:15" ht="14.25" customHeight="1" x14ac:dyDescent="0.3">
      <c r="A40">
        <v>135</v>
      </c>
      <c r="B40" t="s">
        <v>196</v>
      </c>
      <c r="C40">
        <v>24.800003051757798</v>
      </c>
      <c r="D40">
        <v>25.3500061035156</v>
      </c>
      <c r="E40">
        <v>25</v>
      </c>
      <c r="F40">
        <v>38.738468170166001</v>
      </c>
      <c r="G40">
        <v>1</v>
      </c>
      <c r="H40" s="2"/>
      <c r="I40">
        <v>135</v>
      </c>
      <c r="J40" t="s">
        <v>197</v>
      </c>
      <c r="K40">
        <v>8.5</v>
      </c>
      <c r="L40">
        <v>8.8999996185302699</v>
      </c>
      <c r="M40">
        <v>0</v>
      </c>
      <c r="N40">
        <v>37.275375366210902</v>
      </c>
      <c r="O40">
        <v>0</v>
      </c>
    </row>
    <row r="41" spans="1:15" ht="14.25" customHeight="1" x14ac:dyDescent="0.3">
      <c r="A41">
        <v>140</v>
      </c>
      <c r="B41" t="s">
        <v>76</v>
      </c>
      <c r="C41">
        <v>22.1000061035156</v>
      </c>
      <c r="D41">
        <v>22.3500061035156</v>
      </c>
      <c r="E41">
        <v>20.449996948242202</v>
      </c>
      <c r="F41">
        <v>38.653224945068402</v>
      </c>
      <c r="G41">
        <v>12</v>
      </c>
      <c r="H41" s="2"/>
      <c r="I41">
        <v>140</v>
      </c>
      <c r="J41" t="s">
        <v>77</v>
      </c>
      <c r="K41">
        <v>10.6499996185303</v>
      </c>
      <c r="L41">
        <v>11.300000190734901</v>
      </c>
      <c r="M41">
        <v>10.6499996185303</v>
      </c>
      <c r="N41">
        <v>37.733451843261697</v>
      </c>
      <c r="O41">
        <v>5</v>
      </c>
    </row>
    <row r="42" spans="1:15" ht="14.25" customHeight="1" x14ac:dyDescent="0.3">
      <c r="A42">
        <v>145</v>
      </c>
      <c r="B42" t="s">
        <v>78</v>
      </c>
      <c r="C42">
        <v>19</v>
      </c>
      <c r="D42">
        <v>19.6000061035156</v>
      </c>
      <c r="E42">
        <v>20.449996948242202</v>
      </c>
      <c r="F42">
        <v>37.813190460205099</v>
      </c>
      <c r="G42">
        <v>66</v>
      </c>
      <c r="H42" s="2"/>
      <c r="I42">
        <v>145</v>
      </c>
      <c r="J42" t="s">
        <v>79</v>
      </c>
      <c r="K42">
        <v>12.8500003814697</v>
      </c>
      <c r="L42">
        <v>13.1000003814697</v>
      </c>
      <c r="M42">
        <v>12.449999809265099</v>
      </c>
      <c r="N42">
        <v>36.894924163818402</v>
      </c>
      <c r="O42">
        <v>3</v>
      </c>
    </row>
    <row r="43" spans="1:15" ht="14.25" customHeight="1" x14ac:dyDescent="0.3">
      <c r="A43">
        <v>150</v>
      </c>
      <c r="B43" t="s">
        <v>80</v>
      </c>
      <c r="C43">
        <v>16.8999938964844</v>
      </c>
      <c r="D43">
        <v>17.099990844726602</v>
      </c>
      <c r="E43">
        <v>16.770004272460898</v>
      </c>
      <c r="F43">
        <v>37.931327819824197</v>
      </c>
      <c r="G43">
        <v>166</v>
      </c>
      <c r="H43" s="2"/>
      <c r="I43">
        <v>150</v>
      </c>
      <c r="J43" t="s">
        <v>81</v>
      </c>
      <c r="K43">
        <v>15.3500003814697</v>
      </c>
      <c r="L43">
        <v>15.550000190734901</v>
      </c>
      <c r="M43">
        <v>15.5</v>
      </c>
      <c r="N43">
        <v>36.612380981445298</v>
      </c>
      <c r="O43">
        <v>5</v>
      </c>
    </row>
    <row r="44" spans="1:15" ht="14.25" customHeight="1" x14ac:dyDescent="0.3">
      <c r="A44">
        <v>155</v>
      </c>
      <c r="B44" t="s">
        <v>82</v>
      </c>
      <c r="C44">
        <v>14.6499996185303</v>
      </c>
      <c r="D44">
        <v>14.8999996185303</v>
      </c>
      <c r="E44">
        <v>15.449999809265099</v>
      </c>
      <c r="F44">
        <v>37.6845512390137</v>
      </c>
      <c r="G44">
        <v>76</v>
      </c>
      <c r="H44" s="2"/>
      <c r="I44">
        <v>155</v>
      </c>
      <c r="J44" t="s">
        <v>83</v>
      </c>
      <c r="K44">
        <v>18.1000061035156</v>
      </c>
      <c r="L44">
        <v>18.300003051757798</v>
      </c>
      <c r="M44">
        <v>17.8500061035156</v>
      </c>
      <c r="N44">
        <v>36.390659332275398</v>
      </c>
      <c r="O44">
        <v>280</v>
      </c>
    </row>
    <row r="45" spans="1:15" ht="14.25" customHeight="1" x14ac:dyDescent="0.3">
      <c r="A45" s="60" t="s">
        <v>198</v>
      </c>
      <c r="B45" s="61"/>
      <c r="C45" s="61"/>
      <c r="D45" s="61"/>
      <c r="E45" s="61"/>
      <c r="F45" s="61"/>
      <c r="G45" s="61"/>
      <c r="H45" s="2"/>
    </row>
    <row r="46" spans="1:15" ht="14.25" customHeight="1" x14ac:dyDescent="0.3">
      <c r="A46">
        <v>135</v>
      </c>
      <c r="B46" t="s">
        <v>199</v>
      </c>
      <c r="C46">
        <v>26.349990844726602</v>
      </c>
      <c r="D46">
        <v>26.8500061035156</v>
      </c>
      <c r="E46">
        <v>25.25</v>
      </c>
      <c r="F46">
        <v>38.548301696777301</v>
      </c>
      <c r="G46">
        <v>3</v>
      </c>
      <c r="H46" s="2"/>
      <c r="I46">
        <v>135</v>
      </c>
      <c r="J46" t="s">
        <v>200</v>
      </c>
      <c r="K46">
        <v>9.5500001907348597</v>
      </c>
      <c r="L46">
        <v>9.8500003814697301</v>
      </c>
      <c r="M46">
        <v>9.3999996185302699</v>
      </c>
      <c r="N46">
        <v>37.173854827880902</v>
      </c>
      <c r="O46">
        <v>25</v>
      </c>
    </row>
    <row r="47" spans="1:15" ht="14.25" customHeight="1" x14ac:dyDescent="0.3">
      <c r="A47">
        <v>140</v>
      </c>
      <c r="B47" t="s">
        <v>87</v>
      </c>
      <c r="C47">
        <v>23.1499938964844</v>
      </c>
      <c r="D47">
        <v>23.8999938964844</v>
      </c>
      <c r="E47">
        <v>23.6199951171875</v>
      </c>
      <c r="F47">
        <v>37.815547943115199</v>
      </c>
      <c r="G47">
        <v>22</v>
      </c>
      <c r="H47" s="2"/>
      <c r="I47">
        <v>140</v>
      </c>
      <c r="J47" t="s">
        <v>88</v>
      </c>
      <c r="K47">
        <v>11.550000190734901</v>
      </c>
      <c r="L47">
        <v>11.800000190734901</v>
      </c>
      <c r="M47">
        <v>11.8500003814697</v>
      </c>
      <c r="N47">
        <v>36.789382934570298</v>
      </c>
      <c r="O47">
        <v>3</v>
      </c>
    </row>
    <row r="48" spans="1:15" ht="14.25" customHeight="1" x14ac:dyDescent="0.3">
      <c r="A48">
        <v>145</v>
      </c>
      <c r="B48" t="s">
        <v>89</v>
      </c>
      <c r="C48">
        <v>20.8999938964844</v>
      </c>
      <c r="D48">
        <v>21.1499938964844</v>
      </c>
      <c r="E48">
        <v>20.75</v>
      </c>
      <c r="F48">
        <v>37.926242828369098</v>
      </c>
      <c r="G48">
        <v>66</v>
      </c>
      <c r="H48" s="2"/>
      <c r="I48">
        <v>145</v>
      </c>
      <c r="J48" t="s">
        <v>90</v>
      </c>
      <c r="K48">
        <v>13.800000190734901</v>
      </c>
      <c r="L48">
        <v>14.1000003814697</v>
      </c>
      <c r="M48">
        <v>14.180000305175801</v>
      </c>
      <c r="N48">
        <v>36.590808868408203</v>
      </c>
      <c r="O48">
        <v>60</v>
      </c>
    </row>
    <row r="49" spans="1:15" ht="14.25" customHeight="1" x14ac:dyDescent="0.3">
      <c r="A49">
        <v>150</v>
      </c>
      <c r="B49" t="s">
        <v>91</v>
      </c>
      <c r="C49">
        <v>18.3999938964844</v>
      </c>
      <c r="D49">
        <v>18.699996948242202</v>
      </c>
      <c r="E49">
        <v>18.25</v>
      </c>
      <c r="F49">
        <v>37.608055114746101</v>
      </c>
      <c r="G49">
        <v>609</v>
      </c>
      <c r="H49" s="2"/>
      <c r="I49">
        <v>150</v>
      </c>
      <c r="J49" t="s">
        <v>92</v>
      </c>
      <c r="K49">
        <v>16.2999877929688</v>
      </c>
      <c r="L49">
        <v>16.5499877929688</v>
      </c>
      <c r="M49">
        <v>16.5</v>
      </c>
      <c r="N49">
        <v>36.321483612060497</v>
      </c>
      <c r="O49">
        <v>116</v>
      </c>
    </row>
    <row r="50" spans="1:15" ht="14.25" customHeight="1" x14ac:dyDescent="0.3">
      <c r="A50">
        <v>155</v>
      </c>
      <c r="B50" t="s">
        <v>93</v>
      </c>
      <c r="C50">
        <v>16.099990844726602</v>
      </c>
      <c r="D50">
        <v>16.3999938964844</v>
      </c>
      <c r="E50">
        <v>16.2799987792969</v>
      </c>
      <c r="F50">
        <v>37.222080230712898</v>
      </c>
      <c r="G50">
        <v>84</v>
      </c>
      <c r="H50" s="2"/>
      <c r="I50">
        <v>155</v>
      </c>
      <c r="J50" t="s">
        <v>94</v>
      </c>
      <c r="K50">
        <v>19</v>
      </c>
      <c r="L50">
        <v>19.3999938964844</v>
      </c>
      <c r="M50">
        <v>18.699996948242202</v>
      </c>
      <c r="N50">
        <v>36.192546844482401</v>
      </c>
      <c r="O50">
        <v>49</v>
      </c>
    </row>
    <row r="51" spans="1:15" ht="14.25" customHeight="1" x14ac:dyDescent="0.3">
      <c r="A51" s="60" t="s">
        <v>201</v>
      </c>
      <c r="B51" s="61"/>
      <c r="C51" s="61"/>
      <c r="D51" s="61"/>
      <c r="E51" s="61"/>
      <c r="F51" s="61"/>
      <c r="G51" s="61"/>
      <c r="H51" s="2"/>
    </row>
    <row r="52" spans="1:15" ht="14.25" customHeight="1" x14ac:dyDescent="0.3">
      <c r="A52">
        <v>135</v>
      </c>
      <c r="B52" t="s">
        <v>202</v>
      </c>
      <c r="C52">
        <v>28.8999938964844</v>
      </c>
      <c r="D52">
        <v>30.1000061035156</v>
      </c>
      <c r="E52">
        <v>29.75</v>
      </c>
      <c r="F52">
        <v>39.773494720458999</v>
      </c>
      <c r="G52">
        <v>2</v>
      </c>
      <c r="H52" s="2"/>
      <c r="I52">
        <v>135</v>
      </c>
      <c r="J52" t="s">
        <v>203</v>
      </c>
      <c r="K52">
        <v>10.3500003814697</v>
      </c>
      <c r="L52">
        <v>12.199999809265099</v>
      </c>
      <c r="M52">
        <v>11.25</v>
      </c>
      <c r="N52">
        <v>37.353195190429702</v>
      </c>
      <c r="O52">
        <v>3</v>
      </c>
    </row>
    <row r="53" spans="1:15" ht="14.25" customHeight="1" x14ac:dyDescent="0.3">
      <c r="A53">
        <v>140</v>
      </c>
      <c r="B53" t="s">
        <v>98</v>
      </c>
      <c r="C53">
        <v>26.050003051757798</v>
      </c>
      <c r="D53">
        <v>26.5</v>
      </c>
      <c r="E53">
        <v>25.3999938964844</v>
      </c>
      <c r="F53">
        <v>38.575019836425803</v>
      </c>
      <c r="G53">
        <v>17</v>
      </c>
      <c r="H53" s="2"/>
      <c r="I53">
        <v>140</v>
      </c>
      <c r="J53" t="s">
        <v>99</v>
      </c>
      <c r="K53">
        <v>12.6499996185303</v>
      </c>
      <c r="L53">
        <v>13.3999996185303</v>
      </c>
      <c r="M53">
        <v>13.5</v>
      </c>
      <c r="N53">
        <v>36.397613525390597</v>
      </c>
      <c r="O53">
        <v>3</v>
      </c>
    </row>
    <row r="54" spans="1:15" ht="14.25" customHeight="1" x14ac:dyDescent="0.3">
      <c r="A54">
        <v>145</v>
      </c>
      <c r="B54" t="s">
        <v>100</v>
      </c>
      <c r="C54">
        <v>23.300003051757798</v>
      </c>
      <c r="D54">
        <v>23.8500061035156</v>
      </c>
      <c r="E54">
        <v>24.6499938964844</v>
      </c>
      <c r="F54">
        <v>38.131698608398402</v>
      </c>
      <c r="G54">
        <v>5</v>
      </c>
      <c r="H54" s="2"/>
      <c r="I54">
        <v>145</v>
      </c>
      <c r="J54" t="s">
        <v>101</v>
      </c>
      <c r="K54">
        <v>15.1000003814697</v>
      </c>
      <c r="L54">
        <v>16.349990844726602</v>
      </c>
      <c r="M54">
        <v>15</v>
      </c>
      <c r="N54">
        <v>37.005130767822301</v>
      </c>
      <c r="O54">
        <v>55</v>
      </c>
    </row>
    <row r="55" spans="1:15" ht="14.25" customHeight="1" x14ac:dyDescent="0.3">
      <c r="A55">
        <v>150</v>
      </c>
      <c r="B55" t="s">
        <v>102</v>
      </c>
      <c r="C55">
        <v>19.8999938964844</v>
      </c>
      <c r="D55">
        <v>21.25</v>
      </c>
      <c r="E55">
        <v>22</v>
      </c>
      <c r="F55">
        <v>36.753711700439503</v>
      </c>
      <c r="G55">
        <v>43</v>
      </c>
      <c r="H55" s="2"/>
      <c r="I55">
        <v>150</v>
      </c>
      <c r="J55" t="s">
        <v>103</v>
      </c>
      <c r="K55">
        <v>17.8500061035156</v>
      </c>
      <c r="L55">
        <v>18.5</v>
      </c>
      <c r="M55">
        <v>18.1499938964844</v>
      </c>
      <c r="N55">
        <v>36.671886444091797</v>
      </c>
      <c r="O55">
        <v>7</v>
      </c>
    </row>
    <row r="56" spans="1:15" ht="14.25" customHeight="1" x14ac:dyDescent="0.3">
      <c r="A56">
        <v>155</v>
      </c>
      <c r="B56" t="s">
        <v>104</v>
      </c>
      <c r="C56">
        <v>17.8500061035156</v>
      </c>
      <c r="D56">
        <v>18.949996948242202</v>
      </c>
      <c r="E56">
        <v>17.199996948242202</v>
      </c>
      <c r="F56">
        <v>36.644721984863303</v>
      </c>
      <c r="G56">
        <v>2</v>
      </c>
      <c r="H56" s="2"/>
      <c r="I56">
        <v>155</v>
      </c>
      <c r="J56" t="s">
        <v>105</v>
      </c>
      <c r="K56">
        <v>20.1000061035156</v>
      </c>
      <c r="L56">
        <v>21.1000061035156</v>
      </c>
      <c r="M56">
        <v>20.1499938964844</v>
      </c>
      <c r="N56">
        <v>35.897663116455099</v>
      </c>
      <c r="O56">
        <v>3</v>
      </c>
    </row>
    <row r="57" spans="1:15" ht="14.25" customHeight="1" x14ac:dyDescent="0.3">
      <c r="A57" s="60" t="s">
        <v>204</v>
      </c>
      <c r="B57" s="61"/>
      <c r="C57" s="61"/>
      <c r="D57" s="61"/>
      <c r="E57" s="61"/>
      <c r="F57" s="61"/>
      <c r="G57" s="61"/>
      <c r="H57" s="2"/>
    </row>
    <row r="58" spans="1:15" ht="14.25" customHeight="1" x14ac:dyDescent="0.3">
      <c r="A58">
        <v>135</v>
      </c>
      <c r="B58" t="s">
        <v>205</v>
      </c>
      <c r="C58">
        <v>27.3500061035156</v>
      </c>
      <c r="D58">
        <v>30.6499938964844</v>
      </c>
      <c r="E58">
        <v>30</v>
      </c>
      <c r="F58">
        <v>35.853370666503899</v>
      </c>
      <c r="G58">
        <v>18</v>
      </c>
      <c r="H58" s="2"/>
      <c r="I58">
        <v>135</v>
      </c>
      <c r="J58" t="s">
        <v>206</v>
      </c>
      <c r="K58">
        <v>11.800000190734901</v>
      </c>
      <c r="L58">
        <v>12.1000003814697</v>
      </c>
      <c r="M58">
        <v>0</v>
      </c>
      <c r="N58">
        <v>36.991168975830099</v>
      </c>
      <c r="O58">
        <v>0</v>
      </c>
    </row>
    <row r="59" spans="1:15" ht="14.25" customHeight="1" x14ac:dyDescent="0.3">
      <c r="A59">
        <v>140</v>
      </c>
      <c r="B59" t="s">
        <v>109</v>
      </c>
      <c r="C59">
        <v>26.5499877929688</v>
      </c>
      <c r="D59">
        <v>27.699996948242202</v>
      </c>
      <c r="E59">
        <v>28.8999938964844</v>
      </c>
      <c r="F59">
        <v>37.486160278320298</v>
      </c>
      <c r="G59">
        <v>11</v>
      </c>
      <c r="H59" s="2"/>
      <c r="I59">
        <v>140</v>
      </c>
      <c r="J59" t="s">
        <v>110</v>
      </c>
      <c r="K59">
        <v>13.800000190734901</v>
      </c>
      <c r="L59">
        <v>14.1499996185303</v>
      </c>
      <c r="M59">
        <v>0</v>
      </c>
      <c r="N59">
        <v>36.580177307128899</v>
      </c>
      <c r="O59">
        <v>0</v>
      </c>
    </row>
    <row r="60" spans="1:15" ht="14.25" customHeight="1" x14ac:dyDescent="0.3">
      <c r="A60">
        <v>145</v>
      </c>
      <c r="B60" t="s">
        <v>111</v>
      </c>
      <c r="C60">
        <v>23.849990844726602</v>
      </c>
      <c r="D60">
        <v>25</v>
      </c>
      <c r="E60">
        <v>24.3999938964844</v>
      </c>
      <c r="F60">
        <v>37.047527313232401</v>
      </c>
      <c r="G60">
        <v>13</v>
      </c>
      <c r="H60" s="2"/>
      <c r="I60">
        <v>145</v>
      </c>
      <c r="J60" t="s">
        <v>112</v>
      </c>
      <c r="K60">
        <v>15.3500003814697</v>
      </c>
      <c r="L60">
        <v>16.3500061035156</v>
      </c>
      <c r="M60">
        <v>16.949996948242202</v>
      </c>
      <c r="N60">
        <v>35.556911468505902</v>
      </c>
      <c r="O60">
        <v>1</v>
      </c>
    </row>
    <row r="61" spans="1:15" ht="14.25" customHeight="1" x14ac:dyDescent="0.3">
      <c r="A61">
        <v>150</v>
      </c>
      <c r="B61" t="s">
        <v>113</v>
      </c>
      <c r="C61">
        <v>21.8500061035156</v>
      </c>
      <c r="D61">
        <v>22.550003051757798</v>
      </c>
      <c r="E61">
        <v>21.949996948242202</v>
      </c>
      <c r="F61">
        <v>37.1663818359375</v>
      </c>
      <c r="G61">
        <v>44</v>
      </c>
      <c r="H61" s="2"/>
      <c r="I61">
        <v>150</v>
      </c>
      <c r="J61" t="s">
        <v>114</v>
      </c>
      <c r="K61">
        <v>18.5</v>
      </c>
      <c r="L61">
        <v>18.7999877929688</v>
      </c>
      <c r="M61">
        <v>18.25</v>
      </c>
      <c r="N61">
        <v>35.907562255859403</v>
      </c>
      <c r="O61">
        <v>8</v>
      </c>
    </row>
    <row r="62" spans="1:15" ht="14.25" customHeight="1" x14ac:dyDescent="0.3">
      <c r="A62">
        <v>155</v>
      </c>
      <c r="B62" t="s">
        <v>115</v>
      </c>
      <c r="C62">
        <v>19.8999938964844</v>
      </c>
      <c r="D62">
        <v>20.300003051757798</v>
      </c>
      <c r="E62">
        <v>19.8999938964844</v>
      </c>
      <c r="F62">
        <v>37.179691314697301</v>
      </c>
      <c r="G62">
        <v>105</v>
      </c>
      <c r="H62" s="2"/>
      <c r="I62">
        <v>155</v>
      </c>
      <c r="J62" t="s">
        <v>116</v>
      </c>
      <c r="K62">
        <v>21.199996948242202</v>
      </c>
      <c r="L62">
        <v>21.5</v>
      </c>
      <c r="M62">
        <v>20.770004272460898</v>
      </c>
      <c r="N62">
        <v>35.689281463622997</v>
      </c>
      <c r="O62">
        <v>4</v>
      </c>
    </row>
    <row r="63" spans="1:15" ht="14.25" customHeight="1" x14ac:dyDescent="0.3">
      <c r="A63" s="60" t="s">
        <v>207</v>
      </c>
      <c r="B63" s="61"/>
      <c r="C63" s="61"/>
      <c r="D63" s="61"/>
      <c r="E63" s="61"/>
      <c r="F63" s="61"/>
      <c r="G63" s="61"/>
      <c r="H63" s="2"/>
    </row>
    <row r="64" spans="1:15" ht="14.25" customHeight="1" x14ac:dyDescent="0.3">
      <c r="A64">
        <v>135</v>
      </c>
      <c r="B64" t="s">
        <v>208</v>
      </c>
      <c r="C64">
        <v>32.150009155273402</v>
      </c>
      <c r="D64">
        <v>35.699996948242202</v>
      </c>
      <c r="E64">
        <v>34</v>
      </c>
      <c r="F64">
        <v>39.239055633544901</v>
      </c>
      <c r="G64">
        <v>20</v>
      </c>
      <c r="H64" s="2"/>
      <c r="I64">
        <v>135</v>
      </c>
      <c r="J64" t="s">
        <v>209</v>
      </c>
      <c r="K64">
        <v>13.699999809265099</v>
      </c>
      <c r="L64">
        <v>13.949999809265099</v>
      </c>
      <c r="M64">
        <v>13.819999694824199</v>
      </c>
      <c r="N64">
        <v>36.816635131835902</v>
      </c>
      <c r="O64">
        <v>7</v>
      </c>
    </row>
    <row r="65" spans="1:15" ht="14.25" customHeight="1" x14ac:dyDescent="0.3">
      <c r="A65">
        <v>140</v>
      </c>
      <c r="B65" t="s">
        <v>120</v>
      </c>
      <c r="C65">
        <v>29.599990844726602</v>
      </c>
      <c r="D65">
        <v>31.7999877929688</v>
      </c>
      <c r="E65">
        <v>31.6000061035156</v>
      </c>
      <c r="F65">
        <v>38.010719299316399</v>
      </c>
      <c r="G65">
        <v>2</v>
      </c>
      <c r="H65" s="2"/>
      <c r="I65">
        <v>140</v>
      </c>
      <c r="J65" t="s">
        <v>121</v>
      </c>
      <c r="K65">
        <v>15.800000190734901</v>
      </c>
      <c r="L65">
        <v>16.099990844726602</v>
      </c>
      <c r="M65">
        <v>15.8500003814697</v>
      </c>
      <c r="N65">
        <v>36.553020477294901</v>
      </c>
      <c r="O65">
        <v>82</v>
      </c>
    </row>
    <row r="66" spans="1:15" ht="14.25" customHeight="1" x14ac:dyDescent="0.3">
      <c r="A66">
        <v>145</v>
      </c>
      <c r="B66" t="s">
        <v>122</v>
      </c>
      <c r="C66">
        <v>26.849990844726602</v>
      </c>
      <c r="D66">
        <v>29.7999877929688</v>
      </c>
      <c r="E66">
        <v>29.75</v>
      </c>
      <c r="F66">
        <v>38.032966613769503</v>
      </c>
      <c r="G66">
        <v>16</v>
      </c>
      <c r="H66" s="2"/>
      <c r="I66">
        <v>145</v>
      </c>
      <c r="J66" t="s">
        <v>123</v>
      </c>
      <c r="K66">
        <v>18.1000061035156</v>
      </c>
      <c r="L66">
        <v>18.300003051757798</v>
      </c>
      <c r="M66">
        <v>18.300003051757798</v>
      </c>
      <c r="N66">
        <v>36.204399108886697</v>
      </c>
      <c r="O66">
        <v>7</v>
      </c>
    </row>
    <row r="67" spans="1:15" ht="14.25" customHeight="1" x14ac:dyDescent="0.3">
      <c r="A67">
        <v>150</v>
      </c>
      <c r="B67" t="s">
        <v>124</v>
      </c>
      <c r="C67">
        <v>24.8999938964844</v>
      </c>
      <c r="D67">
        <v>28.0499877929688</v>
      </c>
      <c r="E67">
        <v>26</v>
      </c>
      <c r="F67">
        <v>38.654808044433601</v>
      </c>
      <c r="G67">
        <v>54</v>
      </c>
      <c r="H67" s="2"/>
      <c r="I67">
        <v>150</v>
      </c>
      <c r="J67" t="s">
        <v>125</v>
      </c>
      <c r="K67">
        <v>20.550003051757798</v>
      </c>
      <c r="L67">
        <v>20.7999877929688</v>
      </c>
      <c r="M67">
        <v>20.419998168945298</v>
      </c>
      <c r="N67">
        <v>35.939975738525398</v>
      </c>
      <c r="O67">
        <v>6</v>
      </c>
    </row>
    <row r="68" spans="1:15" ht="14.25" customHeight="1" x14ac:dyDescent="0.3">
      <c r="A68">
        <v>155</v>
      </c>
      <c r="B68" t="s">
        <v>126</v>
      </c>
      <c r="C68">
        <v>23.1499938964844</v>
      </c>
      <c r="D68">
        <v>23.8500061035156</v>
      </c>
      <c r="E68">
        <v>23.199996948242202</v>
      </c>
      <c r="F68">
        <v>37.190261840820298</v>
      </c>
      <c r="G68">
        <v>27</v>
      </c>
      <c r="H68" s="2"/>
      <c r="I68">
        <v>155</v>
      </c>
      <c r="J68" t="s">
        <v>127</v>
      </c>
      <c r="K68">
        <v>23.050003051757798</v>
      </c>
      <c r="L68">
        <v>24.949996948242202</v>
      </c>
      <c r="M68">
        <v>22.800003051757798</v>
      </c>
      <c r="N68">
        <v>36.771846771240199</v>
      </c>
      <c r="O68">
        <v>3</v>
      </c>
    </row>
    <row r="69" spans="1:15" ht="14.25" customHeight="1" x14ac:dyDescent="0.3">
      <c r="A69" s="60" t="s">
        <v>210</v>
      </c>
      <c r="B69" s="61"/>
      <c r="C69" s="61"/>
      <c r="D69" s="61"/>
      <c r="E69" s="61"/>
      <c r="F69" s="61"/>
      <c r="G69" s="61"/>
      <c r="H69" s="2"/>
    </row>
    <row r="70" spans="1:15" ht="14.25" customHeight="1" x14ac:dyDescent="0.3">
      <c r="A70">
        <v>135</v>
      </c>
      <c r="B70" t="s">
        <v>211</v>
      </c>
      <c r="C70">
        <v>33.5499877929688</v>
      </c>
      <c r="D70">
        <v>34.899993896484403</v>
      </c>
      <c r="E70">
        <v>35.650009155273402</v>
      </c>
      <c r="F70">
        <v>38.091541290283203</v>
      </c>
      <c r="G70">
        <v>2</v>
      </c>
      <c r="H70" s="2"/>
      <c r="I70">
        <v>135</v>
      </c>
      <c r="J70" t="s">
        <v>212</v>
      </c>
      <c r="K70">
        <v>14.1000003814697</v>
      </c>
      <c r="L70">
        <v>14.449999809265099</v>
      </c>
      <c r="M70">
        <v>14</v>
      </c>
      <c r="N70">
        <v>36.659744262695298</v>
      </c>
      <c r="O70">
        <v>29</v>
      </c>
    </row>
    <row r="71" spans="1:15" ht="14.25" customHeight="1" x14ac:dyDescent="0.3">
      <c r="A71">
        <v>140</v>
      </c>
      <c r="B71" t="s">
        <v>131</v>
      </c>
      <c r="C71">
        <v>31.5</v>
      </c>
      <c r="D71">
        <v>32.25</v>
      </c>
      <c r="E71">
        <v>31.5</v>
      </c>
      <c r="F71">
        <v>38.391559600830099</v>
      </c>
      <c r="G71">
        <v>56</v>
      </c>
      <c r="H71" s="2"/>
      <c r="I71">
        <v>140</v>
      </c>
      <c r="J71" t="s">
        <v>132</v>
      </c>
      <c r="K71">
        <v>11</v>
      </c>
      <c r="L71">
        <v>18.300003051757798</v>
      </c>
      <c r="M71">
        <v>16.25</v>
      </c>
      <c r="N71">
        <v>33.4329833984375</v>
      </c>
      <c r="O71">
        <v>278</v>
      </c>
    </row>
    <row r="72" spans="1:15" ht="14.25" customHeight="1" x14ac:dyDescent="0.3">
      <c r="A72">
        <v>145</v>
      </c>
      <c r="B72" t="s">
        <v>133</v>
      </c>
      <c r="C72">
        <v>24.050003051757798</v>
      </c>
      <c r="D72">
        <v>29.5</v>
      </c>
      <c r="E72">
        <v>29.8999938964844</v>
      </c>
      <c r="F72">
        <v>33.898868560791001</v>
      </c>
      <c r="G72">
        <v>82</v>
      </c>
      <c r="H72" s="2"/>
      <c r="I72">
        <v>145</v>
      </c>
      <c r="J72" t="s">
        <v>134</v>
      </c>
      <c r="K72">
        <v>18.5499877929688</v>
      </c>
      <c r="L72">
        <v>18.7999877929688</v>
      </c>
      <c r="M72">
        <v>18.199996948242202</v>
      </c>
      <c r="N72">
        <v>36.074325561523402</v>
      </c>
      <c r="O72">
        <v>8</v>
      </c>
    </row>
    <row r="73" spans="1:15" ht="14.25" customHeight="1" x14ac:dyDescent="0.3">
      <c r="A73">
        <v>150</v>
      </c>
      <c r="B73" t="s">
        <v>135</v>
      </c>
      <c r="C73">
        <v>26.75</v>
      </c>
      <c r="D73">
        <v>27.050003051757798</v>
      </c>
      <c r="E73">
        <v>26.75</v>
      </c>
      <c r="F73">
        <v>37.743488311767599</v>
      </c>
      <c r="G73">
        <v>330</v>
      </c>
      <c r="H73" s="2"/>
      <c r="I73">
        <v>150</v>
      </c>
      <c r="J73" t="s">
        <v>136</v>
      </c>
      <c r="K73">
        <v>21</v>
      </c>
      <c r="L73">
        <v>21.300003051757798</v>
      </c>
      <c r="M73">
        <v>21</v>
      </c>
      <c r="N73">
        <v>35.814353942871101</v>
      </c>
      <c r="O73">
        <v>139</v>
      </c>
    </row>
    <row r="74" spans="1:15" ht="14.25" customHeight="1" x14ac:dyDescent="0.3">
      <c r="A74">
        <v>155</v>
      </c>
      <c r="B74" t="s">
        <v>137</v>
      </c>
      <c r="C74">
        <v>22.5</v>
      </c>
      <c r="D74">
        <v>25.1000061035156</v>
      </c>
      <c r="E74">
        <v>25.800003051757798</v>
      </c>
      <c r="F74">
        <v>36.1336669921875</v>
      </c>
      <c r="G74">
        <v>40</v>
      </c>
      <c r="H74" s="2"/>
      <c r="I74">
        <v>155</v>
      </c>
      <c r="J74" t="s">
        <v>138</v>
      </c>
      <c r="K74">
        <v>23.6000061035156</v>
      </c>
      <c r="L74">
        <v>24</v>
      </c>
      <c r="M74">
        <v>23.199996948242202</v>
      </c>
      <c r="N74">
        <v>35.563549041747997</v>
      </c>
      <c r="O74">
        <v>26</v>
      </c>
    </row>
    <row r="75" spans="1:15" ht="14.25" customHeight="1" x14ac:dyDescent="0.3">
      <c r="A75" s="60" t="s">
        <v>213</v>
      </c>
      <c r="B75" s="61"/>
      <c r="C75" s="61"/>
      <c r="D75" s="61"/>
      <c r="E75" s="61"/>
      <c r="F75" s="61"/>
      <c r="G75" s="61"/>
      <c r="H75" s="2"/>
    </row>
    <row r="76" spans="1:15" ht="14.25" customHeight="1" x14ac:dyDescent="0.3">
      <c r="A76">
        <v>135</v>
      </c>
      <c r="B76" t="s">
        <v>214</v>
      </c>
      <c r="C76">
        <v>39</v>
      </c>
      <c r="D76">
        <v>40.949996948242202</v>
      </c>
      <c r="E76">
        <v>0</v>
      </c>
      <c r="F76">
        <v>39.807723999023402</v>
      </c>
      <c r="G76">
        <v>0</v>
      </c>
      <c r="H76" s="2"/>
      <c r="I76">
        <v>135</v>
      </c>
      <c r="J76" t="s">
        <v>215</v>
      </c>
      <c r="K76">
        <v>15.199999809265099</v>
      </c>
      <c r="L76">
        <v>17</v>
      </c>
      <c r="M76">
        <v>0</v>
      </c>
      <c r="N76">
        <v>35.488197326660199</v>
      </c>
      <c r="O76">
        <v>0</v>
      </c>
    </row>
    <row r="77" spans="1:15" ht="14.25" customHeight="1" x14ac:dyDescent="0.3">
      <c r="A77">
        <v>140</v>
      </c>
      <c r="B77" t="s">
        <v>142</v>
      </c>
      <c r="C77">
        <v>34.800003051757798</v>
      </c>
      <c r="D77">
        <v>37.649993896484403</v>
      </c>
      <c r="E77">
        <v>36.650009155273402</v>
      </c>
      <c r="F77">
        <v>37.7485160827637</v>
      </c>
      <c r="G77">
        <v>95</v>
      </c>
      <c r="H77" s="2"/>
      <c r="I77">
        <v>140</v>
      </c>
      <c r="J77" t="s">
        <v>143</v>
      </c>
      <c r="K77">
        <v>16.699996948242202</v>
      </c>
      <c r="L77">
        <v>19.1499938964844</v>
      </c>
      <c r="M77">
        <v>18.6499938964844</v>
      </c>
      <c r="N77">
        <v>34.750194549560497</v>
      </c>
      <c r="O77">
        <v>8</v>
      </c>
    </row>
    <row r="78" spans="1:15" ht="14.25" customHeight="1" x14ac:dyDescent="0.3">
      <c r="A78">
        <v>145</v>
      </c>
      <c r="B78" t="s">
        <v>144</v>
      </c>
      <c r="C78">
        <v>33.899993896484403</v>
      </c>
      <c r="D78">
        <v>35.699996948242202</v>
      </c>
      <c r="E78">
        <v>35.100006103515597</v>
      </c>
      <c r="F78">
        <v>38.980133056640597</v>
      </c>
      <c r="G78">
        <v>3</v>
      </c>
      <c r="H78" s="2"/>
      <c r="I78">
        <v>145</v>
      </c>
      <c r="J78" t="s">
        <v>145</v>
      </c>
      <c r="K78">
        <v>19.849990844726602</v>
      </c>
      <c r="L78">
        <v>22.800003051757798</v>
      </c>
      <c r="M78">
        <v>0</v>
      </c>
      <c r="N78">
        <v>36.0674438476562</v>
      </c>
      <c r="O78">
        <v>0</v>
      </c>
    </row>
    <row r="79" spans="1:15" ht="14.25" customHeight="1" x14ac:dyDescent="0.3">
      <c r="A79">
        <v>150</v>
      </c>
      <c r="B79" t="s">
        <v>146</v>
      </c>
      <c r="C79">
        <v>31.5</v>
      </c>
      <c r="D79">
        <v>31.8999938964844</v>
      </c>
      <c r="E79">
        <v>32</v>
      </c>
      <c r="F79">
        <v>37.617134094238303</v>
      </c>
      <c r="G79">
        <v>29</v>
      </c>
      <c r="H79" s="2"/>
      <c r="I79">
        <v>150</v>
      </c>
      <c r="J79" t="s">
        <v>147</v>
      </c>
      <c r="K79">
        <v>23.300003051757798</v>
      </c>
      <c r="L79">
        <v>24.1499938964844</v>
      </c>
      <c r="M79">
        <v>23.3999938964844</v>
      </c>
      <c r="N79">
        <v>35.707649230957003</v>
      </c>
      <c r="O79">
        <v>1</v>
      </c>
    </row>
    <row r="80" spans="1:15" ht="14.25" customHeight="1" x14ac:dyDescent="0.3">
      <c r="A80">
        <v>155</v>
      </c>
      <c r="B80" t="s">
        <v>148</v>
      </c>
      <c r="C80">
        <v>27.599990844726602</v>
      </c>
      <c r="D80">
        <v>30.25</v>
      </c>
      <c r="E80">
        <v>0</v>
      </c>
      <c r="F80">
        <v>36.592506408691399</v>
      </c>
      <c r="G80">
        <v>0</v>
      </c>
      <c r="H80" s="2"/>
      <c r="I80">
        <v>155</v>
      </c>
      <c r="J80" t="s">
        <v>149</v>
      </c>
      <c r="K80">
        <v>24.3500061035156</v>
      </c>
      <c r="L80">
        <v>29.6000061035156</v>
      </c>
      <c r="M80">
        <v>0</v>
      </c>
      <c r="N80">
        <v>36.315078735351598</v>
      </c>
      <c r="O80">
        <v>0</v>
      </c>
    </row>
    <row r="81" spans="1:15" ht="14.25" customHeight="1" x14ac:dyDescent="0.3">
      <c r="A81" s="60" t="s">
        <v>216</v>
      </c>
      <c r="B81" s="61"/>
      <c r="C81" s="61"/>
      <c r="D81" s="61"/>
      <c r="E81" s="61"/>
      <c r="F81" s="61"/>
      <c r="G81" s="61"/>
      <c r="H81" s="2"/>
    </row>
    <row r="82" spans="1:15" ht="14.25" customHeight="1" x14ac:dyDescent="0.3">
      <c r="A82">
        <v>135</v>
      </c>
      <c r="B82" t="s">
        <v>217</v>
      </c>
      <c r="C82">
        <v>39</v>
      </c>
      <c r="D82">
        <v>46.25</v>
      </c>
      <c r="E82">
        <v>0</v>
      </c>
      <c r="F82">
        <v>36.558238983154297</v>
      </c>
      <c r="G82">
        <v>0</v>
      </c>
      <c r="H82" s="2"/>
      <c r="I82">
        <v>135</v>
      </c>
      <c r="J82" t="s">
        <v>218</v>
      </c>
      <c r="K82">
        <v>16.1000061035156</v>
      </c>
      <c r="L82">
        <v>19</v>
      </c>
      <c r="M82">
        <v>18.5</v>
      </c>
      <c r="N82">
        <v>34.162105560302699</v>
      </c>
      <c r="O82">
        <v>6</v>
      </c>
    </row>
    <row r="83" spans="1:15" ht="14.25" customHeight="1" x14ac:dyDescent="0.3">
      <c r="A83">
        <v>140</v>
      </c>
      <c r="B83" t="s">
        <v>153</v>
      </c>
      <c r="C83">
        <v>41.050003051757798</v>
      </c>
      <c r="D83">
        <v>43.050003051757798</v>
      </c>
      <c r="E83">
        <v>41</v>
      </c>
      <c r="F83">
        <v>38.894031524658203</v>
      </c>
      <c r="G83">
        <v>13</v>
      </c>
      <c r="H83" s="2"/>
      <c r="I83">
        <v>140</v>
      </c>
      <c r="J83" t="s">
        <v>154</v>
      </c>
      <c r="K83">
        <v>20.599990844726602</v>
      </c>
      <c r="L83">
        <v>21.449996948242202</v>
      </c>
      <c r="M83">
        <v>20.5299987792969</v>
      </c>
      <c r="N83">
        <v>35.631778717041001</v>
      </c>
      <c r="O83">
        <v>10</v>
      </c>
    </row>
    <row r="84" spans="1:15" ht="14.25" customHeight="1" x14ac:dyDescent="0.3">
      <c r="A84">
        <v>145</v>
      </c>
      <c r="B84" t="s">
        <v>155</v>
      </c>
      <c r="C84">
        <v>36.699996948242202</v>
      </c>
      <c r="D84">
        <v>40.0499877929688</v>
      </c>
      <c r="E84">
        <v>39.400009155273402</v>
      </c>
      <c r="F84">
        <v>36.9481201171875</v>
      </c>
      <c r="G84">
        <v>1</v>
      </c>
      <c r="H84" s="2"/>
      <c r="I84">
        <v>145</v>
      </c>
      <c r="J84" t="s">
        <v>156</v>
      </c>
      <c r="K84">
        <v>22.199996948242202</v>
      </c>
      <c r="L84">
        <v>23.6000061035156</v>
      </c>
      <c r="M84">
        <v>23.8099975585938</v>
      </c>
      <c r="N84">
        <v>34.803276062011697</v>
      </c>
      <c r="O84">
        <v>5</v>
      </c>
    </row>
    <row r="85" spans="1:15" ht="14.25" customHeight="1" x14ac:dyDescent="0.3">
      <c r="A85">
        <v>150</v>
      </c>
      <c r="B85" t="s">
        <v>157</v>
      </c>
      <c r="C85">
        <v>36.2999877929688</v>
      </c>
      <c r="D85">
        <v>39.449996948242202</v>
      </c>
      <c r="E85">
        <v>37.850006103515597</v>
      </c>
      <c r="F85">
        <v>38.939144134521499</v>
      </c>
      <c r="G85">
        <v>52</v>
      </c>
      <c r="H85" s="2"/>
      <c r="I85">
        <v>150</v>
      </c>
      <c r="J85" t="s">
        <v>158</v>
      </c>
      <c r="K85">
        <v>23.8500061035156</v>
      </c>
      <c r="L85">
        <v>26.199996948242202</v>
      </c>
      <c r="M85">
        <v>26.169998168945298</v>
      </c>
      <c r="N85">
        <v>34.148288726806598</v>
      </c>
      <c r="O85">
        <v>14</v>
      </c>
    </row>
    <row r="86" spans="1:15" ht="14.25" customHeight="1" x14ac:dyDescent="0.3">
      <c r="A86">
        <v>155</v>
      </c>
      <c r="B86" t="s">
        <v>159</v>
      </c>
      <c r="C86">
        <v>34.100006103515597</v>
      </c>
      <c r="D86">
        <v>34.600006103515597</v>
      </c>
      <c r="E86">
        <v>0</v>
      </c>
      <c r="F86">
        <v>37.008956909179702</v>
      </c>
      <c r="G86">
        <v>0</v>
      </c>
      <c r="H86" s="2"/>
      <c r="I86">
        <v>155</v>
      </c>
      <c r="J86" t="s">
        <v>160</v>
      </c>
      <c r="K86">
        <v>24.1499938964844</v>
      </c>
      <c r="L86">
        <v>30.050003051757798</v>
      </c>
      <c r="M86">
        <v>28</v>
      </c>
      <c r="N86">
        <v>33.283859252929702</v>
      </c>
      <c r="O86">
        <v>5</v>
      </c>
    </row>
    <row r="87" spans="1:15" ht="14.25" customHeight="1" x14ac:dyDescent="0.3">
      <c r="A87" s="60" t="s">
        <v>219</v>
      </c>
      <c r="B87" s="61"/>
      <c r="C87" s="61"/>
      <c r="D87" s="61"/>
      <c r="E87" s="61"/>
      <c r="F87" s="61"/>
      <c r="G87" s="61"/>
      <c r="H87" s="2"/>
    </row>
    <row r="88" spans="1:15" ht="14.25" customHeight="1" x14ac:dyDescent="0.3">
      <c r="A88">
        <v>135</v>
      </c>
      <c r="B88" t="s">
        <v>220</v>
      </c>
      <c r="C88">
        <v>43.600006103515597</v>
      </c>
      <c r="D88">
        <v>45.300003051757798</v>
      </c>
      <c r="E88">
        <v>42.5</v>
      </c>
      <c r="F88">
        <v>38.109748840332003</v>
      </c>
      <c r="G88">
        <v>1</v>
      </c>
      <c r="H88" s="2"/>
      <c r="I88">
        <v>135</v>
      </c>
      <c r="J88" t="s">
        <v>221</v>
      </c>
      <c r="K88">
        <v>18.949996948242202</v>
      </c>
      <c r="L88">
        <v>19.449996948242202</v>
      </c>
      <c r="M88">
        <v>18.960006713867202</v>
      </c>
      <c r="N88">
        <v>35.934738159179702</v>
      </c>
      <c r="O88">
        <v>11</v>
      </c>
    </row>
    <row r="89" spans="1:15" ht="14.25" customHeight="1" x14ac:dyDescent="0.3">
      <c r="A89">
        <v>140</v>
      </c>
      <c r="B89" t="s">
        <v>164</v>
      </c>
      <c r="C89">
        <v>39</v>
      </c>
      <c r="D89">
        <v>43.600006103515597</v>
      </c>
      <c r="E89">
        <v>43.449996948242202</v>
      </c>
      <c r="F89">
        <v>36.971103668212898</v>
      </c>
      <c r="G89">
        <v>34</v>
      </c>
      <c r="H89" s="2"/>
      <c r="I89">
        <v>140</v>
      </c>
      <c r="J89" t="s">
        <v>165</v>
      </c>
      <c r="K89">
        <v>21.1000061035156</v>
      </c>
      <c r="L89">
        <v>21.699996948242202</v>
      </c>
      <c r="M89">
        <v>22</v>
      </c>
      <c r="N89">
        <v>35.676437377929702</v>
      </c>
      <c r="O89">
        <v>4</v>
      </c>
    </row>
    <row r="90" spans="1:15" ht="14.25" customHeight="1" x14ac:dyDescent="0.3">
      <c r="A90">
        <v>145</v>
      </c>
      <c r="B90" t="s">
        <v>166</v>
      </c>
      <c r="C90">
        <v>39.949996948242202</v>
      </c>
      <c r="D90">
        <v>40.699996948242202</v>
      </c>
      <c r="E90">
        <v>39.949996948242202</v>
      </c>
      <c r="F90">
        <v>38.513355255127003</v>
      </c>
      <c r="G90">
        <v>80</v>
      </c>
      <c r="H90" s="2"/>
      <c r="I90">
        <v>145</v>
      </c>
      <c r="J90" t="s">
        <v>167</v>
      </c>
      <c r="K90">
        <v>22.050003051757798</v>
      </c>
      <c r="L90">
        <v>24</v>
      </c>
      <c r="M90">
        <v>22.8500061035156</v>
      </c>
      <c r="N90">
        <v>34.542179107666001</v>
      </c>
      <c r="O90">
        <v>40</v>
      </c>
    </row>
    <row r="91" spans="1:15" ht="14.25" customHeight="1" x14ac:dyDescent="0.3">
      <c r="A91">
        <v>150</v>
      </c>
      <c r="B91" t="s">
        <v>168</v>
      </c>
      <c r="C91">
        <v>37.100006103515597</v>
      </c>
      <c r="D91">
        <v>37.949996948242202</v>
      </c>
      <c r="E91">
        <v>38</v>
      </c>
      <c r="F91">
        <v>37.586536407470703</v>
      </c>
      <c r="G91">
        <v>94</v>
      </c>
      <c r="H91" s="2"/>
      <c r="I91">
        <v>150</v>
      </c>
      <c r="J91" t="s">
        <v>169</v>
      </c>
      <c r="K91">
        <v>24.1000061035156</v>
      </c>
      <c r="L91">
        <v>26.5</v>
      </c>
      <c r="M91">
        <v>26.050003051757798</v>
      </c>
      <c r="N91">
        <v>34.083225250244098</v>
      </c>
      <c r="O91">
        <v>56</v>
      </c>
    </row>
    <row r="92" spans="1:15" ht="14.25" customHeight="1" x14ac:dyDescent="0.3">
      <c r="A92">
        <v>155</v>
      </c>
      <c r="B92" t="s">
        <v>170</v>
      </c>
      <c r="C92">
        <v>35</v>
      </c>
      <c r="D92">
        <v>35.400009155273402</v>
      </c>
      <c r="E92">
        <v>36.350006103515597</v>
      </c>
      <c r="F92">
        <v>37.149822235107401</v>
      </c>
      <c r="G92">
        <v>10</v>
      </c>
      <c r="H92" s="2"/>
      <c r="I92">
        <v>155</v>
      </c>
      <c r="J92" t="s">
        <v>171</v>
      </c>
      <c r="K92">
        <v>26.8500061035156</v>
      </c>
      <c r="L92">
        <v>29.1000061035156</v>
      </c>
      <c r="M92">
        <v>28.699996948242202</v>
      </c>
      <c r="N92">
        <v>33.953071594238303</v>
      </c>
      <c r="O92">
        <v>20</v>
      </c>
    </row>
    <row r="93" spans="1:15" ht="14.25" customHeight="1" x14ac:dyDescent="0.3">
      <c r="H93" s="2"/>
    </row>
    <row r="94" spans="1:15" ht="14.25" customHeight="1" x14ac:dyDescent="0.3">
      <c r="H94" s="2"/>
    </row>
    <row r="95" spans="1:15" ht="14.25" customHeight="1" x14ac:dyDescent="0.3">
      <c r="H95" s="2"/>
    </row>
    <row r="96" spans="1:15" ht="14.25" customHeight="1" x14ac:dyDescent="0.3">
      <c r="H96" s="2"/>
    </row>
    <row r="97" spans="8:8" ht="14.25" customHeight="1" x14ac:dyDescent="0.3">
      <c r="H97" s="2"/>
    </row>
    <row r="98" spans="8:8" ht="14.25" customHeight="1" x14ac:dyDescent="0.3">
      <c r="H98" s="2"/>
    </row>
    <row r="99" spans="8:8" ht="14.25" customHeight="1" x14ac:dyDescent="0.3">
      <c r="H99" s="2"/>
    </row>
    <row r="100" spans="8:8" ht="14.25" customHeight="1" x14ac:dyDescent="0.3">
      <c r="H100" s="2"/>
    </row>
  </sheetData>
  <mergeCells count="16">
    <mergeCell ref="A87:G87"/>
    <mergeCell ref="A57:G57"/>
    <mergeCell ref="A63:G63"/>
    <mergeCell ref="A69:G69"/>
    <mergeCell ref="A75:G75"/>
    <mergeCell ref="A81:G81"/>
    <mergeCell ref="A1:G1"/>
    <mergeCell ref="A51:G51"/>
    <mergeCell ref="A33:G33"/>
    <mergeCell ref="A39:G39"/>
    <mergeCell ref="A45:G45"/>
    <mergeCell ref="A3:G3"/>
    <mergeCell ref="A9:G9"/>
    <mergeCell ref="A15:G15"/>
    <mergeCell ref="A21:G21"/>
    <mergeCell ref="A27:G2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workbookViewId="0">
      <selection sqref="A1:G1"/>
    </sheetView>
  </sheetViews>
  <sheetFormatPr defaultColWidth="12.6640625" defaultRowHeight="15" customHeight="1" x14ac:dyDescent="0.3"/>
  <cols>
    <col min="1" max="1" width="5.33203125" customWidth="1"/>
    <col min="2" max="7" width="7.6640625" customWidth="1"/>
    <col min="8" max="8" width="2.33203125" customWidth="1"/>
    <col min="9" max="15" width="7.6640625" customWidth="1"/>
  </cols>
  <sheetData>
    <row r="1" spans="1:15" ht="14.25" customHeight="1" x14ac:dyDescent="0.3">
      <c r="A1" s="62" t="s">
        <v>0</v>
      </c>
      <c r="B1" s="61"/>
      <c r="C1" s="61"/>
      <c r="D1" s="61"/>
      <c r="E1" s="61"/>
      <c r="F1" s="61"/>
      <c r="G1" s="61"/>
      <c r="H1" s="2"/>
      <c r="I1" s="1" t="s">
        <v>1</v>
      </c>
    </row>
    <row r="2" spans="1:15" ht="14.25" customHeight="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s="2"/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</row>
    <row r="3" spans="1:15" ht="14.25" customHeight="1" x14ac:dyDescent="0.3">
      <c r="A3" s="60" t="s">
        <v>222</v>
      </c>
      <c r="B3" s="61"/>
      <c r="C3" s="61"/>
      <c r="D3" s="61"/>
      <c r="E3" s="61"/>
      <c r="F3" s="61"/>
      <c r="G3" s="61"/>
      <c r="H3" s="2"/>
    </row>
    <row r="4" spans="1:15" ht="14.25" customHeight="1" x14ac:dyDescent="0.3">
      <c r="A4">
        <v>147</v>
      </c>
      <c r="B4" t="s">
        <v>10</v>
      </c>
      <c r="C4">
        <v>5.4499998092651403</v>
      </c>
      <c r="D4">
        <v>5.8000001907348597</v>
      </c>
      <c r="E4">
        <v>5.6999998092651403</v>
      </c>
      <c r="F4">
        <v>34.3446235656738</v>
      </c>
      <c r="G4">
        <v>380</v>
      </c>
      <c r="H4" s="2"/>
      <c r="I4">
        <v>147</v>
      </c>
      <c r="J4" t="s">
        <v>11</v>
      </c>
      <c r="K4">
        <v>1.4300003051757799</v>
      </c>
      <c r="L4">
        <v>1.5</v>
      </c>
      <c r="M4">
        <v>1.5</v>
      </c>
      <c r="N4">
        <v>33.757919311523402</v>
      </c>
      <c r="O4">
        <v>270</v>
      </c>
    </row>
    <row r="5" spans="1:15" ht="14.25" customHeight="1" x14ac:dyDescent="0.3">
      <c r="A5">
        <v>148</v>
      </c>
      <c r="B5" t="s">
        <v>12</v>
      </c>
      <c r="C5">
        <v>4.8499994277954102</v>
      </c>
      <c r="D5">
        <v>5.0999994277954102</v>
      </c>
      <c r="E5">
        <v>5</v>
      </c>
      <c r="F5">
        <v>34.530448913574197</v>
      </c>
      <c r="G5">
        <v>295</v>
      </c>
      <c r="H5" s="2"/>
      <c r="I5">
        <v>148</v>
      </c>
      <c r="J5" t="s">
        <v>13</v>
      </c>
      <c r="K5">
        <v>1.75</v>
      </c>
      <c r="L5">
        <v>1.84000015258789</v>
      </c>
      <c r="M5">
        <v>1.82999992370605</v>
      </c>
      <c r="N5">
        <v>33.747776031494098</v>
      </c>
      <c r="O5">
        <v>302</v>
      </c>
    </row>
    <row r="6" spans="1:15" ht="14.25" customHeight="1" x14ac:dyDescent="0.3">
      <c r="A6">
        <v>149</v>
      </c>
      <c r="B6" t="s">
        <v>14</v>
      </c>
      <c r="C6">
        <v>4.25</v>
      </c>
      <c r="D6">
        <v>4.4499998092651403</v>
      </c>
      <c r="E6">
        <v>4.3900003433227504</v>
      </c>
      <c r="F6">
        <v>34.448307037353501</v>
      </c>
      <c r="G6">
        <v>277</v>
      </c>
      <c r="H6" s="2"/>
      <c r="I6">
        <v>149</v>
      </c>
      <c r="J6" t="s">
        <v>15</v>
      </c>
      <c r="K6">
        <v>2.1199998855590798</v>
      </c>
      <c r="L6">
        <v>2.21000003814697</v>
      </c>
      <c r="M6">
        <v>2.1400003433227499</v>
      </c>
      <c r="N6">
        <v>33.644302368164098</v>
      </c>
      <c r="O6">
        <v>581</v>
      </c>
    </row>
    <row r="7" spans="1:15" ht="14.25" customHeight="1" x14ac:dyDescent="0.3">
      <c r="A7">
        <v>150</v>
      </c>
      <c r="B7" t="s">
        <v>16</v>
      </c>
      <c r="C7">
        <v>3.75</v>
      </c>
      <c r="D7">
        <v>3.8500003814697301</v>
      </c>
      <c r="E7">
        <v>3.8400001525878902</v>
      </c>
      <c r="F7">
        <v>34.657566070556598</v>
      </c>
      <c r="G7">
        <v>5184</v>
      </c>
      <c r="H7" s="2"/>
      <c r="I7">
        <v>150</v>
      </c>
      <c r="J7" t="s">
        <v>17</v>
      </c>
      <c r="K7">
        <v>2.5500001907348602</v>
      </c>
      <c r="L7">
        <v>2.6300001144409202</v>
      </c>
      <c r="M7">
        <v>2.8000001907348602</v>
      </c>
      <c r="N7">
        <v>33.600967407226598</v>
      </c>
      <c r="O7">
        <v>1851</v>
      </c>
    </row>
    <row r="8" spans="1:15" ht="14.25" customHeight="1" x14ac:dyDescent="0.3">
      <c r="A8">
        <v>152.5</v>
      </c>
      <c r="B8" t="s">
        <v>18</v>
      </c>
      <c r="C8">
        <v>2.5299997329711901</v>
      </c>
      <c r="D8">
        <v>2.6300001144409202</v>
      </c>
      <c r="E8">
        <v>2.5600004196167001</v>
      </c>
      <c r="F8">
        <v>34.508491516113303</v>
      </c>
      <c r="G8">
        <v>2610</v>
      </c>
      <c r="H8" s="2"/>
      <c r="I8">
        <v>152.5</v>
      </c>
      <c r="J8" t="s">
        <v>19</v>
      </c>
      <c r="K8">
        <v>3.8000001907348602</v>
      </c>
      <c r="L8">
        <v>3.9499998092651398</v>
      </c>
      <c r="M8">
        <v>3.9899997711181601</v>
      </c>
      <c r="N8">
        <v>33.484081268310497</v>
      </c>
      <c r="O8">
        <v>432</v>
      </c>
    </row>
    <row r="9" spans="1:15" ht="14.25" customHeight="1" x14ac:dyDescent="0.3">
      <c r="A9" s="60" t="s">
        <v>223</v>
      </c>
      <c r="B9" s="61"/>
      <c r="C9" s="61"/>
      <c r="D9" s="61"/>
      <c r="E9" s="61"/>
      <c r="F9" s="61"/>
      <c r="G9" s="61"/>
      <c r="H9" s="2"/>
    </row>
    <row r="10" spans="1:15" ht="14.25" customHeight="1" x14ac:dyDescent="0.3">
      <c r="A10">
        <v>140</v>
      </c>
      <c r="B10" t="s">
        <v>21</v>
      </c>
      <c r="C10">
        <v>14.25</v>
      </c>
      <c r="D10">
        <v>14.800000190734901</v>
      </c>
      <c r="E10">
        <v>14.8500003814697</v>
      </c>
      <c r="F10">
        <v>35.953742980957003</v>
      </c>
      <c r="G10">
        <v>140</v>
      </c>
      <c r="H10" s="2"/>
      <c r="I10">
        <v>140</v>
      </c>
      <c r="J10" t="s">
        <v>22</v>
      </c>
      <c r="K10">
        <v>2.6900005340576199</v>
      </c>
      <c r="L10">
        <v>2.7700004577636701</v>
      </c>
      <c r="M10">
        <v>2.7600002288818399</v>
      </c>
      <c r="N10">
        <v>35.574794769287102</v>
      </c>
      <c r="O10">
        <v>625</v>
      </c>
    </row>
    <row r="11" spans="1:15" ht="14.25" customHeight="1" x14ac:dyDescent="0.3">
      <c r="A11">
        <v>145</v>
      </c>
      <c r="B11" t="s">
        <v>23</v>
      </c>
      <c r="C11">
        <v>11.1499996185303</v>
      </c>
      <c r="D11">
        <v>11.3500003814697</v>
      </c>
      <c r="E11">
        <v>10.8999996185303</v>
      </c>
      <c r="F11">
        <v>36.319343566894503</v>
      </c>
      <c r="G11">
        <v>786</v>
      </c>
      <c r="H11" s="2"/>
      <c r="I11">
        <v>145</v>
      </c>
      <c r="J11" t="s">
        <v>24</v>
      </c>
      <c r="K11">
        <v>4.1999998092651403</v>
      </c>
      <c r="L11">
        <v>4.3500003814697301</v>
      </c>
      <c r="M11">
        <v>4.25</v>
      </c>
      <c r="N11">
        <v>35.126922607421903</v>
      </c>
      <c r="O11">
        <v>405</v>
      </c>
    </row>
    <row r="12" spans="1:15" ht="14.25" customHeight="1" x14ac:dyDescent="0.3">
      <c r="A12">
        <v>150</v>
      </c>
      <c r="B12" t="s">
        <v>25</v>
      </c>
      <c r="C12">
        <v>8.25</v>
      </c>
      <c r="D12">
        <v>8.3999996185302699</v>
      </c>
      <c r="E12">
        <v>8.3000001907348597</v>
      </c>
      <c r="F12">
        <v>35.788482666015597</v>
      </c>
      <c r="G12">
        <v>1907</v>
      </c>
      <c r="H12" s="2"/>
      <c r="I12">
        <v>150</v>
      </c>
      <c r="J12" t="s">
        <v>26</v>
      </c>
      <c r="K12">
        <v>6.3000001907348597</v>
      </c>
      <c r="L12">
        <v>6.4499998092651403</v>
      </c>
      <c r="M12">
        <v>6.1000003814697301</v>
      </c>
      <c r="N12">
        <v>35.074295043945298</v>
      </c>
      <c r="O12">
        <v>397</v>
      </c>
    </row>
    <row r="13" spans="1:15" ht="14.25" customHeight="1" x14ac:dyDescent="0.3">
      <c r="A13">
        <v>155</v>
      </c>
      <c r="B13" t="s">
        <v>27</v>
      </c>
      <c r="C13">
        <v>6</v>
      </c>
      <c r="D13">
        <v>6.1000003814697301</v>
      </c>
      <c r="E13">
        <v>5.9499998092651403</v>
      </c>
      <c r="F13">
        <v>35.873703002929702</v>
      </c>
      <c r="G13">
        <v>2523</v>
      </c>
      <c r="H13" s="2"/>
      <c r="I13">
        <v>155</v>
      </c>
      <c r="J13" t="s">
        <v>28</v>
      </c>
      <c r="K13">
        <v>9</v>
      </c>
      <c r="L13">
        <v>9.1499996185302699</v>
      </c>
      <c r="M13">
        <v>8.6999998092651403</v>
      </c>
      <c r="N13">
        <v>35.179473876953097</v>
      </c>
      <c r="O13">
        <v>131</v>
      </c>
    </row>
    <row r="14" spans="1:15" ht="14.25" customHeight="1" x14ac:dyDescent="0.3">
      <c r="A14">
        <v>160</v>
      </c>
      <c r="B14" t="s">
        <v>29</v>
      </c>
      <c r="C14">
        <v>4.1999998092651403</v>
      </c>
      <c r="D14">
        <v>4.3000001907348597</v>
      </c>
      <c r="E14">
        <v>4.2399997711181596</v>
      </c>
      <c r="F14">
        <v>35.829669952392599</v>
      </c>
      <c r="G14">
        <v>1710</v>
      </c>
      <c r="H14" s="2"/>
      <c r="I14">
        <v>160</v>
      </c>
      <c r="J14" t="s">
        <v>30</v>
      </c>
      <c r="K14">
        <v>12.199999809265099</v>
      </c>
      <c r="L14">
        <v>12.3999996185303</v>
      </c>
      <c r="M14">
        <v>12.449999809265099</v>
      </c>
      <c r="N14">
        <v>34.8441772460938</v>
      </c>
      <c r="O14">
        <v>86</v>
      </c>
    </row>
    <row r="15" spans="1:15" ht="14.25" customHeight="1" x14ac:dyDescent="0.3">
      <c r="A15" s="60" t="s">
        <v>224</v>
      </c>
      <c r="B15" s="61"/>
      <c r="C15" s="61"/>
      <c r="D15" s="61"/>
      <c r="E15" s="61"/>
      <c r="F15" s="61"/>
      <c r="G15" s="61"/>
      <c r="H15" s="2"/>
    </row>
    <row r="16" spans="1:15" ht="14.25" customHeight="1" x14ac:dyDescent="0.3">
      <c r="A16">
        <v>140</v>
      </c>
      <c r="B16" t="s">
        <v>32</v>
      </c>
      <c r="C16">
        <v>16.6499938964844</v>
      </c>
      <c r="D16">
        <v>16.949996948242202</v>
      </c>
      <c r="E16">
        <v>16.699996948242202</v>
      </c>
      <c r="F16">
        <v>37.4690132141113</v>
      </c>
      <c r="G16">
        <v>120</v>
      </c>
      <c r="H16" s="2"/>
      <c r="I16">
        <v>140</v>
      </c>
      <c r="J16" t="s">
        <v>33</v>
      </c>
      <c r="K16">
        <v>4.1000003814697301</v>
      </c>
      <c r="L16">
        <v>4.25</v>
      </c>
      <c r="M16">
        <v>4.1999998092651403</v>
      </c>
      <c r="N16">
        <v>35.617221832275398</v>
      </c>
      <c r="O16">
        <v>118</v>
      </c>
    </row>
    <row r="17" spans="1:15" ht="14.25" customHeight="1" x14ac:dyDescent="0.3">
      <c r="A17">
        <v>145</v>
      </c>
      <c r="B17" t="s">
        <v>34</v>
      </c>
      <c r="C17">
        <v>13.3999996185303</v>
      </c>
      <c r="D17">
        <v>13.8500003814697</v>
      </c>
      <c r="E17">
        <v>13.5</v>
      </c>
      <c r="F17">
        <v>37.212963104247997</v>
      </c>
      <c r="G17">
        <v>334</v>
      </c>
      <c r="H17" s="2"/>
      <c r="I17">
        <v>145</v>
      </c>
      <c r="J17" t="s">
        <v>35</v>
      </c>
      <c r="K17">
        <v>5.8499994277954102</v>
      </c>
      <c r="L17">
        <v>6</v>
      </c>
      <c r="M17">
        <v>5.75</v>
      </c>
      <c r="N17">
        <v>35.343219757080099</v>
      </c>
      <c r="O17">
        <v>267</v>
      </c>
    </row>
    <row r="18" spans="1:15" ht="14.25" customHeight="1" x14ac:dyDescent="0.3">
      <c r="A18">
        <v>150</v>
      </c>
      <c r="B18" t="s">
        <v>36</v>
      </c>
      <c r="C18">
        <v>10.699999809265099</v>
      </c>
      <c r="D18">
        <v>10.8999996185303</v>
      </c>
      <c r="E18">
        <v>10.699999809265099</v>
      </c>
      <c r="F18">
        <v>36.773056030273402</v>
      </c>
      <c r="G18">
        <v>1220</v>
      </c>
      <c r="H18" s="2"/>
      <c r="I18">
        <v>150</v>
      </c>
      <c r="J18" t="s">
        <v>37</v>
      </c>
      <c r="K18">
        <v>8</v>
      </c>
      <c r="L18">
        <v>8.1999998092651403</v>
      </c>
      <c r="M18">
        <v>8.25</v>
      </c>
      <c r="N18">
        <v>35.171825408935497</v>
      </c>
      <c r="O18">
        <v>569</v>
      </c>
    </row>
    <row r="19" spans="1:15" ht="14.25" customHeight="1" x14ac:dyDescent="0.3">
      <c r="A19">
        <v>155</v>
      </c>
      <c r="B19" t="s">
        <v>38</v>
      </c>
      <c r="C19">
        <v>8.3500003814697301</v>
      </c>
      <c r="D19">
        <v>8.4499998092651403</v>
      </c>
      <c r="E19">
        <v>8.3000001907348597</v>
      </c>
      <c r="F19">
        <v>36.425888061523402</v>
      </c>
      <c r="G19">
        <v>2221</v>
      </c>
      <c r="H19" s="2"/>
      <c r="I19">
        <v>155</v>
      </c>
      <c r="J19" t="s">
        <v>39</v>
      </c>
      <c r="K19">
        <v>10.6499996185303</v>
      </c>
      <c r="L19">
        <v>10.8500003814697</v>
      </c>
      <c r="M19">
        <v>10.449999809265099</v>
      </c>
      <c r="N19">
        <v>35.185832977294901</v>
      </c>
      <c r="O19">
        <v>1371</v>
      </c>
    </row>
    <row r="20" spans="1:15" ht="14.25" customHeight="1" x14ac:dyDescent="0.3">
      <c r="A20">
        <v>160</v>
      </c>
      <c r="B20" t="s">
        <v>40</v>
      </c>
      <c r="C20">
        <v>6.3999996185302699</v>
      </c>
      <c r="D20">
        <v>6.5</v>
      </c>
      <c r="E20">
        <v>6.6000003814697301</v>
      </c>
      <c r="F20">
        <v>36.298091888427699</v>
      </c>
      <c r="G20">
        <v>1299</v>
      </c>
      <c r="H20" s="2"/>
      <c r="I20">
        <v>160</v>
      </c>
      <c r="J20" t="s">
        <v>41</v>
      </c>
      <c r="K20">
        <v>13.75</v>
      </c>
      <c r="L20">
        <v>13.949999809265099</v>
      </c>
      <c r="M20">
        <v>13.800000190734901</v>
      </c>
      <c r="N20">
        <v>34.967552185058601</v>
      </c>
      <c r="O20">
        <v>194</v>
      </c>
    </row>
    <row r="21" spans="1:15" ht="14.25" customHeight="1" x14ac:dyDescent="0.3">
      <c r="A21" s="60" t="s">
        <v>225</v>
      </c>
      <c r="B21" s="61"/>
      <c r="C21" s="61"/>
      <c r="D21" s="61"/>
      <c r="E21" s="61"/>
      <c r="F21" s="61"/>
      <c r="G21" s="61"/>
      <c r="H21" s="2"/>
    </row>
    <row r="22" spans="1:15" ht="14.25" customHeight="1" x14ac:dyDescent="0.3">
      <c r="A22">
        <v>140</v>
      </c>
      <c r="B22" t="s">
        <v>43</v>
      </c>
      <c r="C22">
        <v>19.349990844726602</v>
      </c>
      <c r="D22">
        <v>19.6499938964844</v>
      </c>
      <c r="E22">
        <v>19.5400085449219</v>
      </c>
      <c r="F22">
        <v>39.2143745422363</v>
      </c>
      <c r="G22">
        <v>6</v>
      </c>
      <c r="H22" s="2"/>
      <c r="I22">
        <v>140</v>
      </c>
      <c r="J22" t="s">
        <v>44</v>
      </c>
      <c r="K22">
        <v>6.1999998092651403</v>
      </c>
      <c r="L22">
        <v>6.3500003814697301</v>
      </c>
      <c r="M22">
        <v>6.1700000762939498</v>
      </c>
      <c r="N22">
        <v>37.724952697753899</v>
      </c>
      <c r="O22">
        <v>55</v>
      </c>
    </row>
    <row r="23" spans="1:15" ht="14.25" customHeight="1" x14ac:dyDescent="0.3">
      <c r="A23">
        <v>145</v>
      </c>
      <c r="B23" t="s">
        <v>45</v>
      </c>
      <c r="C23">
        <v>16.3500061035156</v>
      </c>
      <c r="D23">
        <v>16.6000061035156</v>
      </c>
      <c r="E23">
        <v>16.8999938964844</v>
      </c>
      <c r="F23">
        <v>38.904060363769503</v>
      </c>
      <c r="G23">
        <v>13</v>
      </c>
      <c r="H23" s="2"/>
      <c r="I23">
        <v>145</v>
      </c>
      <c r="J23" t="s">
        <v>46</v>
      </c>
      <c r="K23">
        <v>8.1000003814697301</v>
      </c>
      <c r="L23">
        <v>8.3000001907348597</v>
      </c>
      <c r="M23">
        <v>7.9200000762939498</v>
      </c>
      <c r="N23">
        <v>37.452095031738303</v>
      </c>
      <c r="O23">
        <v>45</v>
      </c>
    </row>
    <row r="24" spans="1:15" ht="14.25" customHeight="1" x14ac:dyDescent="0.3">
      <c r="A24">
        <v>150</v>
      </c>
      <c r="B24" t="s">
        <v>47</v>
      </c>
      <c r="C24">
        <v>13.6499996185303</v>
      </c>
      <c r="D24">
        <v>13.800000190734901</v>
      </c>
      <c r="E24">
        <v>13.6000003814697</v>
      </c>
      <c r="F24">
        <v>38.474155426025398</v>
      </c>
      <c r="G24">
        <v>242</v>
      </c>
      <c r="H24" s="2"/>
      <c r="I24">
        <v>150</v>
      </c>
      <c r="J24" t="s">
        <v>48</v>
      </c>
      <c r="K24">
        <v>10.3500003814697</v>
      </c>
      <c r="L24">
        <v>10.550000190734901</v>
      </c>
      <c r="M24">
        <v>10.2799997329712</v>
      </c>
      <c r="N24">
        <v>37.174617767333999</v>
      </c>
      <c r="O24">
        <v>34</v>
      </c>
    </row>
    <row r="25" spans="1:15" ht="14.25" customHeight="1" x14ac:dyDescent="0.3">
      <c r="A25">
        <v>155</v>
      </c>
      <c r="B25" t="s">
        <v>49</v>
      </c>
      <c r="C25">
        <v>11.300000190734901</v>
      </c>
      <c r="D25">
        <v>11.5</v>
      </c>
      <c r="E25">
        <v>11.25</v>
      </c>
      <c r="F25">
        <v>38.399154663085902</v>
      </c>
      <c r="G25">
        <v>113</v>
      </c>
      <c r="H25" s="2"/>
      <c r="I25">
        <v>155</v>
      </c>
      <c r="J25" t="s">
        <v>50</v>
      </c>
      <c r="K25">
        <v>12.8999996185303</v>
      </c>
      <c r="L25">
        <v>13.199999809265099</v>
      </c>
      <c r="M25">
        <v>12.8800001144409</v>
      </c>
      <c r="N25">
        <v>36.934612274169901</v>
      </c>
      <c r="O25">
        <v>12</v>
      </c>
    </row>
    <row r="26" spans="1:15" ht="14.25" customHeight="1" x14ac:dyDescent="0.3">
      <c r="A26">
        <v>160</v>
      </c>
      <c r="B26" t="s">
        <v>51</v>
      </c>
      <c r="C26">
        <v>9.25</v>
      </c>
      <c r="D26">
        <v>9.4499998092651403</v>
      </c>
      <c r="E26">
        <v>9.3500003814697301</v>
      </c>
      <c r="F26">
        <v>38.225330352783203</v>
      </c>
      <c r="G26">
        <v>370</v>
      </c>
      <c r="H26" s="2"/>
      <c r="I26">
        <v>160</v>
      </c>
      <c r="J26" t="s">
        <v>52</v>
      </c>
      <c r="K26">
        <v>15.8999996185303</v>
      </c>
      <c r="L26">
        <v>16.1499938964844</v>
      </c>
      <c r="M26">
        <v>15.8999996185303</v>
      </c>
      <c r="N26">
        <v>36.836959838867202</v>
      </c>
      <c r="O26">
        <v>9</v>
      </c>
    </row>
    <row r="27" spans="1:15" ht="14.25" customHeight="1" x14ac:dyDescent="0.3">
      <c r="A27" s="60" t="s">
        <v>226</v>
      </c>
      <c r="B27" s="61"/>
      <c r="C27" s="61"/>
      <c r="D27" s="61"/>
      <c r="E27" s="61"/>
      <c r="F27" s="61"/>
      <c r="G27" s="61"/>
      <c r="H27" s="2"/>
    </row>
    <row r="28" spans="1:15" ht="14.25" customHeight="1" x14ac:dyDescent="0.3">
      <c r="A28">
        <v>140</v>
      </c>
      <c r="B28" t="s">
        <v>54</v>
      </c>
      <c r="C28">
        <v>20.8999938964844</v>
      </c>
      <c r="D28">
        <v>21.3500061035156</v>
      </c>
      <c r="E28">
        <v>21.669998168945298</v>
      </c>
      <c r="F28">
        <v>38.8178901672363</v>
      </c>
      <c r="G28">
        <v>35</v>
      </c>
      <c r="H28" s="2"/>
      <c r="I28">
        <v>140</v>
      </c>
      <c r="J28" t="s">
        <v>55</v>
      </c>
      <c r="K28">
        <v>7.3500003814697301</v>
      </c>
      <c r="L28">
        <v>7.5500001907348597</v>
      </c>
      <c r="M28">
        <v>7.0700006484985396</v>
      </c>
      <c r="N28">
        <v>37.554153442382798</v>
      </c>
      <c r="O28">
        <v>110</v>
      </c>
    </row>
    <row r="29" spans="1:15" ht="14.25" customHeight="1" x14ac:dyDescent="0.3">
      <c r="A29">
        <v>145</v>
      </c>
      <c r="B29" t="s">
        <v>56</v>
      </c>
      <c r="C29">
        <v>18.050003051757798</v>
      </c>
      <c r="D29">
        <v>18.6000061035156</v>
      </c>
      <c r="E29">
        <v>18.6199951171875</v>
      </c>
      <c r="F29">
        <v>38.984500885009801</v>
      </c>
      <c r="G29">
        <v>13</v>
      </c>
      <c r="H29" s="2"/>
      <c r="I29">
        <v>145</v>
      </c>
      <c r="J29" t="s">
        <v>57</v>
      </c>
      <c r="K29">
        <v>9.25</v>
      </c>
      <c r="L29">
        <v>9.5</v>
      </c>
      <c r="M29">
        <v>9.3999996185302699</v>
      </c>
      <c r="N29">
        <v>37.096595764160199</v>
      </c>
      <c r="O29">
        <v>7</v>
      </c>
    </row>
    <row r="30" spans="1:15" ht="14.25" customHeight="1" x14ac:dyDescent="0.3">
      <c r="A30">
        <v>150</v>
      </c>
      <c r="B30" t="s">
        <v>58</v>
      </c>
      <c r="C30">
        <v>15.3999996185303</v>
      </c>
      <c r="D30">
        <v>15.6499996185303</v>
      </c>
      <c r="E30">
        <v>15.3999996185303</v>
      </c>
      <c r="F30">
        <v>38.325706481933601</v>
      </c>
      <c r="G30">
        <v>202</v>
      </c>
      <c r="H30" s="2"/>
      <c r="I30">
        <v>150</v>
      </c>
      <c r="J30" t="s">
        <v>59</v>
      </c>
      <c r="K30">
        <v>11.550000190734901</v>
      </c>
      <c r="L30">
        <v>11.75</v>
      </c>
      <c r="M30">
        <v>11.6000003814697</v>
      </c>
      <c r="N30">
        <v>36.828907012939503</v>
      </c>
      <c r="O30">
        <v>373</v>
      </c>
    </row>
    <row r="31" spans="1:15" ht="14.25" customHeight="1" x14ac:dyDescent="0.3">
      <c r="A31">
        <v>155</v>
      </c>
      <c r="B31" t="s">
        <v>60</v>
      </c>
      <c r="C31">
        <v>13</v>
      </c>
      <c r="D31">
        <v>13.6499996185303</v>
      </c>
      <c r="E31">
        <v>13.199999809265099</v>
      </c>
      <c r="F31">
        <v>38.585243225097699</v>
      </c>
      <c r="G31">
        <v>412</v>
      </c>
      <c r="H31" s="2"/>
      <c r="I31">
        <v>155</v>
      </c>
      <c r="J31" t="s">
        <v>61</v>
      </c>
      <c r="K31">
        <v>14.1499996185303</v>
      </c>
      <c r="L31">
        <v>14.3500003814697</v>
      </c>
      <c r="M31">
        <v>14.199999809265099</v>
      </c>
      <c r="N31">
        <v>36.629909515380902</v>
      </c>
      <c r="O31">
        <v>2</v>
      </c>
    </row>
    <row r="32" spans="1:15" ht="14.25" customHeight="1" x14ac:dyDescent="0.3">
      <c r="A32">
        <v>160</v>
      </c>
      <c r="B32" t="s">
        <v>62</v>
      </c>
      <c r="C32">
        <v>10.8999996185303</v>
      </c>
      <c r="D32">
        <v>11.1499996185303</v>
      </c>
      <c r="E32">
        <v>10.8999996185303</v>
      </c>
      <c r="F32">
        <v>37.817214965820298</v>
      </c>
      <c r="G32">
        <v>100</v>
      </c>
      <c r="H32" s="2"/>
      <c r="I32">
        <v>160</v>
      </c>
      <c r="J32" t="s">
        <v>63</v>
      </c>
      <c r="K32">
        <v>17.0499877929688</v>
      </c>
      <c r="L32">
        <v>17.300003051757798</v>
      </c>
      <c r="M32">
        <v>17.6000061035156</v>
      </c>
      <c r="N32">
        <v>36.510066986083999</v>
      </c>
      <c r="O32">
        <v>26</v>
      </c>
    </row>
    <row r="33" spans="1:15" ht="14.25" customHeight="1" x14ac:dyDescent="0.3">
      <c r="A33" s="60" t="s">
        <v>227</v>
      </c>
      <c r="B33" s="61"/>
      <c r="C33" s="61"/>
      <c r="D33" s="61"/>
      <c r="E33" s="61"/>
      <c r="F33" s="61"/>
      <c r="G33" s="61"/>
      <c r="H33" s="2"/>
    </row>
    <row r="34" spans="1:15" ht="14.25" customHeight="1" x14ac:dyDescent="0.3">
      <c r="A34">
        <v>140</v>
      </c>
      <c r="B34" t="s">
        <v>65</v>
      </c>
      <c r="C34">
        <v>21.199996948242202</v>
      </c>
      <c r="D34">
        <v>24.1000061035156</v>
      </c>
      <c r="E34">
        <v>23.050003051757798</v>
      </c>
      <c r="F34">
        <v>38.8546333312988</v>
      </c>
      <c r="G34">
        <v>5</v>
      </c>
      <c r="H34" s="2"/>
      <c r="I34">
        <v>140</v>
      </c>
      <c r="J34" t="s">
        <v>66</v>
      </c>
      <c r="K34">
        <v>8.3500003814697301</v>
      </c>
      <c r="L34">
        <v>8.5500001907348597</v>
      </c>
      <c r="M34">
        <v>8.1499996185302699</v>
      </c>
      <c r="N34">
        <v>37.462696075439503</v>
      </c>
      <c r="O34">
        <v>5</v>
      </c>
    </row>
    <row r="35" spans="1:15" ht="14.25" customHeight="1" x14ac:dyDescent="0.3">
      <c r="A35">
        <v>145</v>
      </c>
      <c r="B35" t="s">
        <v>67</v>
      </c>
      <c r="C35">
        <v>19.300003051757798</v>
      </c>
      <c r="D35">
        <v>19.8999938964844</v>
      </c>
      <c r="E35">
        <v>19.699996948242202</v>
      </c>
      <c r="F35">
        <v>38.164962768554702</v>
      </c>
      <c r="G35">
        <v>19</v>
      </c>
      <c r="H35" s="2"/>
      <c r="I35">
        <v>145</v>
      </c>
      <c r="J35" t="s">
        <v>68</v>
      </c>
      <c r="K35">
        <v>10.3500003814697</v>
      </c>
      <c r="L35">
        <v>10.550000190734901</v>
      </c>
      <c r="M35">
        <v>10.5</v>
      </c>
      <c r="N35">
        <v>37.100883483886697</v>
      </c>
      <c r="O35">
        <v>147</v>
      </c>
    </row>
    <row r="36" spans="1:15" ht="14.25" customHeight="1" x14ac:dyDescent="0.3">
      <c r="A36">
        <v>150</v>
      </c>
      <c r="B36" t="s">
        <v>69</v>
      </c>
      <c r="C36">
        <v>16.75</v>
      </c>
      <c r="D36">
        <v>17.199996948242202</v>
      </c>
      <c r="E36">
        <v>17.25</v>
      </c>
      <c r="F36">
        <v>37.954517364502003</v>
      </c>
      <c r="G36">
        <v>31</v>
      </c>
      <c r="H36" s="2"/>
      <c r="I36">
        <v>150</v>
      </c>
      <c r="J36" t="s">
        <v>70</v>
      </c>
      <c r="K36">
        <v>12.6000003814697</v>
      </c>
      <c r="L36">
        <v>12.800000190734901</v>
      </c>
      <c r="M36">
        <v>12.5299997329712</v>
      </c>
      <c r="N36">
        <v>36.718517303466797</v>
      </c>
      <c r="O36">
        <v>50</v>
      </c>
    </row>
    <row r="37" spans="1:15" ht="14.25" customHeight="1" x14ac:dyDescent="0.3">
      <c r="A37">
        <v>155</v>
      </c>
      <c r="B37" t="s">
        <v>71</v>
      </c>
      <c r="C37">
        <v>14.550000190734901</v>
      </c>
      <c r="D37">
        <v>14.75</v>
      </c>
      <c r="E37">
        <v>14.949999809265099</v>
      </c>
      <c r="F37">
        <v>37.859672546386697</v>
      </c>
      <c r="G37">
        <v>42</v>
      </c>
      <c r="H37" s="2"/>
      <c r="I37">
        <v>155</v>
      </c>
      <c r="J37" t="s">
        <v>72</v>
      </c>
      <c r="K37">
        <v>15.050000190734901</v>
      </c>
      <c r="L37">
        <v>15.3999996185303</v>
      </c>
      <c r="M37">
        <v>15</v>
      </c>
      <c r="N37">
        <v>36.342693328857401</v>
      </c>
      <c r="O37">
        <v>153</v>
      </c>
    </row>
    <row r="38" spans="1:15" ht="14.25" customHeight="1" x14ac:dyDescent="0.3">
      <c r="A38">
        <v>160</v>
      </c>
      <c r="B38" t="s">
        <v>73</v>
      </c>
      <c r="C38">
        <v>12.3999996185303</v>
      </c>
      <c r="D38">
        <v>12.6499996185303</v>
      </c>
      <c r="E38">
        <v>12.6000003814697</v>
      </c>
      <c r="F38">
        <v>37.644287109375</v>
      </c>
      <c r="G38">
        <v>9</v>
      </c>
      <c r="H38" s="2"/>
      <c r="I38">
        <v>160</v>
      </c>
      <c r="J38" t="s">
        <v>74</v>
      </c>
      <c r="K38">
        <v>18.050003051757798</v>
      </c>
      <c r="L38">
        <v>18.300003051757798</v>
      </c>
      <c r="M38">
        <v>18.1499938964844</v>
      </c>
      <c r="N38">
        <v>36.349491119384801</v>
      </c>
      <c r="O38">
        <v>183</v>
      </c>
    </row>
    <row r="39" spans="1:15" ht="14.25" customHeight="1" x14ac:dyDescent="0.3">
      <c r="A39" s="60" t="s">
        <v>228</v>
      </c>
      <c r="B39" s="61"/>
      <c r="C39" s="61"/>
      <c r="D39" s="61"/>
      <c r="E39" s="61"/>
      <c r="F39" s="61"/>
      <c r="G39" s="61"/>
      <c r="H39" s="2"/>
    </row>
    <row r="40" spans="1:15" ht="14.25" customHeight="1" x14ac:dyDescent="0.3">
      <c r="A40">
        <v>140</v>
      </c>
      <c r="B40" t="s">
        <v>76</v>
      </c>
      <c r="C40">
        <v>24.050003051757798</v>
      </c>
      <c r="D40">
        <v>24.3999938964844</v>
      </c>
      <c r="E40">
        <v>25.25</v>
      </c>
      <c r="F40">
        <v>38.263927459716797</v>
      </c>
      <c r="G40">
        <v>9</v>
      </c>
      <c r="H40" s="2"/>
      <c r="I40">
        <v>140</v>
      </c>
      <c r="J40" t="s">
        <v>77</v>
      </c>
      <c r="K40">
        <v>9.3999996185302699</v>
      </c>
      <c r="L40">
        <v>9.8500003814697301</v>
      </c>
      <c r="M40">
        <v>9.6000003814697301</v>
      </c>
      <c r="N40">
        <v>37.164710998535199</v>
      </c>
      <c r="O40">
        <v>3</v>
      </c>
    </row>
    <row r="41" spans="1:15" ht="14.25" customHeight="1" x14ac:dyDescent="0.3">
      <c r="A41">
        <v>145</v>
      </c>
      <c r="B41" t="s">
        <v>78</v>
      </c>
      <c r="C41">
        <v>21.25</v>
      </c>
      <c r="D41">
        <v>21.5</v>
      </c>
      <c r="E41">
        <v>21.550003051757798</v>
      </c>
      <c r="F41">
        <v>37.984519958496101</v>
      </c>
      <c r="G41">
        <v>37</v>
      </c>
      <c r="H41" s="2"/>
      <c r="I41">
        <v>145</v>
      </c>
      <c r="J41" t="s">
        <v>79</v>
      </c>
      <c r="K41">
        <v>11.449999809265099</v>
      </c>
      <c r="L41">
        <v>11.699999809265099</v>
      </c>
      <c r="M41">
        <v>11.699999809265099</v>
      </c>
      <c r="N41">
        <v>36.583930969238303</v>
      </c>
      <c r="O41">
        <v>5</v>
      </c>
    </row>
    <row r="42" spans="1:15" ht="14.25" customHeight="1" x14ac:dyDescent="0.3">
      <c r="A42">
        <v>150</v>
      </c>
      <c r="B42" t="s">
        <v>80</v>
      </c>
      <c r="C42">
        <v>18.550003051757798</v>
      </c>
      <c r="D42">
        <v>18.8500061035156</v>
      </c>
      <c r="E42">
        <v>18.550003051757798</v>
      </c>
      <c r="F42">
        <v>37.579238891601598</v>
      </c>
      <c r="G42">
        <v>193</v>
      </c>
      <c r="H42" s="2"/>
      <c r="I42">
        <v>150</v>
      </c>
      <c r="J42" t="s">
        <v>81</v>
      </c>
      <c r="K42">
        <v>13.75</v>
      </c>
      <c r="L42">
        <v>14</v>
      </c>
      <c r="M42">
        <v>13.710000038146999</v>
      </c>
      <c r="N42">
        <v>36.294979095458999</v>
      </c>
      <c r="O42">
        <v>18</v>
      </c>
    </row>
    <row r="43" spans="1:15" ht="14.25" customHeight="1" x14ac:dyDescent="0.3">
      <c r="A43">
        <v>155</v>
      </c>
      <c r="B43" t="s">
        <v>82</v>
      </c>
      <c r="C43">
        <v>16.1000061035156</v>
      </c>
      <c r="D43">
        <v>16.449996948242202</v>
      </c>
      <c r="E43">
        <v>16.4100036621094</v>
      </c>
      <c r="F43">
        <v>37.232185363769503</v>
      </c>
      <c r="G43">
        <v>22</v>
      </c>
      <c r="H43" s="2"/>
      <c r="I43">
        <v>155</v>
      </c>
      <c r="J43" t="s">
        <v>83</v>
      </c>
      <c r="K43">
        <v>16.300003051757798</v>
      </c>
      <c r="L43">
        <v>16.75</v>
      </c>
      <c r="M43">
        <v>16.210006713867202</v>
      </c>
      <c r="N43">
        <v>36.232189178466797</v>
      </c>
      <c r="O43">
        <v>23</v>
      </c>
    </row>
    <row r="44" spans="1:15" ht="14.25" customHeight="1" x14ac:dyDescent="0.3">
      <c r="A44">
        <v>160</v>
      </c>
      <c r="B44" t="s">
        <v>84</v>
      </c>
      <c r="C44">
        <v>14.1000003814697</v>
      </c>
      <c r="D44">
        <v>14.300000190734901</v>
      </c>
      <c r="E44">
        <v>14.0900001525879</v>
      </c>
      <c r="F44">
        <v>37.173515319824197</v>
      </c>
      <c r="G44">
        <v>63</v>
      </c>
      <c r="H44" s="2"/>
      <c r="I44">
        <v>160</v>
      </c>
      <c r="J44" t="s">
        <v>85</v>
      </c>
      <c r="K44">
        <v>19.1499938964844</v>
      </c>
      <c r="L44">
        <v>19.5</v>
      </c>
      <c r="M44">
        <v>0</v>
      </c>
      <c r="N44">
        <v>35.944114685058601</v>
      </c>
      <c r="O44">
        <v>0</v>
      </c>
    </row>
    <row r="45" spans="1:15" ht="14.25" customHeight="1" x14ac:dyDescent="0.3">
      <c r="A45" s="60" t="s">
        <v>229</v>
      </c>
      <c r="B45" s="61"/>
      <c r="C45" s="61"/>
      <c r="D45" s="61"/>
      <c r="E45" s="61"/>
      <c r="F45" s="61"/>
      <c r="G45" s="61"/>
      <c r="H45" s="2"/>
    </row>
    <row r="46" spans="1:15" ht="14.25" customHeight="1" x14ac:dyDescent="0.3">
      <c r="A46">
        <v>140</v>
      </c>
      <c r="B46" t="s">
        <v>87</v>
      </c>
      <c r="C46">
        <v>25.3500061035156</v>
      </c>
      <c r="D46">
        <v>26</v>
      </c>
      <c r="E46">
        <v>26.550003051757798</v>
      </c>
      <c r="F46">
        <v>37.796363830566399</v>
      </c>
      <c r="G46">
        <v>118</v>
      </c>
      <c r="H46" s="2"/>
      <c r="I46">
        <v>140</v>
      </c>
      <c r="J46" t="s">
        <v>88</v>
      </c>
      <c r="K46">
        <v>10.300000190734901</v>
      </c>
      <c r="L46">
        <v>10.800000190734901</v>
      </c>
      <c r="M46">
        <v>10.0900001525879</v>
      </c>
      <c r="N46">
        <v>36.782722473144503</v>
      </c>
      <c r="O46">
        <v>1</v>
      </c>
    </row>
    <row r="47" spans="1:15" ht="14.25" customHeight="1" x14ac:dyDescent="0.3">
      <c r="A47">
        <v>145</v>
      </c>
      <c r="B47" t="s">
        <v>89</v>
      </c>
      <c r="C47">
        <v>22.699996948242202</v>
      </c>
      <c r="D47">
        <v>23.1499938964844</v>
      </c>
      <c r="E47">
        <v>23.3999938964844</v>
      </c>
      <c r="F47">
        <v>37.663520812988303</v>
      </c>
      <c r="G47">
        <v>28</v>
      </c>
      <c r="H47" s="2"/>
      <c r="I47">
        <v>145</v>
      </c>
      <c r="J47" t="s">
        <v>90</v>
      </c>
      <c r="K47">
        <v>12.3500003814697</v>
      </c>
      <c r="L47">
        <v>12.6499996185303</v>
      </c>
      <c r="M47">
        <v>12.5</v>
      </c>
      <c r="N47">
        <v>36.167884826660199</v>
      </c>
      <c r="O47">
        <v>8</v>
      </c>
    </row>
    <row r="48" spans="1:15" ht="14.25" customHeight="1" x14ac:dyDescent="0.3">
      <c r="A48">
        <v>150</v>
      </c>
      <c r="B48" t="s">
        <v>91</v>
      </c>
      <c r="C48">
        <v>20.1499938964844</v>
      </c>
      <c r="D48">
        <v>20.5</v>
      </c>
      <c r="E48">
        <v>20.1000061035156</v>
      </c>
      <c r="F48">
        <v>37.388149261474602</v>
      </c>
      <c r="G48">
        <v>535</v>
      </c>
      <c r="H48" s="2"/>
      <c r="I48">
        <v>150</v>
      </c>
      <c r="J48" t="s">
        <v>92</v>
      </c>
      <c r="K48">
        <v>14.6499996185303</v>
      </c>
      <c r="L48">
        <v>14.949999809265099</v>
      </c>
      <c r="M48">
        <v>14.75</v>
      </c>
      <c r="N48">
        <v>35.861663818359403</v>
      </c>
      <c r="O48">
        <v>353</v>
      </c>
    </row>
    <row r="49" spans="1:15" ht="14.25" customHeight="1" x14ac:dyDescent="0.3">
      <c r="A49">
        <v>155</v>
      </c>
      <c r="B49" t="s">
        <v>93</v>
      </c>
      <c r="C49">
        <v>17.699996948242202</v>
      </c>
      <c r="D49">
        <v>18.050003051757798</v>
      </c>
      <c r="E49">
        <v>17.800003051757798</v>
      </c>
      <c r="F49">
        <v>36.989677429199197</v>
      </c>
      <c r="G49">
        <v>18</v>
      </c>
      <c r="H49" s="2"/>
      <c r="I49">
        <v>155</v>
      </c>
      <c r="J49" t="s">
        <v>94</v>
      </c>
      <c r="K49">
        <v>17.199996948242202</v>
      </c>
      <c r="L49">
        <v>17.5</v>
      </c>
      <c r="M49">
        <v>0</v>
      </c>
      <c r="N49">
        <v>35.595512390136697</v>
      </c>
      <c r="O49">
        <v>0</v>
      </c>
    </row>
    <row r="50" spans="1:15" ht="14.25" customHeight="1" x14ac:dyDescent="0.3">
      <c r="A50">
        <v>160</v>
      </c>
      <c r="B50" t="s">
        <v>95</v>
      </c>
      <c r="C50">
        <v>15.5</v>
      </c>
      <c r="D50">
        <v>15.8500003814697</v>
      </c>
      <c r="E50">
        <v>16</v>
      </c>
      <c r="F50">
        <v>36.689048767089801</v>
      </c>
      <c r="G50">
        <v>75</v>
      </c>
      <c r="H50" s="2"/>
      <c r="I50">
        <v>160</v>
      </c>
      <c r="J50" t="s">
        <v>96</v>
      </c>
      <c r="K50">
        <v>20</v>
      </c>
      <c r="L50">
        <v>20.300003051757798</v>
      </c>
      <c r="M50">
        <v>20</v>
      </c>
      <c r="N50">
        <v>35.369953155517599</v>
      </c>
      <c r="O50">
        <v>4</v>
      </c>
    </row>
    <row r="51" spans="1:15" ht="14.25" customHeight="1" x14ac:dyDescent="0.3">
      <c r="A51" s="60" t="s">
        <v>230</v>
      </c>
      <c r="B51" s="61"/>
      <c r="C51" s="61"/>
      <c r="D51" s="61"/>
      <c r="E51" s="61"/>
      <c r="F51" s="61"/>
      <c r="G51" s="61"/>
      <c r="H51" s="2"/>
    </row>
    <row r="52" spans="1:15" ht="14.25" customHeight="1" x14ac:dyDescent="0.3">
      <c r="A52">
        <v>140</v>
      </c>
      <c r="B52" t="s">
        <v>98</v>
      </c>
      <c r="C52">
        <v>27.8500061035156</v>
      </c>
      <c r="D52">
        <v>28.5499877929688</v>
      </c>
      <c r="E52">
        <v>0</v>
      </c>
      <c r="F52">
        <v>38.085128784179702</v>
      </c>
      <c r="G52">
        <v>0</v>
      </c>
      <c r="H52" s="2"/>
      <c r="I52">
        <v>140</v>
      </c>
      <c r="J52" t="s">
        <v>99</v>
      </c>
      <c r="K52">
        <v>11.6499996185303</v>
      </c>
      <c r="L52">
        <v>12.199999809265099</v>
      </c>
      <c r="M52">
        <v>0</v>
      </c>
      <c r="N52">
        <v>36.395862579345703</v>
      </c>
      <c r="O52">
        <v>0</v>
      </c>
    </row>
    <row r="53" spans="1:15" ht="14.25" customHeight="1" x14ac:dyDescent="0.3">
      <c r="A53">
        <v>145</v>
      </c>
      <c r="B53" t="s">
        <v>100</v>
      </c>
      <c r="C53">
        <v>24.699996948242202</v>
      </c>
      <c r="D53">
        <v>25.699996948242202</v>
      </c>
      <c r="E53">
        <v>25.300003051757798</v>
      </c>
      <c r="F53">
        <v>37.3054008483887</v>
      </c>
      <c r="G53">
        <v>3</v>
      </c>
      <c r="H53" s="2"/>
      <c r="I53">
        <v>145</v>
      </c>
      <c r="J53" t="s">
        <v>101</v>
      </c>
      <c r="K53">
        <v>13.949999809265099</v>
      </c>
      <c r="L53">
        <v>15.1499996185303</v>
      </c>
      <c r="M53">
        <v>14</v>
      </c>
      <c r="N53">
        <v>37.132625579833999</v>
      </c>
      <c r="O53">
        <v>1</v>
      </c>
    </row>
    <row r="54" spans="1:15" ht="14.25" customHeight="1" x14ac:dyDescent="0.3">
      <c r="A54">
        <v>150</v>
      </c>
      <c r="B54" t="s">
        <v>102</v>
      </c>
      <c r="C54">
        <v>22.800003051757798</v>
      </c>
      <c r="D54">
        <v>23.1000061035156</v>
      </c>
      <c r="E54">
        <v>23.800003051757798</v>
      </c>
      <c r="F54">
        <v>37.655891418457003</v>
      </c>
      <c r="G54">
        <v>6</v>
      </c>
      <c r="H54" s="2"/>
      <c r="I54">
        <v>150</v>
      </c>
      <c r="J54" t="s">
        <v>103</v>
      </c>
      <c r="K54">
        <v>16.349990844726602</v>
      </c>
      <c r="L54">
        <v>17.300003051757798</v>
      </c>
      <c r="M54">
        <v>0</v>
      </c>
      <c r="N54">
        <v>36.7202758789062</v>
      </c>
      <c r="O54">
        <v>0</v>
      </c>
    </row>
    <row r="55" spans="1:15" ht="14.25" customHeight="1" x14ac:dyDescent="0.3">
      <c r="A55">
        <v>155</v>
      </c>
      <c r="B55" t="s">
        <v>104</v>
      </c>
      <c r="C55">
        <v>20.3999938964844</v>
      </c>
      <c r="D55">
        <v>20.699996948242202</v>
      </c>
      <c r="E55">
        <v>20.5</v>
      </c>
      <c r="F55">
        <v>37.340606689453097</v>
      </c>
      <c r="G55">
        <v>2</v>
      </c>
      <c r="H55" s="2"/>
      <c r="I55">
        <v>155</v>
      </c>
      <c r="J55" t="s">
        <v>105</v>
      </c>
      <c r="K55">
        <v>18.8500061035156</v>
      </c>
      <c r="L55">
        <v>20.3500061035156</v>
      </c>
      <c r="M55">
        <v>18.6000061035156</v>
      </c>
      <c r="N55">
        <v>36.882114410400398</v>
      </c>
      <c r="O55">
        <v>2</v>
      </c>
    </row>
    <row r="56" spans="1:15" ht="14.25" customHeight="1" x14ac:dyDescent="0.3">
      <c r="A56">
        <v>160</v>
      </c>
      <c r="B56" t="s">
        <v>106</v>
      </c>
      <c r="C56">
        <v>18.199996948242202</v>
      </c>
      <c r="D56">
        <v>18.5</v>
      </c>
      <c r="E56">
        <v>0</v>
      </c>
      <c r="F56">
        <v>37.065990447997997</v>
      </c>
      <c r="G56">
        <v>0</v>
      </c>
      <c r="H56" s="2"/>
      <c r="I56">
        <v>160</v>
      </c>
      <c r="J56" t="s">
        <v>107</v>
      </c>
      <c r="K56">
        <v>19.949996948242202</v>
      </c>
      <c r="L56">
        <v>22.5</v>
      </c>
      <c r="M56">
        <v>21</v>
      </c>
      <c r="N56">
        <v>34.487819671630902</v>
      </c>
      <c r="O56">
        <v>1</v>
      </c>
    </row>
    <row r="57" spans="1:15" ht="14.25" customHeight="1" x14ac:dyDescent="0.3">
      <c r="A57" s="60" t="s">
        <v>231</v>
      </c>
      <c r="B57" s="61"/>
      <c r="C57" s="61"/>
      <c r="D57" s="61"/>
      <c r="E57" s="61"/>
      <c r="F57" s="61"/>
      <c r="G57" s="61"/>
      <c r="H57" s="2"/>
    </row>
    <row r="58" spans="1:15" ht="14.25" customHeight="1" x14ac:dyDescent="0.3">
      <c r="A58">
        <v>140</v>
      </c>
      <c r="B58" t="s">
        <v>109</v>
      </c>
      <c r="C58">
        <v>26.949996948242202</v>
      </c>
      <c r="D58">
        <v>29.8999938964844</v>
      </c>
      <c r="E58">
        <v>29.6499938964844</v>
      </c>
      <c r="F58">
        <v>35.761074066162102</v>
      </c>
      <c r="G58">
        <v>2</v>
      </c>
      <c r="H58" s="2"/>
      <c r="I58">
        <v>140</v>
      </c>
      <c r="J58" t="s">
        <v>110</v>
      </c>
      <c r="K58">
        <v>12.5</v>
      </c>
      <c r="L58">
        <v>13</v>
      </c>
      <c r="M58">
        <v>0</v>
      </c>
      <c r="N58">
        <v>36.322551727294901</v>
      </c>
      <c r="O58">
        <v>0</v>
      </c>
    </row>
    <row r="59" spans="1:15" ht="14.25" customHeight="1" x14ac:dyDescent="0.3">
      <c r="A59">
        <v>145</v>
      </c>
      <c r="B59" t="s">
        <v>111</v>
      </c>
      <c r="C59">
        <v>25.25</v>
      </c>
      <c r="D59">
        <v>27.1000061035156</v>
      </c>
      <c r="E59">
        <v>27.199996948242202</v>
      </c>
      <c r="F59">
        <v>36.479507446289098</v>
      </c>
      <c r="G59">
        <v>2</v>
      </c>
      <c r="H59" s="2"/>
      <c r="I59">
        <v>145</v>
      </c>
      <c r="J59" t="s">
        <v>112</v>
      </c>
      <c r="K59">
        <v>12.1499996185303</v>
      </c>
      <c r="L59">
        <v>15.1000003814697</v>
      </c>
      <c r="M59">
        <v>0</v>
      </c>
      <c r="N59">
        <v>33.657810211181598</v>
      </c>
      <c r="O59">
        <v>0</v>
      </c>
    </row>
    <row r="60" spans="1:15" ht="14.25" customHeight="1" x14ac:dyDescent="0.3">
      <c r="A60">
        <v>150</v>
      </c>
      <c r="B60" t="s">
        <v>113</v>
      </c>
      <c r="C60">
        <v>23.25</v>
      </c>
      <c r="D60">
        <v>24.449996948242202</v>
      </c>
      <c r="E60">
        <v>24.949996948242202</v>
      </c>
      <c r="F60">
        <v>36.652576446533203</v>
      </c>
      <c r="G60">
        <v>50</v>
      </c>
      <c r="H60" s="2"/>
      <c r="I60">
        <v>150</v>
      </c>
      <c r="J60" t="s">
        <v>114</v>
      </c>
      <c r="K60">
        <v>16.8999938964844</v>
      </c>
      <c r="L60">
        <v>17.3999938964844</v>
      </c>
      <c r="M60">
        <v>17</v>
      </c>
      <c r="N60">
        <v>35.639186859130902</v>
      </c>
      <c r="O60">
        <v>4</v>
      </c>
    </row>
    <row r="61" spans="1:15" ht="14.25" customHeight="1" x14ac:dyDescent="0.3">
      <c r="A61">
        <v>155</v>
      </c>
      <c r="B61" t="s">
        <v>115</v>
      </c>
      <c r="C61">
        <v>21.25</v>
      </c>
      <c r="D61">
        <v>22</v>
      </c>
      <c r="E61">
        <v>22.8500061035156</v>
      </c>
      <c r="F61">
        <v>36.6649780273438</v>
      </c>
      <c r="G61">
        <v>4</v>
      </c>
      <c r="H61" s="2"/>
      <c r="I61">
        <v>155</v>
      </c>
      <c r="J61" t="s">
        <v>116</v>
      </c>
      <c r="K61">
        <v>19.300003051757798</v>
      </c>
      <c r="L61">
        <v>19.8999938964844</v>
      </c>
      <c r="M61">
        <v>0</v>
      </c>
      <c r="N61">
        <v>35.221141815185497</v>
      </c>
      <c r="O61">
        <v>0</v>
      </c>
    </row>
    <row r="62" spans="1:15" ht="14.25" customHeight="1" x14ac:dyDescent="0.3">
      <c r="A62">
        <v>160</v>
      </c>
      <c r="B62" t="s">
        <v>117</v>
      </c>
      <c r="C62">
        <v>19.1000061035156</v>
      </c>
      <c r="D62">
        <v>19.75</v>
      </c>
      <c r="E62">
        <v>0</v>
      </c>
      <c r="F62">
        <v>36.409103393554702</v>
      </c>
      <c r="G62">
        <v>0</v>
      </c>
      <c r="H62" s="2"/>
      <c r="I62">
        <v>160</v>
      </c>
      <c r="J62" t="s">
        <v>118</v>
      </c>
      <c r="K62">
        <v>21.1499938964844</v>
      </c>
      <c r="L62">
        <v>22.699996948242202</v>
      </c>
      <c r="M62">
        <v>0</v>
      </c>
      <c r="N62">
        <v>34.227512359619098</v>
      </c>
      <c r="O62">
        <v>0</v>
      </c>
    </row>
    <row r="63" spans="1:15" ht="14.25" customHeight="1" x14ac:dyDescent="0.3">
      <c r="A63" s="60" t="s">
        <v>232</v>
      </c>
      <c r="B63" s="61"/>
      <c r="C63" s="61"/>
      <c r="D63" s="61"/>
      <c r="E63" s="61"/>
      <c r="F63" s="61"/>
      <c r="G63" s="61"/>
      <c r="H63" s="2"/>
    </row>
    <row r="64" spans="1:15" ht="14.25" customHeight="1" x14ac:dyDescent="0.3">
      <c r="A64">
        <v>140</v>
      </c>
      <c r="B64" t="s">
        <v>120</v>
      </c>
      <c r="C64">
        <v>32.650009155273402</v>
      </c>
      <c r="D64">
        <v>34.199996948242202</v>
      </c>
      <c r="E64">
        <v>32.550003051757798</v>
      </c>
      <c r="F64">
        <v>38.994876861572301</v>
      </c>
      <c r="G64">
        <v>18</v>
      </c>
      <c r="H64" s="2"/>
      <c r="I64">
        <v>140</v>
      </c>
      <c r="J64" t="s">
        <v>121</v>
      </c>
      <c r="K64">
        <v>11.8999996185303</v>
      </c>
      <c r="L64">
        <v>15.050000190734901</v>
      </c>
      <c r="M64">
        <v>14.6000003814697</v>
      </c>
      <c r="N64">
        <v>34.102622985839801</v>
      </c>
      <c r="O64">
        <v>2</v>
      </c>
    </row>
    <row r="65" spans="1:15" ht="14.25" customHeight="1" x14ac:dyDescent="0.3">
      <c r="A65">
        <v>145</v>
      </c>
      <c r="B65" t="s">
        <v>122</v>
      </c>
      <c r="C65">
        <v>30.1000061035156</v>
      </c>
      <c r="D65">
        <v>30.550003051757798</v>
      </c>
      <c r="E65">
        <v>31.1000061035156</v>
      </c>
      <c r="F65">
        <v>37.923934936523402</v>
      </c>
      <c r="G65">
        <v>12</v>
      </c>
      <c r="H65" s="2"/>
      <c r="I65">
        <v>145</v>
      </c>
      <c r="J65" t="s">
        <v>123</v>
      </c>
      <c r="K65">
        <v>12</v>
      </c>
      <c r="L65">
        <v>17.1000061035156</v>
      </c>
      <c r="M65">
        <v>16.800003051757798</v>
      </c>
      <c r="N65">
        <v>32.065078735351598</v>
      </c>
      <c r="O65">
        <v>4</v>
      </c>
    </row>
    <row r="66" spans="1:15" ht="14.25" customHeight="1" x14ac:dyDescent="0.3">
      <c r="A66">
        <v>150</v>
      </c>
      <c r="B66" t="s">
        <v>124</v>
      </c>
      <c r="C66">
        <v>27.199996948242202</v>
      </c>
      <c r="D66">
        <v>28.050003051757798</v>
      </c>
      <c r="E66">
        <v>27.610000610351602</v>
      </c>
      <c r="F66">
        <v>37.318710327148402</v>
      </c>
      <c r="G66">
        <v>53</v>
      </c>
      <c r="H66" s="2"/>
      <c r="I66">
        <v>150</v>
      </c>
      <c r="J66" t="s">
        <v>125</v>
      </c>
      <c r="K66">
        <v>19.1000061035156</v>
      </c>
      <c r="L66">
        <v>20.75</v>
      </c>
      <c r="M66">
        <v>19.199996948242202</v>
      </c>
      <c r="N66">
        <v>36.844306945800803</v>
      </c>
      <c r="O66">
        <v>7</v>
      </c>
    </row>
    <row r="67" spans="1:15" ht="14.25" customHeight="1" x14ac:dyDescent="0.3">
      <c r="A67">
        <v>155</v>
      </c>
      <c r="B67" t="s">
        <v>126</v>
      </c>
      <c r="C67">
        <v>25.199996948242202</v>
      </c>
      <c r="D67">
        <v>25.6499938964844</v>
      </c>
      <c r="E67">
        <v>25.4100036621094</v>
      </c>
      <c r="F67">
        <v>37.293949127197301</v>
      </c>
      <c r="G67">
        <v>16</v>
      </c>
      <c r="H67" s="2"/>
      <c r="I67">
        <v>155</v>
      </c>
      <c r="J67" t="s">
        <v>127</v>
      </c>
      <c r="K67">
        <v>20.800003051757798</v>
      </c>
      <c r="L67">
        <v>24.050003051757798</v>
      </c>
      <c r="M67">
        <v>21.8999938964844</v>
      </c>
      <c r="N67">
        <v>36.515659332275398</v>
      </c>
      <c r="O67">
        <v>1</v>
      </c>
    </row>
    <row r="68" spans="1:15" ht="14.25" customHeight="1" x14ac:dyDescent="0.3">
      <c r="A68">
        <v>160</v>
      </c>
      <c r="B68" t="s">
        <v>128</v>
      </c>
      <c r="C68">
        <v>23</v>
      </c>
      <c r="D68">
        <v>23.3999938964844</v>
      </c>
      <c r="E68">
        <v>23.6000061035156</v>
      </c>
      <c r="F68">
        <v>36.993362426757798</v>
      </c>
      <c r="G68">
        <v>3</v>
      </c>
      <c r="H68" s="2"/>
      <c r="I68">
        <v>160</v>
      </c>
      <c r="J68" t="s">
        <v>129</v>
      </c>
      <c r="K68">
        <v>24.2999877929688</v>
      </c>
      <c r="L68">
        <v>25.800003051757798</v>
      </c>
      <c r="M68">
        <v>24.1000061035156</v>
      </c>
      <c r="N68">
        <v>36.1205863952637</v>
      </c>
      <c r="O68">
        <v>5</v>
      </c>
    </row>
    <row r="69" spans="1:15" ht="14.25" customHeight="1" x14ac:dyDescent="0.3">
      <c r="A69" s="60" t="s">
        <v>233</v>
      </c>
      <c r="B69" s="61"/>
      <c r="C69" s="61"/>
      <c r="D69" s="61"/>
      <c r="E69" s="61"/>
      <c r="F69" s="61"/>
      <c r="G69" s="61"/>
      <c r="H69" s="2"/>
    </row>
    <row r="70" spans="1:15" ht="14.25" customHeight="1" x14ac:dyDescent="0.3">
      <c r="A70">
        <v>140</v>
      </c>
      <c r="B70" t="s">
        <v>131</v>
      </c>
      <c r="C70">
        <v>33.699996948242202</v>
      </c>
      <c r="D70">
        <v>34.600006103515597</v>
      </c>
      <c r="E70">
        <v>34.25</v>
      </c>
      <c r="F70">
        <v>38.573902130127003</v>
      </c>
      <c r="G70">
        <v>12</v>
      </c>
      <c r="H70" s="2"/>
      <c r="I70">
        <v>140</v>
      </c>
      <c r="J70" t="s">
        <v>132</v>
      </c>
      <c r="K70">
        <v>12</v>
      </c>
      <c r="L70">
        <v>15.3999996185303</v>
      </c>
      <c r="M70">
        <v>15.3500003814697</v>
      </c>
      <c r="N70">
        <v>33.615386962890597</v>
      </c>
      <c r="O70">
        <v>2</v>
      </c>
    </row>
    <row r="71" spans="1:15" ht="14.25" customHeight="1" x14ac:dyDescent="0.3">
      <c r="A71">
        <v>145</v>
      </c>
      <c r="B71" t="s">
        <v>133</v>
      </c>
      <c r="C71">
        <v>29.75</v>
      </c>
      <c r="D71">
        <v>31.599990844726602</v>
      </c>
      <c r="E71">
        <v>32</v>
      </c>
      <c r="F71">
        <v>36.897331237792997</v>
      </c>
      <c r="G71">
        <v>40</v>
      </c>
      <c r="H71" s="2"/>
      <c r="I71">
        <v>145</v>
      </c>
      <c r="J71" t="s">
        <v>134</v>
      </c>
      <c r="K71">
        <v>15.699999809265099</v>
      </c>
      <c r="L71">
        <v>18.3999938964844</v>
      </c>
      <c r="M71">
        <v>17.25</v>
      </c>
      <c r="N71">
        <v>35.3436088562012</v>
      </c>
      <c r="O71">
        <v>193</v>
      </c>
    </row>
    <row r="72" spans="1:15" ht="14.25" customHeight="1" x14ac:dyDescent="0.3">
      <c r="A72">
        <v>150</v>
      </c>
      <c r="B72" t="s">
        <v>135</v>
      </c>
      <c r="C72">
        <v>28.5</v>
      </c>
      <c r="D72">
        <v>29.050003051757798</v>
      </c>
      <c r="E72">
        <v>29.1000061035156</v>
      </c>
      <c r="F72">
        <v>37.586013793945298</v>
      </c>
      <c r="G72">
        <v>196</v>
      </c>
      <c r="H72" s="2"/>
      <c r="I72">
        <v>150</v>
      </c>
      <c r="J72" t="s">
        <v>136</v>
      </c>
      <c r="K72">
        <v>19.6000061035156</v>
      </c>
      <c r="L72">
        <v>20</v>
      </c>
      <c r="M72">
        <v>19.4400024414062</v>
      </c>
      <c r="N72">
        <v>35.719551086425803</v>
      </c>
      <c r="O72">
        <v>158</v>
      </c>
    </row>
    <row r="73" spans="1:15" ht="14.25" customHeight="1" x14ac:dyDescent="0.3">
      <c r="A73">
        <v>155</v>
      </c>
      <c r="B73" t="s">
        <v>137</v>
      </c>
      <c r="C73">
        <v>25.3500061035156</v>
      </c>
      <c r="D73">
        <v>29.25</v>
      </c>
      <c r="E73">
        <v>26.490005493164102</v>
      </c>
      <c r="F73">
        <v>38.663120269775398</v>
      </c>
      <c r="G73">
        <v>55</v>
      </c>
      <c r="H73" s="2"/>
      <c r="I73">
        <v>155</v>
      </c>
      <c r="J73" t="s">
        <v>138</v>
      </c>
      <c r="K73">
        <v>22.099990844726602</v>
      </c>
      <c r="L73">
        <v>24.5</v>
      </c>
      <c r="M73">
        <v>0</v>
      </c>
      <c r="N73">
        <v>36.970474243164098</v>
      </c>
      <c r="O73">
        <v>0</v>
      </c>
    </row>
    <row r="74" spans="1:15" ht="14.25" customHeight="1" x14ac:dyDescent="0.3">
      <c r="A74">
        <v>160</v>
      </c>
      <c r="B74" t="s">
        <v>139</v>
      </c>
      <c r="C74">
        <v>22.5</v>
      </c>
      <c r="D74">
        <v>25</v>
      </c>
      <c r="E74">
        <v>24.419998168945298</v>
      </c>
      <c r="F74">
        <v>36.319492340087898</v>
      </c>
      <c r="G74">
        <v>13</v>
      </c>
      <c r="H74" s="2"/>
      <c r="I74">
        <v>160</v>
      </c>
      <c r="J74" t="s">
        <v>140</v>
      </c>
      <c r="K74">
        <v>24.800003051757798</v>
      </c>
      <c r="L74">
        <v>25.8999938964844</v>
      </c>
      <c r="M74">
        <v>25.4700012207031</v>
      </c>
      <c r="N74">
        <v>35.702243804931598</v>
      </c>
      <c r="O74">
        <v>38</v>
      </c>
    </row>
    <row r="75" spans="1:15" ht="14.25" customHeight="1" x14ac:dyDescent="0.3">
      <c r="A75" s="60" t="s">
        <v>234</v>
      </c>
      <c r="B75" s="61"/>
      <c r="C75" s="61"/>
      <c r="D75" s="61"/>
      <c r="E75" s="61"/>
      <c r="F75" s="61"/>
      <c r="G75" s="61"/>
      <c r="H75" s="2"/>
    </row>
    <row r="76" spans="1:15" ht="14.25" customHeight="1" x14ac:dyDescent="0.3">
      <c r="A76">
        <v>140</v>
      </c>
      <c r="B76" t="s">
        <v>142</v>
      </c>
      <c r="C76">
        <v>34</v>
      </c>
      <c r="D76">
        <v>39.400009155273402</v>
      </c>
      <c r="E76">
        <v>39.300003051757798</v>
      </c>
      <c r="F76">
        <v>35.2005004882812</v>
      </c>
      <c r="G76">
        <v>3</v>
      </c>
      <c r="H76" s="2"/>
      <c r="I76">
        <v>140</v>
      </c>
      <c r="J76" t="s">
        <v>143</v>
      </c>
      <c r="K76">
        <v>17.5</v>
      </c>
      <c r="L76">
        <v>18.949996948242202</v>
      </c>
      <c r="M76">
        <v>0</v>
      </c>
      <c r="N76">
        <v>36.693878173828097</v>
      </c>
      <c r="O76">
        <v>0</v>
      </c>
    </row>
    <row r="77" spans="1:15" ht="14.25" customHeight="1" x14ac:dyDescent="0.3">
      <c r="A77">
        <v>145</v>
      </c>
      <c r="B77" t="s">
        <v>144</v>
      </c>
      <c r="C77">
        <v>36</v>
      </c>
      <c r="D77">
        <v>37.199996948242202</v>
      </c>
      <c r="E77">
        <v>35.910003662109403</v>
      </c>
      <c r="F77">
        <v>38.542675018310497</v>
      </c>
      <c r="G77">
        <v>11</v>
      </c>
      <c r="H77" s="2"/>
      <c r="I77">
        <v>145</v>
      </c>
      <c r="J77" t="s">
        <v>145</v>
      </c>
      <c r="K77">
        <v>19.699996948242202</v>
      </c>
      <c r="L77">
        <v>22.25</v>
      </c>
      <c r="M77">
        <v>0</v>
      </c>
      <c r="N77">
        <v>37.159313201904297</v>
      </c>
      <c r="O77">
        <v>0</v>
      </c>
    </row>
    <row r="78" spans="1:15" ht="14.25" customHeight="1" x14ac:dyDescent="0.3">
      <c r="A78">
        <v>150</v>
      </c>
      <c r="B78" t="s">
        <v>146</v>
      </c>
      <c r="C78">
        <v>33.5</v>
      </c>
      <c r="D78">
        <v>34.949996948242202</v>
      </c>
      <c r="E78">
        <v>33.699996948242202</v>
      </c>
      <c r="F78">
        <v>38.319896697997997</v>
      </c>
      <c r="G78">
        <v>17</v>
      </c>
      <c r="H78" s="2"/>
      <c r="I78">
        <v>150</v>
      </c>
      <c r="J78" t="s">
        <v>147</v>
      </c>
      <c r="K78">
        <v>22</v>
      </c>
      <c r="L78">
        <v>23.75</v>
      </c>
      <c r="M78">
        <v>22.020004272460898</v>
      </c>
      <c r="N78">
        <v>36.215599060058601</v>
      </c>
      <c r="O78">
        <v>1</v>
      </c>
    </row>
    <row r="79" spans="1:15" ht="14.25" customHeight="1" x14ac:dyDescent="0.3">
      <c r="A79">
        <v>155</v>
      </c>
      <c r="B79" t="s">
        <v>148</v>
      </c>
      <c r="C79">
        <v>31.099990844726602</v>
      </c>
      <c r="D79">
        <v>32.199996948242202</v>
      </c>
      <c r="E79">
        <v>0</v>
      </c>
      <c r="F79">
        <v>37.667430877685497</v>
      </c>
      <c r="G79">
        <v>0</v>
      </c>
      <c r="H79" s="2"/>
      <c r="I79">
        <v>155</v>
      </c>
      <c r="J79" t="s">
        <v>149</v>
      </c>
      <c r="K79">
        <v>24.5</v>
      </c>
      <c r="L79">
        <v>26.300003051757798</v>
      </c>
      <c r="M79">
        <v>0</v>
      </c>
      <c r="N79">
        <v>35.959270477294901</v>
      </c>
      <c r="O79">
        <v>0</v>
      </c>
    </row>
    <row r="80" spans="1:15" ht="14.25" customHeight="1" x14ac:dyDescent="0.3">
      <c r="A80">
        <v>160</v>
      </c>
      <c r="B80" t="s">
        <v>150</v>
      </c>
      <c r="C80">
        <v>28.099990844726602</v>
      </c>
      <c r="D80">
        <v>32.800003051757798</v>
      </c>
      <c r="E80">
        <v>30</v>
      </c>
      <c r="F80">
        <v>38.713619232177699</v>
      </c>
      <c r="G80">
        <v>26</v>
      </c>
      <c r="H80" s="2"/>
      <c r="I80">
        <v>160</v>
      </c>
      <c r="J80" t="s">
        <v>151</v>
      </c>
      <c r="K80">
        <v>27.1499938964844</v>
      </c>
      <c r="L80">
        <v>28.699996948242202</v>
      </c>
      <c r="M80">
        <v>0</v>
      </c>
      <c r="N80">
        <v>35.512001037597699</v>
      </c>
      <c r="O80">
        <v>0</v>
      </c>
    </row>
    <row r="81" spans="1:15" ht="14.25" customHeight="1" x14ac:dyDescent="0.3">
      <c r="A81" s="60" t="s">
        <v>235</v>
      </c>
      <c r="B81" s="61"/>
      <c r="C81" s="61"/>
      <c r="D81" s="61"/>
      <c r="E81" s="61"/>
      <c r="F81" s="61"/>
      <c r="G81" s="61"/>
      <c r="H81" s="2"/>
    </row>
    <row r="82" spans="1:15" ht="14.25" customHeight="1" x14ac:dyDescent="0.3">
      <c r="A82">
        <v>140</v>
      </c>
      <c r="B82" t="s">
        <v>153</v>
      </c>
      <c r="C82">
        <v>39.5</v>
      </c>
      <c r="D82">
        <v>44.350006103515597</v>
      </c>
      <c r="E82">
        <v>0</v>
      </c>
      <c r="F82">
        <v>35.809078216552699</v>
      </c>
      <c r="G82">
        <v>0</v>
      </c>
      <c r="H82" s="2"/>
      <c r="I82">
        <v>140</v>
      </c>
      <c r="J82" t="s">
        <v>154</v>
      </c>
      <c r="K82">
        <v>19</v>
      </c>
      <c r="L82">
        <v>20.300003051757798</v>
      </c>
      <c r="M82">
        <v>0</v>
      </c>
      <c r="N82">
        <v>35.113185882568402</v>
      </c>
      <c r="O82">
        <v>0</v>
      </c>
    </row>
    <row r="83" spans="1:15" ht="14.25" customHeight="1" x14ac:dyDescent="0.3">
      <c r="A83">
        <v>145</v>
      </c>
      <c r="B83" t="s">
        <v>155</v>
      </c>
      <c r="C83">
        <v>37.150009155273402</v>
      </c>
      <c r="D83">
        <v>41.7999877929688</v>
      </c>
      <c r="E83">
        <v>0</v>
      </c>
      <c r="F83">
        <v>35.629707336425803</v>
      </c>
      <c r="G83">
        <v>0</v>
      </c>
      <c r="H83" s="2"/>
      <c r="I83">
        <v>145</v>
      </c>
      <c r="J83" t="s">
        <v>156</v>
      </c>
      <c r="K83">
        <v>21.8999938964844</v>
      </c>
      <c r="L83">
        <v>22.6000061035156</v>
      </c>
      <c r="M83">
        <v>0</v>
      </c>
      <c r="N83">
        <v>35.323463439941399</v>
      </c>
      <c r="O83">
        <v>0</v>
      </c>
    </row>
    <row r="84" spans="1:15" ht="14.25" customHeight="1" x14ac:dyDescent="0.3">
      <c r="A84">
        <v>150</v>
      </c>
      <c r="B84" t="s">
        <v>157</v>
      </c>
      <c r="C84">
        <v>34.900009155273402</v>
      </c>
      <c r="D84">
        <v>39.949996948242202</v>
      </c>
      <c r="E84">
        <v>39.150009155273402</v>
      </c>
      <c r="F84">
        <v>35.809879302978501</v>
      </c>
      <c r="G84">
        <v>3</v>
      </c>
      <c r="H84" s="2"/>
      <c r="I84">
        <v>150</v>
      </c>
      <c r="J84" t="s">
        <v>158</v>
      </c>
      <c r="K84">
        <v>23.2999877929688</v>
      </c>
      <c r="L84">
        <v>25</v>
      </c>
      <c r="M84">
        <v>24.3999938964844</v>
      </c>
      <c r="N84">
        <v>34.491413116455099</v>
      </c>
      <c r="O84">
        <v>2</v>
      </c>
    </row>
    <row r="85" spans="1:15" ht="14.25" customHeight="1" x14ac:dyDescent="0.3">
      <c r="A85">
        <v>155</v>
      </c>
      <c r="B85" t="s">
        <v>159</v>
      </c>
      <c r="C85">
        <v>36</v>
      </c>
      <c r="D85">
        <v>36.850006103515597</v>
      </c>
      <c r="E85">
        <v>36.779998779296903</v>
      </c>
      <c r="F85">
        <v>37.112442016601598</v>
      </c>
      <c r="G85">
        <v>3</v>
      </c>
      <c r="H85" s="2"/>
      <c r="I85">
        <v>155</v>
      </c>
      <c r="J85" t="s">
        <v>160</v>
      </c>
      <c r="K85">
        <v>26.75</v>
      </c>
      <c r="L85">
        <v>30.449996948242202</v>
      </c>
      <c r="M85">
        <v>0</v>
      </c>
      <c r="N85">
        <v>36.596080780029297</v>
      </c>
      <c r="O85">
        <v>0</v>
      </c>
    </row>
    <row r="86" spans="1:15" ht="14.25" customHeight="1" x14ac:dyDescent="0.3">
      <c r="A86">
        <v>160</v>
      </c>
      <c r="B86" t="s">
        <v>161</v>
      </c>
      <c r="C86">
        <v>33.850006103515597</v>
      </c>
      <c r="D86">
        <v>34.650009155273402</v>
      </c>
      <c r="E86">
        <v>33.919998168945298</v>
      </c>
      <c r="F86">
        <v>36.838024139404297</v>
      </c>
      <c r="G86">
        <v>7</v>
      </c>
      <c r="H86" s="2"/>
      <c r="I86">
        <v>160</v>
      </c>
      <c r="J86" t="s">
        <v>162</v>
      </c>
      <c r="K86">
        <v>29.1499938964844</v>
      </c>
      <c r="L86">
        <v>30.1499938964844</v>
      </c>
      <c r="M86">
        <v>30.080001831054702</v>
      </c>
      <c r="N86">
        <v>34.447620391845703</v>
      </c>
      <c r="O86">
        <v>1</v>
      </c>
    </row>
    <row r="87" spans="1:15" ht="14.25" customHeight="1" x14ac:dyDescent="0.3">
      <c r="A87" s="60" t="s">
        <v>236</v>
      </c>
      <c r="B87" s="61"/>
      <c r="C87" s="61"/>
      <c r="D87" s="61"/>
      <c r="E87" s="61"/>
      <c r="F87" s="61"/>
      <c r="G87" s="61"/>
      <c r="H87" s="2"/>
    </row>
    <row r="88" spans="1:15" ht="14.25" customHeight="1" x14ac:dyDescent="0.3">
      <c r="A88">
        <v>140</v>
      </c>
      <c r="B88" t="s">
        <v>164</v>
      </c>
      <c r="C88">
        <v>43.100006103515597</v>
      </c>
      <c r="D88">
        <v>45.300003051757798</v>
      </c>
      <c r="E88">
        <v>44.300003051757798</v>
      </c>
      <c r="F88">
        <v>37.877468109130902</v>
      </c>
      <c r="G88">
        <v>26</v>
      </c>
      <c r="H88" s="2"/>
      <c r="I88">
        <v>140</v>
      </c>
      <c r="J88" t="s">
        <v>165</v>
      </c>
      <c r="K88">
        <v>20</v>
      </c>
      <c r="L88">
        <v>20.3999938964844</v>
      </c>
      <c r="M88">
        <v>20.180007934570298</v>
      </c>
      <c r="N88">
        <v>35.3808403015137</v>
      </c>
      <c r="O88">
        <v>565</v>
      </c>
    </row>
    <row r="89" spans="1:15" ht="14.25" customHeight="1" x14ac:dyDescent="0.3">
      <c r="A89">
        <v>145</v>
      </c>
      <c r="B89" t="s">
        <v>166</v>
      </c>
      <c r="C89">
        <v>37.150009155273402</v>
      </c>
      <c r="D89">
        <v>45.300003051757798</v>
      </c>
      <c r="E89">
        <v>42.300003051757798</v>
      </c>
      <c r="F89">
        <v>36.949996948242202</v>
      </c>
      <c r="G89">
        <v>14</v>
      </c>
      <c r="H89" s="2"/>
      <c r="I89">
        <v>145</v>
      </c>
      <c r="J89" t="s">
        <v>167</v>
      </c>
      <c r="K89">
        <v>20.550003051757798</v>
      </c>
      <c r="L89">
        <v>23.1000061035156</v>
      </c>
      <c r="M89">
        <v>0</v>
      </c>
      <c r="N89">
        <v>34.363460540771499</v>
      </c>
      <c r="O89">
        <v>0</v>
      </c>
    </row>
    <row r="90" spans="1:15" ht="14.25" customHeight="1" x14ac:dyDescent="0.3">
      <c r="A90">
        <v>150</v>
      </c>
      <c r="B90" t="s">
        <v>168</v>
      </c>
      <c r="C90">
        <v>39.199996948242202</v>
      </c>
      <c r="D90">
        <v>41.199996948242202</v>
      </c>
      <c r="E90">
        <v>39.800003051757798</v>
      </c>
      <c r="F90">
        <v>38.330005645752003</v>
      </c>
      <c r="G90">
        <v>39</v>
      </c>
      <c r="H90" s="2"/>
      <c r="I90">
        <v>150</v>
      </c>
      <c r="J90" t="s">
        <v>169</v>
      </c>
      <c r="K90">
        <v>22.800003051757798</v>
      </c>
      <c r="L90">
        <v>24.949996948242202</v>
      </c>
      <c r="M90">
        <v>24.949996948242202</v>
      </c>
      <c r="N90">
        <v>33.745494842529297</v>
      </c>
      <c r="O90">
        <v>9</v>
      </c>
    </row>
    <row r="91" spans="1:15" ht="14.25" customHeight="1" x14ac:dyDescent="0.3">
      <c r="A91">
        <v>155</v>
      </c>
      <c r="B91" t="s">
        <v>170</v>
      </c>
      <c r="C91">
        <v>36.850006103515597</v>
      </c>
      <c r="D91">
        <v>37.600006103515597</v>
      </c>
      <c r="E91">
        <v>37.160003662109403</v>
      </c>
      <c r="F91">
        <v>37.182315826416001</v>
      </c>
      <c r="G91">
        <v>13</v>
      </c>
      <c r="H91" s="2"/>
      <c r="I91">
        <v>155</v>
      </c>
      <c r="J91" t="s">
        <v>171</v>
      </c>
      <c r="K91">
        <v>27.1499938964844</v>
      </c>
      <c r="L91">
        <v>30.3999938964844</v>
      </c>
      <c r="M91">
        <v>27</v>
      </c>
      <c r="N91">
        <v>36.363460540771499</v>
      </c>
      <c r="O91">
        <v>1</v>
      </c>
    </row>
    <row r="92" spans="1:15" ht="14.25" customHeight="1" x14ac:dyDescent="0.3">
      <c r="A92">
        <v>160</v>
      </c>
      <c r="B92" t="s">
        <v>172</v>
      </c>
      <c r="C92">
        <v>31.75</v>
      </c>
      <c r="D92">
        <v>35.400009155273402</v>
      </c>
      <c r="E92">
        <v>35.5</v>
      </c>
      <c r="F92">
        <v>35.180622100830099</v>
      </c>
      <c r="G92">
        <v>6</v>
      </c>
      <c r="H92" s="2"/>
      <c r="I92">
        <v>160</v>
      </c>
      <c r="J92" t="s">
        <v>173</v>
      </c>
      <c r="K92">
        <v>29.800003051757798</v>
      </c>
      <c r="L92">
        <v>33.149993896484403</v>
      </c>
      <c r="M92">
        <v>29.8999938964844</v>
      </c>
      <c r="N92">
        <v>36.179183959960902</v>
      </c>
      <c r="O92">
        <v>38</v>
      </c>
    </row>
    <row r="93" spans="1:15" ht="14.25" customHeight="1" x14ac:dyDescent="0.3">
      <c r="H93" s="2"/>
    </row>
    <row r="94" spans="1:15" ht="14.25" customHeight="1" x14ac:dyDescent="0.3">
      <c r="H94" s="2"/>
    </row>
    <row r="95" spans="1:15" ht="14.25" customHeight="1" x14ac:dyDescent="0.3">
      <c r="H95" s="2"/>
    </row>
    <row r="96" spans="1:15" ht="14.25" customHeight="1" x14ac:dyDescent="0.3">
      <c r="H96" s="2"/>
    </row>
    <row r="97" spans="8:8" ht="14.25" customHeight="1" x14ac:dyDescent="0.3">
      <c r="H97" s="2"/>
    </row>
    <row r="98" spans="8:8" ht="14.25" customHeight="1" x14ac:dyDescent="0.3">
      <c r="H98" s="2"/>
    </row>
    <row r="99" spans="8:8" ht="14.25" customHeight="1" x14ac:dyDescent="0.3">
      <c r="H99" s="2"/>
    </row>
    <row r="100" spans="8:8" ht="14.25" customHeight="1" x14ac:dyDescent="0.3">
      <c r="H100" s="2"/>
    </row>
  </sheetData>
  <mergeCells count="16">
    <mergeCell ref="A87:G87"/>
    <mergeCell ref="A57:G57"/>
    <mergeCell ref="A63:G63"/>
    <mergeCell ref="A69:G69"/>
    <mergeCell ref="A75:G75"/>
    <mergeCell ref="A81:G81"/>
    <mergeCell ref="A1:G1"/>
    <mergeCell ref="A51:G51"/>
    <mergeCell ref="A33:G33"/>
    <mergeCell ref="A39:G39"/>
    <mergeCell ref="A45:G45"/>
    <mergeCell ref="A3:G3"/>
    <mergeCell ref="A9:G9"/>
    <mergeCell ref="A15:G15"/>
    <mergeCell ref="A21:G21"/>
    <mergeCell ref="A27:G2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"/>
  <sheetViews>
    <sheetView workbookViewId="0">
      <selection sqref="A1:G1"/>
    </sheetView>
  </sheetViews>
  <sheetFormatPr defaultColWidth="12.6640625" defaultRowHeight="15" customHeight="1" x14ac:dyDescent="0.3"/>
  <cols>
    <col min="1" max="1" width="5.33203125" customWidth="1"/>
    <col min="2" max="2" width="15.77734375" customWidth="1"/>
    <col min="3" max="6" width="10.44140625" customWidth="1"/>
    <col min="7" max="7" width="5" customWidth="1"/>
    <col min="8" max="8" width="2.77734375" customWidth="1"/>
    <col min="9" max="9" width="5.33203125" customWidth="1"/>
    <col min="10" max="10" width="15.77734375" customWidth="1"/>
    <col min="11" max="14" width="10.44140625" customWidth="1"/>
    <col min="15" max="15" width="5" customWidth="1"/>
  </cols>
  <sheetData>
    <row r="1" spans="1:15" ht="14.25" customHeight="1" x14ac:dyDescent="0.3">
      <c r="A1" s="62" t="s">
        <v>0</v>
      </c>
      <c r="B1" s="61"/>
      <c r="C1" s="61"/>
      <c r="D1" s="61"/>
      <c r="E1" s="61"/>
      <c r="F1" s="61"/>
      <c r="G1" s="61"/>
      <c r="H1" s="2"/>
      <c r="I1" s="1" t="s">
        <v>174</v>
      </c>
    </row>
    <row r="2" spans="1:15" ht="14.25" customHeight="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s="2"/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</row>
    <row r="3" spans="1:15" ht="14.25" customHeight="1" x14ac:dyDescent="0.3">
      <c r="A3" s="60" t="s">
        <v>237</v>
      </c>
      <c r="B3" s="61"/>
      <c r="C3" s="61"/>
      <c r="D3" s="61"/>
      <c r="E3" s="61"/>
      <c r="F3" s="61"/>
      <c r="G3" s="61"/>
      <c r="H3" s="2"/>
    </row>
    <row r="4" spans="1:15" ht="14.25" customHeight="1" x14ac:dyDescent="0.3">
      <c r="A4">
        <v>148</v>
      </c>
      <c r="B4" t="s">
        <v>12</v>
      </c>
      <c r="C4">
        <v>5.0500001907348597</v>
      </c>
      <c r="D4">
        <v>5.3500003814697301</v>
      </c>
      <c r="E4">
        <v>5.25</v>
      </c>
      <c r="F4">
        <v>32.766769409179702</v>
      </c>
      <c r="G4">
        <v>285</v>
      </c>
      <c r="H4" s="2"/>
      <c r="I4">
        <v>148</v>
      </c>
      <c r="J4" t="s">
        <v>13</v>
      </c>
      <c r="K4">
        <v>1.3100004196167001</v>
      </c>
      <c r="L4">
        <v>1.42000007629395</v>
      </c>
      <c r="M4">
        <v>1.40999984741211</v>
      </c>
      <c r="N4">
        <v>34.856201171875</v>
      </c>
      <c r="O4">
        <v>383</v>
      </c>
    </row>
    <row r="5" spans="1:15" ht="14.25" customHeight="1" x14ac:dyDescent="0.3">
      <c r="A5">
        <v>149</v>
      </c>
      <c r="B5" t="s">
        <v>14</v>
      </c>
      <c r="C5">
        <v>4.4499998092651403</v>
      </c>
      <c r="D5">
        <v>4.6500005722045898</v>
      </c>
      <c r="E5">
        <v>4.3500003814697301</v>
      </c>
      <c r="F5">
        <v>33.2020874023438</v>
      </c>
      <c r="G5">
        <v>301</v>
      </c>
      <c r="H5" s="2"/>
      <c r="I5">
        <v>149</v>
      </c>
      <c r="J5" t="s">
        <v>15</v>
      </c>
      <c r="K5">
        <v>1.6299991607666</v>
      </c>
      <c r="L5">
        <v>1.7700004577636701</v>
      </c>
      <c r="M5">
        <v>1.6900005340576201</v>
      </c>
      <c r="N5">
        <v>34.952335357666001</v>
      </c>
      <c r="O5">
        <v>854</v>
      </c>
    </row>
    <row r="6" spans="1:15" ht="14.25" customHeight="1" x14ac:dyDescent="0.3">
      <c r="A6">
        <v>150</v>
      </c>
      <c r="B6" t="s">
        <v>16</v>
      </c>
      <c r="C6">
        <v>3.9000005722045898</v>
      </c>
      <c r="D6">
        <v>4</v>
      </c>
      <c r="E6">
        <v>3.9000005722045898</v>
      </c>
      <c r="F6">
        <v>33.551303863525398</v>
      </c>
      <c r="G6">
        <v>2551</v>
      </c>
      <c r="H6" s="2"/>
      <c r="I6">
        <v>150</v>
      </c>
      <c r="J6" t="s">
        <v>17</v>
      </c>
      <c r="K6">
        <v>2</v>
      </c>
      <c r="L6">
        <v>2.1000003814697301</v>
      </c>
      <c r="M6">
        <v>2.03999996185303</v>
      </c>
      <c r="N6">
        <v>34.601558685302699</v>
      </c>
      <c r="O6">
        <v>2805</v>
      </c>
    </row>
    <row r="7" spans="1:15" ht="14.25" customHeight="1" x14ac:dyDescent="0.3">
      <c r="A7">
        <v>152.5</v>
      </c>
      <c r="B7" t="s">
        <v>18</v>
      </c>
      <c r="C7">
        <v>2.5900001525878902</v>
      </c>
      <c r="D7">
        <v>2.6999998092651398</v>
      </c>
      <c r="E7">
        <v>2.6199998855590798</v>
      </c>
      <c r="F7">
        <v>33.819923400878899</v>
      </c>
      <c r="G7">
        <v>6437</v>
      </c>
      <c r="H7" s="2"/>
      <c r="I7">
        <v>152.5</v>
      </c>
      <c r="J7" t="s">
        <v>19</v>
      </c>
      <c r="K7">
        <v>3.1999998092651398</v>
      </c>
      <c r="L7">
        <v>3.4000005722045898</v>
      </c>
      <c r="M7">
        <v>3.25</v>
      </c>
      <c r="N7">
        <v>35.454662322997997</v>
      </c>
      <c r="O7">
        <v>1585</v>
      </c>
    </row>
    <row r="8" spans="1:15" ht="14.25" customHeight="1" x14ac:dyDescent="0.3">
      <c r="A8">
        <v>155</v>
      </c>
      <c r="B8" t="s">
        <v>238</v>
      </c>
      <c r="C8">
        <v>1.6900005340576201</v>
      </c>
      <c r="D8">
        <v>1.75</v>
      </c>
      <c r="E8">
        <v>1.69999980926514</v>
      </c>
      <c r="F8">
        <v>34.626399993896499</v>
      </c>
      <c r="G8">
        <v>5765</v>
      </c>
      <c r="H8" s="2"/>
      <c r="I8">
        <v>155</v>
      </c>
      <c r="J8" t="s">
        <v>239</v>
      </c>
      <c r="K8">
        <v>4.75</v>
      </c>
      <c r="L8">
        <v>5</v>
      </c>
      <c r="M8">
        <v>4.8000001907348597</v>
      </c>
      <c r="N8">
        <v>36.331977844238303</v>
      </c>
      <c r="O8">
        <v>1012</v>
      </c>
    </row>
    <row r="9" spans="1:15" ht="14.25" customHeight="1" x14ac:dyDescent="0.3">
      <c r="A9" s="60" t="s">
        <v>240</v>
      </c>
      <c r="B9" s="61"/>
      <c r="C9" s="61"/>
      <c r="D9" s="61"/>
      <c r="E9" s="61"/>
      <c r="F9" s="61"/>
      <c r="G9" s="61"/>
      <c r="H9" s="2"/>
    </row>
    <row r="10" spans="1:15" ht="14.25" customHeight="1" x14ac:dyDescent="0.3">
      <c r="A10">
        <v>140</v>
      </c>
      <c r="B10" t="s">
        <v>21</v>
      </c>
      <c r="C10">
        <v>14.949999809265099</v>
      </c>
      <c r="D10">
        <v>15.3500003814697</v>
      </c>
      <c r="E10">
        <v>15.2700004577637</v>
      </c>
      <c r="F10">
        <v>36.252479553222699</v>
      </c>
      <c r="G10">
        <v>128</v>
      </c>
      <c r="H10" s="2"/>
      <c r="I10">
        <v>140</v>
      </c>
      <c r="J10" t="s">
        <v>22</v>
      </c>
      <c r="K10">
        <v>2.4400005340576199</v>
      </c>
      <c r="L10">
        <v>2.5</v>
      </c>
      <c r="M10">
        <v>2.4499998092651398</v>
      </c>
      <c r="N10">
        <v>35.794895172119098</v>
      </c>
      <c r="O10">
        <v>815</v>
      </c>
    </row>
    <row r="11" spans="1:15" ht="14.25" customHeight="1" x14ac:dyDescent="0.3">
      <c r="A11">
        <v>145</v>
      </c>
      <c r="B11" t="s">
        <v>23</v>
      </c>
      <c r="C11">
        <v>11.300000190734901</v>
      </c>
      <c r="D11">
        <v>11.699999809265099</v>
      </c>
      <c r="E11">
        <v>11.5</v>
      </c>
      <c r="F11">
        <v>35.081058502197301</v>
      </c>
      <c r="G11">
        <v>287</v>
      </c>
      <c r="H11" s="2"/>
      <c r="I11">
        <v>145</v>
      </c>
      <c r="J11" t="s">
        <v>24</v>
      </c>
      <c r="K11">
        <v>3.9000005722045898</v>
      </c>
      <c r="L11">
        <v>4.0500001907348597</v>
      </c>
      <c r="M11">
        <v>3.96000003814697</v>
      </c>
      <c r="N11">
        <v>35.6371040344238</v>
      </c>
      <c r="O11">
        <v>926</v>
      </c>
    </row>
    <row r="12" spans="1:15" ht="14.25" customHeight="1" x14ac:dyDescent="0.3">
      <c r="A12">
        <v>150</v>
      </c>
      <c r="B12" t="s">
        <v>25</v>
      </c>
      <c r="C12">
        <v>8.5500001907348597</v>
      </c>
      <c r="D12">
        <v>8.6999998092651403</v>
      </c>
      <c r="E12">
        <v>8.5</v>
      </c>
      <c r="F12">
        <v>35.403739929199197</v>
      </c>
      <c r="G12">
        <v>548</v>
      </c>
      <c r="H12" s="2"/>
      <c r="I12">
        <v>150</v>
      </c>
      <c r="J12" t="s">
        <v>26</v>
      </c>
      <c r="K12">
        <v>6</v>
      </c>
      <c r="L12">
        <v>6.1500005722045898</v>
      </c>
      <c r="M12">
        <v>5.9899997711181596</v>
      </c>
      <c r="N12">
        <v>35.981193542480497</v>
      </c>
      <c r="O12">
        <v>2182</v>
      </c>
    </row>
    <row r="13" spans="1:15" ht="14.25" customHeight="1" x14ac:dyDescent="0.3">
      <c r="A13">
        <v>155</v>
      </c>
      <c r="B13" t="s">
        <v>27</v>
      </c>
      <c r="C13">
        <v>6.1500005722045898</v>
      </c>
      <c r="D13">
        <v>6.3000001907348597</v>
      </c>
      <c r="E13">
        <v>6.1999998092651403</v>
      </c>
      <c r="F13">
        <v>35.3494262695312</v>
      </c>
      <c r="G13">
        <v>976</v>
      </c>
      <c r="H13" s="2"/>
      <c r="I13">
        <v>155</v>
      </c>
      <c r="J13" t="s">
        <v>28</v>
      </c>
      <c r="K13">
        <v>8.5</v>
      </c>
      <c r="L13">
        <v>8.6999998092651403</v>
      </c>
      <c r="M13">
        <v>8.6999998092651403</v>
      </c>
      <c r="N13">
        <v>35.734085083007798</v>
      </c>
      <c r="O13">
        <v>124</v>
      </c>
    </row>
    <row r="14" spans="1:15" ht="14.25" customHeight="1" x14ac:dyDescent="0.3">
      <c r="A14">
        <v>160</v>
      </c>
      <c r="B14" t="s">
        <v>29</v>
      </c>
      <c r="C14">
        <v>4.3000001907348597</v>
      </c>
      <c r="D14">
        <v>4.5</v>
      </c>
      <c r="E14">
        <v>4.3500003814697301</v>
      </c>
      <c r="F14">
        <v>35.566715240478501</v>
      </c>
      <c r="G14">
        <v>1354</v>
      </c>
      <c r="H14" s="2"/>
      <c r="I14">
        <v>160</v>
      </c>
      <c r="J14" t="s">
        <v>30</v>
      </c>
      <c r="K14">
        <v>11.6499996185303</v>
      </c>
      <c r="L14">
        <v>11.8999996185303</v>
      </c>
      <c r="M14">
        <v>11.329999923706</v>
      </c>
      <c r="N14">
        <v>35.726348876953097</v>
      </c>
      <c r="O14">
        <v>124</v>
      </c>
    </row>
    <row r="15" spans="1:15" ht="14.25" customHeight="1" x14ac:dyDescent="0.3">
      <c r="A15" s="60" t="s">
        <v>241</v>
      </c>
      <c r="B15" s="61"/>
      <c r="C15" s="61"/>
      <c r="D15" s="61"/>
      <c r="E15" s="61"/>
      <c r="F15" s="61"/>
      <c r="G15" s="61"/>
      <c r="H15" s="2"/>
    </row>
    <row r="16" spans="1:15" ht="14.25" customHeight="1" x14ac:dyDescent="0.3">
      <c r="A16">
        <v>140</v>
      </c>
      <c r="B16" t="s">
        <v>32</v>
      </c>
      <c r="C16">
        <v>17.1000061035156</v>
      </c>
      <c r="D16">
        <v>17.3500061035156</v>
      </c>
      <c r="E16">
        <v>17.1499938964844</v>
      </c>
      <c r="F16">
        <v>36.8502388000488</v>
      </c>
      <c r="G16">
        <v>178</v>
      </c>
      <c r="H16" s="2"/>
      <c r="I16">
        <v>140</v>
      </c>
      <c r="J16" t="s">
        <v>33</v>
      </c>
      <c r="K16">
        <v>3.8999996185302699</v>
      </c>
      <c r="L16">
        <v>4.1000003814697301</v>
      </c>
      <c r="M16">
        <v>4</v>
      </c>
      <c r="N16">
        <v>36.258144378662102</v>
      </c>
      <c r="O16">
        <v>1030</v>
      </c>
    </row>
    <row r="17" spans="1:15" ht="14.25" customHeight="1" x14ac:dyDescent="0.3">
      <c r="A17">
        <v>145</v>
      </c>
      <c r="B17" t="s">
        <v>34</v>
      </c>
      <c r="C17">
        <v>13.800000190734901</v>
      </c>
      <c r="D17">
        <v>14.1499996185303</v>
      </c>
      <c r="E17">
        <v>14.050000190734901</v>
      </c>
      <c r="F17">
        <v>36.661808013916001</v>
      </c>
      <c r="G17">
        <v>236</v>
      </c>
      <c r="H17" s="2"/>
      <c r="I17">
        <v>145</v>
      </c>
      <c r="J17" t="s">
        <v>35</v>
      </c>
      <c r="K17">
        <v>5.5999994277954102</v>
      </c>
      <c r="L17">
        <v>5.8000001907348597</v>
      </c>
      <c r="M17">
        <v>5.6999998092651403</v>
      </c>
      <c r="N17">
        <v>36.0318603515625</v>
      </c>
      <c r="O17">
        <v>115</v>
      </c>
    </row>
    <row r="18" spans="1:15" ht="14.25" customHeight="1" x14ac:dyDescent="0.3">
      <c r="A18">
        <v>150</v>
      </c>
      <c r="B18" t="s">
        <v>36</v>
      </c>
      <c r="C18">
        <v>10.8999996185303</v>
      </c>
      <c r="D18">
        <v>11.199999809265099</v>
      </c>
      <c r="E18">
        <v>11</v>
      </c>
      <c r="F18">
        <v>36.160114288330099</v>
      </c>
      <c r="G18">
        <v>1031</v>
      </c>
      <c r="H18" s="2"/>
      <c r="I18">
        <v>150</v>
      </c>
      <c r="J18" t="s">
        <v>37</v>
      </c>
      <c r="K18">
        <v>7.6999998092651403</v>
      </c>
      <c r="L18">
        <v>7.9000005722045898</v>
      </c>
      <c r="M18">
        <v>7.8000001907348597</v>
      </c>
      <c r="N18">
        <v>35.785717010497997</v>
      </c>
      <c r="O18">
        <v>405</v>
      </c>
    </row>
    <row r="19" spans="1:15" ht="14.25" customHeight="1" x14ac:dyDescent="0.3">
      <c r="A19">
        <v>155</v>
      </c>
      <c r="B19" t="s">
        <v>38</v>
      </c>
      <c r="C19">
        <v>8.5500001907348597</v>
      </c>
      <c r="D19">
        <v>8.75</v>
      </c>
      <c r="E19">
        <v>8.6800003051757795</v>
      </c>
      <c r="F19">
        <v>36.1058540344238</v>
      </c>
      <c r="G19">
        <v>675</v>
      </c>
      <c r="H19" s="2"/>
      <c r="I19">
        <v>155</v>
      </c>
      <c r="J19" t="s">
        <v>39</v>
      </c>
      <c r="K19">
        <v>10.300000190734901</v>
      </c>
      <c r="L19">
        <v>10.550000190734901</v>
      </c>
      <c r="M19">
        <v>10.210000038146999</v>
      </c>
      <c r="N19">
        <v>35.9998779296875</v>
      </c>
      <c r="O19">
        <v>604</v>
      </c>
    </row>
    <row r="20" spans="1:15" ht="14.25" customHeight="1" x14ac:dyDescent="0.3">
      <c r="A20">
        <v>160</v>
      </c>
      <c r="B20" t="s">
        <v>40</v>
      </c>
      <c r="C20">
        <v>6.5999994277954102</v>
      </c>
      <c r="D20">
        <v>6.75</v>
      </c>
      <c r="E20">
        <v>6.75</v>
      </c>
      <c r="F20">
        <v>36.137519836425803</v>
      </c>
      <c r="G20">
        <v>1307</v>
      </c>
      <c r="H20" s="2"/>
      <c r="I20">
        <v>160</v>
      </c>
      <c r="J20" t="s">
        <v>41</v>
      </c>
      <c r="K20">
        <v>13.199999809265099</v>
      </c>
      <c r="L20">
        <v>13.6499996185303</v>
      </c>
      <c r="M20">
        <v>13.460000038146999</v>
      </c>
      <c r="N20">
        <v>35.751609802246101</v>
      </c>
      <c r="O20">
        <v>88</v>
      </c>
    </row>
    <row r="21" spans="1:15" ht="14.25" customHeight="1" x14ac:dyDescent="0.3">
      <c r="A21" s="60" t="s">
        <v>242</v>
      </c>
      <c r="B21" s="61"/>
      <c r="C21" s="61"/>
      <c r="D21" s="61"/>
      <c r="E21" s="61"/>
      <c r="F21" s="61"/>
      <c r="G21" s="61"/>
      <c r="H21" s="2"/>
    </row>
    <row r="22" spans="1:15" ht="14.25" customHeight="1" x14ac:dyDescent="0.3">
      <c r="A22">
        <v>140</v>
      </c>
      <c r="B22" t="s">
        <v>43</v>
      </c>
      <c r="C22">
        <v>19.800003051757798</v>
      </c>
      <c r="D22">
        <v>20.050003051757798</v>
      </c>
      <c r="E22">
        <v>19.949996948242202</v>
      </c>
      <c r="F22">
        <v>38.7686958312988</v>
      </c>
      <c r="G22">
        <v>254</v>
      </c>
      <c r="H22" s="2"/>
      <c r="I22">
        <v>140</v>
      </c>
      <c r="J22" t="s">
        <v>44</v>
      </c>
      <c r="K22">
        <v>5.9000005722045898</v>
      </c>
      <c r="L22">
        <v>6.1500005722045898</v>
      </c>
      <c r="M22">
        <v>6.0500001907348597</v>
      </c>
      <c r="N22">
        <v>38.017185211181598</v>
      </c>
      <c r="O22">
        <v>34</v>
      </c>
    </row>
    <row r="23" spans="1:15" ht="14.25" customHeight="1" x14ac:dyDescent="0.3">
      <c r="A23">
        <v>145</v>
      </c>
      <c r="B23" t="s">
        <v>45</v>
      </c>
      <c r="C23">
        <v>16.6499938964844</v>
      </c>
      <c r="D23">
        <v>17.1000061035156</v>
      </c>
      <c r="E23">
        <v>17.009994506835898</v>
      </c>
      <c r="F23">
        <v>38.606555938720703</v>
      </c>
      <c r="G23">
        <v>3</v>
      </c>
      <c r="H23" s="2"/>
      <c r="I23">
        <v>145</v>
      </c>
      <c r="J23" t="s">
        <v>46</v>
      </c>
      <c r="K23">
        <v>7.8000001907348597</v>
      </c>
      <c r="L23">
        <v>8</v>
      </c>
      <c r="M23">
        <v>7.6000003814697301</v>
      </c>
      <c r="N23">
        <v>37.760757446289098</v>
      </c>
      <c r="O23">
        <v>36</v>
      </c>
    </row>
    <row r="24" spans="1:15" ht="14.25" customHeight="1" x14ac:dyDescent="0.3">
      <c r="A24">
        <v>150</v>
      </c>
      <c r="B24" t="s">
        <v>47</v>
      </c>
      <c r="C24">
        <v>13.949999809265099</v>
      </c>
      <c r="D24">
        <v>14.1499996185303</v>
      </c>
      <c r="E24">
        <v>14</v>
      </c>
      <c r="F24">
        <v>38.138492584228501</v>
      </c>
      <c r="G24">
        <v>237</v>
      </c>
      <c r="H24" s="2"/>
      <c r="I24">
        <v>150</v>
      </c>
      <c r="J24" t="s">
        <v>48</v>
      </c>
      <c r="K24">
        <v>9.9499998092651403</v>
      </c>
      <c r="L24">
        <v>10.199999809265099</v>
      </c>
      <c r="M24">
        <v>10.1300001144409</v>
      </c>
      <c r="N24">
        <v>37.426956176757798</v>
      </c>
      <c r="O24">
        <v>37</v>
      </c>
    </row>
    <row r="25" spans="1:15" ht="14.25" customHeight="1" x14ac:dyDescent="0.3">
      <c r="A25">
        <v>155</v>
      </c>
      <c r="B25" t="s">
        <v>49</v>
      </c>
      <c r="C25">
        <v>11.550000190734901</v>
      </c>
      <c r="D25">
        <v>11.75</v>
      </c>
      <c r="E25">
        <v>11.699999809265099</v>
      </c>
      <c r="F25">
        <v>38.017562866210902</v>
      </c>
      <c r="G25">
        <v>106</v>
      </c>
      <c r="H25" s="2"/>
      <c r="I25">
        <v>155</v>
      </c>
      <c r="J25" t="s">
        <v>50</v>
      </c>
      <c r="K25">
        <v>12.6000003814697</v>
      </c>
      <c r="L25">
        <v>12.800000190734901</v>
      </c>
      <c r="M25">
        <v>12.699999809265099</v>
      </c>
      <c r="N25">
        <v>37.453468322753899</v>
      </c>
      <c r="O25">
        <v>14</v>
      </c>
    </row>
    <row r="26" spans="1:15" ht="14.25" customHeight="1" x14ac:dyDescent="0.3">
      <c r="A26">
        <v>160</v>
      </c>
      <c r="B26" t="s">
        <v>51</v>
      </c>
      <c r="C26">
        <v>9.5</v>
      </c>
      <c r="D26">
        <v>9.6999998092651403</v>
      </c>
      <c r="E26">
        <v>9.6300001144409197</v>
      </c>
      <c r="F26">
        <v>38.014579772949197</v>
      </c>
      <c r="G26">
        <v>415</v>
      </c>
      <c r="H26" s="2"/>
      <c r="I26">
        <v>160</v>
      </c>
      <c r="J26" t="s">
        <v>52</v>
      </c>
      <c r="K26">
        <v>15.5</v>
      </c>
      <c r="L26">
        <v>15.75</v>
      </c>
      <c r="M26">
        <v>15.3999996185303</v>
      </c>
      <c r="N26">
        <v>37.389518737792997</v>
      </c>
      <c r="O26">
        <v>5</v>
      </c>
    </row>
    <row r="27" spans="1:15" ht="14.25" customHeight="1" x14ac:dyDescent="0.3">
      <c r="A27" s="60" t="s">
        <v>243</v>
      </c>
      <c r="B27" s="61"/>
      <c r="C27" s="61"/>
      <c r="D27" s="61"/>
      <c r="E27" s="61"/>
      <c r="F27" s="61"/>
      <c r="G27" s="61"/>
      <c r="H27" s="2"/>
    </row>
    <row r="28" spans="1:15" ht="14.25" customHeight="1" x14ac:dyDescent="0.3">
      <c r="A28">
        <v>140</v>
      </c>
      <c r="B28" t="s">
        <v>54</v>
      </c>
      <c r="C28">
        <v>21.3999938964844</v>
      </c>
      <c r="D28">
        <v>22</v>
      </c>
      <c r="E28">
        <v>21.8500061035156</v>
      </c>
      <c r="F28">
        <v>38.891128540039098</v>
      </c>
      <c r="G28">
        <v>33</v>
      </c>
      <c r="H28" s="2"/>
      <c r="I28">
        <v>140</v>
      </c>
      <c r="J28" t="s">
        <v>55</v>
      </c>
      <c r="K28">
        <v>7.1000003814697301</v>
      </c>
      <c r="L28">
        <v>7.3000001907348597</v>
      </c>
      <c r="M28">
        <v>7</v>
      </c>
      <c r="N28">
        <v>37.813697814941399</v>
      </c>
      <c r="O28">
        <v>55</v>
      </c>
    </row>
    <row r="29" spans="1:15" ht="14.25" customHeight="1" x14ac:dyDescent="0.3">
      <c r="A29">
        <v>145</v>
      </c>
      <c r="B29" t="s">
        <v>56</v>
      </c>
      <c r="C29">
        <v>18.5</v>
      </c>
      <c r="D29">
        <v>18.800003051757798</v>
      </c>
      <c r="E29">
        <v>18.759994506835898</v>
      </c>
      <c r="F29">
        <v>38.466594696044901</v>
      </c>
      <c r="G29">
        <v>73</v>
      </c>
      <c r="H29" s="2"/>
      <c r="I29">
        <v>145</v>
      </c>
      <c r="J29" t="s">
        <v>57</v>
      </c>
      <c r="K29">
        <v>9.0500001907348597</v>
      </c>
      <c r="L29">
        <v>9.25</v>
      </c>
      <c r="M29">
        <v>9.1999998092651403</v>
      </c>
      <c r="N29">
        <v>37.5735054016113</v>
      </c>
      <c r="O29">
        <v>13</v>
      </c>
    </row>
    <row r="30" spans="1:15" ht="14.25" customHeight="1" x14ac:dyDescent="0.3">
      <c r="A30">
        <v>150</v>
      </c>
      <c r="B30" t="s">
        <v>58</v>
      </c>
      <c r="C30">
        <v>15.75</v>
      </c>
      <c r="D30">
        <v>16</v>
      </c>
      <c r="E30">
        <v>15.7600002288818</v>
      </c>
      <c r="F30">
        <v>38.047153472900398</v>
      </c>
      <c r="G30">
        <v>100</v>
      </c>
      <c r="H30" s="2"/>
      <c r="I30">
        <v>150</v>
      </c>
      <c r="J30" t="s">
        <v>59</v>
      </c>
      <c r="K30">
        <v>11.300000190734901</v>
      </c>
      <c r="L30">
        <v>11.5</v>
      </c>
      <c r="M30">
        <v>11.25</v>
      </c>
      <c r="N30">
        <v>37.371265411377003</v>
      </c>
      <c r="O30">
        <v>43</v>
      </c>
    </row>
    <row r="31" spans="1:15" ht="14.25" customHeight="1" x14ac:dyDescent="0.3">
      <c r="A31">
        <v>155</v>
      </c>
      <c r="B31" t="s">
        <v>60</v>
      </c>
      <c r="C31">
        <v>13.3500003814697</v>
      </c>
      <c r="D31">
        <v>13.6499996185303</v>
      </c>
      <c r="E31">
        <v>13.449999809265099</v>
      </c>
      <c r="F31">
        <v>37.9708442687988</v>
      </c>
      <c r="G31">
        <v>321</v>
      </c>
      <c r="H31" s="2"/>
      <c r="I31">
        <v>155</v>
      </c>
      <c r="J31" t="s">
        <v>61</v>
      </c>
      <c r="K31">
        <v>13.8500003814697</v>
      </c>
      <c r="L31">
        <v>14.050000190734901</v>
      </c>
      <c r="M31">
        <v>13.8500003814697</v>
      </c>
      <c r="N31">
        <v>37.174530029296903</v>
      </c>
      <c r="O31">
        <v>48</v>
      </c>
    </row>
    <row r="32" spans="1:15" ht="14.25" customHeight="1" x14ac:dyDescent="0.3">
      <c r="A32">
        <v>160</v>
      </c>
      <c r="B32" t="s">
        <v>62</v>
      </c>
      <c r="C32">
        <v>11.25</v>
      </c>
      <c r="D32">
        <v>11.550000190734901</v>
      </c>
      <c r="E32">
        <v>11.310000419616699</v>
      </c>
      <c r="F32">
        <v>37.8938179016113</v>
      </c>
      <c r="G32">
        <v>162</v>
      </c>
      <c r="H32" s="2"/>
      <c r="I32">
        <v>160</v>
      </c>
      <c r="J32" t="s">
        <v>63</v>
      </c>
      <c r="K32">
        <v>16.300003051757798</v>
      </c>
      <c r="L32">
        <v>17</v>
      </c>
      <c r="M32">
        <v>16.759994506835898</v>
      </c>
      <c r="N32">
        <v>36.578636169433601</v>
      </c>
      <c r="O32">
        <v>10</v>
      </c>
    </row>
    <row r="33" spans="1:15" ht="14.25" customHeight="1" x14ac:dyDescent="0.3">
      <c r="A33" s="60" t="s">
        <v>244</v>
      </c>
      <c r="B33" s="61"/>
      <c r="C33" s="61"/>
      <c r="D33" s="61"/>
      <c r="E33" s="61"/>
      <c r="F33" s="61"/>
      <c r="G33" s="61"/>
      <c r="H33" s="2"/>
    </row>
    <row r="34" spans="1:15" ht="14.25" customHeight="1" x14ac:dyDescent="0.3">
      <c r="A34">
        <v>140</v>
      </c>
      <c r="B34" t="s">
        <v>65</v>
      </c>
      <c r="C34">
        <v>22.8500061035156</v>
      </c>
      <c r="D34">
        <v>23.3500061035156</v>
      </c>
      <c r="E34">
        <v>22.199996948242202</v>
      </c>
      <c r="F34">
        <v>38.545200347900398</v>
      </c>
      <c r="G34">
        <v>3</v>
      </c>
      <c r="H34" s="2"/>
      <c r="I34">
        <v>140</v>
      </c>
      <c r="J34" t="s">
        <v>66</v>
      </c>
      <c r="K34">
        <v>8.1499996185302699</v>
      </c>
      <c r="L34">
        <v>8.4499998092651403</v>
      </c>
      <c r="M34">
        <v>8.1000003814697301</v>
      </c>
      <c r="N34">
        <v>37.986778259277301</v>
      </c>
      <c r="O34">
        <v>5</v>
      </c>
    </row>
    <row r="35" spans="1:15" ht="14.25" customHeight="1" x14ac:dyDescent="0.3">
      <c r="A35">
        <v>145</v>
      </c>
      <c r="B35" t="s">
        <v>67</v>
      </c>
      <c r="C35">
        <v>19.599990844726602</v>
      </c>
      <c r="D35">
        <v>20.3999938964844</v>
      </c>
      <c r="E35">
        <v>18.949996948242202</v>
      </c>
      <c r="F35">
        <v>37.863040924072301</v>
      </c>
      <c r="G35">
        <v>1</v>
      </c>
      <c r="H35" s="2"/>
      <c r="I35">
        <v>145</v>
      </c>
      <c r="J35" t="s">
        <v>68</v>
      </c>
      <c r="K35">
        <v>10.1000003814697</v>
      </c>
      <c r="L35">
        <v>10.300000190734901</v>
      </c>
      <c r="M35">
        <v>10.7200002670288</v>
      </c>
      <c r="N35">
        <v>37.458484649658203</v>
      </c>
      <c r="O35">
        <v>59</v>
      </c>
    </row>
    <row r="36" spans="1:15" ht="14.25" customHeight="1" x14ac:dyDescent="0.3">
      <c r="A36">
        <v>150</v>
      </c>
      <c r="B36" t="s">
        <v>69</v>
      </c>
      <c r="C36">
        <v>17.349990844726602</v>
      </c>
      <c r="D36">
        <v>17.599990844726602</v>
      </c>
      <c r="E36">
        <v>17.759994506835898</v>
      </c>
      <c r="F36">
        <v>38.049270629882798</v>
      </c>
      <c r="G36">
        <v>216</v>
      </c>
      <c r="H36" s="2"/>
      <c r="I36">
        <v>150</v>
      </c>
      <c r="J36" t="s">
        <v>70</v>
      </c>
      <c r="K36">
        <v>12.3500003814697</v>
      </c>
      <c r="L36">
        <v>12.550000190734901</v>
      </c>
      <c r="M36">
        <v>12.6499996185303</v>
      </c>
      <c r="N36">
        <v>37.193271636962898</v>
      </c>
      <c r="O36">
        <v>67</v>
      </c>
    </row>
    <row r="37" spans="1:15" ht="14.25" customHeight="1" x14ac:dyDescent="0.3">
      <c r="A37">
        <v>155</v>
      </c>
      <c r="B37" t="s">
        <v>71</v>
      </c>
      <c r="C37">
        <v>14.8500003814697</v>
      </c>
      <c r="D37">
        <v>15.1499996185303</v>
      </c>
      <c r="E37">
        <v>15.300000190734901</v>
      </c>
      <c r="F37">
        <v>37.692111968994098</v>
      </c>
      <c r="G37">
        <v>85</v>
      </c>
      <c r="H37" s="2"/>
      <c r="I37">
        <v>155</v>
      </c>
      <c r="J37" t="s">
        <v>72</v>
      </c>
      <c r="K37">
        <v>14.8500003814697</v>
      </c>
      <c r="L37">
        <v>15.1000003814697</v>
      </c>
      <c r="M37">
        <v>15.300000190734901</v>
      </c>
      <c r="N37">
        <v>36.931774139404297</v>
      </c>
      <c r="O37">
        <v>23</v>
      </c>
    </row>
    <row r="38" spans="1:15" ht="14.25" customHeight="1" x14ac:dyDescent="0.3">
      <c r="A38">
        <v>160</v>
      </c>
      <c r="B38" t="s">
        <v>73</v>
      </c>
      <c r="C38">
        <v>12.75</v>
      </c>
      <c r="D38">
        <v>12.949999809265099</v>
      </c>
      <c r="E38">
        <v>12.8999996185303</v>
      </c>
      <c r="F38">
        <v>37.529716491699197</v>
      </c>
      <c r="G38">
        <v>6</v>
      </c>
      <c r="H38" s="2"/>
      <c r="I38">
        <v>160</v>
      </c>
      <c r="J38" t="s">
        <v>74</v>
      </c>
      <c r="K38">
        <v>17.699996948242202</v>
      </c>
      <c r="L38">
        <v>18</v>
      </c>
      <c r="M38">
        <v>17.389999389648398</v>
      </c>
      <c r="N38">
        <v>36.874683380127003</v>
      </c>
      <c r="O38">
        <v>41</v>
      </c>
    </row>
    <row r="39" spans="1:15" ht="14.25" customHeight="1" x14ac:dyDescent="0.3">
      <c r="A39" s="60" t="s">
        <v>245</v>
      </c>
      <c r="B39" s="61"/>
      <c r="C39" s="61"/>
      <c r="D39" s="61"/>
      <c r="E39" s="61"/>
      <c r="F39" s="61"/>
      <c r="G39" s="61"/>
      <c r="H39" s="2"/>
    </row>
    <row r="40" spans="1:15" ht="14.25" customHeight="1" x14ac:dyDescent="0.3">
      <c r="A40">
        <v>140</v>
      </c>
      <c r="B40" t="s">
        <v>76</v>
      </c>
      <c r="C40">
        <v>24.3500061035156</v>
      </c>
      <c r="D40">
        <v>24.8999938964844</v>
      </c>
      <c r="E40">
        <v>24.699996948242202</v>
      </c>
      <c r="F40">
        <v>37.796092987060497</v>
      </c>
      <c r="G40">
        <v>4</v>
      </c>
      <c r="H40" s="2"/>
      <c r="I40">
        <v>140</v>
      </c>
      <c r="J40" t="s">
        <v>77</v>
      </c>
      <c r="K40">
        <v>9</v>
      </c>
      <c r="L40">
        <v>9.4499998092651403</v>
      </c>
      <c r="M40">
        <v>9.1000003814697301</v>
      </c>
      <c r="N40">
        <v>36.952919006347699</v>
      </c>
      <c r="O40">
        <v>4</v>
      </c>
    </row>
    <row r="41" spans="1:15" ht="14.25" customHeight="1" x14ac:dyDescent="0.3">
      <c r="A41">
        <v>145</v>
      </c>
      <c r="B41" t="s">
        <v>78</v>
      </c>
      <c r="C41">
        <v>21.6499938964844</v>
      </c>
      <c r="D41">
        <v>21.949996948242202</v>
      </c>
      <c r="E41">
        <v>20.930007934570298</v>
      </c>
      <c r="F41">
        <v>37.706150054931598</v>
      </c>
      <c r="G41">
        <v>7</v>
      </c>
      <c r="H41" s="2"/>
      <c r="I41">
        <v>145</v>
      </c>
      <c r="J41" t="s">
        <v>79</v>
      </c>
      <c r="K41">
        <v>11.199999809265099</v>
      </c>
      <c r="L41">
        <v>11.449999809265099</v>
      </c>
      <c r="M41">
        <v>11.1000003814697</v>
      </c>
      <c r="N41">
        <v>36.856151580810497</v>
      </c>
      <c r="O41">
        <v>10</v>
      </c>
    </row>
    <row r="42" spans="1:15" ht="14.25" customHeight="1" x14ac:dyDescent="0.3">
      <c r="A42">
        <v>150</v>
      </c>
      <c r="B42" t="s">
        <v>80</v>
      </c>
      <c r="C42">
        <v>19</v>
      </c>
      <c r="D42">
        <v>19.300003051757798</v>
      </c>
      <c r="E42">
        <v>19.25</v>
      </c>
      <c r="F42">
        <v>37.469791412353501</v>
      </c>
      <c r="G42">
        <v>92</v>
      </c>
      <c r="H42" s="2"/>
      <c r="I42">
        <v>150</v>
      </c>
      <c r="J42" t="s">
        <v>81</v>
      </c>
      <c r="K42">
        <v>13.449999809265099</v>
      </c>
      <c r="L42">
        <v>13.949999809265099</v>
      </c>
      <c r="M42">
        <v>13.550000190734901</v>
      </c>
      <c r="N42">
        <v>36.840183258056598</v>
      </c>
      <c r="O42">
        <v>117</v>
      </c>
    </row>
    <row r="43" spans="1:15" ht="14.25" customHeight="1" x14ac:dyDescent="0.3">
      <c r="A43">
        <v>155</v>
      </c>
      <c r="B43" t="s">
        <v>82</v>
      </c>
      <c r="C43">
        <v>16.5499877929688</v>
      </c>
      <c r="D43">
        <v>16.8500061035156</v>
      </c>
      <c r="E43">
        <v>16.800003051757798</v>
      </c>
      <c r="F43">
        <v>37.165733337402301</v>
      </c>
      <c r="G43">
        <v>16</v>
      </c>
      <c r="H43" s="2"/>
      <c r="I43">
        <v>155</v>
      </c>
      <c r="J43" t="s">
        <v>83</v>
      </c>
      <c r="K43">
        <v>16</v>
      </c>
      <c r="L43">
        <v>16.300003051757798</v>
      </c>
      <c r="M43">
        <v>16</v>
      </c>
      <c r="N43">
        <v>36.414058685302699</v>
      </c>
      <c r="O43">
        <v>101</v>
      </c>
    </row>
    <row r="44" spans="1:15" ht="14.25" customHeight="1" x14ac:dyDescent="0.3">
      <c r="A44">
        <v>160</v>
      </c>
      <c r="B44" t="s">
        <v>84</v>
      </c>
      <c r="C44">
        <v>14.3999996185303</v>
      </c>
      <c r="D44">
        <v>14.6499996185303</v>
      </c>
      <c r="E44">
        <v>14.75</v>
      </c>
      <c r="F44">
        <v>36.976497650146499</v>
      </c>
      <c r="G44">
        <v>22</v>
      </c>
      <c r="H44" s="2"/>
      <c r="I44">
        <v>160</v>
      </c>
      <c r="J44" t="s">
        <v>85</v>
      </c>
      <c r="K44">
        <v>18.75</v>
      </c>
      <c r="L44">
        <v>19.1000061035156</v>
      </c>
      <c r="M44">
        <v>0</v>
      </c>
      <c r="N44">
        <v>36.174514770507798</v>
      </c>
      <c r="O44">
        <v>0</v>
      </c>
    </row>
    <row r="45" spans="1:15" ht="14.25" customHeight="1" x14ac:dyDescent="0.3">
      <c r="A45" s="60" t="s">
        <v>246</v>
      </c>
      <c r="B45" s="61"/>
      <c r="C45" s="61"/>
      <c r="D45" s="61"/>
      <c r="E45" s="61"/>
      <c r="F45" s="61"/>
      <c r="G45" s="61"/>
      <c r="H45" s="2"/>
    </row>
    <row r="46" spans="1:15" ht="14.25" customHeight="1" x14ac:dyDescent="0.3">
      <c r="A46">
        <v>140</v>
      </c>
      <c r="B46" t="s">
        <v>87</v>
      </c>
      <c r="C46">
        <v>25.8500061035156</v>
      </c>
      <c r="D46">
        <v>26.3500061035156</v>
      </c>
      <c r="E46">
        <v>0</v>
      </c>
      <c r="F46">
        <v>37.404911041259801</v>
      </c>
      <c r="G46">
        <v>1</v>
      </c>
      <c r="H46" s="2"/>
      <c r="I46">
        <v>140</v>
      </c>
      <c r="J46" t="s">
        <v>88</v>
      </c>
      <c r="K46">
        <v>10.1000003814697</v>
      </c>
      <c r="L46">
        <v>10.3500003814697</v>
      </c>
      <c r="M46">
        <v>10.170000076294</v>
      </c>
      <c r="N46">
        <v>36.769744873046903</v>
      </c>
      <c r="O46">
        <v>28</v>
      </c>
    </row>
    <row r="47" spans="1:15" ht="14.25" customHeight="1" x14ac:dyDescent="0.3">
      <c r="A47">
        <v>145</v>
      </c>
      <c r="B47" t="s">
        <v>89</v>
      </c>
      <c r="C47">
        <v>23.1000061035156</v>
      </c>
      <c r="D47">
        <v>23.5</v>
      </c>
      <c r="E47">
        <v>22.8500061035156</v>
      </c>
      <c r="F47">
        <v>37.2687797546387</v>
      </c>
      <c r="G47">
        <v>5</v>
      </c>
      <c r="H47" s="2"/>
      <c r="I47">
        <v>145</v>
      </c>
      <c r="J47" t="s">
        <v>90</v>
      </c>
      <c r="K47">
        <v>12.1499996185303</v>
      </c>
      <c r="L47">
        <v>12.3999996185303</v>
      </c>
      <c r="M47">
        <v>12.310000419616699</v>
      </c>
      <c r="N47">
        <v>36.472286224365199</v>
      </c>
      <c r="O47">
        <v>3</v>
      </c>
    </row>
    <row r="48" spans="1:15" ht="14.25" customHeight="1" x14ac:dyDescent="0.3">
      <c r="A48">
        <v>150</v>
      </c>
      <c r="B48" t="s">
        <v>91</v>
      </c>
      <c r="C48">
        <v>20.449996948242202</v>
      </c>
      <c r="D48">
        <v>20.8500061035156</v>
      </c>
      <c r="E48">
        <v>20.6499938964844</v>
      </c>
      <c r="F48">
        <v>36.985889434814503</v>
      </c>
      <c r="G48">
        <v>859</v>
      </c>
      <c r="H48" s="2"/>
      <c r="I48">
        <v>150</v>
      </c>
      <c r="J48" t="s">
        <v>92</v>
      </c>
      <c r="K48">
        <v>14.3999996185303</v>
      </c>
      <c r="L48">
        <v>14.699999809265099</v>
      </c>
      <c r="M48">
        <v>14.6000003814697</v>
      </c>
      <c r="N48">
        <v>36.194637298583999</v>
      </c>
      <c r="O48">
        <v>54</v>
      </c>
    </row>
    <row r="49" spans="1:15" ht="14.25" customHeight="1" x14ac:dyDescent="0.3">
      <c r="A49">
        <v>155</v>
      </c>
      <c r="B49" t="s">
        <v>93</v>
      </c>
      <c r="C49">
        <v>18.050003051757798</v>
      </c>
      <c r="D49">
        <v>18.3500061035156</v>
      </c>
      <c r="E49">
        <v>18.1000061035156</v>
      </c>
      <c r="F49">
        <v>36.680866241455099</v>
      </c>
      <c r="G49">
        <v>149</v>
      </c>
      <c r="H49" s="2"/>
      <c r="I49">
        <v>155</v>
      </c>
      <c r="J49" t="s">
        <v>94</v>
      </c>
      <c r="K49">
        <v>16.8500061035156</v>
      </c>
      <c r="L49">
        <v>17.199996948242202</v>
      </c>
      <c r="M49">
        <v>0</v>
      </c>
      <c r="N49">
        <v>35.855281829833999</v>
      </c>
      <c r="O49">
        <v>0</v>
      </c>
    </row>
    <row r="50" spans="1:15" ht="14.25" customHeight="1" x14ac:dyDescent="0.3">
      <c r="A50">
        <v>160</v>
      </c>
      <c r="B50" t="s">
        <v>95</v>
      </c>
      <c r="C50">
        <v>15.6000003814697</v>
      </c>
      <c r="D50">
        <v>16.3999938964844</v>
      </c>
      <c r="E50">
        <v>15.949999809265099</v>
      </c>
      <c r="F50">
        <v>36.465793609619098</v>
      </c>
      <c r="G50">
        <v>18</v>
      </c>
      <c r="H50" s="2"/>
      <c r="I50">
        <v>160</v>
      </c>
      <c r="J50" t="s">
        <v>96</v>
      </c>
      <c r="K50">
        <v>19.699996948242202</v>
      </c>
      <c r="L50">
        <v>20.050003051757798</v>
      </c>
      <c r="M50">
        <v>19.6499938964844</v>
      </c>
      <c r="N50">
        <v>35.826007843017599</v>
      </c>
      <c r="O50">
        <v>2</v>
      </c>
    </row>
    <row r="51" spans="1:15" ht="14.25" customHeight="1" x14ac:dyDescent="0.3">
      <c r="A51" s="60" t="s">
        <v>247</v>
      </c>
      <c r="B51" s="61"/>
      <c r="C51" s="61"/>
      <c r="D51" s="61"/>
      <c r="E51" s="61"/>
      <c r="F51" s="61"/>
      <c r="G51" s="61"/>
      <c r="H51" s="2"/>
    </row>
    <row r="52" spans="1:15" ht="14.25" customHeight="1" x14ac:dyDescent="0.3">
      <c r="A52">
        <v>140</v>
      </c>
      <c r="B52" t="s">
        <v>98</v>
      </c>
      <c r="C52">
        <v>27.8999938964844</v>
      </c>
      <c r="D52">
        <v>29.3999938964844</v>
      </c>
      <c r="E52">
        <v>28.8999938964844</v>
      </c>
      <c r="F52">
        <v>37.759754180908203</v>
      </c>
      <c r="G52">
        <v>7</v>
      </c>
      <c r="H52" s="2"/>
      <c r="I52">
        <v>140</v>
      </c>
      <c r="J52" t="s">
        <v>99</v>
      </c>
      <c r="K52">
        <v>11.25</v>
      </c>
      <c r="L52">
        <v>12.050000190734901</v>
      </c>
      <c r="M52">
        <v>0</v>
      </c>
      <c r="N52">
        <v>36.536159515380902</v>
      </c>
      <c r="O52">
        <v>0</v>
      </c>
    </row>
    <row r="53" spans="1:15" ht="14.25" customHeight="1" x14ac:dyDescent="0.3">
      <c r="A53">
        <v>145</v>
      </c>
      <c r="B53" t="s">
        <v>100</v>
      </c>
      <c r="C53">
        <v>25.1000061035156</v>
      </c>
      <c r="D53">
        <v>26.5</v>
      </c>
      <c r="E53">
        <v>25.199996948242202</v>
      </c>
      <c r="F53">
        <v>37.366462707519503</v>
      </c>
      <c r="G53">
        <v>36</v>
      </c>
      <c r="H53" s="2"/>
      <c r="I53">
        <v>145</v>
      </c>
      <c r="J53" t="s">
        <v>101</v>
      </c>
      <c r="K53">
        <v>13.75</v>
      </c>
      <c r="L53">
        <v>14.300000190734901</v>
      </c>
      <c r="M53">
        <v>13.75</v>
      </c>
      <c r="N53">
        <v>36.810317993164098</v>
      </c>
      <c r="O53">
        <v>6</v>
      </c>
    </row>
    <row r="54" spans="1:15" ht="14.25" customHeight="1" x14ac:dyDescent="0.3">
      <c r="A54">
        <v>150</v>
      </c>
      <c r="B54" t="s">
        <v>102</v>
      </c>
      <c r="C54">
        <v>22.949996948242202</v>
      </c>
      <c r="D54">
        <v>23.6000061035156</v>
      </c>
      <c r="E54">
        <v>0</v>
      </c>
      <c r="F54">
        <v>37.250766754150398</v>
      </c>
      <c r="G54">
        <v>0</v>
      </c>
      <c r="H54" s="2"/>
      <c r="I54">
        <v>150</v>
      </c>
      <c r="J54" t="s">
        <v>103</v>
      </c>
      <c r="K54">
        <v>16</v>
      </c>
      <c r="L54">
        <v>16.800003051757798</v>
      </c>
      <c r="M54">
        <v>0</v>
      </c>
      <c r="N54">
        <v>36.677352905273402</v>
      </c>
      <c r="O54">
        <v>0</v>
      </c>
    </row>
    <row r="55" spans="1:15" ht="14.25" customHeight="1" x14ac:dyDescent="0.3">
      <c r="A55">
        <v>155</v>
      </c>
      <c r="B55" t="s">
        <v>104</v>
      </c>
      <c r="C55">
        <v>20.050003051757798</v>
      </c>
      <c r="D55">
        <v>21.3999938964844</v>
      </c>
      <c r="E55">
        <v>20.729995727539102</v>
      </c>
      <c r="F55">
        <v>36.728748321533203</v>
      </c>
      <c r="G55">
        <v>11</v>
      </c>
      <c r="H55" s="2"/>
      <c r="I55">
        <v>155</v>
      </c>
      <c r="J55" t="s">
        <v>105</v>
      </c>
      <c r="K55">
        <v>18.5</v>
      </c>
      <c r="L55">
        <v>18.8500061035156</v>
      </c>
      <c r="M55">
        <v>18.729995727539102</v>
      </c>
      <c r="N55">
        <v>35.9633979797363</v>
      </c>
      <c r="O55">
        <v>10</v>
      </c>
    </row>
    <row r="56" spans="1:15" ht="14.25" customHeight="1" x14ac:dyDescent="0.3">
      <c r="A56">
        <v>160</v>
      </c>
      <c r="B56" t="s">
        <v>106</v>
      </c>
      <c r="C56">
        <v>18</v>
      </c>
      <c r="D56">
        <v>18.800003051757798</v>
      </c>
      <c r="E56">
        <v>18.550003051757798</v>
      </c>
      <c r="F56">
        <v>36.296298980712898</v>
      </c>
      <c r="G56">
        <v>60</v>
      </c>
      <c r="H56" s="2"/>
      <c r="I56">
        <v>160</v>
      </c>
      <c r="J56" t="s">
        <v>107</v>
      </c>
      <c r="K56">
        <v>20.949996948242202</v>
      </c>
      <c r="L56">
        <v>21.6000061035156</v>
      </c>
      <c r="M56">
        <v>0</v>
      </c>
      <c r="N56">
        <v>35.491901397705099</v>
      </c>
      <c r="O56">
        <v>0</v>
      </c>
    </row>
    <row r="57" spans="1:15" ht="14.25" customHeight="1" x14ac:dyDescent="0.3">
      <c r="A57" s="60" t="s">
        <v>248</v>
      </c>
      <c r="B57" s="61"/>
      <c r="C57" s="61"/>
      <c r="D57" s="61"/>
      <c r="E57" s="61"/>
      <c r="F57" s="61"/>
      <c r="G57" s="61"/>
      <c r="H57" s="2"/>
    </row>
    <row r="58" spans="1:15" ht="14.25" customHeight="1" x14ac:dyDescent="0.3">
      <c r="A58">
        <v>140</v>
      </c>
      <c r="B58" t="s">
        <v>109</v>
      </c>
      <c r="C58">
        <v>29.3500061035156</v>
      </c>
      <c r="D58">
        <v>32.949996948242202</v>
      </c>
      <c r="E58">
        <v>0</v>
      </c>
      <c r="F58">
        <v>39.968700408935497</v>
      </c>
      <c r="G58">
        <v>0</v>
      </c>
      <c r="H58" s="2"/>
      <c r="I58">
        <v>140</v>
      </c>
      <c r="J58" t="s">
        <v>110</v>
      </c>
      <c r="K58">
        <v>12.050000190734901</v>
      </c>
      <c r="L58">
        <v>13.5</v>
      </c>
      <c r="M58">
        <v>0</v>
      </c>
      <c r="N58">
        <v>37.017978668212898</v>
      </c>
      <c r="O58">
        <v>0</v>
      </c>
    </row>
    <row r="59" spans="1:15" ht="14.25" customHeight="1" x14ac:dyDescent="0.3">
      <c r="A59">
        <v>145</v>
      </c>
      <c r="B59" t="s">
        <v>111</v>
      </c>
      <c r="C59">
        <v>26.199996948242202</v>
      </c>
      <c r="D59">
        <v>29.3999938964844</v>
      </c>
      <c r="E59">
        <v>27</v>
      </c>
      <c r="F59">
        <v>38.471378326416001</v>
      </c>
      <c r="G59">
        <v>1</v>
      </c>
      <c r="H59" s="2"/>
      <c r="I59">
        <v>145</v>
      </c>
      <c r="J59" t="s">
        <v>112</v>
      </c>
      <c r="K59">
        <v>10.1499996185303</v>
      </c>
      <c r="L59">
        <v>15.699999809265099</v>
      </c>
      <c r="M59">
        <v>0</v>
      </c>
      <c r="N59">
        <v>33.011947631835902</v>
      </c>
      <c r="O59">
        <v>0</v>
      </c>
    </row>
    <row r="60" spans="1:15" ht="14.25" customHeight="1" x14ac:dyDescent="0.3">
      <c r="A60">
        <v>150</v>
      </c>
      <c r="B60" t="s">
        <v>113</v>
      </c>
      <c r="C60">
        <v>21.599990844726602</v>
      </c>
      <c r="D60">
        <v>25.7999877929688</v>
      </c>
      <c r="E60">
        <v>24.8999938964844</v>
      </c>
      <c r="F60">
        <v>35.372825622558601</v>
      </c>
      <c r="G60">
        <v>7</v>
      </c>
      <c r="H60" s="2"/>
      <c r="I60">
        <v>150</v>
      </c>
      <c r="J60" t="s">
        <v>114</v>
      </c>
      <c r="K60">
        <v>15.8999996185303</v>
      </c>
      <c r="L60">
        <v>19.75</v>
      </c>
      <c r="M60">
        <v>17.259994506835898</v>
      </c>
      <c r="N60">
        <v>37.618865966796903</v>
      </c>
      <c r="O60">
        <v>8</v>
      </c>
    </row>
    <row r="61" spans="1:15" ht="14.25" customHeight="1" x14ac:dyDescent="0.3">
      <c r="A61">
        <v>155</v>
      </c>
      <c r="B61" t="s">
        <v>115</v>
      </c>
      <c r="C61">
        <v>21.6000061035156</v>
      </c>
      <c r="D61">
        <v>24.300003051757798</v>
      </c>
      <c r="E61">
        <v>22.199996948242202</v>
      </c>
      <c r="F61">
        <v>38.124576568603501</v>
      </c>
      <c r="G61">
        <v>3</v>
      </c>
      <c r="H61" s="2"/>
      <c r="I61">
        <v>155</v>
      </c>
      <c r="J61" t="s">
        <v>116</v>
      </c>
      <c r="K61">
        <v>17.25</v>
      </c>
      <c r="L61">
        <v>21.099990844726602</v>
      </c>
      <c r="M61">
        <v>0</v>
      </c>
      <c r="N61">
        <v>35.246894836425803</v>
      </c>
      <c r="O61">
        <v>0</v>
      </c>
    </row>
    <row r="62" spans="1:15" ht="14.25" customHeight="1" x14ac:dyDescent="0.3">
      <c r="A62">
        <v>160</v>
      </c>
      <c r="B62" t="s">
        <v>117</v>
      </c>
      <c r="C62">
        <v>19.599990844726602</v>
      </c>
      <c r="D62">
        <v>22.3999938964844</v>
      </c>
      <c r="E62">
        <v>0</v>
      </c>
      <c r="F62">
        <v>38.345481872558601</v>
      </c>
      <c r="G62">
        <v>0</v>
      </c>
      <c r="H62" s="2"/>
      <c r="I62">
        <v>160</v>
      </c>
      <c r="J62" t="s">
        <v>118</v>
      </c>
      <c r="K62">
        <v>21.1000061035156</v>
      </c>
      <c r="L62">
        <v>22.8500061035156</v>
      </c>
      <c r="M62">
        <v>22.550003051757798</v>
      </c>
      <c r="N62">
        <v>35.173080444335902</v>
      </c>
      <c r="O62">
        <v>251</v>
      </c>
    </row>
    <row r="63" spans="1:15" ht="14.25" customHeight="1" x14ac:dyDescent="0.3">
      <c r="A63" s="60" t="s">
        <v>249</v>
      </c>
      <c r="B63" s="61"/>
      <c r="C63" s="61"/>
      <c r="D63" s="61"/>
      <c r="E63" s="61"/>
      <c r="F63" s="61"/>
      <c r="G63" s="61"/>
      <c r="H63" s="2"/>
    </row>
    <row r="64" spans="1:15" ht="14.25" customHeight="1" x14ac:dyDescent="0.3">
      <c r="A64">
        <v>140</v>
      </c>
      <c r="B64" t="s">
        <v>120</v>
      </c>
      <c r="C64">
        <v>30.449996948242202</v>
      </c>
      <c r="D64">
        <v>35.949996948242202</v>
      </c>
      <c r="E64">
        <v>0</v>
      </c>
      <c r="F64">
        <v>37.472332000732401</v>
      </c>
      <c r="G64">
        <v>0</v>
      </c>
      <c r="H64" s="2"/>
      <c r="I64">
        <v>140</v>
      </c>
      <c r="J64" t="s">
        <v>121</v>
      </c>
      <c r="K64">
        <v>12.1499996185303</v>
      </c>
      <c r="L64">
        <v>15.3500003814697</v>
      </c>
      <c r="M64">
        <v>0</v>
      </c>
      <c r="N64">
        <v>35.162906646728501</v>
      </c>
      <c r="O64">
        <v>0</v>
      </c>
    </row>
    <row r="65" spans="1:15" ht="14.25" customHeight="1" x14ac:dyDescent="0.3">
      <c r="A65">
        <v>145</v>
      </c>
      <c r="B65" t="s">
        <v>122</v>
      </c>
      <c r="C65">
        <v>30.050003051757798</v>
      </c>
      <c r="D65">
        <v>33.850006103515597</v>
      </c>
      <c r="E65">
        <v>0</v>
      </c>
      <c r="F65">
        <v>39.644336700439503</v>
      </c>
      <c r="G65">
        <v>0</v>
      </c>
      <c r="H65" s="2"/>
      <c r="I65">
        <v>145</v>
      </c>
      <c r="J65" t="s">
        <v>123</v>
      </c>
      <c r="K65">
        <v>13.699999809265099</v>
      </c>
      <c r="L65">
        <v>18.349990844726602</v>
      </c>
      <c r="M65">
        <v>17</v>
      </c>
      <c r="N65">
        <v>35.160160064697301</v>
      </c>
      <c r="O65">
        <v>3</v>
      </c>
    </row>
    <row r="66" spans="1:15" ht="14.25" customHeight="1" x14ac:dyDescent="0.3">
      <c r="A66">
        <v>150</v>
      </c>
      <c r="B66" t="s">
        <v>124</v>
      </c>
      <c r="C66">
        <v>27.8500061035156</v>
      </c>
      <c r="D66">
        <v>31.1499938964844</v>
      </c>
      <c r="E66">
        <v>28.300003051757798</v>
      </c>
      <c r="F66">
        <v>39.442436218261697</v>
      </c>
      <c r="G66">
        <v>47</v>
      </c>
      <c r="H66" s="2"/>
      <c r="I66">
        <v>150</v>
      </c>
      <c r="J66" t="s">
        <v>125</v>
      </c>
      <c r="K66">
        <v>16.199996948242202</v>
      </c>
      <c r="L66">
        <v>19.300003051757798</v>
      </c>
      <c r="M66">
        <v>18.75</v>
      </c>
      <c r="N66">
        <v>33.9524955749512</v>
      </c>
      <c r="O66">
        <v>15</v>
      </c>
    </row>
    <row r="67" spans="1:15" ht="14.25" customHeight="1" x14ac:dyDescent="0.3">
      <c r="A67">
        <v>155</v>
      </c>
      <c r="B67" t="s">
        <v>126</v>
      </c>
      <c r="C67">
        <v>22.5</v>
      </c>
      <c r="D67">
        <v>28.699996948242202</v>
      </c>
      <c r="E67">
        <v>26.5</v>
      </c>
      <c r="F67">
        <v>36.695873260497997</v>
      </c>
      <c r="G67">
        <v>2</v>
      </c>
      <c r="H67" s="2"/>
      <c r="I67">
        <v>155</v>
      </c>
      <c r="J67" t="s">
        <v>127</v>
      </c>
      <c r="K67">
        <v>18.300003051757798</v>
      </c>
      <c r="L67">
        <v>24.1000061035156</v>
      </c>
      <c r="M67">
        <v>21.1499938964844</v>
      </c>
      <c r="N67">
        <v>35.25390625</v>
      </c>
      <c r="O67">
        <v>4</v>
      </c>
    </row>
    <row r="68" spans="1:15" ht="14.25" customHeight="1" x14ac:dyDescent="0.3">
      <c r="A68">
        <v>160</v>
      </c>
      <c r="B68" t="s">
        <v>128</v>
      </c>
      <c r="C68">
        <v>20.6499938964844</v>
      </c>
      <c r="D68">
        <v>25.25</v>
      </c>
      <c r="E68">
        <v>0</v>
      </c>
      <c r="F68">
        <v>35.788074493408203</v>
      </c>
      <c r="G68">
        <v>0</v>
      </c>
      <c r="H68" s="2"/>
      <c r="I68">
        <v>160</v>
      </c>
      <c r="J68" t="s">
        <v>129</v>
      </c>
      <c r="K68">
        <v>20.349990844726602</v>
      </c>
      <c r="L68">
        <v>25.949996948242202</v>
      </c>
      <c r="M68">
        <v>24.75</v>
      </c>
      <c r="N68">
        <v>33.863925933837898</v>
      </c>
      <c r="O68">
        <v>3</v>
      </c>
    </row>
    <row r="69" spans="1:15" ht="14.25" customHeight="1" x14ac:dyDescent="0.3">
      <c r="A69" s="60" t="s">
        <v>250</v>
      </c>
      <c r="B69" s="61"/>
      <c r="C69" s="61"/>
      <c r="D69" s="61"/>
      <c r="E69" s="61"/>
      <c r="F69" s="61"/>
      <c r="G69" s="61"/>
      <c r="H69" s="2"/>
    </row>
    <row r="70" spans="1:15" ht="14.25" customHeight="1" x14ac:dyDescent="0.3">
      <c r="A70">
        <v>140</v>
      </c>
      <c r="B70" t="s">
        <v>131</v>
      </c>
      <c r="C70">
        <v>33.199996948242202</v>
      </c>
      <c r="D70">
        <v>35.7999877929688</v>
      </c>
      <c r="E70">
        <v>34.199996948242202</v>
      </c>
      <c r="F70">
        <v>38.071125030517599</v>
      </c>
      <c r="G70">
        <v>1</v>
      </c>
      <c r="H70" s="2"/>
      <c r="I70">
        <v>140</v>
      </c>
      <c r="J70" t="s">
        <v>132</v>
      </c>
      <c r="K70">
        <v>14.699999809265099</v>
      </c>
      <c r="L70">
        <v>16.050003051757798</v>
      </c>
      <c r="M70">
        <v>15.039999961853001</v>
      </c>
      <c r="N70">
        <v>37.019802093505902</v>
      </c>
      <c r="O70">
        <v>6</v>
      </c>
    </row>
    <row r="71" spans="1:15" ht="14.25" customHeight="1" x14ac:dyDescent="0.3">
      <c r="A71">
        <v>145</v>
      </c>
      <c r="B71" t="s">
        <v>133</v>
      </c>
      <c r="C71">
        <v>30.349990844726602</v>
      </c>
      <c r="D71">
        <v>31.949996948242202</v>
      </c>
      <c r="E71">
        <v>31.800003051757798</v>
      </c>
      <c r="F71">
        <v>36.663097381591797</v>
      </c>
      <c r="G71">
        <v>26</v>
      </c>
      <c r="H71" s="2"/>
      <c r="I71">
        <v>145</v>
      </c>
      <c r="J71" t="s">
        <v>134</v>
      </c>
      <c r="K71">
        <v>16</v>
      </c>
      <c r="L71">
        <v>18.7999877929688</v>
      </c>
      <c r="M71">
        <v>17.1000061035156</v>
      </c>
      <c r="N71">
        <v>36.513240814208999</v>
      </c>
      <c r="O71">
        <v>2</v>
      </c>
    </row>
    <row r="72" spans="1:15" ht="14.25" customHeight="1" x14ac:dyDescent="0.3">
      <c r="A72">
        <v>150</v>
      </c>
      <c r="B72" t="s">
        <v>135</v>
      </c>
      <c r="C72">
        <v>28</v>
      </c>
      <c r="D72">
        <v>29.349990844726602</v>
      </c>
      <c r="E72">
        <v>29.1000061035156</v>
      </c>
      <c r="F72">
        <v>36.493091583252003</v>
      </c>
      <c r="G72">
        <v>184</v>
      </c>
      <c r="H72" s="2"/>
      <c r="I72">
        <v>150</v>
      </c>
      <c r="J72" t="s">
        <v>136</v>
      </c>
      <c r="K72">
        <v>17.8999938964844</v>
      </c>
      <c r="L72">
        <v>19.5</v>
      </c>
      <c r="M72">
        <v>19.5</v>
      </c>
      <c r="N72">
        <v>34.615451812744098</v>
      </c>
      <c r="O72">
        <v>7</v>
      </c>
    </row>
    <row r="73" spans="1:15" ht="14.25" customHeight="1" x14ac:dyDescent="0.3">
      <c r="A73">
        <v>155</v>
      </c>
      <c r="B73" t="s">
        <v>137</v>
      </c>
      <c r="C73">
        <v>24.449996948242202</v>
      </c>
      <c r="D73">
        <v>29.25</v>
      </c>
      <c r="E73">
        <v>26.949996948242202</v>
      </c>
      <c r="F73">
        <v>37.098873138427699</v>
      </c>
      <c r="G73">
        <v>20</v>
      </c>
      <c r="H73" s="2"/>
      <c r="I73">
        <v>155</v>
      </c>
      <c r="J73" t="s">
        <v>138</v>
      </c>
      <c r="K73">
        <v>18.949996948242202</v>
      </c>
      <c r="L73">
        <v>24.75</v>
      </c>
      <c r="M73">
        <v>0</v>
      </c>
      <c r="N73">
        <v>35.394977569580099</v>
      </c>
      <c r="O73">
        <v>0</v>
      </c>
    </row>
    <row r="74" spans="1:15" ht="14.25" customHeight="1" x14ac:dyDescent="0.3">
      <c r="A74">
        <v>160</v>
      </c>
      <c r="B74" t="s">
        <v>139</v>
      </c>
      <c r="C74">
        <v>22.0499877929688</v>
      </c>
      <c r="D74">
        <v>25.699996948242202</v>
      </c>
      <c r="E74">
        <v>25.199996948242202</v>
      </c>
      <c r="F74">
        <v>35.7069091796875</v>
      </c>
      <c r="G74">
        <v>4</v>
      </c>
      <c r="H74" s="2"/>
      <c r="I74">
        <v>160</v>
      </c>
      <c r="J74" t="s">
        <v>140</v>
      </c>
      <c r="K74">
        <v>20.1000061035156</v>
      </c>
      <c r="L74">
        <v>26.8999938964844</v>
      </c>
      <c r="M74">
        <v>24.550003051757798</v>
      </c>
      <c r="N74">
        <v>33.5909423828125</v>
      </c>
      <c r="O74">
        <v>42</v>
      </c>
    </row>
    <row r="75" spans="1:15" ht="14.25" customHeight="1" x14ac:dyDescent="0.3">
      <c r="A75" s="60" t="s">
        <v>251</v>
      </c>
      <c r="B75" s="61"/>
      <c r="C75" s="61"/>
      <c r="D75" s="61"/>
      <c r="E75" s="61"/>
      <c r="F75" s="61"/>
      <c r="G75" s="61"/>
      <c r="H75" s="2"/>
    </row>
    <row r="76" spans="1:15" ht="14.25" customHeight="1" x14ac:dyDescent="0.3">
      <c r="A76">
        <v>140</v>
      </c>
      <c r="B76" t="s">
        <v>142</v>
      </c>
      <c r="C76">
        <v>36.599990844726598</v>
      </c>
      <c r="D76">
        <v>40</v>
      </c>
      <c r="E76">
        <v>39.8099975585938</v>
      </c>
      <c r="F76">
        <v>36.577476501464801</v>
      </c>
      <c r="G76">
        <v>13</v>
      </c>
      <c r="H76" s="2"/>
      <c r="I76">
        <v>140</v>
      </c>
      <c r="J76" t="s">
        <v>143</v>
      </c>
      <c r="K76">
        <v>14.949999809265099</v>
      </c>
      <c r="L76">
        <v>19.6499938964844</v>
      </c>
      <c r="M76">
        <v>0</v>
      </c>
      <c r="N76">
        <v>35.837436676025398</v>
      </c>
      <c r="O76">
        <v>0</v>
      </c>
    </row>
    <row r="77" spans="1:15" ht="14.25" customHeight="1" x14ac:dyDescent="0.3">
      <c r="A77">
        <v>145</v>
      </c>
      <c r="B77" t="s">
        <v>144</v>
      </c>
      <c r="C77">
        <v>36.600006103515597</v>
      </c>
      <c r="D77">
        <v>39.449996948242202</v>
      </c>
      <c r="E77">
        <v>0</v>
      </c>
      <c r="F77">
        <v>39.659053802490199</v>
      </c>
      <c r="G77">
        <v>0</v>
      </c>
      <c r="H77" s="2"/>
      <c r="I77">
        <v>145</v>
      </c>
      <c r="J77" t="s">
        <v>145</v>
      </c>
      <c r="K77">
        <v>16.8999938964844</v>
      </c>
      <c r="L77">
        <v>22.849990844726602</v>
      </c>
      <c r="M77">
        <v>0</v>
      </c>
      <c r="N77">
        <v>36.126354217529297</v>
      </c>
      <c r="O77">
        <v>0</v>
      </c>
    </row>
    <row r="78" spans="1:15" ht="14.25" customHeight="1" x14ac:dyDescent="0.3">
      <c r="A78">
        <v>150</v>
      </c>
      <c r="B78" t="s">
        <v>146</v>
      </c>
      <c r="C78">
        <v>31</v>
      </c>
      <c r="D78">
        <v>34.800003051757798</v>
      </c>
      <c r="E78">
        <v>34.680007934570298</v>
      </c>
      <c r="F78">
        <v>35.605655670166001</v>
      </c>
      <c r="G78">
        <v>3</v>
      </c>
      <c r="H78" s="2"/>
      <c r="I78">
        <v>150</v>
      </c>
      <c r="J78" t="s">
        <v>147</v>
      </c>
      <c r="K78">
        <v>18.300003051757798</v>
      </c>
      <c r="L78">
        <v>24.199996948242202</v>
      </c>
      <c r="M78">
        <v>0</v>
      </c>
      <c r="N78">
        <v>34.527374267578097</v>
      </c>
      <c r="O78">
        <v>0</v>
      </c>
    </row>
    <row r="79" spans="1:15" ht="14.25" customHeight="1" x14ac:dyDescent="0.3">
      <c r="A79">
        <v>155</v>
      </c>
      <c r="B79" t="s">
        <v>148</v>
      </c>
      <c r="C79">
        <v>28.6000061035156</v>
      </c>
      <c r="D79">
        <v>35.099990844726598</v>
      </c>
      <c r="E79">
        <v>32.850006103515597</v>
      </c>
      <c r="F79">
        <v>37.124729156494098</v>
      </c>
      <c r="G79">
        <v>1</v>
      </c>
      <c r="H79" s="2"/>
      <c r="I79">
        <v>155</v>
      </c>
      <c r="J79" t="s">
        <v>149</v>
      </c>
      <c r="K79">
        <v>21.300003051757798</v>
      </c>
      <c r="L79">
        <v>27.199996948242202</v>
      </c>
      <c r="M79">
        <v>0</v>
      </c>
      <c r="N79">
        <v>34.987220764160199</v>
      </c>
      <c r="O79">
        <v>0</v>
      </c>
    </row>
    <row r="80" spans="1:15" ht="14.25" customHeight="1" x14ac:dyDescent="0.3">
      <c r="A80">
        <v>160</v>
      </c>
      <c r="B80" t="s">
        <v>150</v>
      </c>
      <c r="C80">
        <v>25.7999877929688</v>
      </c>
      <c r="D80">
        <v>33.050003051757798</v>
      </c>
      <c r="E80">
        <v>0</v>
      </c>
      <c r="F80">
        <v>36.5828857421875</v>
      </c>
      <c r="G80">
        <v>0</v>
      </c>
      <c r="H80" s="2"/>
      <c r="I80">
        <v>160</v>
      </c>
      <c r="J80" t="s">
        <v>151</v>
      </c>
      <c r="K80">
        <v>23.199996948242202</v>
      </c>
      <c r="L80">
        <v>29.949996948242202</v>
      </c>
      <c r="M80">
        <v>0</v>
      </c>
      <c r="N80">
        <v>34.328689575195298</v>
      </c>
      <c r="O80">
        <v>0</v>
      </c>
    </row>
    <row r="81" spans="1:15" ht="14.25" customHeight="1" x14ac:dyDescent="0.3">
      <c r="A81" s="60" t="s">
        <v>252</v>
      </c>
      <c r="B81" s="61"/>
      <c r="C81" s="61"/>
      <c r="D81" s="61"/>
      <c r="E81" s="61"/>
      <c r="F81" s="61"/>
      <c r="G81" s="61"/>
      <c r="H81" s="2"/>
    </row>
    <row r="82" spans="1:15" ht="14.25" customHeight="1" x14ac:dyDescent="0.3">
      <c r="A82">
        <v>140</v>
      </c>
      <c r="B82" t="s">
        <v>153</v>
      </c>
      <c r="C82">
        <v>41.100006103515597</v>
      </c>
      <c r="D82">
        <v>47</v>
      </c>
      <c r="E82">
        <v>0</v>
      </c>
      <c r="F82">
        <v>37.6985893249512</v>
      </c>
      <c r="G82">
        <v>0</v>
      </c>
      <c r="H82" s="2"/>
      <c r="I82">
        <v>140</v>
      </c>
      <c r="J82" t="s">
        <v>154</v>
      </c>
      <c r="K82">
        <v>17.349990844726602</v>
      </c>
      <c r="L82">
        <v>20.449996948242202</v>
      </c>
      <c r="M82">
        <v>0</v>
      </c>
      <c r="N82">
        <v>34.582225799560497</v>
      </c>
      <c r="O82">
        <v>0</v>
      </c>
    </row>
    <row r="83" spans="1:15" ht="14.25" customHeight="1" x14ac:dyDescent="0.3">
      <c r="A83">
        <v>145</v>
      </c>
      <c r="B83" t="s">
        <v>155</v>
      </c>
      <c r="C83">
        <v>37.100006103515597</v>
      </c>
      <c r="D83">
        <v>44.25</v>
      </c>
      <c r="E83">
        <v>40.800003051757798</v>
      </c>
      <c r="F83">
        <v>36.296115875244098</v>
      </c>
      <c r="G83">
        <v>3</v>
      </c>
      <c r="H83" s="2"/>
      <c r="I83">
        <v>145</v>
      </c>
      <c r="J83" t="s">
        <v>156</v>
      </c>
      <c r="K83">
        <v>17.8500061035156</v>
      </c>
      <c r="L83">
        <v>26</v>
      </c>
      <c r="M83">
        <v>0</v>
      </c>
      <c r="N83">
        <v>35.3807983398438</v>
      </c>
      <c r="O83">
        <v>0</v>
      </c>
    </row>
    <row r="84" spans="1:15" ht="14.25" customHeight="1" x14ac:dyDescent="0.3">
      <c r="A84">
        <v>150</v>
      </c>
      <c r="B84" t="s">
        <v>157</v>
      </c>
      <c r="C84">
        <v>37.599990844726598</v>
      </c>
      <c r="D84">
        <v>42.2999877929688</v>
      </c>
      <c r="E84">
        <v>39.699996948242202</v>
      </c>
      <c r="F84">
        <v>38.130916595458999</v>
      </c>
      <c r="G84">
        <v>5</v>
      </c>
      <c r="H84" s="2"/>
      <c r="I84">
        <v>150</v>
      </c>
      <c r="J84" t="s">
        <v>158</v>
      </c>
      <c r="K84">
        <v>22</v>
      </c>
      <c r="L84">
        <v>25.050003051757798</v>
      </c>
      <c r="M84">
        <v>24.449996948242202</v>
      </c>
      <c r="N84">
        <v>34.213714599609403</v>
      </c>
      <c r="O84">
        <v>1</v>
      </c>
    </row>
    <row r="85" spans="1:15" ht="14.25" customHeight="1" x14ac:dyDescent="0.3">
      <c r="A85">
        <v>155</v>
      </c>
      <c r="B85" t="s">
        <v>159</v>
      </c>
      <c r="C85">
        <v>36.149993896484403</v>
      </c>
      <c r="D85">
        <v>37.300003051757798</v>
      </c>
      <c r="E85">
        <v>35.839996337890597</v>
      </c>
      <c r="F85">
        <v>36.707115173339801</v>
      </c>
      <c r="G85">
        <v>1</v>
      </c>
      <c r="H85" s="2"/>
      <c r="I85">
        <v>155</v>
      </c>
      <c r="J85" t="s">
        <v>160</v>
      </c>
      <c r="K85">
        <v>23.349990844726602</v>
      </c>
      <c r="L85">
        <v>29.949996948242202</v>
      </c>
      <c r="M85">
        <v>0</v>
      </c>
      <c r="N85">
        <v>34.762454986572301</v>
      </c>
      <c r="O85">
        <v>0</v>
      </c>
    </row>
    <row r="86" spans="1:15" ht="14.25" customHeight="1" x14ac:dyDescent="0.3">
      <c r="A86">
        <v>160</v>
      </c>
      <c r="B86" t="s">
        <v>161</v>
      </c>
      <c r="C86">
        <v>30.300003051757798</v>
      </c>
      <c r="D86">
        <v>35.150009155273402</v>
      </c>
      <c r="E86">
        <v>35.25</v>
      </c>
      <c r="F86">
        <v>34.310955047607401</v>
      </c>
      <c r="G86">
        <v>1</v>
      </c>
      <c r="H86" s="2"/>
      <c r="I86">
        <v>160</v>
      </c>
      <c r="J86" t="s">
        <v>162</v>
      </c>
      <c r="K86">
        <v>26.3999938964844</v>
      </c>
      <c r="L86">
        <v>31.800003051757798</v>
      </c>
      <c r="M86">
        <v>29.240005493164102</v>
      </c>
      <c r="N86">
        <v>34.332107543945298</v>
      </c>
      <c r="O86">
        <v>21</v>
      </c>
    </row>
    <row r="87" spans="1:15" ht="14.25" customHeight="1" x14ac:dyDescent="0.3">
      <c r="A87" s="60" t="s">
        <v>253</v>
      </c>
      <c r="B87" s="61"/>
      <c r="C87" s="61"/>
      <c r="D87" s="61"/>
      <c r="E87" s="61"/>
      <c r="F87" s="61"/>
      <c r="G87" s="61"/>
      <c r="H87" s="2"/>
    </row>
    <row r="88" spans="1:15" ht="14.25" customHeight="1" x14ac:dyDescent="0.3">
      <c r="A88">
        <v>140</v>
      </c>
      <c r="B88" t="s">
        <v>164</v>
      </c>
      <c r="C88">
        <v>42.150009155273402</v>
      </c>
      <c r="D88">
        <v>45.5499877929688</v>
      </c>
      <c r="E88">
        <v>43.729995727539098</v>
      </c>
      <c r="F88">
        <v>36.502571105957003</v>
      </c>
      <c r="G88">
        <v>2</v>
      </c>
      <c r="H88" s="2"/>
      <c r="I88">
        <v>140</v>
      </c>
      <c r="J88" t="s">
        <v>165</v>
      </c>
      <c r="K88">
        <v>19.800003051757798</v>
      </c>
      <c r="L88">
        <v>20.550003051757798</v>
      </c>
      <c r="M88">
        <v>20.3500061035156</v>
      </c>
      <c r="N88">
        <v>35.787872314453097</v>
      </c>
      <c r="O88">
        <v>2</v>
      </c>
    </row>
    <row r="89" spans="1:15" ht="14.25" customHeight="1" x14ac:dyDescent="0.3">
      <c r="A89">
        <v>145</v>
      </c>
      <c r="B89" t="s">
        <v>166</v>
      </c>
      <c r="C89">
        <v>39.600006103515597</v>
      </c>
      <c r="D89">
        <v>45.149993896484403</v>
      </c>
      <c r="E89">
        <v>42.400009155273402</v>
      </c>
      <c r="F89">
        <v>37.541393280029297</v>
      </c>
      <c r="G89">
        <v>11</v>
      </c>
      <c r="H89" s="2"/>
      <c r="I89">
        <v>145</v>
      </c>
      <c r="J89" t="s">
        <v>167</v>
      </c>
      <c r="K89">
        <v>18.449996948242202</v>
      </c>
      <c r="L89">
        <v>22.75</v>
      </c>
      <c r="M89">
        <v>22</v>
      </c>
      <c r="N89">
        <v>33.302242279052699</v>
      </c>
      <c r="O89">
        <v>2</v>
      </c>
    </row>
    <row r="90" spans="1:15" ht="14.25" customHeight="1" x14ac:dyDescent="0.3">
      <c r="A90">
        <v>150</v>
      </c>
      <c r="B90" t="s">
        <v>168</v>
      </c>
      <c r="C90">
        <v>39.550003051757798</v>
      </c>
      <c r="D90">
        <v>41.25</v>
      </c>
      <c r="E90">
        <v>39.949996948242202</v>
      </c>
      <c r="F90">
        <v>37.7662162780762</v>
      </c>
      <c r="G90">
        <v>26</v>
      </c>
      <c r="H90" s="2"/>
      <c r="I90">
        <v>150</v>
      </c>
      <c r="J90" t="s">
        <v>169</v>
      </c>
      <c r="K90">
        <v>24.3999938964844</v>
      </c>
      <c r="L90">
        <v>25</v>
      </c>
      <c r="M90">
        <v>24.449996948242202</v>
      </c>
      <c r="N90">
        <v>35.221874237060497</v>
      </c>
      <c r="O90">
        <v>29</v>
      </c>
    </row>
    <row r="91" spans="1:15" ht="14.25" customHeight="1" x14ac:dyDescent="0.3">
      <c r="A91">
        <v>155</v>
      </c>
      <c r="B91" t="s">
        <v>170</v>
      </c>
      <c r="C91">
        <v>37.150009155273402</v>
      </c>
      <c r="D91">
        <v>38</v>
      </c>
      <c r="E91">
        <v>37.800003051757798</v>
      </c>
      <c r="F91">
        <v>36.837226867675803</v>
      </c>
      <c r="G91">
        <v>10</v>
      </c>
      <c r="H91" s="2"/>
      <c r="I91">
        <v>155</v>
      </c>
      <c r="J91" t="s">
        <v>171</v>
      </c>
      <c r="K91">
        <v>26.25</v>
      </c>
      <c r="L91">
        <v>29.6499938964844</v>
      </c>
      <c r="M91">
        <v>28</v>
      </c>
      <c r="N91">
        <v>35.887863159179702</v>
      </c>
      <c r="O91">
        <v>2</v>
      </c>
    </row>
    <row r="92" spans="1:15" ht="14.25" customHeight="1" x14ac:dyDescent="0.3">
      <c r="A92">
        <v>160</v>
      </c>
      <c r="B92" t="s">
        <v>172</v>
      </c>
      <c r="C92">
        <v>35.050003051757798</v>
      </c>
      <c r="D92">
        <v>35.850006103515597</v>
      </c>
      <c r="E92">
        <v>36.100006103515597</v>
      </c>
      <c r="F92">
        <v>36.646965026855497</v>
      </c>
      <c r="G92">
        <v>4</v>
      </c>
      <c r="H92" s="2"/>
      <c r="I92">
        <v>160</v>
      </c>
      <c r="J92" t="s">
        <v>173</v>
      </c>
      <c r="K92">
        <v>26.75</v>
      </c>
      <c r="L92">
        <v>32.7999877929688</v>
      </c>
      <c r="M92">
        <v>0</v>
      </c>
      <c r="N92">
        <v>34.7212524414062</v>
      </c>
      <c r="O92">
        <v>0</v>
      </c>
    </row>
    <row r="93" spans="1:15" ht="14.25" customHeight="1" x14ac:dyDescent="0.3">
      <c r="H93" s="2"/>
    </row>
    <row r="94" spans="1:15" ht="14.25" customHeight="1" x14ac:dyDescent="0.3">
      <c r="H94" s="2"/>
    </row>
    <row r="95" spans="1:15" ht="14.25" customHeight="1" x14ac:dyDescent="0.3">
      <c r="H95" s="2"/>
    </row>
    <row r="96" spans="1:15" ht="14.25" customHeight="1" x14ac:dyDescent="0.3">
      <c r="H96" s="2"/>
    </row>
    <row r="97" spans="8:8" ht="14.25" customHeight="1" x14ac:dyDescent="0.3">
      <c r="H97" s="2"/>
    </row>
    <row r="98" spans="8:8" ht="14.25" customHeight="1" x14ac:dyDescent="0.3">
      <c r="H98" s="2"/>
    </row>
    <row r="99" spans="8:8" ht="14.25" customHeight="1" x14ac:dyDescent="0.3">
      <c r="H99" s="2"/>
    </row>
    <row r="100" spans="8:8" ht="14.25" customHeight="1" x14ac:dyDescent="0.3">
      <c r="H100" s="2"/>
    </row>
  </sheetData>
  <mergeCells count="16">
    <mergeCell ref="A87:G87"/>
    <mergeCell ref="A57:G57"/>
    <mergeCell ref="A63:G63"/>
    <mergeCell ref="A69:G69"/>
    <mergeCell ref="A75:G75"/>
    <mergeCell ref="A81:G81"/>
    <mergeCell ref="A1:G1"/>
    <mergeCell ref="A51:G51"/>
    <mergeCell ref="A33:G33"/>
    <mergeCell ref="A39:G39"/>
    <mergeCell ref="A45:G45"/>
    <mergeCell ref="A3:G3"/>
    <mergeCell ref="A9:G9"/>
    <mergeCell ref="A15:G15"/>
    <mergeCell ref="A21:G21"/>
    <mergeCell ref="A27:G2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"/>
  <sheetViews>
    <sheetView workbookViewId="0">
      <selection sqref="A1:G1"/>
    </sheetView>
  </sheetViews>
  <sheetFormatPr defaultColWidth="12.6640625" defaultRowHeight="15" customHeight="1" x14ac:dyDescent="0.3"/>
  <cols>
    <col min="1" max="1" width="5.33203125" customWidth="1"/>
    <col min="2" max="2" width="14.21875" customWidth="1"/>
    <col min="3" max="6" width="10.44140625" customWidth="1"/>
    <col min="7" max="7" width="5" customWidth="1"/>
    <col min="8" max="8" width="3.21875" customWidth="1"/>
    <col min="9" max="9" width="5.33203125" customWidth="1"/>
    <col min="10" max="10" width="14.21875" customWidth="1"/>
    <col min="11" max="14" width="10.44140625" customWidth="1"/>
    <col min="15" max="15" width="5" customWidth="1"/>
  </cols>
  <sheetData>
    <row r="1" spans="1:15" ht="14.25" customHeight="1" x14ac:dyDescent="0.3">
      <c r="A1" s="62" t="s">
        <v>0</v>
      </c>
      <c r="B1" s="61"/>
      <c r="C1" s="61"/>
      <c r="D1" s="61"/>
      <c r="E1" s="61"/>
      <c r="F1" s="61"/>
      <c r="G1" s="61"/>
      <c r="H1" s="2"/>
      <c r="I1" s="1" t="s">
        <v>1</v>
      </c>
    </row>
    <row r="2" spans="1:15" ht="14.25" customHeight="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s="2"/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</row>
    <row r="3" spans="1:15" ht="14.25" customHeight="1" x14ac:dyDescent="0.3">
      <c r="A3" s="60" t="s">
        <v>254</v>
      </c>
      <c r="B3" s="61"/>
      <c r="C3" s="61"/>
      <c r="D3" s="61"/>
      <c r="E3" s="61"/>
      <c r="F3" s="61"/>
      <c r="G3" s="61"/>
      <c r="H3" s="2"/>
    </row>
    <row r="4" spans="1:15" ht="14.25" customHeight="1" x14ac:dyDescent="0.3">
      <c r="A4">
        <v>146</v>
      </c>
      <c r="B4" t="s">
        <v>178</v>
      </c>
      <c r="C4">
        <v>3.9499998092651398</v>
      </c>
      <c r="D4">
        <v>4.1500005722045898</v>
      </c>
      <c r="E4">
        <v>4.0900001525878897</v>
      </c>
      <c r="F4">
        <v>32.336002349853501</v>
      </c>
      <c r="G4">
        <v>347</v>
      </c>
      <c r="H4" s="2"/>
      <c r="I4">
        <v>146</v>
      </c>
      <c r="J4" t="s">
        <v>179</v>
      </c>
      <c r="K4">
        <v>1.09000015258789</v>
      </c>
      <c r="L4">
        <v>1.1900005340576201</v>
      </c>
      <c r="M4">
        <v>1.17000007629395</v>
      </c>
      <c r="N4">
        <v>30.627477645873999</v>
      </c>
      <c r="O4">
        <v>1004</v>
      </c>
    </row>
    <row r="5" spans="1:15" ht="14.25" customHeight="1" x14ac:dyDescent="0.3">
      <c r="A5">
        <v>147</v>
      </c>
      <c r="B5" t="s">
        <v>10</v>
      </c>
      <c r="C5">
        <v>3.3499994277954102</v>
      </c>
      <c r="D5">
        <v>3.5</v>
      </c>
      <c r="E5">
        <v>3.3000001907348602</v>
      </c>
      <c r="F5">
        <v>32.555717468261697</v>
      </c>
      <c r="G5">
        <v>283</v>
      </c>
      <c r="H5" s="2"/>
      <c r="I5">
        <v>147</v>
      </c>
      <c r="J5" t="s">
        <v>11</v>
      </c>
      <c r="K5">
        <v>1.44999980926514</v>
      </c>
      <c r="L5">
        <v>1.61999988555908</v>
      </c>
      <c r="M5">
        <v>1.4300003051757799</v>
      </c>
      <c r="N5">
        <v>31.2479438781738</v>
      </c>
      <c r="O5">
        <v>984</v>
      </c>
    </row>
    <row r="6" spans="1:15" ht="14.25" customHeight="1" x14ac:dyDescent="0.3">
      <c r="A6">
        <v>148</v>
      </c>
      <c r="B6" t="s">
        <v>12</v>
      </c>
      <c r="C6">
        <v>2.75</v>
      </c>
      <c r="D6">
        <v>2.8800001144409202</v>
      </c>
      <c r="E6">
        <v>2.8800001144409202</v>
      </c>
      <c r="F6">
        <v>32.097938537597699</v>
      </c>
      <c r="G6">
        <v>513</v>
      </c>
      <c r="H6" s="2"/>
      <c r="I6">
        <v>148</v>
      </c>
      <c r="J6" t="s">
        <v>13</v>
      </c>
      <c r="K6">
        <v>1.84000015258789</v>
      </c>
      <c r="L6">
        <v>1.9700002670288099</v>
      </c>
      <c r="M6">
        <v>1.96000003814697</v>
      </c>
      <c r="N6">
        <v>30.567628860473601</v>
      </c>
      <c r="O6">
        <v>1788</v>
      </c>
    </row>
    <row r="7" spans="1:15" ht="14.25" customHeight="1" x14ac:dyDescent="0.3">
      <c r="A7">
        <v>149</v>
      </c>
      <c r="B7" t="s">
        <v>14</v>
      </c>
      <c r="C7">
        <v>2.2799997329711901</v>
      </c>
      <c r="D7">
        <v>2.3400001525878902</v>
      </c>
      <c r="E7">
        <v>2.4000005722045898</v>
      </c>
      <c r="F7">
        <v>32.184268951416001</v>
      </c>
      <c r="G7">
        <v>993</v>
      </c>
      <c r="H7" s="2"/>
      <c r="I7">
        <v>149</v>
      </c>
      <c r="J7" t="s">
        <v>15</v>
      </c>
      <c r="K7">
        <v>2.3400001525878902</v>
      </c>
      <c r="L7">
        <v>2.4700002670288099</v>
      </c>
      <c r="M7">
        <v>2.3400001525878902</v>
      </c>
      <c r="N7">
        <v>30.7313442230225</v>
      </c>
      <c r="O7">
        <v>914</v>
      </c>
    </row>
    <row r="8" spans="1:15" ht="14.25" customHeight="1" x14ac:dyDescent="0.3">
      <c r="A8">
        <v>150</v>
      </c>
      <c r="B8" t="s">
        <v>16</v>
      </c>
      <c r="C8">
        <v>1.84000015258789</v>
      </c>
      <c r="D8">
        <v>1.9300003051757799</v>
      </c>
      <c r="E8">
        <v>1.9300003051757799</v>
      </c>
      <c r="F8">
        <v>32.465141296386697</v>
      </c>
      <c r="G8">
        <v>4214</v>
      </c>
      <c r="H8" s="2"/>
      <c r="I8">
        <v>150</v>
      </c>
      <c r="J8" t="s">
        <v>17</v>
      </c>
      <c r="K8">
        <v>2.9099998474121098</v>
      </c>
      <c r="L8">
        <v>3.0500001907348602</v>
      </c>
      <c r="M8">
        <v>2.9000005722045898</v>
      </c>
      <c r="N8">
        <v>30.9771938323975</v>
      </c>
      <c r="O8">
        <v>2356</v>
      </c>
    </row>
    <row r="9" spans="1:15" ht="14.25" customHeight="1" x14ac:dyDescent="0.3">
      <c r="A9" s="60" t="s">
        <v>255</v>
      </c>
      <c r="B9" s="61"/>
      <c r="C9" s="61"/>
      <c r="D9" s="61"/>
      <c r="E9" s="61"/>
      <c r="F9" s="61"/>
      <c r="G9" s="61"/>
      <c r="H9" s="2"/>
    </row>
    <row r="10" spans="1:15" ht="14.25" customHeight="1" x14ac:dyDescent="0.3">
      <c r="A10">
        <v>140</v>
      </c>
      <c r="B10" t="s">
        <v>21</v>
      </c>
      <c r="C10">
        <v>12.550000190734901</v>
      </c>
      <c r="D10">
        <v>12.800000190734901</v>
      </c>
      <c r="E10">
        <v>12.5900001525879</v>
      </c>
      <c r="F10">
        <v>36.39306640625</v>
      </c>
      <c r="G10">
        <v>22</v>
      </c>
      <c r="H10" s="2"/>
      <c r="I10">
        <v>140</v>
      </c>
      <c r="J10" t="s">
        <v>22</v>
      </c>
      <c r="K10">
        <v>3.0500001907348602</v>
      </c>
      <c r="L10">
        <v>3.1000003814697301</v>
      </c>
      <c r="M10">
        <v>3.07999992370606</v>
      </c>
      <c r="N10">
        <v>35.309867858886697</v>
      </c>
      <c r="O10">
        <v>376</v>
      </c>
    </row>
    <row r="11" spans="1:15" ht="14.25" customHeight="1" x14ac:dyDescent="0.3">
      <c r="A11">
        <v>145</v>
      </c>
      <c r="B11" t="s">
        <v>23</v>
      </c>
      <c r="C11">
        <v>9.3999996185302699</v>
      </c>
      <c r="D11">
        <v>9.5500001907348597</v>
      </c>
      <c r="E11">
        <v>9.6000003814697301</v>
      </c>
      <c r="F11">
        <v>36.053737640380902</v>
      </c>
      <c r="G11">
        <v>293</v>
      </c>
      <c r="H11" s="2"/>
      <c r="I11">
        <v>145</v>
      </c>
      <c r="J11" t="s">
        <v>24</v>
      </c>
      <c r="K11">
        <v>4.5</v>
      </c>
      <c r="L11">
        <v>4.9000005722045898</v>
      </c>
      <c r="M11">
        <v>4.9000005722045898</v>
      </c>
      <c r="N11">
        <v>34.2728080749512</v>
      </c>
      <c r="O11">
        <v>391</v>
      </c>
    </row>
    <row r="12" spans="1:15" ht="14.25" customHeight="1" x14ac:dyDescent="0.3">
      <c r="A12">
        <v>150</v>
      </c>
      <c r="B12" t="s">
        <v>25</v>
      </c>
      <c r="C12">
        <v>6.8000001907348597</v>
      </c>
      <c r="D12">
        <v>6.9000005722045898</v>
      </c>
      <c r="E12">
        <v>6.9499998092651403</v>
      </c>
      <c r="F12">
        <v>35.871982574462898</v>
      </c>
      <c r="G12">
        <v>718</v>
      </c>
      <c r="H12" s="2"/>
      <c r="I12">
        <v>150</v>
      </c>
      <c r="J12" t="s">
        <v>26</v>
      </c>
      <c r="K12">
        <v>7.1000003814697301</v>
      </c>
      <c r="L12">
        <v>7.25</v>
      </c>
      <c r="M12">
        <v>7.2600002288818404</v>
      </c>
      <c r="N12">
        <v>34.9244575500488</v>
      </c>
      <c r="O12">
        <v>230</v>
      </c>
    </row>
    <row r="13" spans="1:15" ht="14.25" customHeight="1" x14ac:dyDescent="0.3">
      <c r="A13">
        <v>155</v>
      </c>
      <c r="B13" t="s">
        <v>27</v>
      </c>
      <c r="C13">
        <v>4.75</v>
      </c>
      <c r="D13">
        <v>4.8500003814697301</v>
      </c>
      <c r="E13">
        <v>4.8000001907348597</v>
      </c>
      <c r="F13">
        <v>35.8360404968262</v>
      </c>
      <c r="G13">
        <v>1348</v>
      </c>
      <c r="H13" s="2"/>
      <c r="I13">
        <v>155</v>
      </c>
      <c r="J13" t="s">
        <v>28</v>
      </c>
      <c r="K13">
        <v>10.050000190734901</v>
      </c>
      <c r="L13">
        <v>10.25</v>
      </c>
      <c r="M13">
        <v>10.1499996185303</v>
      </c>
      <c r="N13">
        <v>35.039482116699197</v>
      </c>
      <c r="O13">
        <v>52</v>
      </c>
    </row>
    <row r="14" spans="1:15" ht="14.25" customHeight="1" x14ac:dyDescent="0.3">
      <c r="A14">
        <v>160</v>
      </c>
      <c r="B14" t="s">
        <v>29</v>
      </c>
      <c r="C14">
        <v>3.1999998092651398</v>
      </c>
      <c r="D14">
        <v>3.3500003814697301</v>
      </c>
      <c r="E14">
        <v>3.3500003814697301</v>
      </c>
      <c r="F14">
        <v>35.941741943359403</v>
      </c>
      <c r="G14">
        <v>1321</v>
      </c>
      <c r="H14" s="2"/>
      <c r="I14">
        <v>160</v>
      </c>
      <c r="J14" t="s">
        <v>30</v>
      </c>
      <c r="K14">
        <v>13.550000190734901</v>
      </c>
      <c r="L14">
        <v>13.75</v>
      </c>
      <c r="M14">
        <v>13.75</v>
      </c>
      <c r="N14">
        <v>34.627765655517599</v>
      </c>
      <c r="O14">
        <v>131</v>
      </c>
    </row>
    <row r="15" spans="1:15" ht="14.25" customHeight="1" x14ac:dyDescent="0.3">
      <c r="A15" s="60" t="s">
        <v>256</v>
      </c>
      <c r="B15" s="61"/>
      <c r="C15" s="61"/>
      <c r="D15" s="61"/>
      <c r="E15" s="61"/>
      <c r="F15" s="61"/>
      <c r="G15" s="61"/>
      <c r="H15" s="2"/>
    </row>
    <row r="16" spans="1:15" ht="14.25" customHeight="1" x14ac:dyDescent="0.3">
      <c r="A16">
        <v>140</v>
      </c>
      <c r="B16" t="s">
        <v>32</v>
      </c>
      <c r="C16">
        <v>14.8999996185303</v>
      </c>
      <c r="D16">
        <v>15.1000003814697</v>
      </c>
      <c r="E16">
        <v>14.6099996566772</v>
      </c>
      <c r="F16">
        <v>37.5305786132812</v>
      </c>
      <c r="G16">
        <v>551</v>
      </c>
      <c r="H16" s="2"/>
      <c r="I16">
        <v>140</v>
      </c>
      <c r="J16" t="s">
        <v>33</v>
      </c>
      <c r="K16">
        <v>4.6499996185302699</v>
      </c>
      <c r="L16">
        <v>4.75</v>
      </c>
      <c r="M16">
        <v>4.6900005340576199</v>
      </c>
      <c r="N16">
        <v>35.7598686218262</v>
      </c>
      <c r="O16">
        <v>76</v>
      </c>
    </row>
    <row r="17" spans="1:15" ht="14.25" customHeight="1" x14ac:dyDescent="0.3">
      <c r="A17">
        <v>145</v>
      </c>
      <c r="B17" t="s">
        <v>34</v>
      </c>
      <c r="C17">
        <v>11.8500003814697</v>
      </c>
      <c r="D17">
        <v>12.050000190734901</v>
      </c>
      <c r="E17">
        <v>11.8500003814697</v>
      </c>
      <c r="F17">
        <v>37.118450164794901</v>
      </c>
      <c r="G17">
        <v>53</v>
      </c>
      <c r="H17" s="2"/>
      <c r="I17">
        <v>145</v>
      </c>
      <c r="J17" t="s">
        <v>35</v>
      </c>
      <c r="K17">
        <v>6.5500001907348597</v>
      </c>
      <c r="L17">
        <v>6.75</v>
      </c>
      <c r="M17">
        <v>6.6500005722045898</v>
      </c>
      <c r="N17">
        <v>35.596878051757798</v>
      </c>
      <c r="O17">
        <v>172</v>
      </c>
    </row>
    <row r="18" spans="1:15" ht="14.25" customHeight="1" x14ac:dyDescent="0.3">
      <c r="A18">
        <v>150</v>
      </c>
      <c r="B18" t="s">
        <v>36</v>
      </c>
      <c r="C18">
        <v>9.25</v>
      </c>
      <c r="D18">
        <v>9.3999996185302699</v>
      </c>
      <c r="E18">
        <v>9.3999996185302699</v>
      </c>
      <c r="F18">
        <v>36.758968353271499</v>
      </c>
      <c r="G18">
        <v>1636</v>
      </c>
      <c r="H18" s="2"/>
      <c r="I18">
        <v>150</v>
      </c>
      <c r="J18" t="s">
        <v>37</v>
      </c>
      <c r="K18">
        <v>8.9499998092651403</v>
      </c>
      <c r="L18">
        <v>9.1000003814697301</v>
      </c>
      <c r="M18">
        <v>9.0500001907348597</v>
      </c>
      <c r="N18">
        <v>35.552867889404297</v>
      </c>
      <c r="O18">
        <v>287</v>
      </c>
    </row>
    <row r="19" spans="1:15" ht="14.25" customHeight="1" x14ac:dyDescent="0.3">
      <c r="A19">
        <v>155</v>
      </c>
      <c r="B19" t="s">
        <v>38</v>
      </c>
      <c r="C19">
        <v>7.1000003814697301</v>
      </c>
      <c r="D19">
        <v>7.3000001907348597</v>
      </c>
      <c r="E19">
        <v>7.1199998855590803</v>
      </c>
      <c r="F19">
        <v>36.742240905761697</v>
      </c>
      <c r="G19">
        <v>416</v>
      </c>
      <c r="H19" s="2"/>
      <c r="I19">
        <v>155</v>
      </c>
      <c r="J19" t="s">
        <v>39</v>
      </c>
      <c r="K19">
        <v>11.800000190734901</v>
      </c>
      <c r="L19">
        <v>12</v>
      </c>
      <c r="M19">
        <v>11.8999996185303</v>
      </c>
      <c r="N19">
        <v>35.460399627685497</v>
      </c>
      <c r="O19">
        <v>92</v>
      </c>
    </row>
    <row r="20" spans="1:15" ht="14.25" customHeight="1" x14ac:dyDescent="0.3">
      <c r="A20">
        <v>160</v>
      </c>
      <c r="B20" t="s">
        <v>40</v>
      </c>
      <c r="C20">
        <v>5.4000005722045898</v>
      </c>
      <c r="D20">
        <v>5.5500001907348597</v>
      </c>
      <c r="E20">
        <v>5.5600004196167001</v>
      </c>
      <c r="F20">
        <v>36.770465850830099</v>
      </c>
      <c r="G20">
        <v>1144</v>
      </c>
      <c r="H20" s="2"/>
      <c r="I20">
        <v>160</v>
      </c>
      <c r="J20" t="s">
        <v>41</v>
      </c>
      <c r="K20">
        <v>15.1499996185303</v>
      </c>
      <c r="L20">
        <v>15.3500003814697</v>
      </c>
      <c r="M20">
        <v>15.3999996185303</v>
      </c>
      <c r="N20">
        <v>35.448879241943402</v>
      </c>
      <c r="O20">
        <v>2018</v>
      </c>
    </row>
    <row r="21" spans="1:15" ht="14.25" customHeight="1" x14ac:dyDescent="0.3">
      <c r="A21" s="60" t="s">
        <v>257</v>
      </c>
      <c r="B21" s="61"/>
      <c r="C21" s="61"/>
      <c r="D21" s="61"/>
      <c r="E21" s="61"/>
      <c r="F21" s="61"/>
      <c r="G21" s="61"/>
      <c r="H21" s="2"/>
    </row>
    <row r="22" spans="1:15" ht="14.25" customHeight="1" x14ac:dyDescent="0.3">
      <c r="A22">
        <v>140</v>
      </c>
      <c r="B22" t="s">
        <v>43</v>
      </c>
      <c r="C22">
        <v>17.6499938964844</v>
      </c>
      <c r="D22">
        <v>17.8999938964844</v>
      </c>
      <c r="E22">
        <v>18</v>
      </c>
      <c r="F22">
        <v>39.2786674499512</v>
      </c>
      <c r="G22">
        <v>2</v>
      </c>
      <c r="H22" s="2"/>
      <c r="I22">
        <v>140</v>
      </c>
      <c r="J22" t="s">
        <v>44</v>
      </c>
      <c r="K22">
        <v>6.75</v>
      </c>
      <c r="L22">
        <v>6.9499998092651403</v>
      </c>
      <c r="M22">
        <v>6.8400001525878897</v>
      </c>
      <c r="N22">
        <v>37.754364013671903</v>
      </c>
      <c r="O22">
        <v>29</v>
      </c>
    </row>
    <row r="23" spans="1:15" ht="14.25" customHeight="1" x14ac:dyDescent="0.3">
      <c r="A23">
        <v>145</v>
      </c>
      <c r="B23" t="s">
        <v>45</v>
      </c>
      <c r="C23">
        <v>14.699999809265099</v>
      </c>
      <c r="D23">
        <v>15</v>
      </c>
      <c r="E23">
        <v>14.449999809265099</v>
      </c>
      <c r="F23">
        <v>38.858818054199197</v>
      </c>
      <c r="G23">
        <v>37</v>
      </c>
      <c r="H23" s="2"/>
      <c r="I23">
        <v>145</v>
      </c>
      <c r="J23" t="s">
        <v>46</v>
      </c>
      <c r="K23">
        <v>8.8000001907348597</v>
      </c>
      <c r="L23">
        <v>9</v>
      </c>
      <c r="M23">
        <v>8.8999996185302699</v>
      </c>
      <c r="N23">
        <v>37.425765991210902</v>
      </c>
      <c r="O23">
        <v>15</v>
      </c>
    </row>
    <row r="24" spans="1:15" ht="14.25" customHeight="1" x14ac:dyDescent="0.3">
      <c r="A24">
        <v>150</v>
      </c>
      <c r="B24" t="s">
        <v>47</v>
      </c>
      <c r="C24">
        <v>12.199999809265099</v>
      </c>
      <c r="D24">
        <v>12.3999996185303</v>
      </c>
      <c r="E24">
        <v>12.2799997329712</v>
      </c>
      <c r="F24">
        <v>38.6192626953125</v>
      </c>
      <c r="G24">
        <v>350</v>
      </c>
      <c r="H24" s="2"/>
      <c r="I24">
        <v>150</v>
      </c>
      <c r="J24" t="s">
        <v>48</v>
      </c>
      <c r="K24">
        <v>11.300000190734901</v>
      </c>
      <c r="L24">
        <v>11.3500003814697</v>
      </c>
      <c r="M24">
        <v>11.3999996185303</v>
      </c>
      <c r="N24">
        <v>37.223503112792997</v>
      </c>
      <c r="O24">
        <v>162</v>
      </c>
    </row>
    <row r="25" spans="1:15" ht="14.25" customHeight="1" x14ac:dyDescent="0.3">
      <c r="A25">
        <v>155</v>
      </c>
      <c r="B25" t="s">
        <v>49</v>
      </c>
      <c r="C25">
        <v>10</v>
      </c>
      <c r="D25">
        <v>10.199999809265099</v>
      </c>
      <c r="E25">
        <v>10.1000003814697</v>
      </c>
      <c r="F25">
        <v>38.476451873779297</v>
      </c>
      <c r="G25">
        <v>297</v>
      </c>
      <c r="H25" s="2"/>
      <c r="I25">
        <v>155</v>
      </c>
      <c r="J25" t="s">
        <v>50</v>
      </c>
      <c r="K25">
        <v>14</v>
      </c>
      <c r="L25">
        <v>14.300000190734901</v>
      </c>
      <c r="M25">
        <v>14.1000003814697</v>
      </c>
      <c r="N25">
        <v>37.197799682617202</v>
      </c>
      <c r="O25">
        <v>9</v>
      </c>
    </row>
    <row r="26" spans="1:15" ht="14.25" customHeight="1" x14ac:dyDescent="0.3">
      <c r="A26">
        <v>160</v>
      </c>
      <c r="B26" t="s">
        <v>51</v>
      </c>
      <c r="C26">
        <v>8.1999998092651403</v>
      </c>
      <c r="D26">
        <v>8.3500003814697301</v>
      </c>
      <c r="E26">
        <v>7.9000005722045898</v>
      </c>
      <c r="F26">
        <v>38.558761596679702</v>
      </c>
      <c r="G26">
        <v>134</v>
      </c>
      <c r="H26" s="2"/>
      <c r="I26">
        <v>160</v>
      </c>
      <c r="J26" t="s">
        <v>52</v>
      </c>
      <c r="K26">
        <v>16.949996948242202</v>
      </c>
      <c r="L26">
        <v>17.3500061035156</v>
      </c>
      <c r="M26">
        <v>17.300003051757798</v>
      </c>
      <c r="N26">
        <v>36.653713226318402</v>
      </c>
      <c r="O26">
        <v>18</v>
      </c>
    </row>
    <row r="27" spans="1:15" ht="14.25" customHeight="1" x14ac:dyDescent="0.3">
      <c r="A27" s="60" t="s">
        <v>258</v>
      </c>
      <c r="B27" s="61"/>
      <c r="C27" s="61"/>
      <c r="D27" s="61"/>
      <c r="E27" s="61"/>
      <c r="F27" s="61"/>
      <c r="G27" s="61"/>
      <c r="H27" s="2"/>
    </row>
    <row r="28" spans="1:15" ht="14.25" customHeight="1" x14ac:dyDescent="0.3">
      <c r="A28">
        <v>140</v>
      </c>
      <c r="B28" t="s">
        <v>54</v>
      </c>
      <c r="C28">
        <v>19.349990844726602</v>
      </c>
      <c r="D28">
        <v>19.6000061035156</v>
      </c>
      <c r="E28">
        <v>19.0700073242188</v>
      </c>
      <c r="F28">
        <v>38.999855041503899</v>
      </c>
      <c r="G28">
        <v>28</v>
      </c>
      <c r="H28" s="2"/>
      <c r="I28">
        <v>140</v>
      </c>
      <c r="J28" t="s">
        <v>55</v>
      </c>
      <c r="K28">
        <v>7.9000005722045898</v>
      </c>
      <c r="L28">
        <v>8.1000003814697301</v>
      </c>
      <c r="M28">
        <v>8.0500001907348597</v>
      </c>
      <c r="N28">
        <v>37.399051666259801</v>
      </c>
      <c r="O28">
        <v>5</v>
      </c>
    </row>
    <row r="29" spans="1:15" ht="14.25" customHeight="1" x14ac:dyDescent="0.3">
      <c r="A29">
        <v>145</v>
      </c>
      <c r="B29" t="s">
        <v>56</v>
      </c>
      <c r="C29">
        <v>16.5</v>
      </c>
      <c r="D29">
        <v>16.75</v>
      </c>
      <c r="E29">
        <v>16.669998168945298</v>
      </c>
      <c r="F29">
        <v>38.659015655517599</v>
      </c>
      <c r="G29">
        <v>20</v>
      </c>
      <c r="H29" s="2"/>
      <c r="I29">
        <v>145</v>
      </c>
      <c r="J29" t="s">
        <v>57</v>
      </c>
      <c r="K29">
        <v>10</v>
      </c>
      <c r="L29">
        <v>10.199999809265099</v>
      </c>
      <c r="M29">
        <v>10.0100002288818</v>
      </c>
      <c r="N29">
        <v>37.091121673583999</v>
      </c>
      <c r="O29">
        <v>15</v>
      </c>
    </row>
    <row r="30" spans="1:15" ht="14.25" customHeight="1" x14ac:dyDescent="0.3">
      <c r="A30">
        <v>150</v>
      </c>
      <c r="B30" t="s">
        <v>58</v>
      </c>
      <c r="C30">
        <v>13.949999809265099</v>
      </c>
      <c r="D30">
        <v>14.199999809265099</v>
      </c>
      <c r="E30">
        <v>13.949999809265099</v>
      </c>
      <c r="F30">
        <v>38.367321014404297</v>
      </c>
      <c r="G30">
        <v>218</v>
      </c>
      <c r="H30" s="2"/>
      <c r="I30">
        <v>150</v>
      </c>
      <c r="J30" t="s">
        <v>59</v>
      </c>
      <c r="K30">
        <v>12.449999809265099</v>
      </c>
      <c r="L30">
        <v>12.6499996185303</v>
      </c>
      <c r="M30">
        <v>12.5</v>
      </c>
      <c r="N30">
        <v>36.935268402099602</v>
      </c>
      <c r="O30">
        <v>60</v>
      </c>
    </row>
    <row r="31" spans="1:15" ht="14.25" customHeight="1" x14ac:dyDescent="0.3">
      <c r="A31">
        <v>155</v>
      </c>
      <c r="B31" t="s">
        <v>60</v>
      </c>
      <c r="C31">
        <v>11.699999809265099</v>
      </c>
      <c r="D31">
        <v>11.8999996185303</v>
      </c>
      <c r="E31">
        <v>11.800000190734901</v>
      </c>
      <c r="F31">
        <v>38.058872222900398</v>
      </c>
      <c r="G31">
        <v>366</v>
      </c>
      <c r="H31" s="2"/>
      <c r="I31">
        <v>155</v>
      </c>
      <c r="J31" t="s">
        <v>61</v>
      </c>
      <c r="K31">
        <v>15.199999809265099</v>
      </c>
      <c r="L31">
        <v>15.3999996185303</v>
      </c>
      <c r="M31">
        <v>15.449999809265099</v>
      </c>
      <c r="N31">
        <v>36.757717132568402</v>
      </c>
      <c r="O31">
        <v>16</v>
      </c>
    </row>
    <row r="32" spans="1:15" ht="14.25" customHeight="1" x14ac:dyDescent="0.3">
      <c r="A32">
        <v>160</v>
      </c>
      <c r="B32" t="s">
        <v>62</v>
      </c>
      <c r="C32">
        <v>9.6999998092651403</v>
      </c>
      <c r="D32">
        <v>9.9499998092651403</v>
      </c>
      <c r="E32">
        <v>9.8000001907348597</v>
      </c>
      <c r="F32">
        <v>37.829418182372997</v>
      </c>
      <c r="G32">
        <v>127</v>
      </c>
      <c r="H32" s="2"/>
      <c r="I32">
        <v>160</v>
      </c>
      <c r="J32" t="s">
        <v>63</v>
      </c>
      <c r="K32">
        <v>17.949996948242202</v>
      </c>
      <c r="L32">
        <v>18.5</v>
      </c>
      <c r="M32">
        <v>18.1000061035156</v>
      </c>
      <c r="N32">
        <v>36.232303619384801</v>
      </c>
      <c r="O32">
        <v>6</v>
      </c>
    </row>
    <row r="33" spans="1:15" ht="14.25" customHeight="1" x14ac:dyDescent="0.3">
      <c r="A33" s="60" t="s">
        <v>259</v>
      </c>
      <c r="B33" s="61"/>
      <c r="C33" s="61"/>
      <c r="D33" s="61"/>
      <c r="E33" s="61"/>
      <c r="F33" s="61"/>
      <c r="G33" s="61"/>
      <c r="H33" s="2"/>
    </row>
    <row r="34" spans="1:15" ht="14.25" customHeight="1" x14ac:dyDescent="0.3">
      <c r="A34">
        <v>140</v>
      </c>
      <c r="B34" t="s">
        <v>65</v>
      </c>
      <c r="C34">
        <v>20.8999938964844</v>
      </c>
      <c r="D34">
        <v>21.1000061035156</v>
      </c>
      <c r="E34">
        <v>20.949996948242202</v>
      </c>
      <c r="F34">
        <v>38.952865600585902</v>
      </c>
      <c r="G34">
        <v>33</v>
      </c>
      <c r="H34" s="2"/>
      <c r="I34">
        <v>140</v>
      </c>
      <c r="J34" t="s">
        <v>66</v>
      </c>
      <c r="K34">
        <v>8.8999996185302699</v>
      </c>
      <c r="L34">
        <v>9.1000003814697301</v>
      </c>
      <c r="M34">
        <v>9.2100000381469709</v>
      </c>
      <c r="N34">
        <v>37.231468200683601</v>
      </c>
      <c r="O34">
        <v>1</v>
      </c>
    </row>
    <row r="35" spans="1:15" ht="14.25" customHeight="1" x14ac:dyDescent="0.3">
      <c r="A35">
        <v>145</v>
      </c>
      <c r="B35" t="s">
        <v>67</v>
      </c>
      <c r="C35">
        <v>18</v>
      </c>
      <c r="D35">
        <v>18.25</v>
      </c>
      <c r="E35">
        <v>17.699996948242202</v>
      </c>
      <c r="F35">
        <v>38.437454223632798</v>
      </c>
      <c r="G35">
        <v>53</v>
      </c>
      <c r="H35" s="2"/>
      <c r="I35">
        <v>145</v>
      </c>
      <c r="J35" t="s">
        <v>68</v>
      </c>
      <c r="K35">
        <v>11.050000190734901</v>
      </c>
      <c r="L35">
        <v>11.25</v>
      </c>
      <c r="M35">
        <v>11</v>
      </c>
      <c r="N35">
        <v>37.001499176025398</v>
      </c>
      <c r="O35">
        <v>22</v>
      </c>
    </row>
    <row r="36" spans="1:15" ht="14.25" customHeight="1" x14ac:dyDescent="0.3">
      <c r="A36">
        <v>150</v>
      </c>
      <c r="B36" t="s">
        <v>69</v>
      </c>
      <c r="C36">
        <v>15.3999996185303</v>
      </c>
      <c r="D36">
        <v>15.699999809265099</v>
      </c>
      <c r="E36">
        <v>15.550000190734901</v>
      </c>
      <c r="F36">
        <v>38.050060272216797</v>
      </c>
      <c r="G36">
        <v>14</v>
      </c>
      <c r="H36" s="2"/>
      <c r="I36">
        <v>150</v>
      </c>
      <c r="J36" t="s">
        <v>70</v>
      </c>
      <c r="K36">
        <v>13.3999996185303</v>
      </c>
      <c r="L36">
        <v>13.6499996185303</v>
      </c>
      <c r="M36">
        <v>13.300000190734901</v>
      </c>
      <c r="N36">
        <v>36.621677398681598</v>
      </c>
      <c r="O36">
        <v>50</v>
      </c>
    </row>
    <row r="37" spans="1:15" ht="14.25" customHeight="1" x14ac:dyDescent="0.3">
      <c r="A37">
        <v>155</v>
      </c>
      <c r="B37" t="s">
        <v>71</v>
      </c>
      <c r="C37">
        <v>13.1000003814697</v>
      </c>
      <c r="D37">
        <v>13.3999996185303</v>
      </c>
      <c r="E37">
        <v>13.300000190734901</v>
      </c>
      <c r="F37">
        <v>37.717884063720703</v>
      </c>
      <c r="G37">
        <v>50</v>
      </c>
      <c r="H37" s="2"/>
      <c r="I37">
        <v>155</v>
      </c>
      <c r="J37" t="s">
        <v>72</v>
      </c>
      <c r="K37">
        <v>16.1499938964844</v>
      </c>
      <c r="L37">
        <v>16.3500061035156</v>
      </c>
      <c r="M37">
        <v>16.3999938964844</v>
      </c>
      <c r="N37">
        <v>36.428131103515597</v>
      </c>
      <c r="O37">
        <v>53</v>
      </c>
    </row>
    <row r="38" spans="1:15" ht="14.25" customHeight="1" x14ac:dyDescent="0.3">
      <c r="A38">
        <v>160</v>
      </c>
      <c r="B38" t="s">
        <v>73</v>
      </c>
      <c r="C38">
        <v>11.1499996185303</v>
      </c>
      <c r="D38">
        <v>11.449999809265099</v>
      </c>
      <c r="E38">
        <v>11.25</v>
      </c>
      <c r="F38">
        <v>37.648796081542997</v>
      </c>
      <c r="G38">
        <v>15</v>
      </c>
      <c r="H38" s="2"/>
      <c r="I38">
        <v>160</v>
      </c>
      <c r="J38" t="s">
        <v>74</v>
      </c>
      <c r="K38">
        <v>19.0499877929688</v>
      </c>
      <c r="L38">
        <v>19.3999938964844</v>
      </c>
      <c r="M38">
        <v>18.6000061035156</v>
      </c>
      <c r="N38">
        <v>36.167568206787102</v>
      </c>
      <c r="O38">
        <v>45</v>
      </c>
    </row>
    <row r="39" spans="1:15" ht="14.25" customHeight="1" x14ac:dyDescent="0.3">
      <c r="A39" s="60" t="s">
        <v>260</v>
      </c>
      <c r="B39" s="61"/>
      <c r="C39" s="61"/>
      <c r="D39" s="61"/>
      <c r="E39" s="61"/>
      <c r="F39" s="61"/>
      <c r="G39" s="61"/>
      <c r="H39" s="2"/>
    </row>
    <row r="40" spans="1:15" ht="14.25" customHeight="1" x14ac:dyDescent="0.3">
      <c r="A40">
        <v>140</v>
      </c>
      <c r="B40" t="s">
        <v>76</v>
      </c>
      <c r="C40">
        <v>22.349990844726602</v>
      </c>
      <c r="D40">
        <v>22.75</v>
      </c>
      <c r="E40">
        <v>22.1000061035156</v>
      </c>
      <c r="F40">
        <v>38.350387573242202</v>
      </c>
      <c r="G40">
        <v>2</v>
      </c>
      <c r="H40" s="2"/>
      <c r="I40">
        <v>140</v>
      </c>
      <c r="J40" t="s">
        <v>77</v>
      </c>
      <c r="K40">
        <v>10</v>
      </c>
      <c r="L40">
        <v>10.25</v>
      </c>
      <c r="M40">
        <v>10.050000190734901</v>
      </c>
      <c r="N40">
        <v>36.900516510009801</v>
      </c>
      <c r="O40">
        <v>3</v>
      </c>
    </row>
    <row r="41" spans="1:15" ht="14.25" customHeight="1" x14ac:dyDescent="0.3">
      <c r="A41">
        <v>145</v>
      </c>
      <c r="B41" t="s">
        <v>78</v>
      </c>
      <c r="C41">
        <v>19.599990844726602</v>
      </c>
      <c r="D41">
        <v>19.8999938964844</v>
      </c>
      <c r="E41">
        <v>19.699996948242202</v>
      </c>
      <c r="F41">
        <v>37.952033996582003</v>
      </c>
      <c r="G41">
        <v>3</v>
      </c>
      <c r="H41" s="2"/>
      <c r="I41">
        <v>145</v>
      </c>
      <c r="J41" t="s">
        <v>79</v>
      </c>
      <c r="K41">
        <v>12.1499996185303</v>
      </c>
      <c r="L41">
        <v>12.3999996185303</v>
      </c>
      <c r="M41">
        <v>0</v>
      </c>
      <c r="N41">
        <v>36.591888427734403</v>
      </c>
      <c r="O41">
        <v>0</v>
      </c>
    </row>
    <row r="42" spans="1:15" ht="14.25" customHeight="1" x14ac:dyDescent="0.3">
      <c r="A42">
        <v>150</v>
      </c>
      <c r="B42" t="s">
        <v>80</v>
      </c>
      <c r="C42">
        <v>17.099990844726602</v>
      </c>
      <c r="D42">
        <v>17.3500061035156</v>
      </c>
      <c r="E42">
        <v>17.240005493164102</v>
      </c>
      <c r="F42">
        <v>37.659549713134801</v>
      </c>
      <c r="G42">
        <v>122</v>
      </c>
      <c r="H42" s="2"/>
      <c r="I42">
        <v>150</v>
      </c>
      <c r="J42" t="s">
        <v>81</v>
      </c>
      <c r="K42">
        <v>14.550000190734901</v>
      </c>
      <c r="L42">
        <v>14.800000190734901</v>
      </c>
      <c r="M42">
        <v>0</v>
      </c>
      <c r="N42">
        <v>36.2722778320312</v>
      </c>
      <c r="O42">
        <v>0</v>
      </c>
    </row>
    <row r="43" spans="1:15" ht="14.25" customHeight="1" x14ac:dyDescent="0.3">
      <c r="A43">
        <v>155</v>
      </c>
      <c r="B43" t="s">
        <v>82</v>
      </c>
      <c r="C43">
        <v>14.800000190734901</v>
      </c>
      <c r="D43">
        <v>15.1000003814697</v>
      </c>
      <c r="E43">
        <v>16.5</v>
      </c>
      <c r="F43">
        <v>37.412422180175803</v>
      </c>
      <c r="G43">
        <v>10</v>
      </c>
      <c r="H43" s="2"/>
      <c r="I43">
        <v>155</v>
      </c>
      <c r="J43" t="s">
        <v>83</v>
      </c>
      <c r="K43">
        <v>17.25</v>
      </c>
      <c r="L43">
        <v>17.5</v>
      </c>
      <c r="M43">
        <v>17.3999938964844</v>
      </c>
      <c r="N43">
        <v>36.052505493164098</v>
      </c>
      <c r="O43">
        <v>20</v>
      </c>
    </row>
    <row r="44" spans="1:15" ht="14.25" customHeight="1" x14ac:dyDescent="0.3">
      <c r="A44">
        <v>160</v>
      </c>
      <c r="B44" t="s">
        <v>84</v>
      </c>
      <c r="C44">
        <v>12.800000190734901</v>
      </c>
      <c r="D44">
        <v>13.1000003814697</v>
      </c>
      <c r="E44">
        <v>12.8999996185303</v>
      </c>
      <c r="F44">
        <v>37.282321929931598</v>
      </c>
      <c r="G44">
        <v>46</v>
      </c>
      <c r="H44" s="2"/>
      <c r="I44">
        <v>160</v>
      </c>
      <c r="J44" t="s">
        <v>85</v>
      </c>
      <c r="K44">
        <v>20.199996948242202</v>
      </c>
      <c r="L44">
        <v>20.5</v>
      </c>
      <c r="M44">
        <v>0</v>
      </c>
      <c r="N44">
        <v>35.890163421630902</v>
      </c>
      <c r="O44">
        <v>0</v>
      </c>
    </row>
    <row r="45" spans="1:15" ht="14.25" customHeight="1" x14ac:dyDescent="0.3">
      <c r="A45" s="60" t="s">
        <v>261</v>
      </c>
      <c r="B45" s="61"/>
      <c r="C45" s="61"/>
      <c r="D45" s="61"/>
      <c r="E45" s="61"/>
      <c r="F45" s="61"/>
      <c r="G45" s="61"/>
      <c r="H45" s="2"/>
    </row>
    <row r="46" spans="1:15" ht="14.25" customHeight="1" x14ac:dyDescent="0.3">
      <c r="A46">
        <v>140</v>
      </c>
      <c r="B46" t="s">
        <v>87</v>
      </c>
      <c r="C46">
        <v>23.599990844726602</v>
      </c>
      <c r="D46">
        <v>24.300003051757798</v>
      </c>
      <c r="E46">
        <v>24.1300048828125</v>
      </c>
      <c r="F46">
        <v>37.706424713134801</v>
      </c>
      <c r="G46">
        <v>9</v>
      </c>
      <c r="H46" s="2"/>
      <c r="I46">
        <v>140</v>
      </c>
      <c r="J46" t="s">
        <v>88</v>
      </c>
      <c r="K46">
        <v>10.949999809265099</v>
      </c>
      <c r="L46">
        <v>11.25</v>
      </c>
      <c r="M46">
        <v>11.1499996185303</v>
      </c>
      <c r="N46">
        <v>36.625602722167997</v>
      </c>
      <c r="O46">
        <v>13</v>
      </c>
    </row>
    <row r="47" spans="1:15" ht="14.25" customHeight="1" x14ac:dyDescent="0.3">
      <c r="A47">
        <v>145</v>
      </c>
      <c r="B47" t="s">
        <v>89</v>
      </c>
      <c r="C47">
        <v>21.199996948242202</v>
      </c>
      <c r="D47">
        <v>21.550003051757798</v>
      </c>
      <c r="E47">
        <v>21.6499938964844</v>
      </c>
      <c r="F47">
        <v>37.7690620422363</v>
      </c>
      <c r="G47">
        <v>6</v>
      </c>
      <c r="H47" s="2"/>
      <c r="I47">
        <v>145</v>
      </c>
      <c r="J47" t="s">
        <v>90</v>
      </c>
      <c r="K47">
        <v>13.1000003814697</v>
      </c>
      <c r="L47">
        <v>13.449999809265099</v>
      </c>
      <c r="M47">
        <v>0</v>
      </c>
      <c r="N47">
        <v>36.326938629150398</v>
      </c>
      <c r="O47">
        <v>0</v>
      </c>
    </row>
    <row r="48" spans="1:15" ht="14.25" customHeight="1" x14ac:dyDescent="0.3">
      <c r="A48">
        <v>150</v>
      </c>
      <c r="B48" t="s">
        <v>91</v>
      </c>
      <c r="C48">
        <v>18.6499938964844</v>
      </c>
      <c r="D48">
        <v>19.050003051757798</v>
      </c>
      <c r="E48">
        <v>19</v>
      </c>
      <c r="F48">
        <v>37.4492797851562</v>
      </c>
      <c r="G48">
        <v>385</v>
      </c>
      <c r="H48" s="2"/>
      <c r="I48">
        <v>150</v>
      </c>
      <c r="J48" t="s">
        <v>92</v>
      </c>
      <c r="K48">
        <v>15.6000003814697</v>
      </c>
      <c r="L48">
        <v>15.8500003814697</v>
      </c>
      <c r="M48">
        <v>15.75</v>
      </c>
      <c r="N48">
        <v>36.119716644287102</v>
      </c>
      <c r="O48">
        <v>130</v>
      </c>
    </row>
    <row r="49" spans="1:15" ht="14.25" customHeight="1" x14ac:dyDescent="0.3">
      <c r="A49">
        <v>155</v>
      </c>
      <c r="B49" t="s">
        <v>93</v>
      </c>
      <c r="C49">
        <v>16.3500061035156</v>
      </c>
      <c r="D49">
        <v>16.75</v>
      </c>
      <c r="E49">
        <v>16.6499938964844</v>
      </c>
      <c r="F49">
        <v>37.161575317382798</v>
      </c>
      <c r="G49">
        <v>48</v>
      </c>
      <c r="H49" s="2"/>
      <c r="I49">
        <v>155</v>
      </c>
      <c r="J49" t="s">
        <v>94</v>
      </c>
      <c r="K49">
        <v>18.1000061035156</v>
      </c>
      <c r="L49">
        <v>18.5499877929688</v>
      </c>
      <c r="M49">
        <v>0</v>
      </c>
      <c r="N49">
        <v>35.721225738525398</v>
      </c>
      <c r="O49">
        <v>0</v>
      </c>
    </row>
    <row r="50" spans="1:15" ht="14.25" customHeight="1" x14ac:dyDescent="0.3">
      <c r="A50">
        <v>160</v>
      </c>
      <c r="B50" t="s">
        <v>95</v>
      </c>
      <c r="C50">
        <v>14.300000190734901</v>
      </c>
      <c r="D50">
        <v>14.699999809265099</v>
      </c>
      <c r="E50">
        <v>14.460000038146999</v>
      </c>
      <c r="F50">
        <v>36.9684448242188</v>
      </c>
      <c r="G50">
        <v>103</v>
      </c>
      <c r="H50" s="2"/>
      <c r="I50">
        <v>160</v>
      </c>
      <c r="J50" t="s">
        <v>96</v>
      </c>
      <c r="K50">
        <v>21.1499938964844</v>
      </c>
      <c r="L50">
        <v>21.5</v>
      </c>
      <c r="M50">
        <v>21.1000061035156</v>
      </c>
      <c r="N50">
        <v>35.685462951660199</v>
      </c>
      <c r="O50">
        <v>11</v>
      </c>
    </row>
    <row r="51" spans="1:15" ht="14.25" customHeight="1" x14ac:dyDescent="0.3">
      <c r="A51" s="60" t="s">
        <v>262</v>
      </c>
      <c r="B51" s="61"/>
      <c r="C51" s="61"/>
      <c r="D51" s="61"/>
      <c r="E51" s="61"/>
      <c r="F51" s="61"/>
      <c r="G51" s="61"/>
      <c r="H51" s="2"/>
    </row>
    <row r="52" spans="1:15" ht="14.25" customHeight="1" x14ac:dyDescent="0.3">
      <c r="A52">
        <v>140</v>
      </c>
      <c r="B52" t="s">
        <v>98</v>
      </c>
      <c r="C52">
        <v>26.3999938964844</v>
      </c>
      <c r="D52">
        <v>27.050003051757798</v>
      </c>
      <c r="E52">
        <v>28.199996948242202</v>
      </c>
      <c r="F52">
        <v>38.47314453125</v>
      </c>
      <c r="G52">
        <v>1</v>
      </c>
      <c r="H52" s="2"/>
      <c r="I52">
        <v>140</v>
      </c>
      <c r="J52" t="s">
        <v>99</v>
      </c>
      <c r="K52">
        <v>12.5</v>
      </c>
      <c r="L52">
        <v>12.8500003814697</v>
      </c>
      <c r="M52">
        <v>0</v>
      </c>
      <c r="N52">
        <v>36.688041687011697</v>
      </c>
      <c r="O52">
        <v>0</v>
      </c>
    </row>
    <row r="53" spans="1:15" ht="14.25" customHeight="1" x14ac:dyDescent="0.3">
      <c r="A53">
        <v>145</v>
      </c>
      <c r="B53" t="s">
        <v>100</v>
      </c>
      <c r="C53">
        <v>23.6499938964844</v>
      </c>
      <c r="D53">
        <v>24.1000061035156</v>
      </c>
      <c r="E53">
        <v>23.7799987792969</v>
      </c>
      <c r="F53">
        <v>37.816852569580099</v>
      </c>
      <c r="G53">
        <v>3</v>
      </c>
      <c r="H53" s="2"/>
      <c r="I53">
        <v>145</v>
      </c>
      <c r="J53" t="s">
        <v>101</v>
      </c>
      <c r="K53">
        <v>14.699999809265099</v>
      </c>
      <c r="L53">
        <v>15.1000003814697</v>
      </c>
      <c r="M53">
        <v>0</v>
      </c>
      <c r="N53">
        <v>36.434268951416001</v>
      </c>
      <c r="O53">
        <v>0</v>
      </c>
    </row>
    <row r="54" spans="1:15" ht="14.25" customHeight="1" x14ac:dyDescent="0.3">
      <c r="A54">
        <v>150</v>
      </c>
      <c r="B54" t="s">
        <v>102</v>
      </c>
      <c r="C54">
        <v>21.25</v>
      </c>
      <c r="D54">
        <v>21.5499877929688</v>
      </c>
      <c r="E54">
        <v>21.1499938964844</v>
      </c>
      <c r="F54">
        <v>37.552864074707003</v>
      </c>
      <c r="G54">
        <v>14</v>
      </c>
      <c r="H54" s="2"/>
      <c r="I54">
        <v>150</v>
      </c>
      <c r="J54" t="s">
        <v>103</v>
      </c>
      <c r="K54">
        <v>17.1000061035156</v>
      </c>
      <c r="L54">
        <v>17.449996948242202</v>
      </c>
      <c r="M54">
        <v>0</v>
      </c>
      <c r="N54">
        <v>36.056339263916001</v>
      </c>
      <c r="O54">
        <v>0</v>
      </c>
    </row>
    <row r="55" spans="1:15" ht="14.25" customHeight="1" x14ac:dyDescent="0.3">
      <c r="A55">
        <v>155</v>
      </c>
      <c r="B55" t="s">
        <v>104</v>
      </c>
      <c r="C55">
        <v>18.8999938964844</v>
      </c>
      <c r="D55">
        <v>19.25</v>
      </c>
      <c r="E55">
        <v>18.75</v>
      </c>
      <c r="F55">
        <v>37.220760345458999</v>
      </c>
      <c r="G55">
        <v>1</v>
      </c>
      <c r="H55" s="2"/>
      <c r="I55">
        <v>155</v>
      </c>
      <c r="J55" t="s">
        <v>105</v>
      </c>
      <c r="K55">
        <v>19.75</v>
      </c>
      <c r="L55">
        <v>20.1000061035156</v>
      </c>
      <c r="M55">
        <v>0</v>
      </c>
      <c r="N55">
        <v>35.807365417480497</v>
      </c>
      <c r="O55">
        <v>0</v>
      </c>
    </row>
    <row r="56" spans="1:15" ht="14.25" customHeight="1" x14ac:dyDescent="0.3">
      <c r="A56">
        <v>160</v>
      </c>
      <c r="B56" t="s">
        <v>106</v>
      </c>
      <c r="C56">
        <v>16.800003051757798</v>
      </c>
      <c r="D56">
        <v>17.1499938964844</v>
      </c>
      <c r="E56">
        <v>16.8500061035156</v>
      </c>
      <c r="F56">
        <v>36.974063873291001</v>
      </c>
      <c r="G56">
        <v>2</v>
      </c>
      <c r="H56" s="2"/>
      <c r="I56">
        <v>160</v>
      </c>
      <c r="J56" t="s">
        <v>107</v>
      </c>
      <c r="K56">
        <v>22.550003051757798</v>
      </c>
      <c r="L56">
        <v>23</v>
      </c>
      <c r="M56">
        <v>0</v>
      </c>
      <c r="N56">
        <v>35.543075561523402</v>
      </c>
      <c r="O56">
        <v>0</v>
      </c>
    </row>
    <row r="57" spans="1:15" ht="14.25" customHeight="1" x14ac:dyDescent="0.3">
      <c r="A57" s="60" t="s">
        <v>263</v>
      </c>
      <c r="B57" s="61"/>
      <c r="C57" s="61"/>
      <c r="D57" s="61"/>
      <c r="E57" s="61"/>
      <c r="F57" s="61"/>
      <c r="G57" s="61"/>
      <c r="H57" s="2"/>
    </row>
    <row r="58" spans="1:15" ht="14.25" customHeight="1" x14ac:dyDescent="0.3">
      <c r="A58">
        <v>140</v>
      </c>
      <c r="B58" t="s">
        <v>109</v>
      </c>
      <c r="C58">
        <v>26.8500061035156</v>
      </c>
      <c r="D58">
        <v>28.1499938964844</v>
      </c>
      <c r="E58">
        <v>0</v>
      </c>
      <c r="F58">
        <v>37.198650360107401</v>
      </c>
      <c r="G58">
        <v>0</v>
      </c>
      <c r="H58" s="2"/>
      <c r="I58">
        <v>140</v>
      </c>
      <c r="J58" t="s">
        <v>110</v>
      </c>
      <c r="K58">
        <v>13.25</v>
      </c>
      <c r="L58">
        <v>13.6499996185303</v>
      </c>
      <c r="M58">
        <v>0</v>
      </c>
      <c r="N58">
        <v>36.494476318359403</v>
      </c>
      <c r="O58">
        <v>0</v>
      </c>
    </row>
    <row r="59" spans="1:15" ht="14.25" customHeight="1" x14ac:dyDescent="0.3">
      <c r="A59">
        <v>145</v>
      </c>
      <c r="B59" t="s">
        <v>111</v>
      </c>
      <c r="C59">
        <v>25.050003051757798</v>
      </c>
      <c r="D59">
        <v>25.5</v>
      </c>
      <c r="E59">
        <v>24.8999938964844</v>
      </c>
      <c r="F59">
        <v>37.757911682128899</v>
      </c>
      <c r="G59">
        <v>7</v>
      </c>
      <c r="H59" s="2"/>
      <c r="I59">
        <v>145</v>
      </c>
      <c r="J59" t="s">
        <v>112</v>
      </c>
      <c r="K59">
        <v>15.5</v>
      </c>
      <c r="L59">
        <v>15.8999996185303</v>
      </c>
      <c r="M59">
        <v>15.539999961853001</v>
      </c>
      <c r="N59">
        <v>36.267086029052699</v>
      </c>
      <c r="O59">
        <v>4</v>
      </c>
    </row>
    <row r="60" spans="1:15" ht="14.25" customHeight="1" x14ac:dyDescent="0.3">
      <c r="A60">
        <v>150</v>
      </c>
      <c r="B60" t="s">
        <v>113</v>
      </c>
      <c r="C60">
        <v>22.5499877929688</v>
      </c>
      <c r="D60">
        <v>23</v>
      </c>
      <c r="E60">
        <v>22.830001831054702</v>
      </c>
      <c r="F60">
        <v>37.423385620117202</v>
      </c>
      <c r="G60">
        <v>21</v>
      </c>
      <c r="H60" s="2"/>
      <c r="I60">
        <v>150</v>
      </c>
      <c r="J60" t="s">
        <v>114</v>
      </c>
      <c r="K60">
        <v>17.8999938964844</v>
      </c>
      <c r="L60">
        <v>18.300003051757798</v>
      </c>
      <c r="M60">
        <v>18</v>
      </c>
      <c r="N60">
        <v>35.942340850830099</v>
      </c>
      <c r="O60">
        <v>2</v>
      </c>
    </row>
    <row r="61" spans="1:15" ht="14.25" customHeight="1" x14ac:dyDescent="0.3">
      <c r="A61">
        <v>155</v>
      </c>
      <c r="B61" t="s">
        <v>115</v>
      </c>
      <c r="C61">
        <v>20.449996948242202</v>
      </c>
      <c r="D61">
        <v>20.6499938964844</v>
      </c>
      <c r="E61">
        <v>20.25</v>
      </c>
      <c r="F61">
        <v>37.276382446289098</v>
      </c>
      <c r="G61">
        <v>10</v>
      </c>
      <c r="H61" s="2"/>
      <c r="I61">
        <v>155</v>
      </c>
      <c r="J61" t="s">
        <v>116</v>
      </c>
      <c r="K61">
        <v>20.449996948242202</v>
      </c>
      <c r="L61">
        <v>21</v>
      </c>
      <c r="M61">
        <v>0</v>
      </c>
      <c r="N61">
        <v>35.666099548339801</v>
      </c>
      <c r="O61">
        <v>0</v>
      </c>
    </row>
    <row r="62" spans="1:15" ht="14.25" customHeight="1" x14ac:dyDescent="0.3">
      <c r="A62">
        <v>160</v>
      </c>
      <c r="B62" t="s">
        <v>117</v>
      </c>
      <c r="C62">
        <v>18.1000061035156</v>
      </c>
      <c r="D62">
        <v>18.6000061035156</v>
      </c>
      <c r="E62">
        <v>0</v>
      </c>
      <c r="F62">
        <v>36.866912841796903</v>
      </c>
      <c r="G62">
        <v>0</v>
      </c>
      <c r="H62" s="2"/>
      <c r="I62">
        <v>160</v>
      </c>
      <c r="J62" t="s">
        <v>118</v>
      </c>
      <c r="K62">
        <v>23.25</v>
      </c>
      <c r="L62">
        <v>23.800003051757798</v>
      </c>
      <c r="M62">
        <v>22.550003051757798</v>
      </c>
      <c r="N62">
        <v>35.349098205566399</v>
      </c>
      <c r="O62">
        <v>1</v>
      </c>
    </row>
    <row r="63" spans="1:15" ht="14.25" customHeight="1" x14ac:dyDescent="0.3">
      <c r="A63" s="60" t="s">
        <v>264</v>
      </c>
      <c r="B63" s="61"/>
      <c r="C63" s="61"/>
      <c r="D63" s="61"/>
      <c r="E63" s="61"/>
      <c r="F63" s="61"/>
      <c r="G63" s="61"/>
      <c r="H63" s="2"/>
    </row>
    <row r="64" spans="1:15" ht="14.25" customHeight="1" x14ac:dyDescent="0.3">
      <c r="A64">
        <v>140</v>
      </c>
      <c r="B64" t="s">
        <v>120</v>
      </c>
      <c r="C64">
        <v>31.300003051757798</v>
      </c>
      <c r="D64">
        <v>32.699996948242202</v>
      </c>
      <c r="E64">
        <v>31.300003051757798</v>
      </c>
      <c r="F64">
        <v>39.3410034179688</v>
      </c>
      <c r="G64">
        <v>23</v>
      </c>
      <c r="H64" s="2"/>
      <c r="I64">
        <v>140</v>
      </c>
      <c r="J64" t="s">
        <v>121</v>
      </c>
      <c r="K64">
        <v>15.199999809265099</v>
      </c>
      <c r="L64">
        <v>15.699999809265099</v>
      </c>
      <c r="M64">
        <v>15.3500003814697</v>
      </c>
      <c r="N64">
        <v>36.486038208007798</v>
      </c>
      <c r="O64">
        <v>2</v>
      </c>
    </row>
    <row r="65" spans="1:15" ht="14.25" customHeight="1" x14ac:dyDescent="0.3">
      <c r="A65">
        <v>145</v>
      </c>
      <c r="B65" t="s">
        <v>122</v>
      </c>
      <c r="C65">
        <v>28.449996948242202</v>
      </c>
      <c r="D65">
        <v>33.449996948242202</v>
      </c>
      <c r="E65">
        <v>28.6000061035156</v>
      </c>
      <c r="F65">
        <v>41.631961822509801</v>
      </c>
      <c r="G65">
        <v>8</v>
      </c>
      <c r="H65" s="2"/>
      <c r="I65">
        <v>145</v>
      </c>
      <c r="J65" t="s">
        <v>123</v>
      </c>
      <c r="K65">
        <v>17.449996948242202</v>
      </c>
      <c r="L65">
        <v>17.8500061035156</v>
      </c>
      <c r="M65">
        <v>0</v>
      </c>
      <c r="N65">
        <v>36.121025085449197</v>
      </c>
      <c r="O65">
        <v>0</v>
      </c>
    </row>
    <row r="66" spans="1:15" ht="14.25" customHeight="1" x14ac:dyDescent="0.3">
      <c r="A66">
        <v>150</v>
      </c>
      <c r="B66" t="s">
        <v>124</v>
      </c>
      <c r="C66">
        <v>26</v>
      </c>
      <c r="D66">
        <v>26.5</v>
      </c>
      <c r="E66">
        <v>25.8500061035156</v>
      </c>
      <c r="F66">
        <v>37.503742218017599</v>
      </c>
      <c r="G66">
        <v>37</v>
      </c>
      <c r="H66" s="2"/>
      <c r="I66">
        <v>150</v>
      </c>
      <c r="J66" t="s">
        <v>125</v>
      </c>
      <c r="K66">
        <v>19.8500061035156</v>
      </c>
      <c r="L66">
        <v>20.3500061035156</v>
      </c>
      <c r="M66">
        <v>20.050003051757798</v>
      </c>
      <c r="N66">
        <v>35.885311126708999</v>
      </c>
      <c r="O66">
        <v>27</v>
      </c>
    </row>
    <row r="67" spans="1:15" ht="14.25" customHeight="1" x14ac:dyDescent="0.3">
      <c r="A67">
        <v>155</v>
      </c>
      <c r="B67" t="s">
        <v>126</v>
      </c>
      <c r="C67">
        <v>23.199996948242202</v>
      </c>
      <c r="D67">
        <v>24.199996948242202</v>
      </c>
      <c r="E67">
        <v>24.1499938964844</v>
      </c>
      <c r="F67">
        <v>36.801837921142599</v>
      </c>
      <c r="G67">
        <v>53</v>
      </c>
      <c r="H67" s="2"/>
      <c r="I67">
        <v>155</v>
      </c>
      <c r="J67" t="s">
        <v>127</v>
      </c>
      <c r="K67">
        <v>21.3500061035156</v>
      </c>
      <c r="L67">
        <v>22.949996948242202</v>
      </c>
      <c r="M67">
        <v>22.6000061035156</v>
      </c>
      <c r="N67">
        <v>34.711215972900398</v>
      </c>
      <c r="O67">
        <v>9</v>
      </c>
    </row>
    <row r="68" spans="1:15" ht="14.25" customHeight="1" x14ac:dyDescent="0.3">
      <c r="A68">
        <v>160</v>
      </c>
      <c r="B68" t="s">
        <v>128</v>
      </c>
      <c r="C68">
        <v>21.5</v>
      </c>
      <c r="D68">
        <v>22.099990844726602</v>
      </c>
      <c r="E68">
        <v>21.75</v>
      </c>
      <c r="F68">
        <v>36.915557861328097</v>
      </c>
      <c r="G68">
        <v>4</v>
      </c>
      <c r="H68" s="2"/>
      <c r="I68">
        <v>160</v>
      </c>
      <c r="J68" t="s">
        <v>129</v>
      </c>
      <c r="K68">
        <v>25.300003051757798</v>
      </c>
      <c r="L68">
        <v>25.8500061035156</v>
      </c>
      <c r="M68">
        <v>25.449996948242202</v>
      </c>
      <c r="N68">
        <v>35.485569000244098</v>
      </c>
      <c r="O68">
        <v>2</v>
      </c>
    </row>
    <row r="69" spans="1:15" ht="14.25" customHeight="1" x14ac:dyDescent="0.3">
      <c r="A69" s="60" t="s">
        <v>265</v>
      </c>
      <c r="B69" s="61"/>
      <c r="C69" s="61"/>
      <c r="D69" s="61"/>
      <c r="E69" s="61"/>
      <c r="F69" s="61"/>
      <c r="G69" s="61"/>
      <c r="H69" s="2"/>
    </row>
    <row r="70" spans="1:15" ht="14.25" customHeight="1" x14ac:dyDescent="0.3">
      <c r="A70">
        <v>140</v>
      </c>
      <c r="B70" t="s">
        <v>131</v>
      </c>
      <c r="C70">
        <v>31.8500061035156</v>
      </c>
      <c r="D70">
        <v>32.650009155273402</v>
      </c>
      <c r="E70">
        <v>31.8500061035156</v>
      </c>
      <c r="F70">
        <v>38.093257904052699</v>
      </c>
      <c r="G70">
        <v>13</v>
      </c>
      <c r="H70" s="2"/>
      <c r="I70">
        <v>140</v>
      </c>
      <c r="J70" t="s">
        <v>132</v>
      </c>
      <c r="K70">
        <v>14.1000003814697</v>
      </c>
      <c r="L70">
        <v>16.1000061035156</v>
      </c>
      <c r="M70">
        <v>15.8999996185303</v>
      </c>
      <c r="N70">
        <v>34.949108123779297</v>
      </c>
      <c r="O70">
        <v>74</v>
      </c>
    </row>
    <row r="71" spans="1:15" ht="14.25" customHeight="1" x14ac:dyDescent="0.3">
      <c r="A71">
        <v>145</v>
      </c>
      <c r="B71" t="s">
        <v>133</v>
      </c>
      <c r="C71">
        <v>29.3500061035156</v>
      </c>
      <c r="D71">
        <v>30</v>
      </c>
      <c r="E71">
        <v>29.6499938964844</v>
      </c>
      <c r="F71">
        <v>37.808418273925803</v>
      </c>
      <c r="G71">
        <v>57</v>
      </c>
      <c r="H71" s="2"/>
      <c r="I71">
        <v>145</v>
      </c>
      <c r="J71" t="s">
        <v>134</v>
      </c>
      <c r="K71">
        <v>17.949996948242202</v>
      </c>
      <c r="L71">
        <v>18.3999938964844</v>
      </c>
      <c r="M71">
        <v>17.8999938964844</v>
      </c>
      <c r="N71">
        <v>36.060985565185497</v>
      </c>
      <c r="O71">
        <v>2</v>
      </c>
    </row>
    <row r="72" spans="1:15" ht="14.25" customHeight="1" x14ac:dyDescent="0.3">
      <c r="A72">
        <v>150</v>
      </c>
      <c r="B72" t="s">
        <v>135</v>
      </c>
      <c r="C72">
        <v>26.949996948242202</v>
      </c>
      <c r="D72">
        <v>27.6000061035156</v>
      </c>
      <c r="E72">
        <v>27.199996948242202</v>
      </c>
      <c r="F72">
        <v>37.571994781494098</v>
      </c>
      <c r="G72">
        <v>228</v>
      </c>
      <c r="H72" s="2"/>
      <c r="I72">
        <v>150</v>
      </c>
      <c r="J72" t="s">
        <v>136</v>
      </c>
      <c r="K72">
        <v>20.3999938964844</v>
      </c>
      <c r="L72">
        <v>20.8500061035156</v>
      </c>
      <c r="M72">
        <v>20.5</v>
      </c>
      <c r="N72">
        <v>35.820255279541001</v>
      </c>
      <c r="O72">
        <v>5</v>
      </c>
    </row>
    <row r="73" spans="1:15" ht="14.25" customHeight="1" x14ac:dyDescent="0.3">
      <c r="A73">
        <v>155</v>
      </c>
      <c r="B73" t="s">
        <v>137</v>
      </c>
      <c r="C73">
        <v>24.6000061035156</v>
      </c>
      <c r="D73">
        <v>26.1000061035156</v>
      </c>
      <c r="E73">
        <v>0</v>
      </c>
      <c r="F73">
        <v>37.855060577392599</v>
      </c>
      <c r="G73">
        <v>0</v>
      </c>
      <c r="H73" s="2"/>
      <c r="I73">
        <v>155</v>
      </c>
      <c r="J73" t="s">
        <v>138</v>
      </c>
      <c r="K73">
        <v>23</v>
      </c>
      <c r="L73">
        <v>23.6000061035156</v>
      </c>
      <c r="M73">
        <v>23.1499938964844</v>
      </c>
      <c r="N73">
        <v>35.669258117675803</v>
      </c>
      <c r="O73">
        <v>2</v>
      </c>
    </row>
    <row r="74" spans="1:15" ht="14.25" customHeight="1" x14ac:dyDescent="0.3">
      <c r="A74">
        <v>160</v>
      </c>
      <c r="B74" t="s">
        <v>139</v>
      </c>
      <c r="C74">
        <v>22.300003051757798</v>
      </c>
      <c r="D74">
        <v>23.25</v>
      </c>
      <c r="E74">
        <v>22.550003051757798</v>
      </c>
      <c r="F74">
        <v>36.902847290039098</v>
      </c>
      <c r="G74">
        <v>8</v>
      </c>
      <c r="H74" s="2"/>
      <c r="I74">
        <v>160</v>
      </c>
      <c r="J74" t="s">
        <v>140</v>
      </c>
      <c r="K74">
        <v>22.6499938964844</v>
      </c>
      <c r="L74">
        <v>26.300003051757798</v>
      </c>
      <c r="M74">
        <v>26</v>
      </c>
      <c r="N74">
        <v>32.9071655273438</v>
      </c>
      <c r="O74">
        <v>3</v>
      </c>
    </row>
    <row r="75" spans="1:15" ht="14.25" customHeight="1" x14ac:dyDescent="0.3">
      <c r="A75" s="60" t="s">
        <v>266</v>
      </c>
      <c r="B75" s="61"/>
      <c r="C75" s="61"/>
      <c r="D75" s="61"/>
      <c r="E75" s="61"/>
      <c r="F75" s="61"/>
      <c r="G75" s="61"/>
      <c r="H75" s="2"/>
    </row>
    <row r="76" spans="1:15" ht="14.25" customHeight="1" x14ac:dyDescent="0.3">
      <c r="A76">
        <v>140</v>
      </c>
      <c r="B76" t="s">
        <v>142</v>
      </c>
      <c r="C76">
        <v>36.75</v>
      </c>
      <c r="D76">
        <v>38.949996948242202</v>
      </c>
      <c r="E76">
        <v>37.720001220703097</v>
      </c>
      <c r="F76">
        <v>39.324314117431598</v>
      </c>
      <c r="G76">
        <v>5</v>
      </c>
      <c r="H76" s="2"/>
      <c r="I76">
        <v>140</v>
      </c>
      <c r="J76" t="s">
        <v>143</v>
      </c>
      <c r="K76">
        <v>17.8500061035156</v>
      </c>
      <c r="L76">
        <v>18.75</v>
      </c>
      <c r="M76">
        <v>0</v>
      </c>
      <c r="N76">
        <v>35.911586761474602</v>
      </c>
      <c r="O76">
        <v>0</v>
      </c>
    </row>
    <row r="77" spans="1:15" ht="14.25" customHeight="1" x14ac:dyDescent="0.3">
      <c r="A77">
        <v>145</v>
      </c>
      <c r="B77" t="s">
        <v>144</v>
      </c>
      <c r="C77">
        <v>34.150009155273402</v>
      </c>
      <c r="D77">
        <v>37.699996948242202</v>
      </c>
      <c r="E77">
        <v>34.900009155273402</v>
      </c>
      <c r="F77">
        <v>39.828880310058601</v>
      </c>
      <c r="G77">
        <v>16</v>
      </c>
      <c r="H77" s="2"/>
      <c r="I77">
        <v>145</v>
      </c>
      <c r="J77" t="s">
        <v>145</v>
      </c>
      <c r="K77">
        <v>17.550003051757798</v>
      </c>
      <c r="L77">
        <v>21.050003051757798</v>
      </c>
      <c r="M77">
        <v>0</v>
      </c>
      <c r="N77">
        <v>33.818767547607401</v>
      </c>
      <c r="O77">
        <v>0</v>
      </c>
    </row>
    <row r="78" spans="1:15" ht="14.25" customHeight="1" x14ac:dyDescent="0.3">
      <c r="A78">
        <v>150</v>
      </c>
      <c r="B78" t="s">
        <v>146</v>
      </c>
      <c r="C78">
        <v>31.699996948242202</v>
      </c>
      <c r="D78">
        <v>35.699996948242202</v>
      </c>
      <c r="E78">
        <v>32.5</v>
      </c>
      <c r="F78">
        <v>39.707057952880902</v>
      </c>
      <c r="G78">
        <v>12</v>
      </c>
      <c r="H78" s="2"/>
      <c r="I78">
        <v>150</v>
      </c>
      <c r="J78" t="s">
        <v>147</v>
      </c>
      <c r="K78">
        <v>22.550003051757798</v>
      </c>
      <c r="L78">
        <v>23.5</v>
      </c>
      <c r="M78">
        <v>0</v>
      </c>
      <c r="N78">
        <v>35.402881622314503</v>
      </c>
      <c r="O78">
        <v>0</v>
      </c>
    </row>
    <row r="79" spans="1:15" ht="14.25" customHeight="1" x14ac:dyDescent="0.3">
      <c r="A79">
        <v>155</v>
      </c>
      <c r="B79" t="s">
        <v>148</v>
      </c>
      <c r="C79">
        <v>29.3999938964844</v>
      </c>
      <c r="D79">
        <v>32.699996948242202</v>
      </c>
      <c r="E79">
        <v>30.949996948242202</v>
      </c>
      <c r="F79">
        <v>38.842033386230497</v>
      </c>
      <c r="G79">
        <v>10</v>
      </c>
      <c r="H79" s="2"/>
      <c r="I79">
        <v>155</v>
      </c>
      <c r="J79" t="s">
        <v>149</v>
      </c>
      <c r="K79">
        <v>25.2999877929688</v>
      </c>
      <c r="L79">
        <v>26.0499877929688</v>
      </c>
      <c r="M79">
        <v>0</v>
      </c>
      <c r="N79">
        <v>35.239650726318402</v>
      </c>
      <c r="O79">
        <v>0</v>
      </c>
    </row>
    <row r="80" spans="1:15" ht="14.25" customHeight="1" x14ac:dyDescent="0.3">
      <c r="A80">
        <v>160</v>
      </c>
      <c r="B80" t="s">
        <v>150</v>
      </c>
      <c r="C80">
        <v>27.25</v>
      </c>
      <c r="D80">
        <v>29.300003051757798</v>
      </c>
      <c r="E80">
        <v>0</v>
      </c>
      <c r="F80">
        <v>37.684513092041001</v>
      </c>
      <c r="G80">
        <v>0</v>
      </c>
      <c r="H80" s="2"/>
      <c r="I80">
        <v>160</v>
      </c>
      <c r="J80" t="s">
        <v>151</v>
      </c>
      <c r="K80">
        <v>24.949996948242202</v>
      </c>
      <c r="L80">
        <v>28.800003051757798</v>
      </c>
      <c r="M80">
        <v>0</v>
      </c>
      <c r="N80">
        <v>32.902992248535199</v>
      </c>
      <c r="O80">
        <v>0</v>
      </c>
    </row>
    <row r="81" spans="1:15" ht="14.25" customHeight="1" x14ac:dyDescent="0.3">
      <c r="A81" s="60" t="s">
        <v>267</v>
      </c>
      <c r="B81" s="61"/>
      <c r="C81" s="61"/>
      <c r="D81" s="61"/>
      <c r="E81" s="61"/>
      <c r="F81" s="61"/>
      <c r="G81" s="61"/>
      <c r="H81" s="2"/>
    </row>
    <row r="82" spans="1:15" ht="14.25" customHeight="1" x14ac:dyDescent="0.3">
      <c r="A82">
        <v>140</v>
      </c>
      <c r="B82" t="s">
        <v>153</v>
      </c>
      <c r="C82">
        <v>41.5499877929688</v>
      </c>
      <c r="D82">
        <v>42.650009155273402</v>
      </c>
      <c r="E82">
        <v>0</v>
      </c>
      <c r="F82">
        <v>38.188407897949197</v>
      </c>
      <c r="G82">
        <v>0</v>
      </c>
      <c r="H82" s="2"/>
      <c r="I82">
        <v>140</v>
      </c>
      <c r="J82" t="s">
        <v>154</v>
      </c>
      <c r="K82">
        <v>20.25</v>
      </c>
      <c r="L82">
        <v>20.949996948242202</v>
      </c>
      <c r="M82">
        <v>20.4700012207031</v>
      </c>
      <c r="N82">
        <v>35.573486328125</v>
      </c>
      <c r="O82">
        <v>2</v>
      </c>
    </row>
    <row r="83" spans="1:15" ht="14.25" customHeight="1" x14ac:dyDescent="0.3">
      <c r="A83">
        <v>145</v>
      </c>
      <c r="B83" t="s">
        <v>155</v>
      </c>
      <c r="C83">
        <v>39.100006103515597</v>
      </c>
      <c r="D83">
        <v>40.100006103515597</v>
      </c>
      <c r="E83">
        <v>39.75</v>
      </c>
      <c r="F83">
        <v>37.804248809814503</v>
      </c>
      <c r="G83">
        <v>3</v>
      </c>
      <c r="H83" s="2"/>
      <c r="I83">
        <v>145</v>
      </c>
      <c r="J83" t="s">
        <v>156</v>
      </c>
      <c r="K83">
        <v>22.3999938964844</v>
      </c>
      <c r="L83">
        <v>23.3500061035156</v>
      </c>
      <c r="M83">
        <v>0</v>
      </c>
      <c r="N83">
        <v>35.288082122802699</v>
      </c>
      <c r="O83">
        <v>0</v>
      </c>
    </row>
    <row r="84" spans="1:15" ht="14.25" customHeight="1" x14ac:dyDescent="0.3">
      <c r="A84">
        <v>150</v>
      </c>
      <c r="B84" t="s">
        <v>157</v>
      </c>
      <c r="C84">
        <v>36.800003051757798</v>
      </c>
      <c r="D84">
        <v>39.199996948242202</v>
      </c>
      <c r="E84">
        <v>37.400009155273402</v>
      </c>
      <c r="F84">
        <v>38.427886962890597</v>
      </c>
      <c r="G84">
        <v>8</v>
      </c>
      <c r="H84" s="2"/>
      <c r="I84">
        <v>150</v>
      </c>
      <c r="J84" t="s">
        <v>158</v>
      </c>
      <c r="K84">
        <v>24.1000061035156</v>
      </c>
      <c r="L84">
        <v>25.800003051757798</v>
      </c>
      <c r="M84">
        <v>25.1600036621094</v>
      </c>
      <c r="N84">
        <v>34.5954399108887</v>
      </c>
      <c r="O84">
        <v>5</v>
      </c>
    </row>
    <row r="85" spans="1:15" ht="14.25" customHeight="1" x14ac:dyDescent="0.3">
      <c r="A85">
        <v>155</v>
      </c>
      <c r="B85" t="s">
        <v>159</v>
      </c>
      <c r="C85">
        <v>34.400009155273402</v>
      </c>
      <c r="D85">
        <v>35.400009155273402</v>
      </c>
      <c r="E85">
        <v>0</v>
      </c>
      <c r="F85">
        <v>37.057552337646499</v>
      </c>
      <c r="G85">
        <v>0</v>
      </c>
      <c r="H85" s="2"/>
      <c r="I85">
        <v>155</v>
      </c>
      <c r="J85" t="s">
        <v>160</v>
      </c>
      <c r="K85">
        <v>24.1499938964844</v>
      </c>
      <c r="L85">
        <v>28.3500061035156</v>
      </c>
      <c r="M85">
        <v>0</v>
      </c>
      <c r="N85">
        <v>32.816219329833999</v>
      </c>
      <c r="O85">
        <v>0</v>
      </c>
    </row>
    <row r="86" spans="1:15" ht="14.25" customHeight="1" x14ac:dyDescent="0.3">
      <c r="A86">
        <v>160</v>
      </c>
      <c r="B86" t="s">
        <v>161</v>
      </c>
      <c r="C86">
        <v>31.6000061035156</v>
      </c>
      <c r="D86">
        <v>33.25</v>
      </c>
      <c r="E86">
        <v>32.900009155273402</v>
      </c>
      <c r="F86">
        <v>36.367969512939503</v>
      </c>
      <c r="G86">
        <v>1</v>
      </c>
      <c r="H86" s="2"/>
      <c r="I86">
        <v>160</v>
      </c>
      <c r="J86" t="s">
        <v>162</v>
      </c>
      <c r="K86">
        <v>29.5</v>
      </c>
      <c r="L86">
        <v>31.050003051757798</v>
      </c>
      <c r="M86">
        <v>30.949996948242202</v>
      </c>
      <c r="N86">
        <v>34.189971923828097</v>
      </c>
      <c r="O86">
        <v>8</v>
      </c>
    </row>
    <row r="87" spans="1:15" ht="14.25" customHeight="1" x14ac:dyDescent="0.3">
      <c r="A87" s="60" t="s">
        <v>268</v>
      </c>
      <c r="B87" s="61"/>
      <c r="C87" s="61"/>
      <c r="D87" s="61"/>
      <c r="E87" s="61"/>
      <c r="F87" s="61"/>
      <c r="G87" s="61"/>
      <c r="H87" s="2"/>
    </row>
    <row r="88" spans="1:15" ht="14.25" customHeight="1" x14ac:dyDescent="0.3">
      <c r="A88">
        <v>140</v>
      </c>
      <c r="B88" t="s">
        <v>164</v>
      </c>
      <c r="C88">
        <v>42.25</v>
      </c>
      <c r="D88">
        <v>43.400009155273402</v>
      </c>
      <c r="E88">
        <v>42.850006103515597</v>
      </c>
      <c r="F88">
        <v>38.200832366943402</v>
      </c>
      <c r="G88">
        <v>13</v>
      </c>
      <c r="H88" s="2"/>
      <c r="I88">
        <v>140</v>
      </c>
      <c r="J88" t="s">
        <v>165</v>
      </c>
      <c r="K88">
        <v>20.6000061035156</v>
      </c>
      <c r="L88">
        <v>21.25</v>
      </c>
      <c r="M88">
        <v>20.8999938964844</v>
      </c>
      <c r="N88">
        <v>35.548309326171903</v>
      </c>
      <c r="O88">
        <v>2</v>
      </c>
    </row>
    <row r="89" spans="1:15" ht="14.25" customHeight="1" x14ac:dyDescent="0.3">
      <c r="A89">
        <v>145</v>
      </c>
      <c r="B89" t="s">
        <v>166</v>
      </c>
      <c r="C89">
        <v>39.800003051757798</v>
      </c>
      <c r="D89">
        <v>42.600006103515597</v>
      </c>
      <c r="E89">
        <v>41.25</v>
      </c>
      <c r="F89">
        <v>38.913875579833999</v>
      </c>
      <c r="G89">
        <v>19</v>
      </c>
      <c r="H89" s="2"/>
      <c r="I89">
        <v>145</v>
      </c>
      <c r="J89" t="s">
        <v>167</v>
      </c>
      <c r="K89">
        <v>21.1000061035156</v>
      </c>
      <c r="L89">
        <v>23.550003051757798</v>
      </c>
      <c r="M89">
        <v>22.949996948242202</v>
      </c>
      <c r="N89">
        <v>34.170619964599602</v>
      </c>
      <c r="O89">
        <v>2</v>
      </c>
    </row>
    <row r="90" spans="1:15" ht="14.25" customHeight="1" x14ac:dyDescent="0.3">
      <c r="A90">
        <v>150</v>
      </c>
      <c r="B90" t="s">
        <v>168</v>
      </c>
      <c r="C90">
        <v>37.5</v>
      </c>
      <c r="D90">
        <v>38.449996948242202</v>
      </c>
      <c r="E90">
        <v>38</v>
      </c>
      <c r="F90">
        <v>37.480098724365199</v>
      </c>
      <c r="G90">
        <v>73</v>
      </c>
      <c r="H90" s="2"/>
      <c r="I90">
        <v>150</v>
      </c>
      <c r="J90" t="s">
        <v>169</v>
      </c>
      <c r="K90">
        <v>25.1000061035156</v>
      </c>
      <c r="L90">
        <v>25.75</v>
      </c>
      <c r="M90">
        <v>25.6199951171875</v>
      </c>
      <c r="N90">
        <v>34.759563446044901</v>
      </c>
      <c r="O90">
        <v>22</v>
      </c>
    </row>
    <row r="91" spans="1:15" ht="14.25" customHeight="1" x14ac:dyDescent="0.3">
      <c r="A91">
        <v>155</v>
      </c>
      <c r="B91" t="s">
        <v>170</v>
      </c>
      <c r="C91">
        <v>35.25</v>
      </c>
      <c r="D91">
        <v>36.100006103515597</v>
      </c>
      <c r="E91">
        <v>35.720001220703097</v>
      </c>
      <c r="F91">
        <v>37.103961944580099</v>
      </c>
      <c r="G91">
        <v>14</v>
      </c>
      <c r="H91" s="2"/>
      <c r="I91">
        <v>155</v>
      </c>
      <c r="J91" t="s">
        <v>171</v>
      </c>
      <c r="K91">
        <v>26.1000061035156</v>
      </c>
      <c r="L91">
        <v>28.5499877929688</v>
      </c>
      <c r="M91">
        <v>27.8999938964844</v>
      </c>
      <c r="N91">
        <v>33.7239379882812</v>
      </c>
      <c r="O91">
        <v>8</v>
      </c>
    </row>
    <row r="92" spans="1:15" ht="14.25" customHeight="1" x14ac:dyDescent="0.3">
      <c r="A92">
        <v>160</v>
      </c>
      <c r="B92" t="s">
        <v>172</v>
      </c>
      <c r="C92">
        <v>33</v>
      </c>
      <c r="D92">
        <v>33.949996948242202</v>
      </c>
      <c r="E92">
        <v>34</v>
      </c>
      <c r="F92">
        <v>36.739826202392599</v>
      </c>
      <c r="G92">
        <v>50</v>
      </c>
      <c r="H92" s="2"/>
      <c r="I92">
        <v>160</v>
      </c>
      <c r="J92" t="s">
        <v>173</v>
      </c>
      <c r="K92">
        <v>29.3500061035156</v>
      </c>
      <c r="L92">
        <v>31.1499938964844</v>
      </c>
      <c r="M92">
        <v>0</v>
      </c>
      <c r="N92">
        <v>33.765830993652301</v>
      </c>
      <c r="O92">
        <v>0</v>
      </c>
    </row>
    <row r="93" spans="1:15" ht="14.25" customHeight="1" x14ac:dyDescent="0.3">
      <c r="H93" s="2"/>
    </row>
    <row r="94" spans="1:15" ht="14.25" customHeight="1" x14ac:dyDescent="0.3">
      <c r="H94" s="2"/>
    </row>
    <row r="95" spans="1:15" ht="14.25" customHeight="1" x14ac:dyDescent="0.3">
      <c r="H95" s="2"/>
    </row>
    <row r="96" spans="1:15" ht="14.25" customHeight="1" x14ac:dyDescent="0.3">
      <c r="H96" s="2"/>
    </row>
    <row r="97" spans="8:8" ht="14.25" customHeight="1" x14ac:dyDescent="0.3">
      <c r="H97" s="2"/>
    </row>
    <row r="98" spans="8:8" ht="14.25" customHeight="1" x14ac:dyDescent="0.3">
      <c r="H98" s="2"/>
    </row>
    <row r="99" spans="8:8" ht="14.25" customHeight="1" x14ac:dyDescent="0.3">
      <c r="H99" s="2"/>
    </row>
    <row r="100" spans="8:8" ht="14.25" customHeight="1" x14ac:dyDescent="0.3">
      <c r="H100" s="2"/>
    </row>
  </sheetData>
  <mergeCells count="16">
    <mergeCell ref="A87:G87"/>
    <mergeCell ref="A57:G57"/>
    <mergeCell ref="A63:G63"/>
    <mergeCell ref="A69:G69"/>
    <mergeCell ref="A75:G75"/>
    <mergeCell ref="A81:G81"/>
    <mergeCell ref="A1:G1"/>
    <mergeCell ref="A51:G51"/>
    <mergeCell ref="A33:G33"/>
    <mergeCell ref="A39:G39"/>
    <mergeCell ref="A45:G45"/>
    <mergeCell ref="A3:G3"/>
    <mergeCell ref="A9:G9"/>
    <mergeCell ref="A15:G15"/>
    <mergeCell ref="A21:G21"/>
    <mergeCell ref="A27:G27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"/>
  <sheetViews>
    <sheetView workbookViewId="0">
      <selection sqref="A1:G1"/>
    </sheetView>
  </sheetViews>
  <sheetFormatPr defaultColWidth="12.6640625" defaultRowHeight="15" customHeight="1" x14ac:dyDescent="0.3"/>
  <cols>
    <col min="1" max="1" width="5.33203125" customWidth="1"/>
    <col min="2" max="2" width="14.21875" customWidth="1"/>
    <col min="3" max="6" width="10.44140625" customWidth="1"/>
    <col min="7" max="7" width="5" customWidth="1"/>
    <col min="8" max="8" width="2.77734375" customWidth="1"/>
    <col min="9" max="9" width="5.33203125" customWidth="1"/>
    <col min="10" max="10" width="14.21875" customWidth="1"/>
    <col min="11" max="14" width="10.44140625" customWidth="1"/>
    <col min="15" max="15" width="5" customWidth="1"/>
  </cols>
  <sheetData>
    <row r="1" spans="1:15" ht="14.25" customHeight="1" x14ac:dyDescent="0.3">
      <c r="A1" s="62" t="s">
        <v>0</v>
      </c>
      <c r="B1" s="61"/>
      <c r="C1" s="61"/>
      <c r="D1" s="61"/>
      <c r="E1" s="61"/>
      <c r="F1" s="61"/>
      <c r="G1" s="61"/>
      <c r="H1" s="2"/>
      <c r="I1" s="1" t="s">
        <v>1</v>
      </c>
    </row>
    <row r="2" spans="1:15" ht="14.25" customHeight="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s="2"/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</row>
    <row r="3" spans="1:15" ht="14.25" customHeight="1" x14ac:dyDescent="0.3">
      <c r="A3" s="60" t="s">
        <v>269</v>
      </c>
      <c r="B3" s="61"/>
      <c r="C3" s="61"/>
      <c r="D3" s="61"/>
      <c r="E3" s="61"/>
      <c r="F3" s="61"/>
      <c r="G3" s="61"/>
      <c r="H3" s="2"/>
    </row>
    <row r="4" spans="1:15" ht="14.25" customHeight="1" x14ac:dyDescent="0.3">
      <c r="A4">
        <v>143</v>
      </c>
      <c r="B4" t="s">
        <v>270</v>
      </c>
      <c r="C4">
        <v>3.3999996185302699</v>
      </c>
      <c r="D4">
        <v>3.6000003814697301</v>
      </c>
      <c r="E4">
        <v>3.2799997329711901</v>
      </c>
      <c r="F4">
        <v>31.353227615356399</v>
      </c>
      <c r="G4">
        <v>435</v>
      </c>
      <c r="H4" s="2"/>
      <c r="I4">
        <v>143</v>
      </c>
      <c r="J4" t="s">
        <v>271</v>
      </c>
      <c r="K4">
        <v>0.88999998569488503</v>
      </c>
      <c r="L4">
        <v>0.94999998807907104</v>
      </c>
      <c r="M4">
        <v>1.0200004577636701</v>
      </c>
      <c r="N4">
        <v>30.747362136840799</v>
      </c>
      <c r="O4">
        <v>3002</v>
      </c>
    </row>
    <row r="5" spans="1:15" ht="14.25" customHeight="1" x14ac:dyDescent="0.3">
      <c r="A5">
        <v>144</v>
      </c>
      <c r="B5" t="s">
        <v>272</v>
      </c>
      <c r="C5">
        <v>2.7600002288818399</v>
      </c>
      <c r="D5">
        <v>2.9099998474121098</v>
      </c>
      <c r="E5">
        <v>2.75</v>
      </c>
      <c r="F5">
        <v>31.164628982543899</v>
      </c>
      <c r="G5">
        <v>895</v>
      </c>
      <c r="H5" s="2"/>
      <c r="I5">
        <v>144</v>
      </c>
      <c r="J5" t="s">
        <v>273</v>
      </c>
      <c r="K5">
        <v>1.2300004959106401</v>
      </c>
      <c r="L5">
        <v>1.30000019073486</v>
      </c>
      <c r="M5">
        <v>1.3900003433227499</v>
      </c>
      <c r="N5">
        <v>30.7837524414062</v>
      </c>
      <c r="O5">
        <v>2918</v>
      </c>
    </row>
    <row r="6" spans="1:15" ht="14.25" customHeight="1" x14ac:dyDescent="0.3">
      <c r="A6">
        <v>145</v>
      </c>
      <c r="B6" t="s">
        <v>176</v>
      </c>
      <c r="C6">
        <v>2.21000003814697</v>
      </c>
      <c r="D6">
        <v>2.3100004196167001</v>
      </c>
      <c r="E6">
        <v>2.1300001144409202</v>
      </c>
      <c r="F6">
        <v>31.197181701660199</v>
      </c>
      <c r="G6">
        <v>3178</v>
      </c>
      <c r="H6" s="2"/>
      <c r="I6">
        <v>145</v>
      </c>
      <c r="J6" t="s">
        <v>177</v>
      </c>
      <c r="K6">
        <v>1.6499996185302701</v>
      </c>
      <c r="L6">
        <v>1.71000003814697</v>
      </c>
      <c r="M6">
        <v>1.8100004196167001</v>
      </c>
      <c r="N6">
        <v>30.673444747924801</v>
      </c>
      <c r="O6">
        <v>5598</v>
      </c>
    </row>
    <row r="7" spans="1:15" ht="14.25" customHeight="1" x14ac:dyDescent="0.3">
      <c r="A7">
        <v>146</v>
      </c>
      <c r="B7" t="s">
        <v>178</v>
      </c>
      <c r="C7">
        <v>1.63000011444092</v>
      </c>
      <c r="D7">
        <v>1.8199996948242201</v>
      </c>
      <c r="E7">
        <v>1.6800003051757799</v>
      </c>
      <c r="F7">
        <v>30.594173431396499</v>
      </c>
      <c r="G7">
        <v>2614</v>
      </c>
      <c r="H7" s="2"/>
      <c r="I7">
        <v>146</v>
      </c>
      <c r="J7" t="s">
        <v>179</v>
      </c>
      <c r="K7">
        <v>2.1599998474121098</v>
      </c>
      <c r="L7">
        <v>2.42000007629394</v>
      </c>
      <c r="M7">
        <v>2.3500003814697301</v>
      </c>
      <c r="N7">
        <v>32.358116149902301</v>
      </c>
      <c r="O7">
        <v>4512</v>
      </c>
    </row>
    <row r="8" spans="1:15" ht="14.25" customHeight="1" x14ac:dyDescent="0.3">
      <c r="A8">
        <v>147</v>
      </c>
      <c r="B8" t="s">
        <v>10</v>
      </c>
      <c r="C8">
        <v>1.3599996566772501</v>
      </c>
      <c r="D8">
        <v>1.40999984741211</v>
      </c>
      <c r="E8">
        <v>1.28999996185303</v>
      </c>
      <c r="F8">
        <v>31.840696334838899</v>
      </c>
      <c r="G8">
        <v>2721</v>
      </c>
      <c r="H8" s="2"/>
      <c r="I8">
        <v>147</v>
      </c>
      <c r="J8" t="s">
        <v>11</v>
      </c>
      <c r="K8">
        <v>2.7399997711181601</v>
      </c>
      <c r="L8">
        <v>2.9000005722045898</v>
      </c>
      <c r="M8">
        <v>2.9800004959106401</v>
      </c>
      <c r="N8">
        <v>31.524782180786101</v>
      </c>
      <c r="O8">
        <v>994</v>
      </c>
    </row>
    <row r="9" spans="1:15" ht="14.25" customHeight="1" x14ac:dyDescent="0.3">
      <c r="A9" s="60" t="s">
        <v>274</v>
      </c>
      <c r="B9" s="61"/>
      <c r="C9" s="61"/>
      <c r="D9" s="61"/>
      <c r="E9" s="61"/>
      <c r="F9" s="61"/>
      <c r="G9" s="61"/>
      <c r="H9" s="2"/>
    </row>
    <row r="10" spans="1:15" ht="14.25" customHeight="1" x14ac:dyDescent="0.3">
      <c r="A10">
        <v>135</v>
      </c>
      <c r="B10" t="s">
        <v>181</v>
      </c>
      <c r="C10">
        <v>13.6499996185303</v>
      </c>
      <c r="D10">
        <v>13.8500003814697</v>
      </c>
      <c r="E10">
        <v>14.1499996185303</v>
      </c>
      <c r="F10">
        <v>36.981357574462898</v>
      </c>
      <c r="G10">
        <v>60</v>
      </c>
      <c r="H10" s="2"/>
      <c r="I10">
        <v>135</v>
      </c>
      <c r="J10" t="s">
        <v>182</v>
      </c>
      <c r="K10">
        <v>2.4099998474121098</v>
      </c>
      <c r="L10">
        <v>2.46000003814697</v>
      </c>
      <c r="M10">
        <v>2.5</v>
      </c>
      <c r="N10">
        <v>35.876316070556598</v>
      </c>
      <c r="O10">
        <v>482</v>
      </c>
    </row>
    <row r="11" spans="1:15" ht="14.25" customHeight="1" x14ac:dyDescent="0.3">
      <c r="A11">
        <v>140</v>
      </c>
      <c r="B11" t="s">
        <v>21</v>
      </c>
      <c r="C11">
        <v>10.25</v>
      </c>
      <c r="D11">
        <v>10.3999996185303</v>
      </c>
      <c r="E11">
        <v>10.1499996185303</v>
      </c>
      <c r="F11">
        <v>36.518241882324197</v>
      </c>
      <c r="G11">
        <v>196</v>
      </c>
      <c r="H11" s="2"/>
      <c r="I11">
        <v>140</v>
      </c>
      <c r="J11" t="s">
        <v>22</v>
      </c>
      <c r="K11">
        <v>3.9499998092651398</v>
      </c>
      <c r="L11">
        <v>4</v>
      </c>
      <c r="M11">
        <v>4</v>
      </c>
      <c r="N11">
        <v>35.466831207275398</v>
      </c>
      <c r="O11">
        <v>1244</v>
      </c>
    </row>
    <row r="12" spans="1:15" ht="14.25" customHeight="1" x14ac:dyDescent="0.3">
      <c r="A12">
        <v>145</v>
      </c>
      <c r="B12" t="s">
        <v>23</v>
      </c>
      <c r="C12">
        <v>7.3500003814697301</v>
      </c>
      <c r="D12">
        <v>7.5500001907348597</v>
      </c>
      <c r="E12">
        <v>7.2700004577636701</v>
      </c>
      <c r="F12">
        <v>36.094844818115199</v>
      </c>
      <c r="G12">
        <v>1096</v>
      </c>
      <c r="H12" s="2"/>
      <c r="I12">
        <v>145</v>
      </c>
      <c r="J12" t="s">
        <v>24</v>
      </c>
      <c r="K12">
        <v>6.0500001907348597</v>
      </c>
      <c r="L12">
        <v>6.1999998092651403</v>
      </c>
      <c r="M12">
        <v>6.25</v>
      </c>
      <c r="N12">
        <v>35.505748748779297</v>
      </c>
      <c r="O12">
        <v>1854</v>
      </c>
    </row>
    <row r="13" spans="1:15" ht="14.25" customHeight="1" x14ac:dyDescent="0.3">
      <c r="A13">
        <v>150</v>
      </c>
      <c r="B13" t="s">
        <v>25</v>
      </c>
      <c r="C13">
        <v>5.1999998092651403</v>
      </c>
      <c r="D13">
        <v>5.3000001907348597</v>
      </c>
      <c r="E13">
        <v>5.0300006866455096</v>
      </c>
      <c r="F13">
        <v>36.235111236572301</v>
      </c>
      <c r="G13">
        <v>1873</v>
      </c>
      <c r="H13" s="2"/>
      <c r="I13">
        <v>150</v>
      </c>
      <c r="J13" t="s">
        <v>26</v>
      </c>
      <c r="K13">
        <v>8.75</v>
      </c>
      <c r="L13">
        <v>8.9499998092651403</v>
      </c>
      <c r="M13">
        <v>8.7799997329711896</v>
      </c>
      <c r="N13">
        <v>35.376857757568402</v>
      </c>
      <c r="O13">
        <v>539</v>
      </c>
    </row>
    <row r="14" spans="1:15" ht="14.25" customHeight="1" x14ac:dyDescent="0.3">
      <c r="A14">
        <v>155</v>
      </c>
      <c r="B14" t="s">
        <v>27</v>
      </c>
      <c r="C14">
        <v>3.5500001907348602</v>
      </c>
      <c r="D14">
        <v>3.6000003814697301</v>
      </c>
      <c r="E14">
        <v>3.4899997711181601</v>
      </c>
      <c r="F14">
        <v>36.3340873718262</v>
      </c>
      <c r="G14">
        <v>1482</v>
      </c>
      <c r="H14" s="2"/>
      <c r="I14">
        <v>155</v>
      </c>
      <c r="J14" t="s">
        <v>28</v>
      </c>
      <c r="K14">
        <v>12.199999809265099</v>
      </c>
      <c r="L14">
        <v>12.3500003814697</v>
      </c>
      <c r="M14">
        <v>12.039999961853001</v>
      </c>
      <c r="N14">
        <v>35.528701782226598</v>
      </c>
      <c r="O14">
        <v>113</v>
      </c>
    </row>
    <row r="15" spans="1:15" ht="14.25" customHeight="1" x14ac:dyDescent="0.3">
      <c r="A15" s="60" t="s">
        <v>275</v>
      </c>
      <c r="B15" s="61"/>
      <c r="C15" s="61"/>
      <c r="D15" s="61"/>
      <c r="E15" s="61"/>
      <c r="F15" s="61"/>
      <c r="G15" s="61"/>
      <c r="H15" s="2"/>
    </row>
    <row r="16" spans="1:15" ht="14.25" customHeight="1" x14ac:dyDescent="0.3">
      <c r="A16">
        <v>135</v>
      </c>
      <c r="B16" t="s">
        <v>184</v>
      </c>
      <c r="C16">
        <v>15.8500003814697</v>
      </c>
      <c r="D16">
        <v>16.050003051757798</v>
      </c>
      <c r="E16">
        <v>15.8999996185303</v>
      </c>
      <c r="F16">
        <v>38.025096893310497</v>
      </c>
      <c r="G16">
        <v>105</v>
      </c>
      <c r="H16" s="2"/>
      <c r="I16">
        <v>135</v>
      </c>
      <c r="J16" t="s">
        <v>185</v>
      </c>
      <c r="K16">
        <v>3.9499998092651398</v>
      </c>
      <c r="L16">
        <v>4.0999994277954102</v>
      </c>
      <c r="M16">
        <v>4</v>
      </c>
      <c r="N16">
        <v>36.560604095458999</v>
      </c>
      <c r="O16">
        <v>134</v>
      </c>
    </row>
    <row r="17" spans="1:15" ht="14.25" customHeight="1" x14ac:dyDescent="0.3">
      <c r="A17">
        <v>140</v>
      </c>
      <c r="B17" t="s">
        <v>32</v>
      </c>
      <c r="C17">
        <v>12.6499996185303</v>
      </c>
      <c r="D17">
        <v>12.800000190734901</v>
      </c>
      <c r="E17">
        <v>12.75</v>
      </c>
      <c r="F17">
        <v>37.520088195800803</v>
      </c>
      <c r="G17">
        <v>1056</v>
      </c>
      <c r="H17" s="2"/>
      <c r="I17">
        <v>140</v>
      </c>
      <c r="J17" t="s">
        <v>33</v>
      </c>
      <c r="K17">
        <v>5.6999998092651403</v>
      </c>
      <c r="L17">
        <v>5.8499994277954102</v>
      </c>
      <c r="M17">
        <v>5.8800001144409197</v>
      </c>
      <c r="N17">
        <v>36.194583892822301</v>
      </c>
      <c r="O17">
        <v>239</v>
      </c>
    </row>
    <row r="18" spans="1:15" ht="14.25" customHeight="1" x14ac:dyDescent="0.3">
      <c r="A18">
        <v>145</v>
      </c>
      <c r="B18" t="s">
        <v>34</v>
      </c>
      <c r="C18">
        <v>9.8999996185302699</v>
      </c>
      <c r="D18">
        <v>10.050000190734901</v>
      </c>
      <c r="E18">
        <v>9.8000001907348597</v>
      </c>
      <c r="F18">
        <v>37.266822814941399</v>
      </c>
      <c r="G18">
        <v>420</v>
      </c>
      <c r="H18" s="2"/>
      <c r="I18">
        <v>145</v>
      </c>
      <c r="J18" t="s">
        <v>35</v>
      </c>
      <c r="K18">
        <v>7.9499998092651403</v>
      </c>
      <c r="L18">
        <v>8.1000003814697301</v>
      </c>
      <c r="M18">
        <v>7.8500003814697301</v>
      </c>
      <c r="N18">
        <v>36.200695037841797</v>
      </c>
      <c r="O18">
        <v>3144</v>
      </c>
    </row>
    <row r="19" spans="1:15" ht="14.25" customHeight="1" x14ac:dyDescent="0.3">
      <c r="A19">
        <v>150</v>
      </c>
      <c r="B19" t="s">
        <v>36</v>
      </c>
      <c r="C19">
        <v>7.6000003814697301</v>
      </c>
      <c r="D19">
        <v>7.75</v>
      </c>
      <c r="E19">
        <v>7.5500001907348597</v>
      </c>
      <c r="F19">
        <v>37.1067924499512</v>
      </c>
      <c r="G19">
        <v>4425</v>
      </c>
      <c r="H19" s="2"/>
      <c r="I19">
        <v>150</v>
      </c>
      <c r="J19" t="s">
        <v>37</v>
      </c>
      <c r="K19">
        <v>10.6000003814697</v>
      </c>
      <c r="L19">
        <v>10.800000190734901</v>
      </c>
      <c r="M19">
        <v>10.75</v>
      </c>
      <c r="N19">
        <v>36.069011688232401</v>
      </c>
      <c r="O19">
        <v>972</v>
      </c>
    </row>
    <row r="20" spans="1:15" ht="14.25" customHeight="1" x14ac:dyDescent="0.3">
      <c r="A20">
        <v>155</v>
      </c>
      <c r="B20" t="s">
        <v>38</v>
      </c>
      <c r="C20">
        <v>5.8000001907348597</v>
      </c>
      <c r="D20">
        <v>5.9499998092651403</v>
      </c>
      <c r="E20">
        <v>5.6500005722045898</v>
      </c>
      <c r="F20">
        <v>37.326427459716797</v>
      </c>
      <c r="G20">
        <v>1200</v>
      </c>
      <c r="H20" s="2"/>
      <c r="I20">
        <v>155</v>
      </c>
      <c r="J20" t="s">
        <v>39</v>
      </c>
      <c r="K20">
        <v>13.449999809265099</v>
      </c>
      <c r="L20">
        <v>14</v>
      </c>
      <c r="M20">
        <v>13.949999809265099</v>
      </c>
      <c r="N20">
        <v>35.231754302978501</v>
      </c>
      <c r="O20">
        <v>117</v>
      </c>
    </row>
    <row r="21" spans="1:15" ht="14.25" customHeight="1" x14ac:dyDescent="0.3">
      <c r="A21" s="60" t="s">
        <v>276</v>
      </c>
      <c r="B21" s="61"/>
      <c r="C21" s="61"/>
      <c r="D21" s="61"/>
      <c r="E21" s="61"/>
      <c r="F21" s="61"/>
      <c r="G21" s="61"/>
      <c r="H21" s="2"/>
    </row>
    <row r="22" spans="1:15" ht="14.25" customHeight="1" x14ac:dyDescent="0.3">
      <c r="A22">
        <v>135</v>
      </c>
      <c r="B22" t="s">
        <v>187</v>
      </c>
      <c r="C22">
        <v>18.5499877929688</v>
      </c>
      <c r="D22">
        <v>18.699996948242202</v>
      </c>
      <c r="E22">
        <v>18.5</v>
      </c>
      <c r="F22">
        <v>39.785198211669901</v>
      </c>
      <c r="G22">
        <v>11</v>
      </c>
      <c r="H22" s="2"/>
      <c r="I22">
        <v>135</v>
      </c>
      <c r="J22" t="s">
        <v>188</v>
      </c>
      <c r="K22">
        <v>5.5</v>
      </c>
      <c r="L22">
        <v>6.1000003814697301</v>
      </c>
      <c r="M22">
        <v>5.9400005340576199</v>
      </c>
      <c r="N22">
        <v>37.402057647705099</v>
      </c>
      <c r="O22">
        <v>142</v>
      </c>
    </row>
    <row r="23" spans="1:15" ht="14.25" customHeight="1" x14ac:dyDescent="0.3">
      <c r="A23">
        <v>140</v>
      </c>
      <c r="B23" t="s">
        <v>43</v>
      </c>
      <c r="C23">
        <v>15.5</v>
      </c>
      <c r="D23">
        <v>15.6499996185303</v>
      </c>
      <c r="E23">
        <v>15.3500003814697</v>
      </c>
      <c r="F23">
        <v>39.338768005371101</v>
      </c>
      <c r="G23">
        <v>33</v>
      </c>
      <c r="H23" s="2"/>
      <c r="I23">
        <v>140</v>
      </c>
      <c r="J23" t="s">
        <v>44</v>
      </c>
      <c r="K23">
        <v>7.8999996185302699</v>
      </c>
      <c r="L23">
        <v>8.0500001907348597</v>
      </c>
      <c r="M23">
        <v>8.1000003814697301</v>
      </c>
      <c r="N23">
        <v>38.029422760009801</v>
      </c>
      <c r="O23">
        <v>246</v>
      </c>
    </row>
    <row r="24" spans="1:15" ht="14.25" customHeight="1" x14ac:dyDescent="0.3">
      <c r="A24">
        <v>145</v>
      </c>
      <c r="B24" t="s">
        <v>45</v>
      </c>
      <c r="C24">
        <v>12.8500003814697</v>
      </c>
      <c r="D24">
        <v>13</v>
      </c>
      <c r="E24">
        <v>12.7200002670288</v>
      </c>
      <c r="F24">
        <v>39.149349212646499</v>
      </c>
      <c r="G24">
        <v>156</v>
      </c>
      <c r="H24" s="2"/>
      <c r="I24">
        <v>145</v>
      </c>
      <c r="J24" t="s">
        <v>46</v>
      </c>
      <c r="K24">
        <v>10.199999809265099</v>
      </c>
      <c r="L24">
        <v>10.3500003814697</v>
      </c>
      <c r="M24">
        <v>10.3999996185303</v>
      </c>
      <c r="N24">
        <v>37.816123962402301</v>
      </c>
      <c r="O24">
        <v>149</v>
      </c>
    </row>
    <row r="25" spans="1:15" ht="14.25" customHeight="1" x14ac:dyDescent="0.3">
      <c r="A25">
        <v>150</v>
      </c>
      <c r="B25" t="s">
        <v>47</v>
      </c>
      <c r="C25">
        <v>10.550000190734901</v>
      </c>
      <c r="D25">
        <v>10.699999809265099</v>
      </c>
      <c r="E25">
        <v>10.439999580383301</v>
      </c>
      <c r="F25">
        <v>39.028007507324197</v>
      </c>
      <c r="G25">
        <v>328</v>
      </c>
      <c r="H25" s="2"/>
      <c r="I25">
        <v>150</v>
      </c>
      <c r="J25" t="s">
        <v>48</v>
      </c>
      <c r="K25">
        <v>12.449999809265099</v>
      </c>
      <c r="L25">
        <v>13.050000190734901</v>
      </c>
      <c r="M25">
        <v>12.699999809265099</v>
      </c>
      <c r="N25">
        <v>37.009120941162102</v>
      </c>
      <c r="O25">
        <v>166</v>
      </c>
    </row>
    <row r="26" spans="1:15" ht="14.25" customHeight="1" x14ac:dyDescent="0.3">
      <c r="A26">
        <v>155</v>
      </c>
      <c r="B26" t="s">
        <v>49</v>
      </c>
      <c r="C26">
        <v>8.6000003814697301</v>
      </c>
      <c r="D26">
        <v>8.75</v>
      </c>
      <c r="E26">
        <v>8.5500001907348597</v>
      </c>
      <c r="F26">
        <v>39.016368865966797</v>
      </c>
      <c r="G26">
        <v>224</v>
      </c>
      <c r="H26" s="2"/>
      <c r="I26">
        <v>155</v>
      </c>
      <c r="J26" t="s">
        <v>50</v>
      </c>
      <c r="K26">
        <v>15.8999996185303</v>
      </c>
      <c r="L26">
        <v>16.1499938964844</v>
      </c>
      <c r="M26">
        <v>15.6400003433228</v>
      </c>
      <c r="N26">
        <v>37.739891052246101</v>
      </c>
      <c r="O26">
        <v>91</v>
      </c>
    </row>
    <row r="27" spans="1:15" ht="14.25" customHeight="1" x14ac:dyDescent="0.3">
      <c r="A27" s="60" t="s">
        <v>277</v>
      </c>
      <c r="B27" s="61"/>
      <c r="C27" s="61"/>
      <c r="D27" s="61"/>
      <c r="E27" s="61"/>
      <c r="F27" s="61"/>
      <c r="G27" s="61"/>
      <c r="H27" s="2"/>
    </row>
    <row r="28" spans="1:15" ht="14.25" customHeight="1" x14ac:dyDescent="0.3">
      <c r="A28">
        <v>135</v>
      </c>
      <c r="B28" t="s">
        <v>190</v>
      </c>
      <c r="C28">
        <v>20.199996948242202</v>
      </c>
      <c r="D28">
        <v>20.3999938964844</v>
      </c>
      <c r="E28">
        <v>20.699996948242202</v>
      </c>
      <c r="F28">
        <v>39.562919616699197</v>
      </c>
      <c r="G28">
        <v>43</v>
      </c>
      <c r="H28" s="2"/>
      <c r="I28">
        <v>135</v>
      </c>
      <c r="J28" t="s">
        <v>191</v>
      </c>
      <c r="K28">
        <v>7.1499996185302699</v>
      </c>
      <c r="L28">
        <v>7.3000001907348597</v>
      </c>
      <c r="M28">
        <v>7.1000003814697301</v>
      </c>
      <c r="N28">
        <v>38.168853759765597</v>
      </c>
      <c r="O28">
        <v>420</v>
      </c>
    </row>
    <row r="29" spans="1:15" ht="14.25" customHeight="1" x14ac:dyDescent="0.3">
      <c r="A29">
        <v>140</v>
      </c>
      <c r="B29" t="s">
        <v>54</v>
      </c>
      <c r="C29">
        <v>17.25</v>
      </c>
      <c r="D29">
        <v>17.3999938964844</v>
      </c>
      <c r="E29">
        <v>17.1000061035156</v>
      </c>
      <c r="F29">
        <v>39.149917602539098</v>
      </c>
      <c r="G29">
        <v>28</v>
      </c>
      <c r="H29" s="2"/>
      <c r="I29">
        <v>140</v>
      </c>
      <c r="J29" t="s">
        <v>55</v>
      </c>
      <c r="K29">
        <v>9.1499996185302699</v>
      </c>
      <c r="L29">
        <v>9.3000001907348597</v>
      </c>
      <c r="M29">
        <v>9.0500001907348597</v>
      </c>
      <c r="N29">
        <v>37.878044128417997</v>
      </c>
      <c r="O29">
        <v>61</v>
      </c>
    </row>
    <row r="30" spans="1:15" ht="14.25" customHeight="1" x14ac:dyDescent="0.3">
      <c r="A30">
        <v>145</v>
      </c>
      <c r="B30" t="s">
        <v>56</v>
      </c>
      <c r="C30">
        <v>14.6000003814697</v>
      </c>
      <c r="D30">
        <v>14.75</v>
      </c>
      <c r="E30">
        <v>14.539999961853001</v>
      </c>
      <c r="F30">
        <v>38.854602813720703</v>
      </c>
      <c r="G30">
        <v>150</v>
      </c>
      <c r="H30" s="2"/>
      <c r="I30">
        <v>145</v>
      </c>
      <c r="J30" t="s">
        <v>57</v>
      </c>
      <c r="K30">
        <v>11.449999809265099</v>
      </c>
      <c r="L30">
        <v>11.6000003814697</v>
      </c>
      <c r="M30">
        <v>11.3999996185303</v>
      </c>
      <c r="N30">
        <v>37.587570190429702</v>
      </c>
      <c r="O30">
        <v>102</v>
      </c>
    </row>
    <row r="31" spans="1:15" ht="14.25" customHeight="1" x14ac:dyDescent="0.3">
      <c r="A31">
        <v>150</v>
      </c>
      <c r="B31" t="s">
        <v>58</v>
      </c>
      <c r="C31">
        <v>12.300000190734901</v>
      </c>
      <c r="D31">
        <v>12.3999996185303</v>
      </c>
      <c r="E31">
        <v>12.199999809265099</v>
      </c>
      <c r="F31">
        <v>38.6675834655762</v>
      </c>
      <c r="G31">
        <v>431</v>
      </c>
      <c r="H31" s="2"/>
      <c r="I31">
        <v>150</v>
      </c>
      <c r="J31" t="s">
        <v>59</v>
      </c>
      <c r="K31">
        <v>14.1000003814697</v>
      </c>
      <c r="L31">
        <v>14.25</v>
      </c>
      <c r="M31">
        <v>14</v>
      </c>
      <c r="N31">
        <v>37.415523529052699</v>
      </c>
      <c r="O31">
        <v>112</v>
      </c>
    </row>
    <row r="32" spans="1:15" ht="14.25" customHeight="1" x14ac:dyDescent="0.3">
      <c r="A32">
        <v>155</v>
      </c>
      <c r="B32" t="s">
        <v>60</v>
      </c>
      <c r="C32">
        <v>10.25</v>
      </c>
      <c r="D32">
        <v>10.3999996185303</v>
      </c>
      <c r="E32">
        <v>10.199999809265099</v>
      </c>
      <c r="F32">
        <v>38.537994384765597</v>
      </c>
      <c r="G32">
        <v>804</v>
      </c>
      <c r="H32" s="2"/>
      <c r="I32">
        <v>155</v>
      </c>
      <c r="J32" t="s">
        <v>61</v>
      </c>
      <c r="K32">
        <v>16.6499938964844</v>
      </c>
      <c r="L32">
        <v>17.25</v>
      </c>
      <c r="M32">
        <v>17.550003051757798</v>
      </c>
      <c r="N32">
        <v>36.713340759277301</v>
      </c>
      <c r="O32">
        <v>61</v>
      </c>
    </row>
    <row r="33" spans="1:15" ht="14.25" customHeight="1" x14ac:dyDescent="0.3">
      <c r="A33" s="60" t="s">
        <v>278</v>
      </c>
      <c r="B33" s="61"/>
      <c r="C33" s="61"/>
      <c r="D33" s="61"/>
      <c r="E33" s="61"/>
      <c r="F33" s="61"/>
      <c r="G33" s="61"/>
      <c r="H33" s="2"/>
    </row>
    <row r="34" spans="1:15" ht="14.25" customHeight="1" x14ac:dyDescent="0.3">
      <c r="A34">
        <v>135</v>
      </c>
      <c r="B34" t="s">
        <v>193</v>
      </c>
      <c r="C34">
        <v>21.6499938964844</v>
      </c>
      <c r="D34">
        <v>21.8500061035156</v>
      </c>
      <c r="E34">
        <v>20.800003051757798</v>
      </c>
      <c r="F34">
        <v>39.3937797546387</v>
      </c>
      <c r="G34">
        <v>8</v>
      </c>
      <c r="H34" s="2"/>
      <c r="I34">
        <v>135</v>
      </c>
      <c r="J34" t="s">
        <v>194</v>
      </c>
      <c r="K34">
        <v>8.1000003814697301</v>
      </c>
      <c r="L34">
        <v>8.25</v>
      </c>
      <c r="M34">
        <v>8.25</v>
      </c>
      <c r="N34">
        <v>37.930099487304702</v>
      </c>
      <c r="O34">
        <v>113</v>
      </c>
    </row>
    <row r="35" spans="1:15" ht="14.25" customHeight="1" x14ac:dyDescent="0.3">
      <c r="A35">
        <v>140</v>
      </c>
      <c r="B35" t="s">
        <v>65</v>
      </c>
      <c r="C35">
        <v>18.699996948242202</v>
      </c>
      <c r="D35">
        <v>18.8999938964844</v>
      </c>
      <c r="E35">
        <v>18.8500061035156</v>
      </c>
      <c r="F35">
        <v>38.921497344970703</v>
      </c>
      <c r="G35">
        <v>43</v>
      </c>
      <c r="H35" s="2"/>
      <c r="I35">
        <v>140</v>
      </c>
      <c r="J35" t="s">
        <v>66</v>
      </c>
      <c r="K35">
        <v>10.1499996185303</v>
      </c>
      <c r="L35">
        <v>10.300000190734901</v>
      </c>
      <c r="M35">
        <v>10.300000190734901</v>
      </c>
      <c r="N35">
        <v>37.660518646240199</v>
      </c>
      <c r="O35">
        <v>112</v>
      </c>
    </row>
    <row r="36" spans="1:15" ht="14.25" customHeight="1" x14ac:dyDescent="0.3">
      <c r="A36">
        <v>145</v>
      </c>
      <c r="B36" t="s">
        <v>67</v>
      </c>
      <c r="C36">
        <v>16.1499938964844</v>
      </c>
      <c r="D36">
        <v>16.300003051757798</v>
      </c>
      <c r="E36">
        <v>16.1000061035156</v>
      </c>
      <c r="F36">
        <v>38.770221710205099</v>
      </c>
      <c r="G36">
        <v>30</v>
      </c>
      <c r="H36" s="2"/>
      <c r="I36">
        <v>145</v>
      </c>
      <c r="J36" t="s">
        <v>68</v>
      </c>
      <c r="K36">
        <v>12.5</v>
      </c>
      <c r="L36">
        <v>12.6499996185303</v>
      </c>
      <c r="M36">
        <v>12.3500003814697</v>
      </c>
      <c r="N36">
        <v>37.466365814208999</v>
      </c>
      <c r="O36">
        <v>140</v>
      </c>
    </row>
    <row r="37" spans="1:15" ht="14.25" customHeight="1" x14ac:dyDescent="0.3">
      <c r="A37">
        <v>150</v>
      </c>
      <c r="B37" t="s">
        <v>69</v>
      </c>
      <c r="C37">
        <v>13.800000190734901</v>
      </c>
      <c r="D37">
        <v>13.949999809265099</v>
      </c>
      <c r="E37">
        <v>14</v>
      </c>
      <c r="F37">
        <v>38.518348693847699</v>
      </c>
      <c r="G37">
        <v>112</v>
      </c>
      <c r="H37" s="2"/>
      <c r="I37">
        <v>150</v>
      </c>
      <c r="J37" t="s">
        <v>70</v>
      </c>
      <c r="K37">
        <v>15.1499996185303</v>
      </c>
      <c r="L37">
        <v>15.5</v>
      </c>
      <c r="M37">
        <v>14.5</v>
      </c>
      <c r="N37">
        <v>37.575027465820298</v>
      </c>
      <c r="O37">
        <v>2</v>
      </c>
    </row>
    <row r="38" spans="1:15" ht="14.25" customHeight="1" x14ac:dyDescent="0.3">
      <c r="A38">
        <v>155</v>
      </c>
      <c r="B38" t="s">
        <v>71</v>
      </c>
      <c r="C38">
        <v>11.699999809265099</v>
      </c>
      <c r="D38">
        <v>11.8999996185303</v>
      </c>
      <c r="E38">
        <v>12</v>
      </c>
      <c r="F38">
        <v>38.3232231140137</v>
      </c>
      <c r="G38">
        <v>39</v>
      </c>
      <c r="H38" s="2"/>
      <c r="I38">
        <v>155</v>
      </c>
      <c r="J38" t="s">
        <v>72</v>
      </c>
      <c r="K38">
        <v>18.050003051757798</v>
      </c>
      <c r="L38">
        <v>18.25</v>
      </c>
      <c r="M38">
        <v>18.75</v>
      </c>
      <c r="N38">
        <v>37.139904022216797</v>
      </c>
      <c r="O38">
        <v>141</v>
      </c>
    </row>
    <row r="39" spans="1:15" ht="14.25" customHeight="1" x14ac:dyDescent="0.3">
      <c r="A39" s="60" t="s">
        <v>279</v>
      </c>
      <c r="B39" s="61"/>
      <c r="C39" s="61"/>
      <c r="D39" s="61"/>
      <c r="E39" s="61"/>
      <c r="F39" s="61"/>
      <c r="G39" s="61"/>
      <c r="H39" s="2"/>
    </row>
    <row r="40" spans="1:15" ht="14.25" customHeight="1" x14ac:dyDescent="0.3">
      <c r="A40">
        <v>135</v>
      </c>
      <c r="B40" t="s">
        <v>196</v>
      </c>
      <c r="C40">
        <v>22.8500061035156</v>
      </c>
      <c r="D40">
        <v>23.449996948242202</v>
      </c>
      <c r="E40">
        <v>23.550003051757798</v>
      </c>
      <c r="F40">
        <v>38.433162689208999</v>
      </c>
      <c r="G40">
        <v>2</v>
      </c>
      <c r="H40" s="2"/>
      <c r="I40">
        <v>135</v>
      </c>
      <c r="J40" t="s">
        <v>197</v>
      </c>
      <c r="K40">
        <v>9.1999998092651403</v>
      </c>
      <c r="L40">
        <v>9.3999996185302699</v>
      </c>
      <c r="M40">
        <v>8.9799995422363299</v>
      </c>
      <c r="N40">
        <v>37.603851318359403</v>
      </c>
      <c r="O40">
        <v>2</v>
      </c>
    </row>
    <row r="41" spans="1:15" ht="14.25" customHeight="1" x14ac:dyDescent="0.3">
      <c r="A41">
        <v>140</v>
      </c>
      <c r="B41" t="s">
        <v>76</v>
      </c>
      <c r="C41">
        <v>20.300003051757798</v>
      </c>
      <c r="D41">
        <v>20.550003051757798</v>
      </c>
      <c r="E41">
        <v>21</v>
      </c>
      <c r="F41">
        <v>38.452178955078097</v>
      </c>
      <c r="G41">
        <v>9</v>
      </c>
      <c r="H41" s="2"/>
      <c r="I41">
        <v>140</v>
      </c>
      <c r="J41" t="s">
        <v>77</v>
      </c>
      <c r="K41">
        <v>11.300000190734901</v>
      </c>
      <c r="L41">
        <v>11.449999809265099</v>
      </c>
      <c r="M41">
        <v>11.3999996185303</v>
      </c>
      <c r="N41">
        <v>37.288524627685497</v>
      </c>
      <c r="O41">
        <v>8</v>
      </c>
    </row>
    <row r="42" spans="1:15" ht="14.25" customHeight="1" x14ac:dyDescent="0.3">
      <c r="A42">
        <v>145</v>
      </c>
      <c r="B42" t="s">
        <v>78</v>
      </c>
      <c r="C42">
        <v>17.800003051757798</v>
      </c>
      <c r="D42">
        <v>17.949996948242202</v>
      </c>
      <c r="E42">
        <v>17.8699951171875</v>
      </c>
      <c r="F42">
        <v>38.2895317077637</v>
      </c>
      <c r="G42">
        <v>32</v>
      </c>
      <c r="H42" s="2"/>
      <c r="I42">
        <v>145</v>
      </c>
      <c r="J42" t="s">
        <v>79</v>
      </c>
      <c r="K42">
        <v>13.6499996185303</v>
      </c>
      <c r="L42">
        <v>13.800000190734901</v>
      </c>
      <c r="M42">
        <v>13.199999809265099</v>
      </c>
      <c r="N42">
        <v>37.0501899719238</v>
      </c>
      <c r="O42">
        <v>1</v>
      </c>
    </row>
    <row r="43" spans="1:15" ht="14.25" customHeight="1" x14ac:dyDescent="0.3">
      <c r="A43">
        <v>150</v>
      </c>
      <c r="B43" t="s">
        <v>80</v>
      </c>
      <c r="C43">
        <v>15.449999809265099</v>
      </c>
      <c r="D43">
        <v>15.6499996185303</v>
      </c>
      <c r="E43">
        <v>15.4799995422363</v>
      </c>
      <c r="F43">
        <v>38.096286773681598</v>
      </c>
      <c r="G43">
        <v>108</v>
      </c>
      <c r="H43" s="2"/>
      <c r="I43">
        <v>150</v>
      </c>
      <c r="J43" t="s">
        <v>81</v>
      </c>
      <c r="K43">
        <v>16.1499938964844</v>
      </c>
      <c r="L43">
        <v>16.550003051757798</v>
      </c>
      <c r="M43">
        <v>16.1499938964844</v>
      </c>
      <c r="N43">
        <v>36.848518371582003</v>
      </c>
      <c r="O43">
        <v>187</v>
      </c>
    </row>
    <row r="44" spans="1:15" ht="14.25" customHeight="1" x14ac:dyDescent="0.3">
      <c r="A44">
        <v>155</v>
      </c>
      <c r="B44" t="s">
        <v>82</v>
      </c>
      <c r="C44">
        <v>13.3999996185303</v>
      </c>
      <c r="D44">
        <v>13.550000190734901</v>
      </c>
      <c r="E44">
        <v>13.699999809265099</v>
      </c>
      <c r="F44">
        <v>37.9511528015137</v>
      </c>
      <c r="G44">
        <v>11</v>
      </c>
      <c r="H44" s="2"/>
      <c r="I44">
        <v>155</v>
      </c>
      <c r="J44" t="s">
        <v>83</v>
      </c>
      <c r="K44">
        <v>19.1000061035156</v>
      </c>
      <c r="L44">
        <v>19.3500061035156</v>
      </c>
      <c r="M44">
        <v>18.9400024414062</v>
      </c>
      <c r="N44">
        <v>36.636814117431598</v>
      </c>
      <c r="O44">
        <v>102</v>
      </c>
    </row>
    <row r="45" spans="1:15" ht="14.25" customHeight="1" x14ac:dyDescent="0.3">
      <c r="A45" s="60" t="s">
        <v>280</v>
      </c>
      <c r="B45" s="61"/>
      <c r="C45" s="61"/>
      <c r="D45" s="61"/>
      <c r="E45" s="61"/>
      <c r="F45" s="61"/>
      <c r="G45" s="61"/>
      <c r="H45" s="2"/>
    </row>
    <row r="46" spans="1:15" ht="14.25" customHeight="1" x14ac:dyDescent="0.3">
      <c r="A46">
        <v>135</v>
      </c>
      <c r="B46" t="s">
        <v>199</v>
      </c>
      <c r="C46">
        <v>24.3500061035156</v>
      </c>
      <c r="D46">
        <v>24.949996948242202</v>
      </c>
      <c r="E46">
        <v>25.25</v>
      </c>
      <c r="F46">
        <v>38.130386352539098</v>
      </c>
      <c r="G46">
        <v>7</v>
      </c>
      <c r="H46" s="2"/>
      <c r="I46">
        <v>135</v>
      </c>
      <c r="J46" t="s">
        <v>200</v>
      </c>
      <c r="K46">
        <v>10.050000190734901</v>
      </c>
      <c r="L46">
        <v>10.300000190734901</v>
      </c>
      <c r="M46">
        <v>10.550000190734901</v>
      </c>
      <c r="N46">
        <v>37.117542266845703</v>
      </c>
      <c r="O46">
        <v>4</v>
      </c>
    </row>
    <row r="47" spans="1:15" ht="14.25" customHeight="1" x14ac:dyDescent="0.3">
      <c r="A47">
        <v>140</v>
      </c>
      <c r="B47" t="s">
        <v>87</v>
      </c>
      <c r="C47">
        <v>21.849990844726602</v>
      </c>
      <c r="D47">
        <v>22.1000061035156</v>
      </c>
      <c r="E47">
        <v>21.3500061035156</v>
      </c>
      <c r="F47">
        <v>38.151985168457003</v>
      </c>
      <c r="G47">
        <v>30</v>
      </c>
      <c r="H47" s="2"/>
      <c r="I47">
        <v>140</v>
      </c>
      <c r="J47" t="s">
        <v>88</v>
      </c>
      <c r="K47">
        <v>12.199999809265099</v>
      </c>
      <c r="L47">
        <v>12.3999996185303</v>
      </c>
      <c r="M47">
        <v>12.670000076294</v>
      </c>
      <c r="N47">
        <v>36.865180969238303</v>
      </c>
      <c r="O47">
        <v>74</v>
      </c>
    </row>
    <row r="48" spans="1:15" ht="14.25" customHeight="1" x14ac:dyDescent="0.3">
      <c r="A48">
        <v>145</v>
      </c>
      <c r="B48" t="s">
        <v>89</v>
      </c>
      <c r="C48">
        <v>19.25</v>
      </c>
      <c r="D48">
        <v>19.5</v>
      </c>
      <c r="E48">
        <v>19.199996948242202</v>
      </c>
      <c r="F48">
        <v>37.824558258056598</v>
      </c>
      <c r="G48">
        <v>140</v>
      </c>
      <c r="H48" s="2"/>
      <c r="I48">
        <v>145</v>
      </c>
      <c r="J48" t="s">
        <v>90</v>
      </c>
      <c r="K48">
        <v>14.199999809265099</v>
      </c>
      <c r="L48">
        <v>14.75</v>
      </c>
      <c r="M48">
        <v>14.6199998855591</v>
      </c>
      <c r="N48">
        <v>36.212512969970703</v>
      </c>
      <c r="O48">
        <v>16</v>
      </c>
    </row>
    <row r="49" spans="1:15" ht="14.25" customHeight="1" x14ac:dyDescent="0.3">
      <c r="A49">
        <v>150</v>
      </c>
      <c r="B49" t="s">
        <v>91</v>
      </c>
      <c r="C49">
        <v>16.8999938964844</v>
      </c>
      <c r="D49">
        <v>17.1499938964844</v>
      </c>
      <c r="E49">
        <v>16.9100036621094</v>
      </c>
      <c r="F49">
        <v>37.574596405029297</v>
      </c>
      <c r="G49">
        <v>379</v>
      </c>
      <c r="H49" s="2"/>
      <c r="I49">
        <v>150</v>
      </c>
      <c r="J49" t="s">
        <v>92</v>
      </c>
      <c r="K49">
        <v>17.1499938964844</v>
      </c>
      <c r="L49">
        <v>17.3999938964844</v>
      </c>
      <c r="M49">
        <v>17.2799987792969</v>
      </c>
      <c r="N49">
        <v>36.428836822509801</v>
      </c>
      <c r="O49">
        <v>424</v>
      </c>
    </row>
    <row r="50" spans="1:15" ht="14.25" customHeight="1" x14ac:dyDescent="0.3">
      <c r="A50">
        <v>155</v>
      </c>
      <c r="B50" t="s">
        <v>93</v>
      </c>
      <c r="C50">
        <v>14.800000190734901</v>
      </c>
      <c r="D50">
        <v>15</v>
      </c>
      <c r="E50">
        <v>15.1499996185303</v>
      </c>
      <c r="F50">
        <v>37.354335784912102</v>
      </c>
      <c r="G50">
        <v>34</v>
      </c>
      <c r="H50" s="2"/>
      <c r="I50">
        <v>155</v>
      </c>
      <c r="J50" t="s">
        <v>94</v>
      </c>
      <c r="K50">
        <v>20.050003051757798</v>
      </c>
      <c r="L50">
        <v>20.25</v>
      </c>
      <c r="M50">
        <v>19.8800048828125</v>
      </c>
      <c r="N50">
        <v>36.281059265136697</v>
      </c>
      <c r="O50">
        <v>6</v>
      </c>
    </row>
    <row r="51" spans="1:15" ht="14.25" customHeight="1" x14ac:dyDescent="0.3">
      <c r="A51" s="60" t="s">
        <v>281</v>
      </c>
      <c r="B51" s="61"/>
      <c r="C51" s="61"/>
      <c r="D51" s="61"/>
      <c r="E51" s="61"/>
      <c r="F51" s="61"/>
      <c r="G51" s="61"/>
      <c r="H51" s="2"/>
    </row>
    <row r="52" spans="1:15" ht="14.25" customHeight="1" x14ac:dyDescent="0.3">
      <c r="A52">
        <v>135</v>
      </c>
      <c r="B52" t="s">
        <v>202</v>
      </c>
      <c r="C52">
        <v>27.1499938964844</v>
      </c>
      <c r="D52">
        <v>27.800003051757798</v>
      </c>
      <c r="E52">
        <v>27</v>
      </c>
      <c r="F52">
        <v>39.157440185546903</v>
      </c>
      <c r="G52">
        <v>1</v>
      </c>
      <c r="H52" s="2"/>
      <c r="I52">
        <v>135</v>
      </c>
      <c r="J52" t="s">
        <v>203</v>
      </c>
      <c r="K52">
        <v>11.550000190734901</v>
      </c>
      <c r="L52">
        <v>12.300000190734901</v>
      </c>
      <c r="M52">
        <v>11.7600002288818</v>
      </c>
      <c r="N52">
        <v>37.607536315917997</v>
      </c>
      <c r="O52">
        <v>2</v>
      </c>
    </row>
    <row r="53" spans="1:15" ht="14.25" customHeight="1" x14ac:dyDescent="0.3">
      <c r="A53">
        <v>140</v>
      </c>
      <c r="B53" t="s">
        <v>98</v>
      </c>
      <c r="C53">
        <v>23.1499938964844</v>
      </c>
      <c r="D53">
        <v>25.25</v>
      </c>
      <c r="E53">
        <v>24.5</v>
      </c>
      <c r="F53">
        <v>37.718917846679702</v>
      </c>
      <c r="G53">
        <v>1</v>
      </c>
      <c r="H53" s="2"/>
      <c r="I53">
        <v>140</v>
      </c>
      <c r="J53" t="s">
        <v>99</v>
      </c>
      <c r="K53">
        <v>13.800000190734901</v>
      </c>
      <c r="L53">
        <v>14.25</v>
      </c>
      <c r="M53">
        <v>13.8599996566772</v>
      </c>
      <c r="N53">
        <v>37.225757598877003</v>
      </c>
      <c r="O53">
        <v>9</v>
      </c>
    </row>
    <row r="54" spans="1:15" ht="14.25" customHeight="1" x14ac:dyDescent="0.3">
      <c r="A54">
        <v>145</v>
      </c>
      <c r="B54" t="s">
        <v>100</v>
      </c>
      <c r="C54">
        <v>21.8999938964844</v>
      </c>
      <c r="D54">
        <v>22.300003051757798</v>
      </c>
      <c r="E54">
        <v>21.75</v>
      </c>
      <c r="F54">
        <v>38.358486175537102</v>
      </c>
      <c r="G54">
        <v>10</v>
      </c>
      <c r="H54" s="2"/>
      <c r="I54">
        <v>145</v>
      </c>
      <c r="J54" t="s">
        <v>101</v>
      </c>
      <c r="K54">
        <v>16.1499938964844</v>
      </c>
      <c r="L54">
        <v>16.3500061035156</v>
      </c>
      <c r="M54">
        <v>16.699996948242202</v>
      </c>
      <c r="N54">
        <v>36.671756744384801</v>
      </c>
      <c r="O54">
        <v>2</v>
      </c>
    </row>
    <row r="55" spans="1:15" ht="14.25" customHeight="1" x14ac:dyDescent="0.3">
      <c r="A55">
        <v>150</v>
      </c>
      <c r="B55" t="s">
        <v>102</v>
      </c>
      <c r="C55">
        <v>19.5</v>
      </c>
      <c r="D55">
        <v>19.75</v>
      </c>
      <c r="E55">
        <v>19.550003051757798</v>
      </c>
      <c r="F55">
        <v>37.832363128662102</v>
      </c>
      <c r="G55">
        <v>62</v>
      </c>
      <c r="H55" s="2"/>
      <c r="I55">
        <v>150</v>
      </c>
      <c r="J55" t="s">
        <v>103</v>
      </c>
      <c r="K55">
        <v>18.75</v>
      </c>
      <c r="L55">
        <v>18.949996948242202</v>
      </c>
      <c r="M55">
        <v>0</v>
      </c>
      <c r="N55">
        <v>36.4548530578613</v>
      </c>
      <c r="O55">
        <v>0</v>
      </c>
    </row>
    <row r="56" spans="1:15" ht="14.25" customHeight="1" x14ac:dyDescent="0.3">
      <c r="A56">
        <v>155</v>
      </c>
      <c r="B56" t="s">
        <v>104</v>
      </c>
      <c r="C56">
        <v>17.3500061035156</v>
      </c>
      <c r="D56">
        <v>17.6499938964844</v>
      </c>
      <c r="E56">
        <v>17.419998168945298</v>
      </c>
      <c r="F56">
        <v>37.638843536377003</v>
      </c>
      <c r="G56">
        <v>7</v>
      </c>
      <c r="H56" s="2"/>
      <c r="I56">
        <v>155</v>
      </c>
      <c r="J56" t="s">
        <v>105</v>
      </c>
      <c r="K56">
        <v>21.5</v>
      </c>
      <c r="L56">
        <v>21.8999938964844</v>
      </c>
      <c r="M56">
        <v>22</v>
      </c>
      <c r="N56">
        <v>36.313869476318402</v>
      </c>
      <c r="O56">
        <v>1</v>
      </c>
    </row>
    <row r="57" spans="1:15" ht="14.25" customHeight="1" x14ac:dyDescent="0.3">
      <c r="A57" s="60" t="s">
        <v>282</v>
      </c>
      <c r="B57" s="61"/>
      <c r="C57" s="61"/>
      <c r="D57" s="61"/>
      <c r="E57" s="61"/>
      <c r="F57" s="61"/>
      <c r="G57" s="61"/>
      <c r="H57" s="2"/>
    </row>
    <row r="58" spans="1:15" ht="14.25" customHeight="1" x14ac:dyDescent="0.3">
      <c r="A58">
        <v>135</v>
      </c>
      <c r="B58" t="s">
        <v>205</v>
      </c>
      <c r="C58">
        <v>28.449996948242202</v>
      </c>
      <c r="D58">
        <v>29.449996948242202</v>
      </c>
      <c r="E58">
        <v>27.949996948242202</v>
      </c>
      <c r="F58">
        <v>39.327121734619098</v>
      </c>
      <c r="G58">
        <v>18</v>
      </c>
      <c r="H58" s="2"/>
      <c r="I58">
        <v>135</v>
      </c>
      <c r="J58" t="s">
        <v>206</v>
      </c>
      <c r="K58">
        <v>11.3500003814697</v>
      </c>
      <c r="L58">
        <v>12.6499996185303</v>
      </c>
      <c r="M58">
        <v>12.5200004577637</v>
      </c>
      <c r="N58">
        <v>35.974906921386697</v>
      </c>
      <c r="O58">
        <v>1</v>
      </c>
    </row>
    <row r="59" spans="1:15" ht="14.25" customHeight="1" x14ac:dyDescent="0.3">
      <c r="A59">
        <v>140</v>
      </c>
      <c r="B59" t="s">
        <v>109</v>
      </c>
      <c r="C59">
        <v>25.6499938964844</v>
      </c>
      <c r="D59">
        <v>27.1499938964844</v>
      </c>
      <c r="E59">
        <v>26.199996948242202</v>
      </c>
      <c r="F59">
        <v>39.3214302062988</v>
      </c>
      <c r="G59">
        <v>6</v>
      </c>
      <c r="H59" s="2"/>
      <c r="I59">
        <v>140</v>
      </c>
      <c r="J59" t="s">
        <v>110</v>
      </c>
      <c r="K59">
        <v>14.550000190734901</v>
      </c>
      <c r="L59">
        <v>14.8500003814697</v>
      </c>
      <c r="M59">
        <v>14.550000190734901</v>
      </c>
      <c r="N59">
        <v>36.815811157226598</v>
      </c>
      <c r="O59">
        <v>3</v>
      </c>
    </row>
    <row r="60" spans="1:15" ht="14.25" customHeight="1" x14ac:dyDescent="0.3">
      <c r="A60">
        <v>145</v>
      </c>
      <c r="B60" t="s">
        <v>111</v>
      </c>
      <c r="C60">
        <v>23.199996948242202</v>
      </c>
      <c r="D60">
        <v>23.5</v>
      </c>
      <c r="E60">
        <v>23.5599975585938</v>
      </c>
      <c r="F60">
        <v>38.001041412353501</v>
      </c>
      <c r="G60">
        <v>6</v>
      </c>
      <c r="H60" s="2"/>
      <c r="I60">
        <v>145</v>
      </c>
      <c r="J60" t="s">
        <v>112</v>
      </c>
      <c r="K60">
        <v>16.8500061035156</v>
      </c>
      <c r="L60">
        <v>17.1499938964844</v>
      </c>
      <c r="M60">
        <v>17.550003051757798</v>
      </c>
      <c r="N60">
        <v>36.420490264892599</v>
      </c>
      <c r="O60">
        <v>5</v>
      </c>
    </row>
    <row r="61" spans="1:15" ht="14.25" customHeight="1" x14ac:dyDescent="0.3">
      <c r="A61">
        <v>150</v>
      </c>
      <c r="B61" t="s">
        <v>113</v>
      </c>
      <c r="C61">
        <v>20.8999938964844</v>
      </c>
      <c r="D61">
        <v>21.1499938964844</v>
      </c>
      <c r="E61">
        <v>21.199996948242202</v>
      </c>
      <c r="F61">
        <v>37.766323089599602</v>
      </c>
      <c r="G61">
        <v>14</v>
      </c>
      <c r="H61" s="2"/>
      <c r="I61">
        <v>150</v>
      </c>
      <c r="J61" t="s">
        <v>114</v>
      </c>
      <c r="K61">
        <v>19.5</v>
      </c>
      <c r="L61">
        <v>19.8500061035156</v>
      </c>
      <c r="M61">
        <v>19.5299987792969</v>
      </c>
      <c r="N61">
        <v>36.358486175537102</v>
      </c>
      <c r="O61">
        <v>6</v>
      </c>
    </row>
    <row r="62" spans="1:15" ht="14.25" customHeight="1" x14ac:dyDescent="0.3">
      <c r="A62">
        <v>155</v>
      </c>
      <c r="B62" t="s">
        <v>115</v>
      </c>
      <c r="C62">
        <v>18.75</v>
      </c>
      <c r="D62">
        <v>19.050003051757798</v>
      </c>
      <c r="E62">
        <v>19.0599975585938</v>
      </c>
      <c r="F62">
        <v>37.580844879150398</v>
      </c>
      <c r="G62">
        <v>53</v>
      </c>
      <c r="H62" s="2"/>
      <c r="I62">
        <v>155</v>
      </c>
      <c r="J62" t="s">
        <v>116</v>
      </c>
      <c r="K62">
        <v>22.1000061035156</v>
      </c>
      <c r="L62">
        <v>22.6499938964844</v>
      </c>
      <c r="M62">
        <v>23</v>
      </c>
      <c r="N62">
        <v>35.964141845703097</v>
      </c>
      <c r="O62">
        <v>302</v>
      </c>
    </row>
    <row r="63" spans="1:15" ht="14.25" customHeight="1" x14ac:dyDescent="0.3">
      <c r="A63" s="60" t="s">
        <v>283</v>
      </c>
      <c r="B63" s="61"/>
      <c r="C63" s="61"/>
      <c r="D63" s="61"/>
      <c r="E63" s="61"/>
      <c r="F63" s="61"/>
      <c r="G63" s="61"/>
      <c r="H63" s="2"/>
    </row>
    <row r="64" spans="1:15" ht="14.25" customHeight="1" x14ac:dyDescent="0.3">
      <c r="A64">
        <v>135</v>
      </c>
      <c r="B64" t="s">
        <v>208</v>
      </c>
      <c r="C64">
        <v>31.75</v>
      </c>
      <c r="D64">
        <v>32.699996948242202</v>
      </c>
      <c r="E64">
        <v>34.25</v>
      </c>
      <c r="F64">
        <v>39.224933624267599</v>
      </c>
      <c r="G64">
        <v>4</v>
      </c>
      <c r="H64" s="2"/>
      <c r="I64">
        <v>135</v>
      </c>
      <c r="J64" t="s">
        <v>209</v>
      </c>
      <c r="K64">
        <v>14.300000190734901</v>
      </c>
      <c r="L64">
        <v>14.5</v>
      </c>
      <c r="M64">
        <v>14.550000190734901</v>
      </c>
      <c r="N64">
        <v>36.893718719482401</v>
      </c>
      <c r="O64">
        <v>8</v>
      </c>
    </row>
    <row r="65" spans="1:15" ht="14.25" customHeight="1" x14ac:dyDescent="0.3">
      <c r="A65">
        <v>140</v>
      </c>
      <c r="B65" t="s">
        <v>120</v>
      </c>
      <c r="C65">
        <v>29.1000061035156</v>
      </c>
      <c r="D65">
        <v>33.949996948242202</v>
      </c>
      <c r="E65">
        <v>29.699996948242202</v>
      </c>
      <c r="F65">
        <v>42.3342475891113</v>
      </c>
      <c r="G65">
        <v>5</v>
      </c>
      <c r="H65" s="2"/>
      <c r="I65">
        <v>140</v>
      </c>
      <c r="J65" t="s">
        <v>121</v>
      </c>
      <c r="K65">
        <v>16.5</v>
      </c>
      <c r="L65">
        <v>16.75</v>
      </c>
      <c r="M65">
        <v>16.669998168945298</v>
      </c>
      <c r="N65">
        <v>36.675426483154297</v>
      </c>
      <c r="O65">
        <v>13</v>
      </c>
    </row>
    <row r="66" spans="1:15" ht="14.25" customHeight="1" x14ac:dyDescent="0.3">
      <c r="A66">
        <v>145</v>
      </c>
      <c r="B66" t="s">
        <v>122</v>
      </c>
      <c r="C66">
        <v>26.5</v>
      </c>
      <c r="D66">
        <v>27.050003051757798</v>
      </c>
      <c r="E66">
        <v>28</v>
      </c>
      <c r="F66">
        <v>38.055099487304702</v>
      </c>
      <c r="G66">
        <v>13</v>
      </c>
      <c r="H66" s="2"/>
      <c r="I66">
        <v>145</v>
      </c>
      <c r="J66" t="s">
        <v>123</v>
      </c>
      <c r="K66">
        <v>18.8999938964844</v>
      </c>
      <c r="L66">
        <v>19.199996948242202</v>
      </c>
      <c r="M66">
        <v>18.699996948242202</v>
      </c>
      <c r="N66">
        <v>36.491020202636697</v>
      </c>
      <c r="O66">
        <v>89</v>
      </c>
    </row>
    <row r="67" spans="1:15" ht="14.25" customHeight="1" x14ac:dyDescent="0.3">
      <c r="A67">
        <v>150</v>
      </c>
      <c r="B67" t="s">
        <v>124</v>
      </c>
      <c r="C67">
        <v>24.25</v>
      </c>
      <c r="D67">
        <v>24.75</v>
      </c>
      <c r="E67">
        <v>24.6000061035156</v>
      </c>
      <c r="F67">
        <v>37.867874145507798</v>
      </c>
      <c r="G67">
        <v>93</v>
      </c>
      <c r="H67" s="2"/>
      <c r="I67">
        <v>150</v>
      </c>
      <c r="J67" t="s">
        <v>125</v>
      </c>
      <c r="K67">
        <v>21.449996948242202</v>
      </c>
      <c r="L67">
        <v>21.800003051757798</v>
      </c>
      <c r="M67">
        <v>21.800003051757798</v>
      </c>
      <c r="N67">
        <v>36.258510589599602</v>
      </c>
      <c r="O67">
        <v>15</v>
      </c>
    </row>
    <row r="68" spans="1:15" ht="14.25" customHeight="1" x14ac:dyDescent="0.3">
      <c r="A68">
        <v>155</v>
      </c>
      <c r="B68" t="s">
        <v>126</v>
      </c>
      <c r="C68">
        <v>22.099990844726602</v>
      </c>
      <c r="D68">
        <v>22.5</v>
      </c>
      <c r="E68">
        <v>22.3999938964844</v>
      </c>
      <c r="F68">
        <v>37.557998657226598</v>
      </c>
      <c r="G68">
        <v>12</v>
      </c>
      <c r="H68" s="2"/>
      <c r="I68">
        <v>155</v>
      </c>
      <c r="J68" t="s">
        <v>127</v>
      </c>
      <c r="K68">
        <v>24.199996948242202</v>
      </c>
      <c r="L68">
        <v>24.6000061035156</v>
      </c>
      <c r="M68">
        <v>24.5299987792969</v>
      </c>
      <c r="N68">
        <v>36.060935974121101</v>
      </c>
      <c r="O68">
        <v>1</v>
      </c>
    </row>
    <row r="69" spans="1:15" ht="14.25" customHeight="1" x14ac:dyDescent="0.3">
      <c r="A69" s="60" t="s">
        <v>284</v>
      </c>
      <c r="B69" s="61"/>
      <c r="C69" s="61"/>
      <c r="D69" s="61"/>
      <c r="E69" s="61"/>
      <c r="F69" s="61"/>
      <c r="G69" s="61"/>
      <c r="H69" s="2"/>
    </row>
    <row r="70" spans="1:15" ht="14.25" customHeight="1" x14ac:dyDescent="0.3">
      <c r="A70">
        <v>135</v>
      </c>
      <c r="B70" t="s">
        <v>211</v>
      </c>
      <c r="C70">
        <v>32.550003051757798</v>
      </c>
      <c r="D70">
        <v>33.150009155273402</v>
      </c>
      <c r="E70">
        <v>35.089996337890597</v>
      </c>
      <c r="F70">
        <v>38.638946533203097</v>
      </c>
      <c r="G70">
        <v>19</v>
      </c>
      <c r="H70" s="2"/>
      <c r="I70">
        <v>135</v>
      </c>
      <c r="J70" t="s">
        <v>212</v>
      </c>
      <c r="K70">
        <v>14.75</v>
      </c>
      <c r="L70">
        <v>15.300000190734901</v>
      </c>
      <c r="M70">
        <v>14.8999996185303</v>
      </c>
      <c r="N70">
        <v>37.041046142578097</v>
      </c>
      <c r="O70">
        <v>11</v>
      </c>
    </row>
    <row r="71" spans="1:15" ht="14.25" customHeight="1" x14ac:dyDescent="0.3">
      <c r="A71">
        <v>140</v>
      </c>
      <c r="B71" t="s">
        <v>131</v>
      </c>
      <c r="C71">
        <v>30.1000061035156</v>
      </c>
      <c r="D71">
        <v>30.5</v>
      </c>
      <c r="E71">
        <v>30.5</v>
      </c>
      <c r="F71">
        <v>38.473834991455099</v>
      </c>
      <c r="G71">
        <v>9</v>
      </c>
      <c r="H71" s="2"/>
      <c r="I71">
        <v>140</v>
      </c>
      <c r="J71" t="s">
        <v>132</v>
      </c>
      <c r="K71">
        <v>16.949996948242202</v>
      </c>
      <c r="L71">
        <v>17.3500061035156</v>
      </c>
      <c r="M71">
        <v>16.949996948242202</v>
      </c>
      <c r="N71">
        <v>36.630722045898402</v>
      </c>
      <c r="O71">
        <v>21</v>
      </c>
    </row>
    <row r="72" spans="1:15" ht="14.25" customHeight="1" x14ac:dyDescent="0.3">
      <c r="A72">
        <v>145</v>
      </c>
      <c r="B72" t="s">
        <v>133</v>
      </c>
      <c r="C72">
        <v>27.550003051757798</v>
      </c>
      <c r="D72">
        <v>28</v>
      </c>
      <c r="E72">
        <v>27.8999938964844</v>
      </c>
      <c r="F72">
        <v>38.098335266113303</v>
      </c>
      <c r="G72">
        <v>92</v>
      </c>
      <c r="H72" s="2"/>
      <c r="I72">
        <v>145</v>
      </c>
      <c r="J72" t="s">
        <v>134</v>
      </c>
      <c r="K72">
        <v>19.3500061035156</v>
      </c>
      <c r="L72">
        <v>19.75</v>
      </c>
      <c r="M72">
        <v>19.520004272460898</v>
      </c>
      <c r="N72">
        <v>36.399219512939503</v>
      </c>
      <c r="O72">
        <v>23</v>
      </c>
    </row>
    <row r="73" spans="1:15" ht="14.25" customHeight="1" x14ac:dyDescent="0.3">
      <c r="A73">
        <v>150</v>
      </c>
      <c r="B73" t="s">
        <v>135</v>
      </c>
      <c r="C73">
        <v>25.3999938964844</v>
      </c>
      <c r="D73">
        <v>25.75</v>
      </c>
      <c r="E73">
        <v>25.1499938964844</v>
      </c>
      <c r="F73">
        <v>38.018947601318402</v>
      </c>
      <c r="G73">
        <v>829</v>
      </c>
      <c r="H73" s="2"/>
      <c r="I73">
        <v>150</v>
      </c>
      <c r="J73" t="s">
        <v>136</v>
      </c>
      <c r="K73">
        <v>21.8999938964844</v>
      </c>
      <c r="L73">
        <v>22.349990844726602</v>
      </c>
      <c r="M73">
        <v>21.6499938964844</v>
      </c>
      <c r="N73">
        <v>36.167888641357401</v>
      </c>
      <c r="O73">
        <v>36</v>
      </c>
    </row>
    <row r="74" spans="1:15" ht="14.25" customHeight="1" x14ac:dyDescent="0.3">
      <c r="A74">
        <v>155</v>
      </c>
      <c r="B74" t="s">
        <v>137</v>
      </c>
      <c r="C74">
        <v>23.199996948242202</v>
      </c>
      <c r="D74">
        <v>23.550003051757798</v>
      </c>
      <c r="E74">
        <v>23.1000061035156</v>
      </c>
      <c r="F74">
        <v>37.707351684570298</v>
      </c>
      <c r="G74">
        <v>65</v>
      </c>
      <c r="H74" s="2"/>
      <c r="I74">
        <v>155</v>
      </c>
      <c r="J74" t="s">
        <v>138</v>
      </c>
      <c r="K74">
        <v>24.699996948242202</v>
      </c>
      <c r="L74">
        <v>25.1000061035156</v>
      </c>
      <c r="M74">
        <v>24.199996948242202</v>
      </c>
      <c r="N74">
        <v>35.986255645752003</v>
      </c>
      <c r="O74">
        <v>5</v>
      </c>
    </row>
    <row r="75" spans="1:15" ht="14.25" customHeight="1" x14ac:dyDescent="0.3">
      <c r="A75" s="60" t="s">
        <v>285</v>
      </c>
      <c r="B75" s="61"/>
      <c r="C75" s="61"/>
      <c r="D75" s="61"/>
      <c r="E75" s="61"/>
      <c r="F75" s="61"/>
      <c r="G75" s="61"/>
      <c r="H75" s="2"/>
    </row>
    <row r="76" spans="1:15" ht="14.25" customHeight="1" x14ac:dyDescent="0.3">
      <c r="A76">
        <v>135</v>
      </c>
      <c r="B76" t="s">
        <v>214</v>
      </c>
      <c r="C76">
        <v>37.449996948242202</v>
      </c>
      <c r="D76">
        <v>38.100006103515597</v>
      </c>
      <c r="E76">
        <v>38</v>
      </c>
      <c r="F76">
        <v>38.968246459960902</v>
      </c>
      <c r="G76">
        <v>1</v>
      </c>
      <c r="H76" s="2"/>
      <c r="I76">
        <v>135</v>
      </c>
      <c r="J76" t="s">
        <v>215</v>
      </c>
      <c r="K76">
        <v>16.25</v>
      </c>
      <c r="L76">
        <v>17.75</v>
      </c>
      <c r="M76">
        <v>0</v>
      </c>
      <c r="N76">
        <v>36.050445556640597</v>
      </c>
      <c r="O76">
        <v>0</v>
      </c>
    </row>
    <row r="77" spans="1:15" ht="14.25" customHeight="1" x14ac:dyDescent="0.3">
      <c r="A77">
        <v>140</v>
      </c>
      <c r="B77" t="s">
        <v>142</v>
      </c>
      <c r="C77">
        <v>35</v>
      </c>
      <c r="D77">
        <v>35.550003051757798</v>
      </c>
      <c r="E77">
        <v>35.300003051757798</v>
      </c>
      <c r="F77">
        <v>38.722801208496101</v>
      </c>
      <c r="G77">
        <v>16</v>
      </c>
      <c r="H77" s="2"/>
      <c r="I77">
        <v>140</v>
      </c>
      <c r="J77" t="s">
        <v>143</v>
      </c>
      <c r="K77">
        <v>19.5</v>
      </c>
      <c r="L77">
        <v>20.1499938964844</v>
      </c>
      <c r="M77">
        <v>0</v>
      </c>
      <c r="N77">
        <v>36.674129486083999</v>
      </c>
      <c r="O77">
        <v>0</v>
      </c>
    </row>
    <row r="78" spans="1:15" ht="14.25" customHeight="1" x14ac:dyDescent="0.3">
      <c r="A78">
        <v>145</v>
      </c>
      <c r="B78" t="s">
        <v>144</v>
      </c>
      <c r="C78">
        <v>32.449996948242202</v>
      </c>
      <c r="D78">
        <v>33.199996948242202</v>
      </c>
      <c r="E78">
        <v>31.8500061035156</v>
      </c>
      <c r="F78">
        <v>38.3726196289062</v>
      </c>
      <c r="G78">
        <v>30</v>
      </c>
      <c r="H78" s="2"/>
      <c r="I78">
        <v>145</v>
      </c>
      <c r="J78" t="s">
        <v>145</v>
      </c>
      <c r="K78">
        <v>21.8999938964844</v>
      </c>
      <c r="L78">
        <v>22.5</v>
      </c>
      <c r="M78">
        <v>22.5</v>
      </c>
      <c r="N78">
        <v>36.384708404541001</v>
      </c>
      <c r="O78">
        <v>1</v>
      </c>
    </row>
    <row r="79" spans="1:15" ht="14.25" customHeight="1" x14ac:dyDescent="0.3">
      <c r="A79">
        <v>150</v>
      </c>
      <c r="B79" t="s">
        <v>146</v>
      </c>
      <c r="C79">
        <v>30.3500061035156</v>
      </c>
      <c r="D79">
        <v>30.8500061035156</v>
      </c>
      <c r="E79">
        <v>30.300003051757798</v>
      </c>
      <c r="F79">
        <v>38.176807403564503</v>
      </c>
      <c r="G79">
        <v>13</v>
      </c>
      <c r="H79" s="2"/>
      <c r="I79">
        <v>150</v>
      </c>
      <c r="J79" t="s">
        <v>147</v>
      </c>
      <c r="K79">
        <v>24.449996948242202</v>
      </c>
      <c r="L79">
        <v>24.949996948242202</v>
      </c>
      <c r="M79">
        <v>0</v>
      </c>
      <c r="N79">
        <v>36.067520141601598</v>
      </c>
      <c r="O79">
        <v>0</v>
      </c>
    </row>
    <row r="80" spans="1:15" ht="14.25" customHeight="1" x14ac:dyDescent="0.3">
      <c r="A80">
        <v>155</v>
      </c>
      <c r="B80" t="s">
        <v>148</v>
      </c>
      <c r="C80">
        <v>28.25</v>
      </c>
      <c r="D80">
        <v>28.699996948242202</v>
      </c>
      <c r="E80">
        <v>28.5</v>
      </c>
      <c r="F80">
        <v>37.955539703369098</v>
      </c>
      <c r="G80">
        <v>2</v>
      </c>
      <c r="H80" s="2"/>
      <c r="I80">
        <v>155</v>
      </c>
      <c r="J80" t="s">
        <v>149</v>
      </c>
      <c r="K80">
        <v>27.199996948242202</v>
      </c>
      <c r="L80">
        <v>27.75</v>
      </c>
      <c r="M80">
        <v>0</v>
      </c>
      <c r="N80">
        <v>35.926071166992202</v>
      </c>
      <c r="O80">
        <v>0</v>
      </c>
    </row>
    <row r="81" spans="1:15" ht="14.25" customHeight="1" x14ac:dyDescent="0.3">
      <c r="A81" s="60" t="s">
        <v>286</v>
      </c>
      <c r="B81" s="61"/>
      <c r="C81" s="61"/>
      <c r="D81" s="61"/>
      <c r="E81" s="61"/>
      <c r="F81" s="61"/>
      <c r="G81" s="61"/>
      <c r="H81" s="2"/>
    </row>
    <row r="82" spans="1:15" ht="14.25" customHeight="1" x14ac:dyDescent="0.3">
      <c r="A82">
        <v>135</v>
      </c>
      <c r="B82" t="s">
        <v>217</v>
      </c>
      <c r="C82">
        <v>42.5</v>
      </c>
      <c r="D82">
        <v>43.25</v>
      </c>
      <c r="E82">
        <v>0</v>
      </c>
      <c r="F82">
        <v>39.168548583984403</v>
      </c>
      <c r="G82">
        <v>0</v>
      </c>
      <c r="H82" s="2"/>
      <c r="I82">
        <v>135</v>
      </c>
      <c r="J82" t="s">
        <v>218</v>
      </c>
      <c r="K82">
        <v>19.5</v>
      </c>
      <c r="L82">
        <v>19.949996948242202</v>
      </c>
      <c r="M82">
        <v>0</v>
      </c>
      <c r="N82">
        <v>36.393318176269503</v>
      </c>
      <c r="O82">
        <v>0</v>
      </c>
    </row>
    <row r="83" spans="1:15" ht="14.25" customHeight="1" x14ac:dyDescent="0.3">
      <c r="A83">
        <v>140</v>
      </c>
      <c r="B83" t="s">
        <v>153</v>
      </c>
      <c r="C83">
        <v>40</v>
      </c>
      <c r="D83">
        <v>40.850006103515597</v>
      </c>
      <c r="E83">
        <v>40.009994506835902</v>
      </c>
      <c r="F83">
        <v>38.865760803222699</v>
      </c>
      <c r="G83">
        <v>2</v>
      </c>
      <c r="H83" s="2"/>
      <c r="I83">
        <v>140</v>
      </c>
      <c r="J83" t="s">
        <v>154</v>
      </c>
      <c r="K83">
        <v>21.699996948242202</v>
      </c>
      <c r="L83">
        <v>22.550003051757798</v>
      </c>
      <c r="M83">
        <v>0</v>
      </c>
      <c r="N83">
        <v>36.315761566162102</v>
      </c>
      <c r="O83">
        <v>0</v>
      </c>
    </row>
    <row r="84" spans="1:15" ht="14.25" customHeight="1" x14ac:dyDescent="0.3">
      <c r="A84">
        <v>145</v>
      </c>
      <c r="B84" t="s">
        <v>155</v>
      </c>
      <c r="C84">
        <v>37.449996948242202</v>
      </c>
      <c r="D84">
        <v>38.449996948242202</v>
      </c>
      <c r="E84">
        <v>37.800003051757798</v>
      </c>
      <c r="F84">
        <v>38.402820587158203</v>
      </c>
      <c r="G84">
        <v>6</v>
      </c>
      <c r="H84" s="2"/>
      <c r="I84">
        <v>145</v>
      </c>
      <c r="J84" t="s">
        <v>156</v>
      </c>
      <c r="K84">
        <v>22.75</v>
      </c>
      <c r="L84">
        <v>24.949996948242202</v>
      </c>
      <c r="M84">
        <v>25</v>
      </c>
      <c r="N84">
        <v>35.199874877929702</v>
      </c>
      <c r="O84">
        <v>1</v>
      </c>
    </row>
    <row r="85" spans="1:15" ht="14.25" customHeight="1" x14ac:dyDescent="0.3">
      <c r="A85">
        <v>150</v>
      </c>
      <c r="B85" t="s">
        <v>157</v>
      </c>
      <c r="C85">
        <v>35.350006103515597</v>
      </c>
      <c r="D85">
        <v>36.150009155273402</v>
      </c>
      <c r="E85">
        <v>36</v>
      </c>
      <c r="F85">
        <v>38.172813415527301</v>
      </c>
      <c r="G85">
        <v>32</v>
      </c>
      <c r="H85" s="2"/>
      <c r="I85">
        <v>150</v>
      </c>
      <c r="J85" t="s">
        <v>158</v>
      </c>
      <c r="K85">
        <v>26.849990844726602</v>
      </c>
      <c r="L85">
        <v>27.449996948242202</v>
      </c>
      <c r="M85">
        <v>26.75</v>
      </c>
      <c r="N85">
        <v>35.927261352539098</v>
      </c>
      <c r="O85">
        <v>22</v>
      </c>
    </row>
    <row r="86" spans="1:15" ht="14.25" customHeight="1" x14ac:dyDescent="0.3">
      <c r="A86">
        <v>155</v>
      </c>
      <c r="B86" t="s">
        <v>159</v>
      </c>
      <c r="C86">
        <v>33.25</v>
      </c>
      <c r="D86">
        <v>34.050003051757798</v>
      </c>
      <c r="E86">
        <v>0</v>
      </c>
      <c r="F86">
        <v>37.945529937744098</v>
      </c>
      <c r="G86">
        <v>0</v>
      </c>
      <c r="H86" s="2"/>
      <c r="I86">
        <v>155</v>
      </c>
      <c r="J86" t="s">
        <v>160</v>
      </c>
      <c r="K86">
        <v>29.5</v>
      </c>
      <c r="L86">
        <v>30.050003051757798</v>
      </c>
      <c r="M86">
        <v>0</v>
      </c>
      <c r="N86">
        <v>35.631786346435497</v>
      </c>
      <c r="O86">
        <v>0</v>
      </c>
    </row>
    <row r="87" spans="1:15" ht="14.25" customHeight="1" x14ac:dyDescent="0.3">
      <c r="A87" s="60" t="s">
        <v>287</v>
      </c>
      <c r="B87" s="61"/>
      <c r="C87" s="61"/>
      <c r="D87" s="61"/>
      <c r="E87" s="61"/>
      <c r="F87" s="61"/>
      <c r="G87" s="61"/>
      <c r="H87" s="2"/>
    </row>
    <row r="88" spans="1:15" ht="14.25" customHeight="1" x14ac:dyDescent="0.3">
      <c r="A88">
        <v>135</v>
      </c>
      <c r="B88" t="s">
        <v>220</v>
      </c>
      <c r="C88">
        <v>43.300003051757798</v>
      </c>
      <c r="D88">
        <v>44</v>
      </c>
      <c r="E88">
        <v>43.800003051757798</v>
      </c>
      <c r="F88">
        <v>39.258285522460902</v>
      </c>
      <c r="G88">
        <v>1</v>
      </c>
      <c r="H88" s="2"/>
      <c r="I88">
        <v>135</v>
      </c>
      <c r="J88" t="s">
        <v>221</v>
      </c>
      <c r="K88">
        <v>19.949996948242202</v>
      </c>
      <c r="L88">
        <v>20.3999938964844</v>
      </c>
      <c r="M88">
        <v>20.5</v>
      </c>
      <c r="N88">
        <v>36.538597106933601</v>
      </c>
      <c r="O88">
        <v>8</v>
      </c>
    </row>
    <row r="89" spans="1:15" ht="14.25" customHeight="1" x14ac:dyDescent="0.3">
      <c r="A89">
        <v>140</v>
      </c>
      <c r="B89" t="s">
        <v>164</v>
      </c>
      <c r="C89">
        <v>40.850006103515597</v>
      </c>
      <c r="D89">
        <v>41.5</v>
      </c>
      <c r="E89">
        <v>40.490005493164098</v>
      </c>
      <c r="F89">
        <v>38.904262542724602</v>
      </c>
      <c r="G89">
        <v>65</v>
      </c>
      <c r="H89" s="2"/>
      <c r="I89">
        <v>140</v>
      </c>
      <c r="J89" t="s">
        <v>165</v>
      </c>
      <c r="K89">
        <v>22.1000061035156</v>
      </c>
      <c r="L89">
        <v>22.5</v>
      </c>
      <c r="M89">
        <v>21.5</v>
      </c>
      <c r="N89">
        <v>36.094860076904297</v>
      </c>
      <c r="O89">
        <v>12</v>
      </c>
    </row>
    <row r="90" spans="1:15" ht="14.25" customHeight="1" x14ac:dyDescent="0.3">
      <c r="A90">
        <v>145</v>
      </c>
      <c r="B90" t="s">
        <v>166</v>
      </c>
      <c r="C90">
        <v>38.75</v>
      </c>
      <c r="D90">
        <v>39</v>
      </c>
      <c r="E90">
        <v>38.900009155273402</v>
      </c>
      <c r="F90">
        <v>38.6541137695312</v>
      </c>
      <c r="G90">
        <v>18</v>
      </c>
      <c r="H90" s="2"/>
      <c r="I90">
        <v>145</v>
      </c>
      <c r="J90" t="s">
        <v>167</v>
      </c>
      <c r="K90">
        <v>24.599990844726602</v>
      </c>
      <c r="L90">
        <v>25.1000061035156</v>
      </c>
      <c r="M90">
        <v>24.759994506835898</v>
      </c>
      <c r="N90">
        <v>36.034477233886697</v>
      </c>
      <c r="O90">
        <v>18</v>
      </c>
    </row>
    <row r="91" spans="1:15" ht="14.25" customHeight="1" x14ac:dyDescent="0.3">
      <c r="A91">
        <v>150</v>
      </c>
      <c r="B91" t="s">
        <v>168</v>
      </c>
      <c r="C91">
        <v>36.5</v>
      </c>
      <c r="D91">
        <v>38.699996948242202</v>
      </c>
      <c r="E91">
        <v>36.75</v>
      </c>
      <c r="F91">
        <v>39.560287475585902</v>
      </c>
      <c r="G91">
        <v>78</v>
      </c>
      <c r="H91" s="2"/>
      <c r="I91">
        <v>150</v>
      </c>
      <c r="J91" t="s">
        <v>169</v>
      </c>
      <c r="K91">
        <v>27.1000061035156</v>
      </c>
      <c r="L91">
        <v>27.699996948242202</v>
      </c>
      <c r="M91">
        <v>26.979995727539102</v>
      </c>
      <c r="N91">
        <v>35.808303833007798</v>
      </c>
      <c r="O91">
        <v>20</v>
      </c>
    </row>
    <row r="92" spans="1:15" ht="14.25" customHeight="1" x14ac:dyDescent="0.3">
      <c r="A92">
        <v>155</v>
      </c>
      <c r="B92" t="s">
        <v>170</v>
      </c>
      <c r="C92">
        <v>33.949996948242202</v>
      </c>
      <c r="D92">
        <v>34.900009155273402</v>
      </c>
      <c r="E92">
        <v>34.639999389648402</v>
      </c>
      <c r="F92">
        <v>37.987537384033203</v>
      </c>
      <c r="G92">
        <v>24</v>
      </c>
      <c r="H92" s="2"/>
      <c r="I92">
        <v>155</v>
      </c>
      <c r="J92" t="s">
        <v>171</v>
      </c>
      <c r="K92">
        <v>29.7999877929688</v>
      </c>
      <c r="L92">
        <v>30.3500061035156</v>
      </c>
      <c r="M92">
        <v>29.8200073242188</v>
      </c>
      <c r="N92">
        <v>35.579383850097699</v>
      </c>
      <c r="O92">
        <v>10</v>
      </c>
    </row>
    <row r="93" spans="1:15" ht="14.25" customHeight="1" x14ac:dyDescent="0.3">
      <c r="H93" s="2"/>
    </row>
    <row r="94" spans="1:15" ht="14.25" customHeight="1" x14ac:dyDescent="0.3">
      <c r="H94" s="2"/>
    </row>
    <row r="95" spans="1:15" ht="14.25" customHeight="1" x14ac:dyDescent="0.3">
      <c r="H95" s="2"/>
    </row>
    <row r="96" spans="1:15" ht="14.25" customHeight="1" x14ac:dyDescent="0.3">
      <c r="H96" s="2"/>
    </row>
    <row r="97" spans="8:8" ht="14.25" customHeight="1" x14ac:dyDescent="0.3">
      <c r="H97" s="2"/>
    </row>
    <row r="98" spans="8:8" ht="14.25" customHeight="1" x14ac:dyDescent="0.3">
      <c r="H98" s="2"/>
    </row>
    <row r="99" spans="8:8" ht="14.25" customHeight="1" x14ac:dyDescent="0.3">
      <c r="H99" s="2"/>
    </row>
    <row r="100" spans="8:8" ht="14.25" customHeight="1" x14ac:dyDescent="0.3">
      <c r="H100" s="2"/>
    </row>
  </sheetData>
  <mergeCells count="16">
    <mergeCell ref="A87:G87"/>
    <mergeCell ref="A57:G57"/>
    <mergeCell ref="A63:G63"/>
    <mergeCell ref="A69:G69"/>
    <mergeCell ref="A75:G75"/>
    <mergeCell ref="A81:G81"/>
    <mergeCell ref="A1:G1"/>
    <mergeCell ref="A51:G51"/>
    <mergeCell ref="A33:G33"/>
    <mergeCell ref="A39:G39"/>
    <mergeCell ref="A45:G45"/>
    <mergeCell ref="A3:G3"/>
    <mergeCell ref="A9:G9"/>
    <mergeCell ref="A15:G15"/>
    <mergeCell ref="A21:G21"/>
    <mergeCell ref="A27:G2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"/>
  <sheetViews>
    <sheetView workbookViewId="0">
      <selection sqref="A1:G1"/>
    </sheetView>
  </sheetViews>
  <sheetFormatPr defaultColWidth="12.6640625" defaultRowHeight="15" customHeight="1" x14ac:dyDescent="0.3"/>
  <cols>
    <col min="1" max="1" width="5.33203125" customWidth="1"/>
    <col min="2" max="2" width="14.21875" customWidth="1"/>
    <col min="3" max="6" width="10.44140625" customWidth="1"/>
    <col min="7" max="7" width="5" customWidth="1"/>
    <col min="8" max="8" width="2.21875" customWidth="1"/>
    <col min="9" max="9" width="5.33203125" customWidth="1"/>
    <col min="10" max="10" width="14.21875" customWidth="1"/>
    <col min="11" max="14" width="10.44140625" customWidth="1"/>
    <col min="15" max="15" width="5" customWidth="1"/>
  </cols>
  <sheetData>
    <row r="1" spans="1:15" ht="14.25" customHeight="1" x14ac:dyDescent="0.3">
      <c r="A1" s="62" t="s">
        <v>0</v>
      </c>
      <c r="B1" s="61"/>
      <c r="C1" s="61"/>
      <c r="D1" s="61"/>
      <c r="E1" s="61"/>
      <c r="F1" s="61"/>
      <c r="G1" s="61"/>
      <c r="H1" s="2"/>
      <c r="I1" s="1" t="s">
        <v>1</v>
      </c>
    </row>
    <row r="2" spans="1:15" ht="14.25" customHeight="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s="2"/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</row>
    <row r="3" spans="1:15" ht="14.25" customHeight="1" x14ac:dyDescent="0.3">
      <c r="A3" s="60" t="s">
        <v>288</v>
      </c>
      <c r="B3" s="61"/>
      <c r="C3" s="61"/>
      <c r="D3" s="61"/>
      <c r="E3" s="61"/>
      <c r="F3" s="61"/>
      <c r="G3" s="61"/>
      <c r="H3" s="2"/>
    </row>
    <row r="4" spans="1:15" ht="14.25" customHeight="1" x14ac:dyDescent="0.3">
      <c r="A4">
        <v>138</v>
      </c>
      <c r="B4" t="s">
        <v>289</v>
      </c>
      <c r="C4">
        <v>3.1500005722045898</v>
      </c>
      <c r="D4">
        <v>3.4000005722045898</v>
      </c>
      <c r="E4">
        <v>3.0500001907348602</v>
      </c>
      <c r="F4">
        <v>32.4726371765137</v>
      </c>
      <c r="G4">
        <v>330</v>
      </c>
      <c r="H4" s="2"/>
      <c r="I4">
        <v>138</v>
      </c>
      <c r="J4" t="s">
        <v>290</v>
      </c>
      <c r="K4">
        <v>0.56999999284744296</v>
      </c>
      <c r="L4">
        <v>0.64999997615814198</v>
      </c>
      <c r="M4">
        <v>0.75</v>
      </c>
      <c r="N4">
        <v>32.253219604492202</v>
      </c>
      <c r="O4">
        <v>6267</v>
      </c>
    </row>
    <row r="5" spans="1:15" ht="14.25" customHeight="1" x14ac:dyDescent="0.3">
      <c r="A5">
        <v>139</v>
      </c>
      <c r="B5" t="s">
        <v>291</v>
      </c>
      <c r="C5">
        <v>2.4400005340576199</v>
      </c>
      <c r="D5">
        <v>2.71000003814697</v>
      </c>
      <c r="E5">
        <v>2.1900005340576199</v>
      </c>
      <c r="F5">
        <v>32.416213989257798</v>
      </c>
      <c r="G5">
        <v>727</v>
      </c>
      <c r="H5" s="2"/>
      <c r="I5">
        <v>139</v>
      </c>
      <c r="J5" t="s">
        <v>292</v>
      </c>
      <c r="K5">
        <v>0.87000000476837203</v>
      </c>
      <c r="L5">
        <v>0.94999998807907104</v>
      </c>
      <c r="M5">
        <v>1.09000015258789</v>
      </c>
      <c r="N5">
        <v>32.230686187744098</v>
      </c>
      <c r="O5">
        <v>6745</v>
      </c>
    </row>
    <row r="6" spans="1:15" ht="14.25" customHeight="1" x14ac:dyDescent="0.3">
      <c r="A6">
        <v>140</v>
      </c>
      <c r="B6" t="s">
        <v>293</v>
      </c>
      <c r="C6">
        <v>1.82999992370605</v>
      </c>
      <c r="D6">
        <v>1.96000003814697</v>
      </c>
      <c r="E6">
        <v>1.6400003433227499</v>
      </c>
      <c r="F6">
        <v>30.922605514526399</v>
      </c>
      <c r="G6">
        <v>5630</v>
      </c>
      <c r="H6" s="2"/>
      <c r="I6">
        <v>140</v>
      </c>
      <c r="J6" t="s">
        <v>294</v>
      </c>
      <c r="K6">
        <v>1.21000003814697</v>
      </c>
      <c r="L6">
        <v>1.3500003814697299</v>
      </c>
      <c r="M6">
        <v>1.5699996948242201</v>
      </c>
      <c r="N6">
        <v>31.770929336547901</v>
      </c>
      <c r="O6">
        <v>8343</v>
      </c>
    </row>
    <row r="7" spans="1:15" ht="14.25" customHeight="1" x14ac:dyDescent="0.3">
      <c r="A7">
        <v>141</v>
      </c>
      <c r="B7" t="s">
        <v>295</v>
      </c>
      <c r="C7">
        <v>1.3599996566772501</v>
      </c>
      <c r="D7">
        <v>1.6400003433227499</v>
      </c>
      <c r="E7">
        <v>1.2300004959106401</v>
      </c>
      <c r="F7">
        <v>33.235477447509801</v>
      </c>
      <c r="G7">
        <v>2878</v>
      </c>
      <c r="H7" s="2"/>
      <c r="I7">
        <v>141</v>
      </c>
      <c r="J7" t="s">
        <v>296</v>
      </c>
      <c r="K7">
        <v>1.6900005340576201</v>
      </c>
      <c r="L7">
        <v>1.8500003814697299</v>
      </c>
      <c r="M7">
        <v>1.94999980926514</v>
      </c>
      <c r="N7">
        <v>31.774631500244102</v>
      </c>
      <c r="O7">
        <v>6433</v>
      </c>
    </row>
    <row r="8" spans="1:15" ht="14.25" customHeight="1" x14ac:dyDescent="0.3">
      <c r="A8">
        <v>142</v>
      </c>
      <c r="B8" t="s">
        <v>297</v>
      </c>
      <c r="C8">
        <v>0.95999997854232799</v>
      </c>
      <c r="D8">
        <v>1.05000019073486</v>
      </c>
      <c r="E8">
        <v>0.86000001430511497</v>
      </c>
      <c r="F8">
        <v>31.545883178710898</v>
      </c>
      <c r="G8">
        <v>4363</v>
      </c>
      <c r="H8" s="2"/>
      <c r="I8">
        <v>142</v>
      </c>
      <c r="J8" t="s">
        <v>298</v>
      </c>
      <c r="K8">
        <v>2.1800003051757799</v>
      </c>
      <c r="L8">
        <v>2.5</v>
      </c>
      <c r="M8">
        <v>2.6400003433227499</v>
      </c>
      <c r="N8">
        <v>31.3635158538818</v>
      </c>
      <c r="O8">
        <v>2852</v>
      </c>
    </row>
    <row r="9" spans="1:15" ht="14.25" customHeight="1" x14ac:dyDescent="0.3">
      <c r="A9" s="60" t="s">
        <v>299</v>
      </c>
      <c r="B9" s="61"/>
      <c r="C9" s="61"/>
      <c r="D9" s="61"/>
      <c r="E9" s="61"/>
      <c r="F9" s="61"/>
      <c r="G9" s="61"/>
      <c r="H9" s="2"/>
    </row>
    <row r="10" spans="1:15" ht="14.25" customHeight="1" x14ac:dyDescent="0.3">
      <c r="A10">
        <v>130</v>
      </c>
      <c r="B10" t="s">
        <v>300</v>
      </c>
      <c r="C10">
        <v>13.3999996185303</v>
      </c>
      <c r="D10">
        <v>13.6499996185303</v>
      </c>
      <c r="E10">
        <v>13.5</v>
      </c>
      <c r="F10">
        <v>36.961639404296903</v>
      </c>
      <c r="G10">
        <v>119</v>
      </c>
      <c r="H10" s="2"/>
      <c r="I10">
        <v>130</v>
      </c>
      <c r="J10" t="s">
        <v>301</v>
      </c>
      <c r="K10">
        <v>2.1999998092651398</v>
      </c>
      <c r="L10">
        <v>2.2700004577636701</v>
      </c>
      <c r="M10">
        <v>2.3599996566772501</v>
      </c>
      <c r="N10">
        <v>36.578769683837898</v>
      </c>
      <c r="O10">
        <v>2585</v>
      </c>
    </row>
    <row r="11" spans="1:15" ht="14.25" customHeight="1" x14ac:dyDescent="0.3">
      <c r="A11">
        <v>135</v>
      </c>
      <c r="B11" t="s">
        <v>181</v>
      </c>
      <c r="C11">
        <v>9.8999996185302699</v>
      </c>
      <c r="D11">
        <v>10.1000003814697</v>
      </c>
      <c r="E11">
        <v>10</v>
      </c>
      <c r="F11">
        <v>36.236461639404297</v>
      </c>
      <c r="G11">
        <v>233</v>
      </c>
      <c r="H11" s="2"/>
      <c r="I11">
        <v>135</v>
      </c>
      <c r="J11" t="s">
        <v>182</v>
      </c>
      <c r="K11">
        <v>3.6499996185302699</v>
      </c>
      <c r="L11">
        <v>3.79999923706055</v>
      </c>
      <c r="M11">
        <v>3.9499998092651398</v>
      </c>
      <c r="N11">
        <v>36.097023010253899</v>
      </c>
      <c r="O11">
        <v>2787</v>
      </c>
    </row>
    <row r="12" spans="1:15" ht="14.25" customHeight="1" x14ac:dyDescent="0.3">
      <c r="A12">
        <v>140</v>
      </c>
      <c r="B12" t="s">
        <v>21</v>
      </c>
      <c r="C12">
        <v>7.0500001907348597</v>
      </c>
      <c r="D12">
        <v>7.25</v>
      </c>
      <c r="E12">
        <v>6.9499998092651403</v>
      </c>
      <c r="F12">
        <v>36.1534233093262</v>
      </c>
      <c r="G12">
        <v>609</v>
      </c>
      <c r="H12" s="2"/>
      <c r="I12">
        <v>140</v>
      </c>
      <c r="J12" t="s">
        <v>22</v>
      </c>
      <c r="K12">
        <v>5.75</v>
      </c>
      <c r="L12">
        <v>5.8999996185302699</v>
      </c>
      <c r="M12">
        <v>6.0600004196167001</v>
      </c>
      <c r="N12">
        <v>35.9861030578613</v>
      </c>
      <c r="O12">
        <v>3721</v>
      </c>
    </row>
    <row r="13" spans="1:15" ht="14.25" customHeight="1" x14ac:dyDescent="0.3">
      <c r="A13">
        <v>145</v>
      </c>
      <c r="B13" t="s">
        <v>23</v>
      </c>
      <c r="C13">
        <v>4.8500003814697301</v>
      </c>
      <c r="D13">
        <v>4.9499998092651403</v>
      </c>
      <c r="E13">
        <v>4.8000001907348597</v>
      </c>
      <c r="F13">
        <v>36.045848846435497</v>
      </c>
      <c r="G13">
        <v>2169</v>
      </c>
      <c r="H13" s="2"/>
      <c r="I13">
        <v>145</v>
      </c>
      <c r="J13" t="s">
        <v>24</v>
      </c>
      <c r="K13">
        <v>8.5</v>
      </c>
      <c r="L13">
        <v>8.6499996185302699</v>
      </c>
      <c r="M13">
        <v>8.8500003814697301</v>
      </c>
      <c r="N13">
        <v>36.013462066650398</v>
      </c>
      <c r="O13">
        <v>1644</v>
      </c>
    </row>
    <row r="14" spans="1:15" ht="14.25" customHeight="1" x14ac:dyDescent="0.3">
      <c r="A14">
        <v>150</v>
      </c>
      <c r="B14" t="s">
        <v>25</v>
      </c>
      <c r="C14">
        <v>3.1999998092651398</v>
      </c>
      <c r="D14">
        <v>3.3000001907348602</v>
      </c>
      <c r="E14">
        <v>3.1999998092651398</v>
      </c>
      <c r="F14">
        <v>36.143703460693402</v>
      </c>
      <c r="G14">
        <v>2749</v>
      </c>
      <c r="H14" s="2"/>
      <c r="I14">
        <v>150</v>
      </c>
      <c r="J14" t="s">
        <v>26</v>
      </c>
      <c r="K14">
        <v>11.8999996185303</v>
      </c>
      <c r="L14">
        <v>12.050000190734901</v>
      </c>
      <c r="M14">
        <v>11.8800001144409</v>
      </c>
      <c r="N14">
        <v>35.948604583740199</v>
      </c>
      <c r="O14">
        <v>263</v>
      </c>
    </row>
    <row r="15" spans="1:15" ht="14.25" customHeight="1" x14ac:dyDescent="0.3">
      <c r="A15" s="60" t="s">
        <v>302</v>
      </c>
      <c r="B15" s="61"/>
      <c r="C15" s="61"/>
      <c r="D15" s="61"/>
      <c r="E15" s="61"/>
      <c r="F15" s="61"/>
      <c r="G15" s="61"/>
      <c r="H15" s="2"/>
    </row>
    <row r="16" spans="1:15" ht="14.25" customHeight="1" x14ac:dyDescent="0.3">
      <c r="A16">
        <v>130</v>
      </c>
      <c r="B16" t="s">
        <v>303</v>
      </c>
      <c r="C16">
        <v>15.550000190734901</v>
      </c>
      <c r="D16">
        <v>15.949999809265099</v>
      </c>
      <c r="E16">
        <v>15.800000190734901</v>
      </c>
      <c r="F16">
        <v>38.610038757324197</v>
      </c>
      <c r="G16">
        <v>68</v>
      </c>
      <c r="H16" s="2"/>
      <c r="I16">
        <v>130</v>
      </c>
      <c r="J16" t="s">
        <v>304</v>
      </c>
      <c r="K16">
        <v>3.6999998092651398</v>
      </c>
      <c r="L16">
        <v>3.8000001907348602</v>
      </c>
      <c r="M16">
        <v>3.9000005722045898</v>
      </c>
      <c r="N16">
        <v>37.00244140625</v>
      </c>
      <c r="O16">
        <v>220</v>
      </c>
    </row>
    <row r="17" spans="1:15" ht="14.25" customHeight="1" x14ac:dyDescent="0.3">
      <c r="A17">
        <v>135</v>
      </c>
      <c r="B17" t="s">
        <v>184</v>
      </c>
      <c r="C17">
        <v>12.300000190734901</v>
      </c>
      <c r="D17">
        <v>12.550000190734901</v>
      </c>
      <c r="E17">
        <v>12.199999809265099</v>
      </c>
      <c r="F17">
        <v>37.753551483154297</v>
      </c>
      <c r="G17">
        <v>647</v>
      </c>
      <c r="H17" s="2"/>
      <c r="I17">
        <v>135</v>
      </c>
      <c r="J17" t="s">
        <v>185</v>
      </c>
      <c r="K17">
        <v>5.3999996185302699</v>
      </c>
      <c r="L17">
        <v>5.5500001907348597</v>
      </c>
      <c r="M17">
        <v>5.75</v>
      </c>
      <c r="N17">
        <v>36.663131713867202</v>
      </c>
      <c r="O17">
        <v>2622</v>
      </c>
    </row>
    <row r="18" spans="1:15" ht="14.25" customHeight="1" x14ac:dyDescent="0.3">
      <c r="A18">
        <v>140</v>
      </c>
      <c r="B18" t="s">
        <v>32</v>
      </c>
      <c r="C18">
        <v>9.5</v>
      </c>
      <c r="D18">
        <v>9.6999998092651403</v>
      </c>
      <c r="E18">
        <v>9.5</v>
      </c>
      <c r="F18">
        <v>37.256954193115199</v>
      </c>
      <c r="G18">
        <v>772</v>
      </c>
      <c r="H18" s="2"/>
      <c r="I18">
        <v>140</v>
      </c>
      <c r="J18" t="s">
        <v>33</v>
      </c>
      <c r="K18">
        <v>7.3999996185302699</v>
      </c>
      <c r="L18">
        <v>7.75</v>
      </c>
      <c r="M18">
        <v>7.9200000762939498</v>
      </c>
      <c r="N18">
        <v>36.1099662780762</v>
      </c>
      <c r="O18">
        <v>5164</v>
      </c>
    </row>
    <row r="19" spans="1:15" ht="14.25" customHeight="1" x14ac:dyDescent="0.3">
      <c r="A19">
        <v>145</v>
      </c>
      <c r="B19" t="s">
        <v>34</v>
      </c>
      <c r="C19">
        <v>7.25</v>
      </c>
      <c r="D19">
        <v>7.3999996185302699</v>
      </c>
      <c r="E19">
        <v>7.1999998092651403</v>
      </c>
      <c r="F19">
        <v>37.215965270996101</v>
      </c>
      <c r="G19">
        <v>1652</v>
      </c>
      <c r="H19" s="2"/>
      <c r="I19">
        <v>145</v>
      </c>
      <c r="J19" t="s">
        <v>35</v>
      </c>
      <c r="K19">
        <v>10.050000190734901</v>
      </c>
      <c r="L19">
        <v>10.449999809265099</v>
      </c>
      <c r="M19">
        <v>10.6499996185303</v>
      </c>
      <c r="N19">
        <v>36.010463714599602</v>
      </c>
      <c r="O19">
        <v>1191</v>
      </c>
    </row>
    <row r="20" spans="1:15" ht="14.25" customHeight="1" x14ac:dyDescent="0.3">
      <c r="A20">
        <v>150</v>
      </c>
      <c r="B20" t="s">
        <v>36</v>
      </c>
      <c r="C20">
        <v>5.4499998092651403</v>
      </c>
      <c r="D20">
        <v>5.5500001907348597</v>
      </c>
      <c r="E20">
        <v>5.4000005722045898</v>
      </c>
      <c r="F20">
        <v>37.2776908874512</v>
      </c>
      <c r="G20">
        <v>3274</v>
      </c>
      <c r="H20" s="2"/>
      <c r="I20">
        <v>150</v>
      </c>
      <c r="J20" t="s">
        <v>37</v>
      </c>
      <c r="K20">
        <v>13.5</v>
      </c>
      <c r="L20">
        <v>13.699999809265099</v>
      </c>
      <c r="M20">
        <v>13.8500003814697</v>
      </c>
      <c r="N20">
        <v>36.468330383300803</v>
      </c>
      <c r="O20">
        <v>183</v>
      </c>
    </row>
    <row r="21" spans="1:15" ht="14.25" customHeight="1" x14ac:dyDescent="0.3">
      <c r="A21" s="60" t="s">
        <v>305</v>
      </c>
      <c r="B21" s="61"/>
      <c r="C21" s="61"/>
      <c r="D21" s="61"/>
      <c r="E21" s="61"/>
      <c r="F21" s="61"/>
      <c r="G21" s="61"/>
      <c r="H21" s="2"/>
    </row>
    <row r="22" spans="1:15" ht="14.25" customHeight="1" x14ac:dyDescent="0.3">
      <c r="A22">
        <v>130</v>
      </c>
      <c r="B22" t="s">
        <v>306</v>
      </c>
      <c r="C22">
        <v>18.050003051757798</v>
      </c>
      <c r="D22">
        <v>18.550003051757798</v>
      </c>
      <c r="E22">
        <v>18.050003051757798</v>
      </c>
      <c r="F22">
        <v>40.1565132141113</v>
      </c>
      <c r="G22">
        <v>60</v>
      </c>
      <c r="H22" s="2"/>
      <c r="I22">
        <v>130</v>
      </c>
      <c r="J22" t="s">
        <v>307</v>
      </c>
      <c r="K22">
        <v>5.5999994277954102</v>
      </c>
      <c r="L22">
        <v>5.75</v>
      </c>
      <c r="M22">
        <v>5.6999998092651403</v>
      </c>
      <c r="N22">
        <v>38.615512847900398</v>
      </c>
      <c r="O22">
        <v>117</v>
      </c>
    </row>
    <row r="23" spans="1:15" ht="14.25" customHeight="1" x14ac:dyDescent="0.3">
      <c r="A23">
        <v>135</v>
      </c>
      <c r="B23" t="s">
        <v>187</v>
      </c>
      <c r="C23">
        <v>15</v>
      </c>
      <c r="D23">
        <v>15.25</v>
      </c>
      <c r="E23">
        <v>15.1499996185303</v>
      </c>
      <c r="F23">
        <v>39.3181343078613</v>
      </c>
      <c r="G23">
        <v>11</v>
      </c>
      <c r="H23" s="2"/>
      <c r="I23">
        <v>135</v>
      </c>
      <c r="J23" t="s">
        <v>188</v>
      </c>
      <c r="K23">
        <v>7.5</v>
      </c>
      <c r="L23">
        <v>7.6500005722045898</v>
      </c>
      <c r="M23">
        <v>7.53999996185303</v>
      </c>
      <c r="N23">
        <v>38.281135559082003</v>
      </c>
      <c r="O23">
        <v>168</v>
      </c>
    </row>
    <row r="24" spans="1:15" ht="14.25" customHeight="1" x14ac:dyDescent="0.3">
      <c r="A24">
        <v>140</v>
      </c>
      <c r="B24" t="s">
        <v>43</v>
      </c>
      <c r="C24">
        <v>12.3500003814697</v>
      </c>
      <c r="D24">
        <v>12.6000003814697</v>
      </c>
      <c r="E24">
        <v>12.289999961853001</v>
      </c>
      <c r="F24">
        <v>39.186302185058601</v>
      </c>
      <c r="G24">
        <v>146</v>
      </c>
      <c r="H24" s="2"/>
      <c r="I24">
        <v>140</v>
      </c>
      <c r="J24" t="s">
        <v>44</v>
      </c>
      <c r="K24">
        <v>9.8000001907348597</v>
      </c>
      <c r="L24">
        <v>9.9499998092651403</v>
      </c>
      <c r="M24">
        <v>10.1199998855591</v>
      </c>
      <c r="N24">
        <v>38.113040924072301</v>
      </c>
      <c r="O24">
        <v>183</v>
      </c>
    </row>
    <row r="25" spans="1:15" ht="14.25" customHeight="1" x14ac:dyDescent="0.3">
      <c r="A25">
        <v>145</v>
      </c>
      <c r="B25" t="s">
        <v>45</v>
      </c>
      <c r="C25">
        <v>10.050000190734901</v>
      </c>
      <c r="D25">
        <v>10.199999809265099</v>
      </c>
      <c r="E25">
        <v>10.050000190734901</v>
      </c>
      <c r="F25">
        <v>38.900070190429702</v>
      </c>
      <c r="G25">
        <v>473</v>
      </c>
      <c r="H25" s="2"/>
      <c r="I25">
        <v>145</v>
      </c>
      <c r="J25" t="s">
        <v>46</v>
      </c>
      <c r="K25">
        <v>12.449999809265099</v>
      </c>
      <c r="L25">
        <v>12.6000003814697</v>
      </c>
      <c r="M25">
        <v>12.460000038146999</v>
      </c>
      <c r="N25">
        <v>37.890617370605497</v>
      </c>
      <c r="O25">
        <v>126</v>
      </c>
    </row>
    <row r="26" spans="1:15" ht="14.25" customHeight="1" x14ac:dyDescent="0.3">
      <c r="A26">
        <v>150</v>
      </c>
      <c r="B26" t="s">
        <v>47</v>
      </c>
      <c r="C26">
        <v>8.1000003814697301</v>
      </c>
      <c r="D26">
        <v>8.25</v>
      </c>
      <c r="E26">
        <v>8.1000003814697301</v>
      </c>
      <c r="F26">
        <v>38.853694915771499</v>
      </c>
      <c r="G26">
        <v>354</v>
      </c>
      <c r="H26" s="2"/>
      <c r="I26">
        <v>150</v>
      </c>
      <c r="J26" t="s">
        <v>48</v>
      </c>
      <c r="K26">
        <v>15.25</v>
      </c>
      <c r="L26">
        <v>15.699999809265099</v>
      </c>
      <c r="M26">
        <v>15.670000076294</v>
      </c>
      <c r="N26">
        <v>37.477729797363303</v>
      </c>
      <c r="O26">
        <v>98</v>
      </c>
    </row>
    <row r="27" spans="1:15" ht="14.25" customHeight="1" x14ac:dyDescent="0.3">
      <c r="A27" s="60" t="s">
        <v>308</v>
      </c>
      <c r="B27" s="61"/>
      <c r="C27" s="61"/>
      <c r="D27" s="61"/>
      <c r="E27" s="61"/>
      <c r="F27" s="61"/>
      <c r="G27" s="61"/>
      <c r="H27" s="2"/>
    </row>
    <row r="28" spans="1:15" ht="14.25" customHeight="1" x14ac:dyDescent="0.3">
      <c r="A28">
        <v>130</v>
      </c>
      <c r="B28" t="s">
        <v>309</v>
      </c>
      <c r="C28">
        <v>19.699996948242202</v>
      </c>
      <c r="D28">
        <v>20.800003051757798</v>
      </c>
      <c r="E28">
        <v>19.639999389648398</v>
      </c>
      <c r="F28">
        <v>41.049972534179702</v>
      </c>
      <c r="G28">
        <v>29</v>
      </c>
      <c r="H28" s="2"/>
      <c r="I28">
        <v>130</v>
      </c>
      <c r="J28" t="s">
        <v>310</v>
      </c>
      <c r="K28">
        <v>6.75</v>
      </c>
      <c r="L28">
        <v>6.9000005722045898</v>
      </c>
      <c r="M28">
        <v>6.8200006484985396</v>
      </c>
      <c r="N28">
        <v>38.434497833252003</v>
      </c>
      <c r="O28">
        <v>326</v>
      </c>
    </row>
    <row r="29" spans="1:15" ht="14.25" customHeight="1" x14ac:dyDescent="0.3">
      <c r="A29">
        <v>135</v>
      </c>
      <c r="B29" t="s">
        <v>190</v>
      </c>
      <c r="C29">
        <v>16.75</v>
      </c>
      <c r="D29">
        <v>16.949996948242202</v>
      </c>
      <c r="E29">
        <v>17</v>
      </c>
      <c r="F29">
        <v>39.232372283935497</v>
      </c>
      <c r="G29">
        <v>57</v>
      </c>
      <c r="H29" s="2"/>
      <c r="I29">
        <v>135</v>
      </c>
      <c r="J29" t="s">
        <v>191</v>
      </c>
      <c r="K29">
        <v>8.6999998092651403</v>
      </c>
      <c r="L29">
        <v>8.8999996185302699</v>
      </c>
      <c r="M29">
        <v>8.8299999237060494</v>
      </c>
      <c r="N29">
        <v>38.125450134277301</v>
      </c>
      <c r="O29">
        <v>28</v>
      </c>
    </row>
    <row r="30" spans="1:15" ht="14.25" customHeight="1" x14ac:dyDescent="0.3">
      <c r="A30">
        <v>140</v>
      </c>
      <c r="B30" t="s">
        <v>54</v>
      </c>
      <c r="C30">
        <v>14.1000003814697</v>
      </c>
      <c r="D30">
        <v>14.449999809265099</v>
      </c>
      <c r="E30">
        <v>14.050000190734901</v>
      </c>
      <c r="F30">
        <v>39.202114105224602</v>
      </c>
      <c r="G30">
        <v>221</v>
      </c>
      <c r="H30" s="2"/>
      <c r="I30">
        <v>140</v>
      </c>
      <c r="J30" t="s">
        <v>55</v>
      </c>
      <c r="K30">
        <v>11.050000190734901</v>
      </c>
      <c r="L30">
        <v>11.199999809265099</v>
      </c>
      <c r="M30">
        <v>11.25</v>
      </c>
      <c r="N30">
        <v>37.939071655273402</v>
      </c>
      <c r="O30">
        <v>77</v>
      </c>
    </row>
    <row r="31" spans="1:15" ht="14.25" customHeight="1" x14ac:dyDescent="0.3">
      <c r="A31">
        <v>145</v>
      </c>
      <c r="B31" t="s">
        <v>56</v>
      </c>
      <c r="C31">
        <v>11.75</v>
      </c>
      <c r="D31">
        <v>11.949999809265099</v>
      </c>
      <c r="E31">
        <v>11.800000190734901</v>
      </c>
      <c r="F31">
        <v>38.707260131835902</v>
      </c>
      <c r="G31">
        <v>109</v>
      </c>
      <c r="H31" s="2"/>
      <c r="I31">
        <v>145</v>
      </c>
      <c r="J31" t="s">
        <v>57</v>
      </c>
      <c r="K31">
        <v>13.699999809265099</v>
      </c>
      <c r="L31">
        <v>13.8500003814697</v>
      </c>
      <c r="M31">
        <v>13.8699998855591</v>
      </c>
      <c r="N31">
        <v>37.764003753662102</v>
      </c>
      <c r="O31">
        <v>82</v>
      </c>
    </row>
    <row r="32" spans="1:15" ht="14.25" customHeight="1" x14ac:dyDescent="0.3">
      <c r="A32">
        <v>150</v>
      </c>
      <c r="B32" t="s">
        <v>58</v>
      </c>
      <c r="C32">
        <v>9.75</v>
      </c>
      <c r="D32">
        <v>9.9499998092651403</v>
      </c>
      <c r="E32">
        <v>9.8000001907348597</v>
      </c>
      <c r="F32">
        <v>38.624469757080099</v>
      </c>
      <c r="G32">
        <v>341</v>
      </c>
      <c r="H32" s="2"/>
      <c r="I32">
        <v>150</v>
      </c>
      <c r="J32" t="s">
        <v>59</v>
      </c>
      <c r="K32">
        <v>16.3500061035156</v>
      </c>
      <c r="L32">
        <v>16.8500061035156</v>
      </c>
      <c r="M32">
        <v>16.710006713867202</v>
      </c>
      <c r="N32">
        <v>37.1639595031738</v>
      </c>
      <c r="O32">
        <v>33</v>
      </c>
    </row>
    <row r="33" spans="1:15" ht="14.25" customHeight="1" x14ac:dyDescent="0.3">
      <c r="A33" s="60" t="s">
        <v>311</v>
      </c>
      <c r="B33" s="61"/>
      <c r="C33" s="61"/>
      <c r="D33" s="61"/>
      <c r="E33" s="61"/>
      <c r="F33" s="61"/>
      <c r="G33" s="61"/>
      <c r="H33" s="2"/>
    </row>
    <row r="34" spans="1:15" ht="14.25" customHeight="1" x14ac:dyDescent="0.3">
      <c r="A34">
        <v>130</v>
      </c>
      <c r="B34" t="s">
        <v>312</v>
      </c>
      <c r="C34">
        <v>20.8500061035156</v>
      </c>
      <c r="D34">
        <v>21.3999938964844</v>
      </c>
      <c r="E34">
        <v>20.8999938964844</v>
      </c>
      <c r="F34">
        <v>39.100894927978501</v>
      </c>
      <c r="G34">
        <v>11</v>
      </c>
      <c r="H34" s="2"/>
      <c r="I34">
        <v>130</v>
      </c>
      <c r="J34" t="s">
        <v>313</v>
      </c>
      <c r="K34">
        <v>7.5</v>
      </c>
      <c r="L34">
        <v>7.9000005722045898</v>
      </c>
      <c r="M34">
        <v>8.0100002288818395</v>
      </c>
      <c r="N34">
        <v>38.025588989257798</v>
      </c>
      <c r="O34">
        <v>57</v>
      </c>
    </row>
    <row r="35" spans="1:15" ht="14.25" customHeight="1" x14ac:dyDescent="0.3">
      <c r="A35">
        <v>135</v>
      </c>
      <c r="B35" t="s">
        <v>193</v>
      </c>
      <c r="C35">
        <v>18.25</v>
      </c>
      <c r="D35">
        <v>18.449996948242202</v>
      </c>
      <c r="E35">
        <v>17.449996948242202</v>
      </c>
      <c r="F35">
        <v>39.2141723632812</v>
      </c>
      <c r="G35">
        <v>32</v>
      </c>
      <c r="H35" s="2"/>
      <c r="I35">
        <v>135</v>
      </c>
      <c r="J35" t="s">
        <v>194</v>
      </c>
      <c r="K35">
        <v>9.8000001907348597</v>
      </c>
      <c r="L35">
        <v>9.9499998092651403</v>
      </c>
      <c r="M35">
        <v>10.1000003814697</v>
      </c>
      <c r="N35">
        <v>38.182346343994098</v>
      </c>
      <c r="O35">
        <v>44</v>
      </c>
    </row>
    <row r="36" spans="1:15" ht="14.25" customHeight="1" x14ac:dyDescent="0.3">
      <c r="A36">
        <v>140</v>
      </c>
      <c r="B36" t="s">
        <v>65</v>
      </c>
      <c r="C36">
        <v>15.6499996185303</v>
      </c>
      <c r="D36">
        <v>16.050003051757798</v>
      </c>
      <c r="E36">
        <v>15.3999996185303</v>
      </c>
      <c r="F36">
        <v>39.294876098632798</v>
      </c>
      <c r="G36">
        <v>43</v>
      </c>
      <c r="H36" s="2"/>
      <c r="I36">
        <v>140</v>
      </c>
      <c r="J36" t="s">
        <v>66</v>
      </c>
      <c r="K36">
        <v>12.1000003814697</v>
      </c>
      <c r="L36">
        <v>12.25</v>
      </c>
      <c r="M36">
        <v>12.199999809265099</v>
      </c>
      <c r="N36">
        <v>37.858642578125</v>
      </c>
      <c r="O36">
        <v>44</v>
      </c>
    </row>
    <row r="37" spans="1:15" ht="14.25" customHeight="1" x14ac:dyDescent="0.3">
      <c r="A37">
        <v>145</v>
      </c>
      <c r="B37" t="s">
        <v>67</v>
      </c>
      <c r="C37">
        <v>13.300000190734901</v>
      </c>
      <c r="D37">
        <v>13.6499996185303</v>
      </c>
      <c r="E37">
        <v>13.0299997329712</v>
      </c>
      <c r="F37">
        <v>38.961097717285199</v>
      </c>
      <c r="G37">
        <v>108</v>
      </c>
      <c r="H37" s="2"/>
      <c r="I37">
        <v>145</v>
      </c>
      <c r="J37" t="s">
        <v>68</v>
      </c>
      <c r="K37">
        <v>14.75</v>
      </c>
      <c r="L37">
        <v>14.8999996185303</v>
      </c>
      <c r="M37">
        <v>15</v>
      </c>
      <c r="N37">
        <v>37.695224761962898</v>
      </c>
      <c r="O37">
        <v>92</v>
      </c>
    </row>
    <row r="38" spans="1:15" ht="14.25" customHeight="1" x14ac:dyDescent="0.3">
      <c r="A38">
        <v>150</v>
      </c>
      <c r="B38" t="s">
        <v>69</v>
      </c>
      <c r="C38">
        <v>11.25</v>
      </c>
      <c r="D38">
        <v>11.449999809265099</v>
      </c>
      <c r="E38">
        <v>10.800000190734901</v>
      </c>
      <c r="F38">
        <v>38.600028991699197</v>
      </c>
      <c r="G38">
        <v>59</v>
      </c>
      <c r="H38" s="2"/>
      <c r="I38">
        <v>150</v>
      </c>
      <c r="J38" t="s">
        <v>70</v>
      </c>
      <c r="K38">
        <v>17.3999938964844</v>
      </c>
      <c r="L38">
        <v>17.8999938964844</v>
      </c>
      <c r="M38">
        <v>18.5299987792969</v>
      </c>
      <c r="N38">
        <v>37.222618103027301</v>
      </c>
      <c r="O38">
        <v>78</v>
      </c>
    </row>
    <row r="39" spans="1:15" ht="14.25" customHeight="1" x14ac:dyDescent="0.3">
      <c r="A39" s="60" t="s">
        <v>314</v>
      </c>
      <c r="B39" s="61"/>
      <c r="C39" s="61"/>
      <c r="D39" s="61"/>
      <c r="E39" s="61"/>
      <c r="F39" s="61"/>
      <c r="G39" s="61"/>
      <c r="H39" s="2"/>
    </row>
    <row r="40" spans="1:15" ht="14.25" customHeight="1" x14ac:dyDescent="0.3">
      <c r="A40">
        <v>130</v>
      </c>
      <c r="B40" t="s">
        <v>315</v>
      </c>
      <c r="C40">
        <v>22.599990844726602</v>
      </c>
      <c r="D40">
        <v>22.8999938964844</v>
      </c>
      <c r="E40">
        <v>22.8500061035156</v>
      </c>
      <c r="F40">
        <v>38.901050567627003</v>
      </c>
      <c r="G40">
        <v>4</v>
      </c>
      <c r="H40" s="2"/>
      <c r="I40">
        <v>130</v>
      </c>
      <c r="J40" t="s">
        <v>316</v>
      </c>
      <c r="K40">
        <v>8.8000001907348597</v>
      </c>
      <c r="L40">
        <v>9</v>
      </c>
      <c r="M40">
        <v>8.8000001907348597</v>
      </c>
      <c r="N40">
        <v>37.956302642822301</v>
      </c>
      <c r="O40">
        <v>37</v>
      </c>
    </row>
    <row r="41" spans="1:15" ht="14.25" customHeight="1" x14ac:dyDescent="0.3">
      <c r="A41">
        <v>135</v>
      </c>
      <c r="B41" t="s">
        <v>196</v>
      </c>
      <c r="C41">
        <v>19.6499938964844</v>
      </c>
      <c r="D41">
        <v>20.550003051757798</v>
      </c>
      <c r="E41">
        <v>20</v>
      </c>
      <c r="F41">
        <v>39.148349761962898</v>
      </c>
      <c r="G41">
        <v>2</v>
      </c>
      <c r="H41" s="2"/>
      <c r="I41">
        <v>135</v>
      </c>
      <c r="J41" t="s">
        <v>197</v>
      </c>
      <c r="K41">
        <v>10.8500003814697</v>
      </c>
      <c r="L41">
        <v>11.050000190734901</v>
      </c>
      <c r="M41">
        <v>10.960000038146999</v>
      </c>
      <c r="N41">
        <v>37.600757598877003</v>
      </c>
      <c r="O41">
        <v>21</v>
      </c>
    </row>
    <row r="42" spans="1:15" ht="14.25" customHeight="1" x14ac:dyDescent="0.3">
      <c r="A42">
        <v>140</v>
      </c>
      <c r="B42" t="s">
        <v>76</v>
      </c>
      <c r="C42">
        <v>17.199996948242202</v>
      </c>
      <c r="D42">
        <v>17.449996948242202</v>
      </c>
      <c r="E42">
        <v>16.949996948242202</v>
      </c>
      <c r="F42">
        <v>38.409908294677699</v>
      </c>
      <c r="G42">
        <v>70</v>
      </c>
      <c r="H42" s="2"/>
      <c r="I42">
        <v>140</v>
      </c>
      <c r="J42" t="s">
        <v>77</v>
      </c>
      <c r="K42">
        <v>13.199999809265099</v>
      </c>
      <c r="L42">
        <v>13.3999996185303</v>
      </c>
      <c r="M42">
        <v>13.5</v>
      </c>
      <c r="N42">
        <v>37.371349334716797</v>
      </c>
      <c r="O42">
        <v>16</v>
      </c>
    </row>
    <row r="43" spans="1:15" ht="14.25" customHeight="1" x14ac:dyDescent="0.3">
      <c r="A43">
        <v>145</v>
      </c>
      <c r="B43" t="s">
        <v>78</v>
      </c>
      <c r="C43">
        <v>14.8999996185303</v>
      </c>
      <c r="D43">
        <v>15.1000003814697</v>
      </c>
      <c r="E43">
        <v>15</v>
      </c>
      <c r="F43">
        <v>38.211959838867202</v>
      </c>
      <c r="G43">
        <v>35</v>
      </c>
      <c r="H43" s="2"/>
      <c r="I43">
        <v>145</v>
      </c>
      <c r="J43" t="s">
        <v>79</v>
      </c>
      <c r="K43">
        <v>15.8500003814697</v>
      </c>
      <c r="L43">
        <v>16.1000061035156</v>
      </c>
      <c r="M43">
        <v>15.7700004577637</v>
      </c>
      <c r="N43">
        <v>37.286533355712898</v>
      </c>
      <c r="O43">
        <v>4</v>
      </c>
    </row>
    <row r="44" spans="1:15" ht="14.25" customHeight="1" x14ac:dyDescent="0.3">
      <c r="A44">
        <v>150</v>
      </c>
      <c r="B44" t="s">
        <v>80</v>
      </c>
      <c r="C44">
        <v>12.800000190734901</v>
      </c>
      <c r="D44">
        <v>13.050000190734901</v>
      </c>
      <c r="E44">
        <v>13</v>
      </c>
      <c r="F44">
        <v>38.044364929199197</v>
      </c>
      <c r="G44">
        <v>98</v>
      </c>
      <c r="H44" s="2"/>
      <c r="I44">
        <v>150</v>
      </c>
      <c r="J44" t="s">
        <v>81</v>
      </c>
      <c r="K44">
        <v>18.75</v>
      </c>
      <c r="L44">
        <v>19</v>
      </c>
      <c r="M44">
        <v>19.3800048828125</v>
      </c>
      <c r="N44">
        <v>37.112262725830099</v>
      </c>
      <c r="O44">
        <v>31</v>
      </c>
    </row>
    <row r="45" spans="1:15" ht="14.25" customHeight="1" x14ac:dyDescent="0.3">
      <c r="A45" s="60" t="s">
        <v>317</v>
      </c>
      <c r="B45" s="61"/>
      <c r="C45" s="61"/>
      <c r="D45" s="61"/>
      <c r="E45" s="61"/>
      <c r="F45" s="61"/>
      <c r="G45" s="61"/>
      <c r="H45" s="2"/>
    </row>
    <row r="46" spans="1:15" ht="14.25" customHeight="1" x14ac:dyDescent="0.3">
      <c r="A46">
        <v>130</v>
      </c>
      <c r="B46" t="s">
        <v>318</v>
      </c>
      <c r="C46">
        <v>24</v>
      </c>
      <c r="D46">
        <v>24.800003051757798</v>
      </c>
      <c r="E46">
        <v>23.7900085449219</v>
      </c>
      <c r="F46">
        <v>39.091354370117202</v>
      </c>
      <c r="G46">
        <v>2</v>
      </c>
      <c r="H46" s="2"/>
      <c r="I46">
        <v>130</v>
      </c>
      <c r="J46" t="s">
        <v>319</v>
      </c>
      <c r="K46">
        <v>9.3500003814697301</v>
      </c>
      <c r="L46">
        <v>9.8500003814697301</v>
      </c>
      <c r="M46">
        <v>10.050000190734901</v>
      </c>
      <c r="N46">
        <v>37.059688568115199</v>
      </c>
      <c r="O46">
        <v>3191</v>
      </c>
    </row>
    <row r="47" spans="1:15" ht="14.25" customHeight="1" x14ac:dyDescent="0.3">
      <c r="A47">
        <v>135</v>
      </c>
      <c r="B47" t="s">
        <v>199</v>
      </c>
      <c r="C47">
        <v>21.1000061035156</v>
      </c>
      <c r="D47">
        <v>22</v>
      </c>
      <c r="E47">
        <v>21.25</v>
      </c>
      <c r="F47">
        <v>38.684310913085902</v>
      </c>
      <c r="G47">
        <v>47</v>
      </c>
      <c r="H47" s="2"/>
      <c r="I47">
        <v>135</v>
      </c>
      <c r="J47" t="s">
        <v>200</v>
      </c>
      <c r="K47">
        <v>11.3500003814697</v>
      </c>
      <c r="L47">
        <v>11.8999996185303</v>
      </c>
      <c r="M47">
        <v>12.199999809265099</v>
      </c>
      <c r="N47">
        <v>36.607349395752003</v>
      </c>
      <c r="O47">
        <v>80</v>
      </c>
    </row>
    <row r="48" spans="1:15" ht="14.25" customHeight="1" x14ac:dyDescent="0.3">
      <c r="A48">
        <v>140</v>
      </c>
      <c r="B48" t="s">
        <v>87</v>
      </c>
      <c r="C48">
        <v>18.599990844726602</v>
      </c>
      <c r="D48">
        <v>19.3500061035156</v>
      </c>
      <c r="E48">
        <v>18.699996948242202</v>
      </c>
      <c r="F48">
        <v>38.406982421875</v>
      </c>
      <c r="G48">
        <v>274</v>
      </c>
      <c r="H48" s="2"/>
      <c r="I48">
        <v>140</v>
      </c>
      <c r="J48" t="s">
        <v>88</v>
      </c>
      <c r="K48">
        <v>13.8999996185303</v>
      </c>
      <c r="L48">
        <v>14.25</v>
      </c>
      <c r="M48">
        <v>14.25</v>
      </c>
      <c r="N48">
        <v>36.605850219726598</v>
      </c>
      <c r="O48">
        <v>29</v>
      </c>
    </row>
    <row r="49" spans="1:15" ht="14.25" customHeight="1" x14ac:dyDescent="0.3">
      <c r="A49">
        <v>145</v>
      </c>
      <c r="B49" t="s">
        <v>89</v>
      </c>
      <c r="C49">
        <v>16.2999877929688</v>
      </c>
      <c r="D49">
        <v>16.6499938964844</v>
      </c>
      <c r="E49">
        <v>16.3500061035156</v>
      </c>
      <c r="F49">
        <v>37.795433044433601</v>
      </c>
      <c r="G49">
        <v>126</v>
      </c>
      <c r="H49" s="2"/>
      <c r="I49">
        <v>145</v>
      </c>
      <c r="J49" t="s">
        <v>90</v>
      </c>
      <c r="K49">
        <v>16.699996948242202</v>
      </c>
      <c r="L49">
        <v>16.949996948242202</v>
      </c>
      <c r="M49">
        <v>17.5</v>
      </c>
      <c r="N49">
        <v>36.711177825927699</v>
      </c>
      <c r="O49">
        <v>44</v>
      </c>
    </row>
    <row r="50" spans="1:15" ht="14.25" customHeight="1" x14ac:dyDescent="0.3">
      <c r="A50">
        <v>150</v>
      </c>
      <c r="B50" t="s">
        <v>91</v>
      </c>
      <c r="C50">
        <v>14.199999809265099</v>
      </c>
      <c r="D50">
        <v>14.449999809265099</v>
      </c>
      <c r="E50">
        <v>14.3500003814697</v>
      </c>
      <c r="F50">
        <v>37.494178771972699</v>
      </c>
      <c r="G50">
        <v>270</v>
      </c>
      <c r="H50" s="2"/>
      <c r="I50">
        <v>150</v>
      </c>
      <c r="J50" t="s">
        <v>92</v>
      </c>
      <c r="K50">
        <v>19.599990844726602</v>
      </c>
      <c r="L50">
        <v>19.849990844726602</v>
      </c>
      <c r="M50">
        <v>19.949996948242202</v>
      </c>
      <c r="N50">
        <v>36.598953247070298</v>
      </c>
      <c r="O50">
        <v>319</v>
      </c>
    </row>
    <row r="51" spans="1:15" ht="14.25" customHeight="1" x14ac:dyDescent="0.3">
      <c r="A51" s="60" t="s">
        <v>320</v>
      </c>
      <c r="B51" s="61"/>
      <c r="C51" s="61"/>
      <c r="D51" s="61"/>
      <c r="E51" s="61"/>
      <c r="F51" s="61"/>
      <c r="G51" s="61"/>
      <c r="H51" s="2"/>
    </row>
    <row r="52" spans="1:15" ht="14.25" customHeight="1" x14ac:dyDescent="0.3">
      <c r="A52">
        <v>130</v>
      </c>
      <c r="B52" t="s">
        <v>321</v>
      </c>
      <c r="C52">
        <v>26.1499938964844</v>
      </c>
      <c r="D52">
        <v>28.449996948242202</v>
      </c>
      <c r="E52">
        <v>27.25</v>
      </c>
      <c r="F52">
        <v>40.438198089599602</v>
      </c>
      <c r="G52">
        <v>3</v>
      </c>
      <c r="H52" s="2"/>
      <c r="I52">
        <v>130</v>
      </c>
      <c r="J52" t="s">
        <v>322</v>
      </c>
      <c r="K52">
        <v>11.1499996185303</v>
      </c>
      <c r="L52">
        <v>11.5</v>
      </c>
      <c r="M52">
        <v>11.5</v>
      </c>
      <c r="N52">
        <v>37.628139495849602</v>
      </c>
      <c r="O52">
        <v>141</v>
      </c>
    </row>
    <row r="53" spans="1:15" ht="14.25" customHeight="1" x14ac:dyDescent="0.3">
      <c r="A53">
        <v>135</v>
      </c>
      <c r="B53" t="s">
        <v>202</v>
      </c>
      <c r="C53">
        <v>23.699996948242202</v>
      </c>
      <c r="D53">
        <v>24.5</v>
      </c>
      <c r="E53">
        <v>23.759994506835898</v>
      </c>
      <c r="F53">
        <v>39.0843696594238</v>
      </c>
      <c r="G53">
        <v>7</v>
      </c>
      <c r="H53" s="2"/>
      <c r="I53">
        <v>135</v>
      </c>
      <c r="J53" t="s">
        <v>203</v>
      </c>
      <c r="K53">
        <v>13.3999996185303</v>
      </c>
      <c r="L53">
        <v>13.6499996185303</v>
      </c>
      <c r="M53">
        <v>13.7299995422363</v>
      </c>
      <c r="N53">
        <v>37.483386993408203</v>
      </c>
      <c r="O53">
        <v>34</v>
      </c>
    </row>
    <row r="54" spans="1:15" ht="14.25" customHeight="1" x14ac:dyDescent="0.3">
      <c r="A54">
        <v>140</v>
      </c>
      <c r="B54" t="s">
        <v>98</v>
      </c>
      <c r="C54">
        <v>21.25</v>
      </c>
      <c r="D54">
        <v>21.550003051757798</v>
      </c>
      <c r="E54">
        <v>20.8500061035156</v>
      </c>
      <c r="F54">
        <v>38.455844879150398</v>
      </c>
      <c r="G54">
        <v>54</v>
      </c>
      <c r="H54" s="2"/>
      <c r="I54">
        <v>140</v>
      </c>
      <c r="J54" t="s">
        <v>99</v>
      </c>
      <c r="K54">
        <v>15.75</v>
      </c>
      <c r="L54">
        <v>16</v>
      </c>
      <c r="M54">
        <v>16.25</v>
      </c>
      <c r="N54">
        <v>37.180747985839801</v>
      </c>
      <c r="O54">
        <v>41</v>
      </c>
    </row>
    <row r="55" spans="1:15" ht="14.25" customHeight="1" x14ac:dyDescent="0.3">
      <c r="A55">
        <v>145</v>
      </c>
      <c r="B55" t="s">
        <v>100</v>
      </c>
      <c r="C55">
        <v>18.8999938964844</v>
      </c>
      <c r="D55">
        <v>19.3500061035156</v>
      </c>
      <c r="E55">
        <v>18.979995727539102</v>
      </c>
      <c r="F55">
        <v>38.321117401122997</v>
      </c>
      <c r="G55">
        <v>46</v>
      </c>
      <c r="H55" s="2"/>
      <c r="I55">
        <v>145</v>
      </c>
      <c r="J55" t="s">
        <v>101</v>
      </c>
      <c r="K55">
        <v>18.2999877929688</v>
      </c>
      <c r="L55">
        <v>18.6499938964844</v>
      </c>
      <c r="M55">
        <v>18.3999938964844</v>
      </c>
      <c r="N55">
        <v>36.948051452636697</v>
      </c>
      <c r="O55">
        <v>20</v>
      </c>
    </row>
    <row r="56" spans="1:15" ht="14.25" customHeight="1" x14ac:dyDescent="0.3">
      <c r="A56">
        <v>150</v>
      </c>
      <c r="B56" t="s">
        <v>102</v>
      </c>
      <c r="C56">
        <v>16.75</v>
      </c>
      <c r="D56">
        <v>17.050003051757798</v>
      </c>
      <c r="E56">
        <v>17</v>
      </c>
      <c r="F56">
        <v>37.899948120117202</v>
      </c>
      <c r="G56">
        <v>51</v>
      </c>
      <c r="H56" s="2"/>
      <c r="I56">
        <v>150</v>
      </c>
      <c r="J56" t="s">
        <v>103</v>
      </c>
      <c r="K56">
        <v>21.199996948242202</v>
      </c>
      <c r="L56">
        <v>21.550003051757798</v>
      </c>
      <c r="M56">
        <v>21.4700012207031</v>
      </c>
      <c r="N56">
        <v>36.887996673583999</v>
      </c>
      <c r="O56">
        <v>23</v>
      </c>
    </row>
    <row r="57" spans="1:15" ht="14.25" customHeight="1" x14ac:dyDescent="0.3">
      <c r="A57" s="60" t="s">
        <v>323</v>
      </c>
      <c r="B57" s="61"/>
      <c r="C57" s="61"/>
      <c r="D57" s="61"/>
      <c r="E57" s="61"/>
      <c r="F57" s="61"/>
      <c r="G57" s="61"/>
      <c r="H57" s="2"/>
    </row>
    <row r="58" spans="1:15" ht="14.25" customHeight="1" x14ac:dyDescent="0.3">
      <c r="A58">
        <v>130</v>
      </c>
      <c r="B58" t="s">
        <v>324</v>
      </c>
      <c r="C58">
        <v>27.699996948242202</v>
      </c>
      <c r="D58">
        <v>28.6000061035156</v>
      </c>
      <c r="E58">
        <v>0</v>
      </c>
      <c r="F58">
        <v>39.3115234375</v>
      </c>
      <c r="G58">
        <v>0</v>
      </c>
      <c r="H58" s="2"/>
      <c r="I58">
        <v>130</v>
      </c>
      <c r="J58" t="s">
        <v>325</v>
      </c>
      <c r="K58">
        <v>11.8999996185303</v>
      </c>
      <c r="L58">
        <v>12.25</v>
      </c>
      <c r="M58">
        <v>12.3800001144409</v>
      </c>
      <c r="N58">
        <v>37.434974670410199</v>
      </c>
      <c r="O58">
        <v>16</v>
      </c>
    </row>
    <row r="59" spans="1:15" ht="14.25" customHeight="1" x14ac:dyDescent="0.3">
      <c r="A59">
        <v>135</v>
      </c>
      <c r="B59" t="s">
        <v>205</v>
      </c>
      <c r="C59">
        <v>24.050003051757798</v>
      </c>
      <c r="D59">
        <v>26.5</v>
      </c>
      <c r="E59">
        <v>26.6000061035156</v>
      </c>
      <c r="F59">
        <v>38.667831420898402</v>
      </c>
      <c r="G59">
        <v>2</v>
      </c>
      <c r="H59" s="2"/>
      <c r="I59">
        <v>135</v>
      </c>
      <c r="J59" t="s">
        <v>206</v>
      </c>
      <c r="K59">
        <v>13.8999996185303</v>
      </c>
      <c r="L59">
        <v>14.3999996185303</v>
      </c>
      <c r="M59">
        <v>12.550000190734901</v>
      </c>
      <c r="N59">
        <v>36.992301940917997</v>
      </c>
      <c r="O59">
        <v>1</v>
      </c>
    </row>
    <row r="60" spans="1:15" ht="14.25" customHeight="1" x14ac:dyDescent="0.3">
      <c r="A60">
        <v>140</v>
      </c>
      <c r="B60" t="s">
        <v>109</v>
      </c>
      <c r="C60">
        <v>22.5</v>
      </c>
      <c r="D60">
        <v>24.1499938964844</v>
      </c>
      <c r="E60">
        <v>22.4400024414062</v>
      </c>
      <c r="F60">
        <v>39.525104522705099</v>
      </c>
      <c r="G60">
        <v>7</v>
      </c>
      <c r="H60" s="2"/>
      <c r="I60">
        <v>140</v>
      </c>
      <c r="J60" t="s">
        <v>110</v>
      </c>
      <c r="K60">
        <v>16.5</v>
      </c>
      <c r="L60">
        <v>16.949996948242202</v>
      </c>
      <c r="M60">
        <v>18.1900024414062</v>
      </c>
      <c r="N60">
        <v>37.137729644775398</v>
      </c>
      <c r="O60">
        <v>49</v>
      </c>
    </row>
    <row r="61" spans="1:15" ht="14.25" customHeight="1" x14ac:dyDescent="0.3">
      <c r="A61">
        <v>145</v>
      </c>
      <c r="B61" t="s">
        <v>111</v>
      </c>
      <c r="C61">
        <v>20.199996948242202</v>
      </c>
      <c r="D61">
        <v>20.6499938964844</v>
      </c>
      <c r="E61">
        <v>20.3200073242188</v>
      </c>
      <c r="F61">
        <v>38.1305961608887</v>
      </c>
      <c r="G61">
        <v>34</v>
      </c>
      <c r="H61" s="2"/>
      <c r="I61">
        <v>145</v>
      </c>
      <c r="J61" t="s">
        <v>112</v>
      </c>
      <c r="K61">
        <v>19</v>
      </c>
      <c r="L61">
        <v>19.5</v>
      </c>
      <c r="M61">
        <v>19.6499938964844</v>
      </c>
      <c r="N61">
        <v>36.768508911132798</v>
      </c>
      <c r="O61">
        <v>50</v>
      </c>
    </row>
    <row r="62" spans="1:15" ht="14.25" customHeight="1" x14ac:dyDescent="0.3">
      <c r="A62">
        <v>150</v>
      </c>
      <c r="B62" t="s">
        <v>113</v>
      </c>
      <c r="C62">
        <v>18.0499877929688</v>
      </c>
      <c r="D62">
        <v>18.349990844726602</v>
      </c>
      <c r="E62">
        <v>18</v>
      </c>
      <c r="F62">
        <v>37.731235504150398</v>
      </c>
      <c r="G62">
        <v>12</v>
      </c>
      <c r="H62" s="2"/>
      <c r="I62">
        <v>150</v>
      </c>
      <c r="J62" t="s">
        <v>114</v>
      </c>
      <c r="K62">
        <v>21.800003051757798</v>
      </c>
      <c r="L62">
        <v>22.25</v>
      </c>
      <c r="M62">
        <v>22.0299987792969</v>
      </c>
      <c r="N62">
        <v>36.489738464355497</v>
      </c>
      <c r="O62">
        <v>23</v>
      </c>
    </row>
    <row r="63" spans="1:15" ht="14.25" customHeight="1" x14ac:dyDescent="0.3">
      <c r="A63" s="60" t="s">
        <v>326</v>
      </c>
      <c r="B63" s="61"/>
      <c r="C63" s="61"/>
      <c r="D63" s="61"/>
      <c r="E63" s="61"/>
      <c r="F63" s="61"/>
      <c r="G63" s="61"/>
      <c r="H63" s="2"/>
    </row>
    <row r="64" spans="1:15" ht="14.25" customHeight="1" x14ac:dyDescent="0.3">
      <c r="A64">
        <v>130</v>
      </c>
      <c r="B64" t="s">
        <v>327</v>
      </c>
      <c r="C64">
        <v>30.449996948242202</v>
      </c>
      <c r="D64">
        <v>32.449996948242202</v>
      </c>
      <c r="E64">
        <v>30.8999938964844</v>
      </c>
      <c r="F64">
        <v>39.502231597900398</v>
      </c>
      <c r="G64">
        <v>3</v>
      </c>
      <c r="H64" s="2"/>
      <c r="I64">
        <v>130</v>
      </c>
      <c r="J64" t="s">
        <v>328</v>
      </c>
      <c r="K64">
        <v>13.6000003814697</v>
      </c>
      <c r="L64">
        <v>14.1499996185303</v>
      </c>
      <c r="M64">
        <v>14</v>
      </c>
      <c r="N64">
        <v>37.188827514648402</v>
      </c>
      <c r="O64">
        <v>130</v>
      </c>
    </row>
    <row r="65" spans="1:15" ht="14.25" customHeight="1" x14ac:dyDescent="0.3">
      <c r="A65">
        <v>135</v>
      </c>
      <c r="B65" t="s">
        <v>208</v>
      </c>
      <c r="C65">
        <v>28.099990844726602</v>
      </c>
      <c r="D65">
        <v>30.1499938964844</v>
      </c>
      <c r="E65">
        <v>30</v>
      </c>
      <c r="F65">
        <v>39.767105102539098</v>
      </c>
      <c r="G65">
        <v>3</v>
      </c>
      <c r="H65" s="2"/>
      <c r="I65">
        <v>135</v>
      </c>
      <c r="J65" t="s">
        <v>209</v>
      </c>
      <c r="K65">
        <v>12.199999809265099</v>
      </c>
      <c r="L65">
        <v>18.6000061035156</v>
      </c>
      <c r="M65">
        <v>16.5</v>
      </c>
      <c r="N65">
        <v>35.702610015869098</v>
      </c>
      <c r="O65">
        <v>18</v>
      </c>
    </row>
    <row r="66" spans="1:15" ht="14.25" customHeight="1" x14ac:dyDescent="0.3">
      <c r="A66">
        <v>140</v>
      </c>
      <c r="B66" t="s">
        <v>120</v>
      </c>
      <c r="C66">
        <v>25.5</v>
      </c>
      <c r="D66">
        <v>26.800003051757798</v>
      </c>
      <c r="E66">
        <v>26.25</v>
      </c>
      <c r="F66">
        <v>38.5692749023438</v>
      </c>
      <c r="G66">
        <v>28</v>
      </c>
      <c r="H66" s="2"/>
      <c r="I66">
        <v>140</v>
      </c>
      <c r="J66" t="s">
        <v>121</v>
      </c>
      <c r="K66">
        <v>14.300000190734901</v>
      </c>
      <c r="L66">
        <v>20.099990844726602</v>
      </c>
      <c r="M66">
        <v>18.800003051757798</v>
      </c>
      <c r="N66">
        <v>34.452102661132798</v>
      </c>
      <c r="O66">
        <v>11</v>
      </c>
    </row>
    <row r="67" spans="1:15" ht="14.25" customHeight="1" x14ac:dyDescent="0.3">
      <c r="A67">
        <v>145</v>
      </c>
      <c r="B67" t="s">
        <v>122</v>
      </c>
      <c r="C67">
        <v>23.3999938964844</v>
      </c>
      <c r="D67">
        <v>25.699996948242202</v>
      </c>
      <c r="E67">
        <v>23.5</v>
      </c>
      <c r="F67">
        <v>39.528263092041001</v>
      </c>
      <c r="G67">
        <v>57</v>
      </c>
      <c r="H67" s="2"/>
      <c r="I67">
        <v>145</v>
      </c>
      <c r="J67" t="s">
        <v>123</v>
      </c>
      <c r="K67">
        <v>20.8999938964844</v>
      </c>
      <c r="L67">
        <v>21.3500061035156</v>
      </c>
      <c r="M67">
        <v>20.960006713867202</v>
      </c>
      <c r="N67">
        <v>36.574111938476598</v>
      </c>
      <c r="O67">
        <v>11</v>
      </c>
    </row>
    <row r="68" spans="1:15" ht="14.25" customHeight="1" x14ac:dyDescent="0.3">
      <c r="A68">
        <v>150</v>
      </c>
      <c r="B68" t="s">
        <v>124</v>
      </c>
      <c r="C68">
        <v>21.349990844726602</v>
      </c>
      <c r="D68">
        <v>24.099990844726602</v>
      </c>
      <c r="E68">
        <v>20.8500061035156</v>
      </c>
      <c r="F68">
        <v>39.8063354492188</v>
      </c>
      <c r="G68">
        <v>325</v>
      </c>
      <c r="H68" s="2"/>
      <c r="I68">
        <v>150</v>
      </c>
      <c r="J68" t="s">
        <v>125</v>
      </c>
      <c r="K68">
        <v>23.1000061035156</v>
      </c>
      <c r="L68">
        <v>24.1000061035156</v>
      </c>
      <c r="M68">
        <v>23.3800048828125</v>
      </c>
      <c r="N68">
        <v>35.847354888916001</v>
      </c>
      <c r="O68">
        <v>8</v>
      </c>
    </row>
    <row r="69" spans="1:15" ht="14.25" customHeight="1" x14ac:dyDescent="0.3">
      <c r="A69" s="60" t="s">
        <v>329</v>
      </c>
      <c r="B69" s="61"/>
      <c r="C69" s="61"/>
      <c r="D69" s="61"/>
      <c r="E69" s="61"/>
      <c r="F69" s="61"/>
      <c r="G69" s="61"/>
      <c r="H69" s="2"/>
    </row>
    <row r="70" spans="1:15" ht="14.25" customHeight="1" x14ac:dyDescent="0.3">
      <c r="A70">
        <v>130</v>
      </c>
      <c r="B70" t="s">
        <v>330</v>
      </c>
      <c r="C70">
        <v>30.599990844726602</v>
      </c>
      <c r="D70">
        <v>33.050003051757798</v>
      </c>
      <c r="E70">
        <v>32.029998779296903</v>
      </c>
      <c r="F70">
        <v>38.4890327453613</v>
      </c>
      <c r="G70">
        <v>10</v>
      </c>
      <c r="H70" s="2"/>
      <c r="I70">
        <v>130</v>
      </c>
      <c r="J70" t="s">
        <v>331</v>
      </c>
      <c r="K70">
        <v>14.300000190734901</v>
      </c>
      <c r="L70">
        <v>14.6000003814697</v>
      </c>
      <c r="M70">
        <v>14.6199998855591</v>
      </c>
      <c r="N70">
        <v>37.2718315124512</v>
      </c>
      <c r="O70">
        <v>8</v>
      </c>
    </row>
    <row r="71" spans="1:15" ht="14.25" customHeight="1" x14ac:dyDescent="0.3">
      <c r="A71">
        <v>135</v>
      </c>
      <c r="B71" t="s">
        <v>211</v>
      </c>
      <c r="C71">
        <v>28.6000061035156</v>
      </c>
      <c r="D71">
        <v>31.1499938964844</v>
      </c>
      <c r="E71">
        <v>29.3500061035156</v>
      </c>
      <c r="F71">
        <v>39.410369873046903</v>
      </c>
      <c r="G71">
        <v>58</v>
      </c>
      <c r="H71" s="2"/>
      <c r="I71">
        <v>135</v>
      </c>
      <c r="J71" t="s">
        <v>212</v>
      </c>
      <c r="K71">
        <v>16.449996948242202</v>
      </c>
      <c r="L71">
        <v>17</v>
      </c>
      <c r="M71">
        <v>16.8999938964844</v>
      </c>
      <c r="N71">
        <v>37.122337341308601</v>
      </c>
      <c r="O71">
        <v>146</v>
      </c>
    </row>
    <row r="72" spans="1:15" ht="14.25" customHeight="1" x14ac:dyDescent="0.3">
      <c r="A72">
        <v>140</v>
      </c>
      <c r="B72" t="s">
        <v>131</v>
      </c>
      <c r="C72">
        <v>26.800003051757798</v>
      </c>
      <c r="D72">
        <v>27.1499938964844</v>
      </c>
      <c r="E72">
        <v>26.800003051757798</v>
      </c>
      <c r="F72">
        <v>38.357902526855497</v>
      </c>
      <c r="G72">
        <v>156</v>
      </c>
      <c r="H72" s="2"/>
      <c r="I72">
        <v>140</v>
      </c>
      <c r="J72" t="s">
        <v>132</v>
      </c>
      <c r="K72">
        <v>18.8500061035156</v>
      </c>
      <c r="L72">
        <v>19.25</v>
      </c>
      <c r="M72">
        <v>18.8999938964844</v>
      </c>
      <c r="N72">
        <v>36.749134063720703</v>
      </c>
      <c r="O72">
        <v>43</v>
      </c>
    </row>
    <row r="73" spans="1:15" ht="14.25" customHeight="1" x14ac:dyDescent="0.3">
      <c r="A73">
        <v>145</v>
      </c>
      <c r="B73" t="s">
        <v>133</v>
      </c>
      <c r="C73">
        <v>24.449996948242202</v>
      </c>
      <c r="D73">
        <v>24.8999938964844</v>
      </c>
      <c r="E73">
        <v>24.699996948242202</v>
      </c>
      <c r="F73">
        <v>38.102611541747997</v>
      </c>
      <c r="G73">
        <v>117</v>
      </c>
      <c r="H73" s="2"/>
      <c r="I73">
        <v>145</v>
      </c>
      <c r="J73" t="s">
        <v>134</v>
      </c>
      <c r="K73">
        <v>21.449996948242202</v>
      </c>
      <c r="L73">
        <v>21.8500061035156</v>
      </c>
      <c r="M73">
        <v>21.180007934570298</v>
      </c>
      <c r="N73">
        <v>36.543144226074197</v>
      </c>
      <c r="O73">
        <v>29</v>
      </c>
    </row>
    <row r="74" spans="1:15" ht="14.25" customHeight="1" x14ac:dyDescent="0.3">
      <c r="A74">
        <v>150</v>
      </c>
      <c r="B74" t="s">
        <v>135</v>
      </c>
      <c r="C74">
        <v>22.300003051757798</v>
      </c>
      <c r="D74">
        <v>24</v>
      </c>
      <c r="E74">
        <v>22.300003051757798</v>
      </c>
      <c r="F74">
        <v>38.879806518554702</v>
      </c>
      <c r="G74">
        <v>468</v>
      </c>
      <c r="H74" s="2"/>
      <c r="I74">
        <v>150</v>
      </c>
      <c r="J74" t="s">
        <v>136</v>
      </c>
      <c r="K74">
        <v>24.199996948242202</v>
      </c>
      <c r="L74">
        <v>24.6000061035156</v>
      </c>
      <c r="M74">
        <v>25</v>
      </c>
      <c r="N74">
        <v>36.298881530761697</v>
      </c>
      <c r="O74">
        <v>138</v>
      </c>
    </row>
    <row r="75" spans="1:15" ht="14.25" customHeight="1" x14ac:dyDescent="0.3">
      <c r="A75" s="60" t="s">
        <v>332</v>
      </c>
      <c r="B75" s="61"/>
      <c r="C75" s="61"/>
      <c r="D75" s="61"/>
      <c r="E75" s="61"/>
      <c r="F75" s="61"/>
      <c r="G75" s="61"/>
      <c r="H75" s="2"/>
    </row>
    <row r="76" spans="1:15" ht="14.25" customHeight="1" x14ac:dyDescent="0.3">
      <c r="A76">
        <v>130</v>
      </c>
      <c r="B76" t="s">
        <v>333</v>
      </c>
      <c r="C76">
        <v>36.399993896484403</v>
      </c>
      <c r="D76">
        <v>37.5</v>
      </c>
      <c r="E76">
        <v>0</v>
      </c>
      <c r="F76">
        <v>39.458164215087898</v>
      </c>
      <c r="G76">
        <v>0</v>
      </c>
      <c r="H76" s="2"/>
      <c r="I76">
        <v>130</v>
      </c>
      <c r="J76" t="s">
        <v>334</v>
      </c>
      <c r="K76">
        <v>16.550003051757798</v>
      </c>
      <c r="L76">
        <v>17.449996948242202</v>
      </c>
      <c r="M76">
        <v>0</v>
      </c>
      <c r="N76">
        <v>37.255043029785199</v>
      </c>
      <c r="O76">
        <v>0</v>
      </c>
    </row>
    <row r="77" spans="1:15" ht="14.25" customHeight="1" x14ac:dyDescent="0.3">
      <c r="A77">
        <v>135</v>
      </c>
      <c r="B77" t="s">
        <v>214</v>
      </c>
      <c r="C77">
        <v>33.899993896484403</v>
      </c>
      <c r="D77">
        <v>37.599990844726598</v>
      </c>
      <c r="E77">
        <v>0</v>
      </c>
      <c r="F77">
        <v>41.217899322509801</v>
      </c>
      <c r="G77">
        <v>0</v>
      </c>
      <c r="H77" s="2"/>
      <c r="I77">
        <v>135</v>
      </c>
      <c r="J77" t="s">
        <v>215</v>
      </c>
      <c r="K77">
        <v>18.949996948242202</v>
      </c>
      <c r="L77">
        <v>19.6499938964844</v>
      </c>
      <c r="M77">
        <v>0</v>
      </c>
      <c r="N77">
        <v>37.068748474121101</v>
      </c>
      <c r="O77">
        <v>0</v>
      </c>
    </row>
    <row r="78" spans="1:15" ht="14.25" customHeight="1" x14ac:dyDescent="0.3">
      <c r="A78">
        <v>140</v>
      </c>
      <c r="B78" t="s">
        <v>142</v>
      </c>
      <c r="C78">
        <v>31.550003051757798</v>
      </c>
      <c r="D78">
        <v>32.199996948242202</v>
      </c>
      <c r="E78">
        <v>31.5</v>
      </c>
      <c r="F78">
        <v>38.643692016601598</v>
      </c>
      <c r="G78">
        <v>130</v>
      </c>
      <c r="H78" s="2"/>
      <c r="I78">
        <v>140</v>
      </c>
      <c r="J78" t="s">
        <v>143</v>
      </c>
      <c r="K78">
        <v>21.3500061035156</v>
      </c>
      <c r="L78">
        <v>22</v>
      </c>
      <c r="M78">
        <v>21.5</v>
      </c>
      <c r="N78">
        <v>36.763820648193402</v>
      </c>
      <c r="O78">
        <v>2</v>
      </c>
    </row>
    <row r="79" spans="1:15" ht="14.25" customHeight="1" x14ac:dyDescent="0.3">
      <c r="A79">
        <v>145</v>
      </c>
      <c r="B79" t="s">
        <v>144</v>
      </c>
      <c r="C79">
        <v>29.25</v>
      </c>
      <c r="D79">
        <v>29.949996948242202</v>
      </c>
      <c r="E79">
        <v>29.199996948242202</v>
      </c>
      <c r="F79">
        <v>38.361351013183601</v>
      </c>
      <c r="G79">
        <v>62</v>
      </c>
      <c r="H79" s="2"/>
      <c r="I79">
        <v>145</v>
      </c>
      <c r="J79" t="s">
        <v>145</v>
      </c>
      <c r="K79">
        <v>23.8999938964844</v>
      </c>
      <c r="L79">
        <v>24.6000061035156</v>
      </c>
      <c r="M79">
        <v>0</v>
      </c>
      <c r="N79">
        <v>36.530261993408203</v>
      </c>
      <c r="O79">
        <v>0</v>
      </c>
    </row>
    <row r="80" spans="1:15" ht="14.25" customHeight="1" x14ac:dyDescent="0.3">
      <c r="A80">
        <v>150</v>
      </c>
      <c r="B80" t="s">
        <v>146</v>
      </c>
      <c r="C80">
        <v>27</v>
      </c>
      <c r="D80">
        <v>28</v>
      </c>
      <c r="E80">
        <v>27.5</v>
      </c>
      <c r="F80">
        <v>38.158523559570298</v>
      </c>
      <c r="G80">
        <v>45</v>
      </c>
      <c r="H80" s="2"/>
      <c r="I80">
        <v>150</v>
      </c>
      <c r="J80" t="s">
        <v>147</v>
      </c>
      <c r="K80">
        <v>26.6000061035156</v>
      </c>
      <c r="L80">
        <v>27.300003051757798</v>
      </c>
      <c r="M80">
        <v>26.6499938964844</v>
      </c>
      <c r="N80">
        <v>36.265708923339801</v>
      </c>
      <c r="O80">
        <v>16</v>
      </c>
    </row>
    <row r="81" spans="1:15" ht="14.25" customHeight="1" x14ac:dyDescent="0.3">
      <c r="A81" s="60" t="s">
        <v>335</v>
      </c>
      <c r="B81" s="61"/>
      <c r="C81" s="61"/>
      <c r="D81" s="61"/>
      <c r="E81" s="61"/>
      <c r="F81" s="61"/>
      <c r="G81" s="61"/>
      <c r="H81" s="2"/>
    </row>
    <row r="82" spans="1:15" ht="14.25" customHeight="1" x14ac:dyDescent="0.3">
      <c r="A82">
        <v>130</v>
      </c>
      <c r="B82" t="s">
        <v>336</v>
      </c>
      <c r="C82">
        <v>41.25</v>
      </c>
      <c r="D82">
        <v>43.5</v>
      </c>
      <c r="E82">
        <v>42</v>
      </c>
      <c r="F82">
        <v>40.334117889404297</v>
      </c>
      <c r="G82">
        <v>103</v>
      </c>
      <c r="H82" s="2"/>
      <c r="I82">
        <v>130</v>
      </c>
      <c r="J82" t="s">
        <v>337</v>
      </c>
      <c r="K82">
        <v>18.949996948242202</v>
      </c>
      <c r="L82">
        <v>19.699996948242202</v>
      </c>
      <c r="M82">
        <v>0</v>
      </c>
      <c r="N82">
        <v>37.022014617919901</v>
      </c>
      <c r="O82">
        <v>0</v>
      </c>
    </row>
    <row r="83" spans="1:15" ht="14.25" customHeight="1" x14ac:dyDescent="0.3">
      <c r="A83">
        <v>135</v>
      </c>
      <c r="B83" t="s">
        <v>217</v>
      </c>
      <c r="C83">
        <v>38.75</v>
      </c>
      <c r="D83">
        <v>41</v>
      </c>
      <c r="E83">
        <v>0</v>
      </c>
      <c r="F83">
        <v>39.922622680664098</v>
      </c>
      <c r="G83">
        <v>0</v>
      </c>
      <c r="H83" s="2"/>
      <c r="I83">
        <v>135</v>
      </c>
      <c r="J83" t="s">
        <v>218</v>
      </c>
      <c r="K83">
        <v>21.199996948242202</v>
      </c>
      <c r="L83">
        <v>21.8999938964844</v>
      </c>
      <c r="M83">
        <v>22</v>
      </c>
      <c r="N83">
        <v>36.693832397460902</v>
      </c>
      <c r="O83">
        <v>4</v>
      </c>
    </row>
    <row r="84" spans="1:15" ht="14.25" customHeight="1" x14ac:dyDescent="0.3">
      <c r="A84">
        <v>140</v>
      </c>
      <c r="B84" t="s">
        <v>153</v>
      </c>
      <c r="C84">
        <v>36.550003051757798</v>
      </c>
      <c r="D84">
        <v>37.900009155273402</v>
      </c>
      <c r="E84">
        <v>36.970001220703097</v>
      </c>
      <c r="F84">
        <v>39.1824340820312</v>
      </c>
      <c r="G84">
        <v>12</v>
      </c>
      <c r="H84" s="2"/>
      <c r="I84">
        <v>140</v>
      </c>
      <c r="J84" t="s">
        <v>154</v>
      </c>
      <c r="K84">
        <v>22.8500061035156</v>
      </c>
      <c r="L84">
        <v>24.5</v>
      </c>
      <c r="M84">
        <v>24.300003051757798</v>
      </c>
      <c r="N84">
        <v>36.061294555664098</v>
      </c>
      <c r="O84">
        <v>23</v>
      </c>
    </row>
    <row r="85" spans="1:15" ht="14.25" customHeight="1" x14ac:dyDescent="0.3">
      <c r="A85">
        <v>145</v>
      </c>
      <c r="B85" t="s">
        <v>155</v>
      </c>
      <c r="C85">
        <v>34.25</v>
      </c>
      <c r="D85">
        <v>36.25</v>
      </c>
      <c r="E85">
        <v>34</v>
      </c>
      <c r="F85">
        <v>39.218765258789098</v>
      </c>
      <c r="G85">
        <v>8</v>
      </c>
      <c r="H85" s="2"/>
      <c r="I85">
        <v>145</v>
      </c>
      <c r="J85" t="s">
        <v>156</v>
      </c>
      <c r="K85">
        <v>26.25</v>
      </c>
      <c r="L85">
        <v>26.8999938964844</v>
      </c>
      <c r="M85">
        <v>27.009994506835898</v>
      </c>
      <c r="N85">
        <v>36.276222229003899</v>
      </c>
      <c r="O85">
        <v>16</v>
      </c>
    </row>
    <row r="86" spans="1:15" ht="14.25" customHeight="1" x14ac:dyDescent="0.3">
      <c r="A86">
        <v>150</v>
      </c>
      <c r="B86" t="s">
        <v>157</v>
      </c>
      <c r="C86">
        <v>32.149993896484403</v>
      </c>
      <c r="D86">
        <v>33.699996948242202</v>
      </c>
      <c r="E86">
        <v>33.389999389648402</v>
      </c>
      <c r="F86">
        <v>38.669025421142599</v>
      </c>
      <c r="G86">
        <v>9</v>
      </c>
      <c r="H86" s="2"/>
      <c r="I86">
        <v>150</v>
      </c>
      <c r="J86" t="s">
        <v>158</v>
      </c>
      <c r="K86">
        <v>28.849990844726602</v>
      </c>
      <c r="L86">
        <v>30</v>
      </c>
      <c r="M86">
        <v>0</v>
      </c>
      <c r="N86">
        <v>36.244781494140597</v>
      </c>
      <c r="O86">
        <v>0</v>
      </c>
    </row>
    <row r="87" spans="1:15" ht="14.25" customHeight="1" x14ac:dyDescent="0.3">
      <c r="A87" s="60" t="s">
        <v>338</v>
      </c>
      <c r="B87" s="61"/>
      <c r="C87" s="61"/>
      <c r="D87" s="61"/>
      <c r="E87" s="61"/>
      <c r="F87" s="61"/>
      <c r="G87" s="61"/>
      <c r="H87" s="2"/>
    </row>
    <row r="88" spans="1:15" ht="14.25" customHeight="1" x14ac:dyDescent="0.3">
      <c r="A88">
        <v>130</v>
      </c>
      <c r="B88" t="s">
        <v>339</v>
      </c>
      <c r="C88">
        <v>42</v>
      </c>
      <c r="D88">
        <v>42.75</v>
      </c>
      <c r="E88">
        <v>42.600006103515597</v>
      </c>
      <c r="F88">
        <v>39.351139068603501</v>
      </c>
      <c r="G88">
        <v>4</v>
      </c>
      <c r="H88" s="2"/>
      <c r="I88">
        <v>130</v>
      </c>
      <c r="J88" t="s">
        <v>340</v>
      </c>
      <c r="K88">
        <v>19.349990844726602</v>
      </c>
      <c r="L88">
        <v>19.800003051757798</v>
      </c>
      <c r="M88">
        <v>19.5</v>
      </c>
      <c r="N88">
        <v>36.902088165283203</v>
      </c>
      <c r="O88">
        <v>2</v>
      </c>
    </row>
    <row r="89" spans="1:15" ht="14.25" customHeight="1" x14ac:dyDescent="0.3">
      <c r="A89">
        <v>135</v>
      </c>
      <c r="B89" t="s">
        <v>220</v>
      </c>
      <c r="C89">
        <v>39.550003051757798</v>
      </c>
      <c r="D89">
        <v>40.449996948242202</v>
      </c>
      <c r="E89">
        <v>39</v>
      </c>
      <c r="F89">
        <v>39.129127502441399</v>
      </c>
      <c r="G89">
        <v>5</v>
      </c>
      <c r="H89" s="2"/>
      <c r="I89">
        <v>135</v>
      </c>
      <c r="J89" t="s">
        <v>221</v>
      </c>
      <c r="K89">
        <v>21.6000061035156</v>
      </c>
      <c r="L89">
        <v>22.25</v>
      </c>
      <c r="M89">
        <v>20.6000061035156</v>
      </c>
      <c r="N89">
        <v>36.741733551025398</v>
      </c>
      <c r="O89">
        <v>2</v>
      </c>
    </row>
    <row r="90" spans="1:15" ht="14.25" customHeight="1" x14ac:dyDescent="0.3">
      <c r="A90">
        <v>140</v>
      </c>
      <c r="B90" t="s">
        <v>164</v>
      </c>
      <c r="C90">
        <v>37.199996948242202</v>
      </c>
      <c r="D90">
        <v>39.699996948242202</v>
      </c>
      <c r="E90">
        <v>37.800003051757798</v>
      </c>
      <c r="F90">
        <v>39.860767364502003</v>
      </c>
      <c r="G90">
        <v>44</v>
      </c>
      <c r="H90" s="2"/>
      <c r="I90">
        <v>140</v>
      </c>
      <c r="J90" t="s">
        <v>165</v>
      </c>
      <c r="K90">
        <v>23.949996948242202</v>
      </c>
      <c r="L90">
        <v>24.6499938964844</v>
      </c>
      <c r="M90">
        <v>24.3500061035156</v>
      </c>
      <c r="N90">
        <v>36.438030242919901</v>
      </c>
      <c r="O90">
        <v>12</v>
      </c>
    </row>
    <row r="91" spans="1:15" ht="14.25" customHeight="1" x14ac:dyDescent="0.3">
      <c r="A91">
        <v>145</v>
      </c>
      <c r="B91" t="s">
        <v>166</v>
      </c>
      <c r="C91">
        <v>34.949996948242202</v>
      </c>
      <c r="D91">
        <v>37.199996948242202</v>
      </c>
      <c r="E91">
        <v>35.449996948242202</v>
      </c>
      <c r="F91">
        <v>39.350528717041001</v>
      </c>
      <c r="G91">
        <v>12</v>
      </c>
      <c r="H91" s="2"/>
      <c r="I91">
        <v>145</v>
      </c>
      <c r="J91" t="s">
        <v>167</v>
      </c>
      <c r="K91">
        <v>26.6000061035156</v>
      </c>
      <c r="L91">
        <v>27.199996948242202</v>
      </c>
      <c r="M91">
        <v>26.8999938964844</v>
      </c>
      <c r="N91">
        <v>36.257526397705099</v>
      </c>
      <c r="O91">
        <v>5</v>
      </c>
    </row>
    <row r="92" spans="1:15" ht="14.25" customHeight="1" x14ac:dyDescent="0.3">
      <c r="A92">
        <v>150</v>
      </c>
      <c r="B92" t="s">
        <v>168</v>
      </c>
      <c r="C92">
        <v>32.699996948242202</v>
      </c>
      <c r="D92">
        <v>33.699996948242202</v>
      </c>
      <c r="E92">
        <v>32.5</v>
      </c>
      <c r="F92">
        <v>38.1033325195312</v>
      </c>
      <c r="G92">
        <v>144</v>
      </c>
      <c r="H92" s="2"/>
      <c r="I92">
        <v>150</v>
      </c>
      <c r="J92" t="s">
        <v>169</v>
      </c>
      <c r="K92">
        <v>29.25</v>
      </c>
      <c r="L92">
        <v>29.8500061035156</v>
      </c>
      <c r="M92">
        <v>29.2200012207031</v>
      </c>
      <c r="N92">
        <v>35.975429534912102</v>
      </c>
      <c r="O92">
        <v>11</v>
      </c>
    </row>
    <row r="93" spans="1:15" ht="14.25" customHeight="1" x14ac:dyDescent="0.3">
      <c r="H93" s="2"/>
    </row>
    <row r="94" spans="1:15" ht="14.25" customHeight="1" x14ac:dyDescent="0.3">
      <c r="H94" s="2"/>
    </row>
    <row r="95" spans="1:15" ht="14.25" customHeight="1" x14ac:dyDescent="0.3">
      <c r="H95" s="2"/>
    </row>
    <row r="96" spans="1:15" ht="14.25" customHeight="1" x14ac:dyDescent="0.3">
      <c r="H96" s="2"/>
    </row>
    <row r="97" spans="8:8" ht="14.25" customHeight="1" x14ac:dyDescent="0.3">
      <c r="H97" s="2"/>
    </row>
    <row r="98" spans="8:8" ht="14.25" customHeight="1" x14ac:dyDescent="0.3">
      <c r="H98" s="2"/>
    </row>
    <row r="99" spans="8:8" ht="14.25" customHeight="1" x14ac:dyDescent="0.3">
      <c r="H99" s="2"/>
    </row>
    <row r="100" spans="8:8" ht="14.25" customHeight="1" x14ac:dyDescent="0.3">
      <c r="H100" s="2"/>
    </row>
  </sheetData>
  <mergeCells count="16">
    <mergeCell ref="A87:G87"/>
    <mergeCell ref="A57:G57"/>
    <mergeCell ref="A63:G63"/>
    <mergeCell ref="A69:G69"/>
    <mergeCell ref="A75:G75"/>
    <mergeCell ref="A81:G81"/>
    <mergeCell ref="A1:G1"/>
    <mergeCell ref="A51:G51"/>
    <mergeCell ref="A33:G33"/>
    <mergeCell ref="A39:G39"/>
    <mergeCell ref="A45:G45"/>
    <mergeCell ref="A3:G3"/>
    <mergeCell ref="A9:G9"/>
    <mergeCell ref="A15:G15"/>
    <mergeCell ref="A21:G21"/>
    <mergeCell ref="A27:G27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"/>
  <sheetViews>
    <sheetView topLeftCell="C1" workbookViewId="0">
      <selection sqref="A1:G1"/>
    </sheetView>
  </sheetViews>
  <sheetFormatPr defaultColWidth="12.6640625" defaultRowHeight="15" customHeight="1" x14ac:dyDescent="0.3"/>
  <cols>
    <col min="1" max="1" width="4.88671875" customWidth="1"/>
    <col min="2" max="2" width="13.88671875" customWidth="1"/>
    <col min="3" max="6" width="10.44140625" customWidth="1"/>
    <col min="7" max="7" width="4.6640625" customWidth="1"/>
    <col min="8" max="8" width="3.109375" customWidth="1"/>
    <col min="9" max="9" width="4.88671875" customWidth="1"/>
    <col min="10" max="10" width="13.77734375" customWidth="1"/>
    <col min="11" max="14" width="10.44140625" customWidth="1"/>
    <col min="15" max="15" width="4.6640625" customWidth="1"/>
  </cols>
  <sheetData>
    <row r="1" spans="1:15" ht="14.25" customHeight="1" x14ac:dyDescent="0.3">
      <c r="A1" s="62" t="s">
        <v>0</v>
      </c>
      <c r="B1" s="61"/>
      <c r="C1" s="61"/>
      <c r="D1" s="61"/>
      <c r="E1" s="61"/>
      <c r="F1" s="61"/>
      <c r="G1" s="61"/>
      <c r="H1" s="2"/>
      <c r="I1" s="1" t="s">
        <v>1</v>
      </c>
    </row>
    <row r="2" spans="1:15" ht="14.25" customHeight="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s="2"/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</row>
    <row r="3" spans="1:15" ht="14.25" customHeight="1" x14ac:dyDescent="0.3">
      <c r="A3" s="60" t="s">
        <v>341</v>
      </c>
      <c r="B3" s="61"/>
      <c r="C3" s="61"/>
      <c r="D3" s="61"/>
      <c r="E3" s="61"/>
      <c r="F3" s="61"/>
      <c r="G3" s="61"/>
      <c r="H3" s="2"/>
    </row>
    <row r="4" spans="1:15" ht="14.25" customHeight="1" x14ac:dyDescent="0.3">
      <c r="A4">
        <v>136</v>
      </c>
      <c r="B4" t="s">
        <v>342</v>
      </c>
      <c r="C4">
        <v>2.1099996566772501</v>
      </c>
      <c r="D4">
        <v>2.4400005340576199</v>
      </c>
      <c r="E4">
        <v>2.8500003814697301</v>
      </c>
      <c r="F4">
        <v>33.6406440734863</v>
      </c>
      <c r="G4">
        <v>97</v>
      </c>
      <c r="H4" s="2"/>
      <c r="I4">
        <v>136</v>
      </c>
      <c r="J4" t="s">
        <v>343</v>
      </c>
      <c r="K4">
        <v>0.45999997854232799</v>
      </c>
      <c r="L4">
        <v>0.50999999046325695</v>
      </c>
      <c r="M4">
        <v>0.36000001430511502</v>
      </c>
      <c r="N4">
        <v>33.923023223877003</v>
      </c>
      <c r="O4">
        <v>3438</v>
      </c>
    </row>
    <row r="5" spans="1:15" ht="14.25" customHeight="1" x14ac:dyDescent="0.3">
      <c r="A5">
        <v>137</v>
      </c>
      <c r="B5" t="s">
        <v>344</v>
      </c>
      <c r="C5">
        <v>1.5999994277954099</v>
      </c>
      <c r="D5">
        <v>1.7299995422363299</v>
      </c>
      <c r="E5">
        <v>1.8599996566772501</v>
      </c>
      <c r="F5">
        <v>35.352142333984403</v>
      </c>
      <c r="G5">
        <v>5126</v>
      </c>
      <c r="H5" s="2"/>
      <c r="I5">
        <v>137</v>
      </c>
      <c r="J5" t="s">
        <v>345</v>
      </c>
      <c r="K5">
        <v>0.769999980926514</v>
      </c>
      <c r="L5">
        <v>0.82999998331069902</v>
      </c>
      <c r="M5">
        <v>0.63999998569488503</v>
      </c>
      <c r="N5">
        <v>33.3535346984863</v>
      </c>
      <c r="O5">
        <v>5286</v>
      </c>
    </row>
    <row r="6" spans="1:15" ht="14.25" customHeight="1" x14ac:dyDescent="0.3">
      <c r="A6">
        <v>138</v>
      </c>
      <c r="B6" t="s">
        <v>289</v>
      </c>
      <c r="C6">
        <v>1.1000003814697299</v>
      </c>
      <c r="D6">
        <v>1.15999984741211</v>
      </c>
      <c r="E6">
        <v>1.36999988555908</v>
      </c>
      <c r="F6">
        <v>35.323539733886697</v>
      </c>
      <c r="G6">
        <v>1032</v>
      </c>
      <c r="H6" s="2"/>
      <c r="I6">
        <v>138</v>
      </c>
      <c r="J6" t="s">
        <v>290</v>
      </c>
      <c r="K6">
        <v>1.17999935150147</v>
      </c>
      <c r="L6">
        <v>1.28999996185303</v>
      </c>
      <c r="M6">
        <v>0.91000002622604403</v>
      </c>
      <c r="N6">
        <v>32.536731719970703</v>
      </c>
      <c r="O6">
        <v>5339</v>
      </c>
    </row>
    <row r="7" spans="1:15" ht="14.25" customHeight="1" x14ac:dyDescent="0.3">
      <c r="A7">
        <v>139</v>
      </c>
      <c r="B7" t="s">
        <v>291</v>
      </c>
      <c r="C7">
        <v>0.66000002622604403</v>
      </c>
      <c r="D7">
        <v>0.730000019073486</v>
      </c>
      <c r="E7">
        <v>0.80000001192092896</v>
      </c>
      <c r="F7">
        <v>34.427806854247997</v>
      </c>
      <c r="G7">
        <v>4602</v>
      </c>
      <c r="H7" s="2"/>
      <c r="I7">
        <v>139</v>
      </c>
      <c r="J7" t="s">
        <v>292</v>
      </c>
      <c r="K7">
        <v>1.7600002288818399</v>
      </c>
      <c r="L7">
        <v>1.8999996185302701</v>
      </c>
      <c r="M7">
        <v>1.59000015258789</v>
      </c>
      <c r="N7">
        <v>32.352531433105497</v>
      </c>
      <c r="O7">
        <v>3052</v>
      </c>
    </row>
    <row r="8" spans="1:15" ht="14.25" customHeight="1" x14ac:dyDescent="0.3">
      <c r="A8">
        <v>140</v>
      </c>
      <c r="B8" t="s">
        <v>293</v>
      </c>
      <c r="C8">
        <v>0.41000002622604398</v>
      </c>
      <c r="D8">
        <v>0.42000001668929998</v>
      </c>
      <c r="E8">
        <v>0.480000019073486</v>
      </c>
      <c r="F8">
        <v>34.560398101806598</v>
      </c>
      <c r="G8">
        <v>8698</v>
      </c>
      <c r="H8" s="2"/>
      <c r="I8">
        <v>140</v>
      </c>
      <c r="J8" t="s">
        <v>294</v>
      </c>
      <c r="K8">
        <v>2.4799995422363299</v>
      </c>
      <c r="L8">
        <v>2.6300001144409202</v>
      </c>
      <c r="M8">
        <v>2.2799997329711901</v>
      </c>
      <c r="N8">
        <v>32.206153869628899</v>
      </c>
      <c r="O8">
        <v>3881</v>
      </c>
    </row>
    <row r="9" spans="1:15" ht="14.25" customHeight="1" x14ac:dyDescent="0.3">
      <c r="A9" s="60" t="s">
        <v>346</v>
      </c>
      <c r="B9" s="61"/>
      <c r="C9" s="61"/>
      <c r="D9" s="61"/>
      <c r="E9" s="61"/>
      <c r="F9" s="61"/>
      <c r="G9" s="61"/>
      <c r="H9" s="2"/>
    </row>
    <row r="10" spans="1:15" ht="14.25" customHeight="1" x14ac:dyDescent="0.3">
      <c r="A10">
        <v>130</v>
      </c>
      <c r="B10" t="s">
        <v>300</v>
      </c>
      <c r="C10">
        <v>11.3999996185303</v>
      </c>
      <c r="D10">
        <v>11.550000190734901</v>
      </c>
      <c r="E10">
        <v>11.7200002670288</v>
      </c>
      <c r="F10">
        <v>38.301414489746101</v>
      </c>
      <c r="G10">
        <v>429</v>
      </c>
      <c r="H10" s="2"/>
      <c r="I10">
        <v>130</v>
      </c>
      <c r="J10" t="s">
        <v>301</v>
      </c>
      <c r="K10">
        <v>2.8599996566772501</v>
      </c>
      <c r="L10">
        <v>2.9400005340576199</v>
      </c>
      <c r="M10">
        <v>2.8000001907348602</v>
      </c>
      <c r="N10">
        <v>36.977165222167997</v>
      </c>
      <c r="O10">
        <v>1846</v>
      </c>
    </row>
    <row r="11" spans="1:15" ht="14.25" customHeight="1" x14ac:dyDescent="0.3">
      <c r="A11">
        <v>135</v>
      </c>
      <c r="B11" t="s">
        <v>181</v>
      </c>
      <c r="C11">
        <v>8.1999998092651403</v>
      </c>
      <c r="D11">
        <v>8.3500003814697301</v>
      </c>
      <c r="E11">
        <v>8.6000003814697301</v>
      </c>
      <c r="F11">
        <v>37.576019287109403</v>
      </c>
      <c r="G11">
        <v>787</v>
      </c>
      <c r="H11" s="2"/>
      <c r="I11">
        <v>135</v>
      </c>
      <c r="J11" t="s">
        <v>182</v>
      </c>
      <c r="K11">
        <v>4.5999994277954102</v>
      </c>
      <c r="L11">
        <v>4.75</v>
      </c>
      <c r="M11">
        <v>4.5500001907348597</v>
      </c>
      <c r="N11">
        <v>36.385562896728501</v>
      </c>
      <c r="O11">
        <v>1747</v>
      </c>
    </row>
    <row r="12" spans="1:15" ht="14.25" customHeight="1" x14ac:dyDescent="0.3">
      <c r="A12">
        <v>140</v>
      </c>
      <c r="B12" t="s">
        <v>21</v>
      </c>
      <c r="C12">
        <v>5.6999998092651403</v>
      </c>
      <c r="D12">
        <v>5.8000001907348597</v>
      </c>
      <c r="E12">
        <v>5.9099998474121103</v>
      </c>
      <c r="F12">
        <v>37.346179962158203</v>
      </c>
      <c r="G12">
        <v>1181</v>
      </c>
      <c r="H12" s="2"/>
      <c r="I12">
        <v>140</v>
      </c>
      <c r="J12" t="s">
        <v>22</v>
      </c>
      <c r="K12">
        <v>7.0500001907348597</v>
      </c>
      <c r="L12">
        <v>7.1999998092651403</v>
      </c>
      <c r="M12">
        <v>6.9499998092651403</v>
      </c>
      <c r="N12">
        <v>36.288646697997997</v>
      </c>
      <c r="O12">
        <v>1156</v>
      </c>
    </row>
    <row r="13" spans="1:15" ht="14.25" customHeight="1" x14ac:dyDescent="0.3">
      <c r="A13">
        <v>145</v>
      </c>
      <c r="B13" t="s">
        <v>23</v>
      </c>
      <c r="C13">
        <v>3.8000001907348602</v>
      </c>
      <c r="D13">
        <v>3.9000005722045898</v>
      </c>
      <c r="E13">
        <v>3.92000007629394</v>
      </c>
      <c r="F13">
        <v>37.316677093505902</v>
      </c>
      <c r="G13">
        <v>2436</v>
      </c>
      <c r="H13" s="2"/>
      <c r="I13">
        <v>145</v>
      </c>
      <c r="J13" t="s">
        <v>24</v>
      </c>
      <c r="K13">
        <v>10.1499996185303</v>
      </c>
      <c r="L13">
        <v>10.300000190734901</v>
      </c>
      <c r="M13">
        <v>10</v>
      </c>
      <c r="N13">
        <v>35.9868354797363</v>
      </c>
      <c r="O13">
        <v>889</v>
      </c>
    </row>
    <row r="14" spans="1:15" ht="14.25" customHeight="1" x14ac:dyDescent="0.3">
      <c r="A14">
        <v>150</v>
      </c>
      <c r="B14" t="s">
        <v>25</v>
      </c>
      <c r="C14">
        <v>2.4499998092651398</v>
      </c>
      <c r="D14">
        <v>2.5699996948242201</v>
      </c>
      <c r="E14">
        <v>2.6000003814697301</v>
      </c>
      <c r="F14">
        <v>37.538078308105497</v>
      </c>
      <c r="G14">
        <v>993</v>
      </c>
      <c r="H14" s="2"/>
      <c r="I14">
        <v>150</v>
      </c>
      <c r="J14" t="s">
        <v>26</v>
      </c>
      <c r="K14">
        <v>13.8500003814697</v>
      </c>
      <c r="L14">
        <v>14.3999996185303</v>
      </c>
      <c r="M14">
        <v>13.6499996185303</v>
      </c>
      <c r="N14">
        <v>37.239524841308601</v>
      </c>
      <c r="O14">
        <v>446</v>
      </c>
    </row>
    <row r="15" spans="1:15" ht="14.25" customHeight="1" x14ac:dyDescent="0.3">
      <c r="A15" s="60" t="s">
        <v>347</v>
      </c>
      <c r="B15" s="61"/>
      <c r="C15" s="61"/>
      <c r="D15" s="61"/>
      <c r="E15" s="61"/>
      <c r="F15" s="61"/>
      <c r="G15" s="61"/>
      <c r="H15" s="2"/>
    </row>
    <row r="16" spans="1:15" ht="14.25" customHeight="1" x14ac:dyDescent="0.3">
      <c r="A16">
        <v>130</v>
      </c>
      <c r="B16" t="s">
        <v>303</v>
      </c>
      <c r="C16">
        <v>13.550000190734901</v>
      </c>
      <c r="D16">
        <v>13.800000190734901</v>
      </c>
      <c r="E16">
        <v>13.8999996185303</v>
      </c>
      <c r="F16">
        <v>38.806438446044901</v>
      </c>
      <c r="G16">
        <v>180</v>
      </c>
      <c r="H16" s="2"/>
      <c r="I16">
        <v>130</v>
      </c>
      <c r="J16" t="s">
        <v>304</v>
      </c>
      <c r="K16">
        <v>4.5500001907348597</v>
      </c>
      <c r="L16">
        <v>4.6499996185302699</v>
      </c>
      <c r="M16">
        <v>4.6000003814697301</v>
      </c>
      <c r="N16">
        <v>37.603260040283203</v>
      </c>
      <c r="O16">
        <v>280</v>
      </c>
    </row>
    <row r="17" spans="1:15" ht="14.25" customHeight="1" x14ac:dyDescent="0.3">
      <c r="A17">
        <v>135</v>
      </c>
      <c r="B17" t="s">
        <v>184</v>
      </c>
      <c r="C17">
        <v>10.6499996185303</v>
      </c>
      <c r="D17">
        <v>10.800000190734901</v>
      </c>
      <c r="E17">
        <v>10.960000038146999</v>
      </c>
      <c r="F17">
        <v>38.591678619384801</v>
      </c>
      <c r="G17">
        <v>2864</v>
      </c>
      <c r="H17" s="2"/>
      <c r="I17">
        <v>135</v>
      </c>
      <c r="J17" t="s">
        <v>185</v>
      </c>
      <c r="K17">
        <v>6.5</v>
      </c>
      <c r="L17">
        <v>6.6500005722045898</v>
      </c>
      <c r="M17">
        <v>6.5500001907348597</v>
      </c>
      <c r="N17">
        <v>37.247947692871101</v>
      </c>
      <c r="O17">
        <v>516</v>
      </c>
    </row>
    <row r="18" spans="1:15" ht="14.25" customHeight="1" x14ac:dyDescent="0.3">
      <c r="A18">
        <v>140</v>
      </c>
      <c r="B18" t="s">
        <v>32</v>
      </c>
      <c r="C18">
        <v>8.1999998092651403</v>
      </c>
      <c r="D18">
        <v>8.3000001907348597</v>
      </c>
      <c r="E18">
        <v>8.5</v>
      </c>
      <c r="F18">
        <v>38.489097595214801</v>
      </c>
      <c r="G18">
        <v>478</v>
      </c>
      <c r="H18" s="2"/>
      <c r="I18">
        <v>140</v>
      </c>
      <c r="J18" t="s">
        <v>33</v>
      </c>
      <c r="K18">
        <v>9</v>
      </c>
      <c r="L18">
        <v>9.1499996185302699</v>
      </c>
      <c r="M18">
        <v>8.8500003814697301</v>
      </c>
      <c r="N18">
        <v>37.312191009521499</v>
      </c>
      <c r="O18">
        <v>1382</v>
      </c>
    </row>
    <row r="19" spans="1:15" ht="14.25" customHeight="1" x14ac:dyDescent="0.3">
      <c r="A19">
        <v>145</v>
      </c>
      <c r="B19" t="s">
        <v>34</v>
      </c>
      <c r="C19">
        <v>6.1000003814697301</v>
      </c>
      <c r="D19">
        <v>6.3000001907348597</v>
      </c>
      <c r="E19">
        <v>6.3600006103515598</v>
      </c>
      <c r="F19">
        <v>38.324928283691399</v>
      </c>
      <c r="G19">
        <v>796</v>
      </c>
      <c r="H19" s="2"/>
      <c r="I19">
        <v>145</v>
      </c>
      <c r="J19" t="s">
        <v>35</v>
      </c>
      <c r="K19">
        <v>11.8999996185303</v>
      </c>
      <c r="L19">
        <v>12.1000003814697</v>
      </c>
      <c r="M19">
        <v>11.8500003814697</v>
      </c>
      <c r="N19">
        <v>36.841865539550803</v>
      </c>
      <c r="O19">
        <v>466</v>
      </c>
    </row>
    <row r="20" spans="1:15" ht="14.25" customHeight="1" x14ac:dyDescent="0.3">
      <c r="A20">
        <v>150</v>
      </c>
      <c r="B20" t="s">
        <v>36</v>
      </c>
      <c r="C20">
        <v>4.5500001907348597</v>
      </c>
      <c r="D20">
        <v>4.6999998092651403</v>
      </c>
      <c r="E20">
        <v>4.8000001907348597</v>
      </c>
      <c r="F20">
        <v>38.4844779968262</v>
      </c>
      <c r="G20">
        <v>1219</v>
      </c>
      <c r="H20" s="2"/>
      <c r="I20">
        <v>150</v>
      </c>
      <c r="J20" t="s">
        <v>37</v>
      </c>
      <c r="K20">
        <v>15.300000190734901</v>
      </c>
      <c r="L20">
        <v>15.6000003814697</v>
      </c>
      <c r="M20">
        <v>15.170000076294</v>
      </c>
      <c r="N20">
        <v>36.765697479247997</v>
      </c>
      <c r="O20">
        <v>209</v>
      </c>
    </row>
    <row r="21" spans="1:15" ht="14.25" customHeight="1" x14ac:dyDescent="0.3">
      <c r="A21" s="60" t="s">
        <v>348</v>
      </c>
      <c r="B21" s="61"/>
      <c r="C21" s="61"/>
      <c r="D21" s="61"/>
      <c r="E21" s="61"/>
      <c r="F21" s="61"/>
      <c r="G21" s="61"/>
      <c r="H21" s="2"/>
    </row>
    <row r="22" spans="1:15" ht="14.25" customHeight="1" x14ac:dyDescent="0.3">
      <c r="A22">
        <v>130</v>
      </c>
      <c r="B22" t="s">
        <v>306</v>
      </c>
      <c r="C22">
        <v>16.3500061035156</v>
      </c>
      <c r="D22">
        <v>16.5</v>
      </c>
      <c r="E22">
        <v>16.6499938964844</v>
      </c>
      <c r="F22">
        <v>40.8020629882812</v>
      </c>
      <c r="G22">
        <v>233</v>
      </c>
      <c r="H22" s="2"/>
      <c r="I22">
        <v>130</v>
      </c>
      <c r="J22" t="s">
        <v>307</v>
      </c>
      <c r="K22">
        <v>6.5500001907348597</v>
      </c>
      <c r="L22">
        <v>6.75</v>
      </c>
      <c r="M22">
        <v>6.4800004959106499</v>
      </c>
      <c r="N22">
        <v>39.268550872802699</v>
      </c>
      <c r="O22">
        <v>113</v>
      </c>
    </row>
    <row r="23" spans="1:15" ht="14.25" customHeight="1" x14ac:dyDescent="0.3">
      <c r="A23">
        <v>135</v>
      </c>
      <c r="B23" t="s">
        <v>187</v>
      </c>
      <c r="C23">
        <v>13.5</v>
      </c>
      <c r="D23">
        <v>13.6499996185303</v>
      </c>
      <c r="E23">
        <v>13.800000190734901</v>
      </c>
      <c r="F23">
        <v>40.441947937011697</v>
      </c>
      <c r="G23">
        <v>31</v>
      </c>
      <c r="H23" s="2"/>
      <c r="I23">
        <v>135</v>
      </c>
      <c r="J23" t="s">
        <v>188</v>
      </c>
      <c r="K23">
        <v>8.6499996185302699</v>
      </c>
      <c r="L23">
        <v>8.8000001907348597</v>
      </c>
      <c r="M23">
        <v>8.5600004196166992</v>
      </c>
      <c r="N23">
        <v>38.813255310058601</v>
      </c>
      <c r="O23">
        <v>66</v>
      </c>
    </row>
    <row r="24" spans="1:15" ht="14.25" customHeight="1" x14ac:dyDescent="0.3">
      <c r="A24">
        <v>140</v>
      </c>
      <c r="B24" t="s">
        <v>43</v>
      </c>
      <c r="C24">
        <v>10.949999809265099</v>
      </c>
      <c r="D24">
        <v>11.1499996185303</v>
      </c>
      <c r="E24">
        <v>11.3699998855591</v>
      </c>
      <c r="F24">
        <v>40.022373199462898</v>
      </c>
      <c r="G24">
        <v>247</v>
      </c>
      <c r="H24" s="2"/>
      <c r="I24">
        <v>140</v>
      </c>
      <c r="J24" t="s">
        <v>44</v>
      </c>
      <c r="K24">
        <v>11.1000003814697</v>
      </c>
      <c r="L24">
        <v>11.3500003814697</v>
      </c>
      <c r="M24">
        <v>10.8999996185303</v>
      </c>
      <c r="N24">
        <v>38.603923797607401</v>
      </c>
      <c r="O24">
        <v>477</v>
      </c>
    </row>
    <row r="25" spans="1:15" ht="14.25" customHeight="1" x14ac:dyDescent="0.3">
      <c r="A25">
        <v>145</v>
      </c>
      <c r="B25" t="s">
        <v>45</v>
      </c>
      <c r="C25">
        <v>8.75</v>
      </c>
      <c r="D25">
        <v>9.0500001907348597</v>
      </c>
      <c r="E25">
        <v>9.0299997329711896</v>
      </c>
      <c r="F25">
        <v>39.739799499511697</v>
      </c>
      <c r="G25">
        <v>795</v>
      </c>
      <c r="H25" s="2"/>
      <c r="I25">
        <v>145</v>
      </c>
      <c r="J25" t="s">
        <v>46</v>
      </c>
      <c r="K25">
        <v>14</v>
      </c>
      <c r="L25">
        <v>14.25</v>
      </c>
      <c r="M25">
        <v>13.6300001144409</v>
      </c>
      <c r="N25">
        <v>38.522525787353501</v>
      </c>
      <c r="O25">
        <v>45</v>
      </c>
    </row>
    <row r="26" spans="1:15" ht="14.25" customHeight="1" x14ac:dyDescent="0.3">
      <c r="A26">
        <v>150</v>
      </c>
      <c r="B26" t="s">
        <v>47</v>
      </c>
      <c r="C26">
        <v>7.1999998092651403</v>
      </c>
      <c r="D26">
        <v>7.3000001907348597</v>
      </c>
      <c r="E26">
        <v>7.3500003814697301</v>
      </c>
      <c r="F26">
        <v>40.110748291015597</v>
      </c>
      <c r="G26">
        <v>333</v>
      </c>
      <c r="H26" s="2"/>
      <c r="I26">
        <v>150</v>
      </c>
      <c r="J26" t="s">
        <v>48</v>
      </c>
      <c r="K26">
        <v>17.25</v>
      </c>
      <c r="L26">
        <v>18.1000061035156</v>
      </c>
      <c r="M26">
        <v>17.300003051757798</v>
      </c>
      <c r="N26">
        <v>39.594696044921903</v>
      </c>
      <c r="O26">
        <v>81</v>
      </c>
    </row>
    <row r="27" spans="1:15" ht="14.25" customHeight="1" x14ac:dyDescent="0.3">
      <c r="A27" s="60" t="s">
        <v>349</v>
      </c>
      <c r="B27" s="61"/>
      <c r="C27" s="61"/>
      <c r="D27" s="61"/>
      <c r="E27" s="61"/>
      <c r="F27" s="61"/>
      <c r="G27" s="61"/>
      <c r="H27" s="2"/>
    </row>
    <row r="28" spans="1:15" ht="14.25" customHeight="1" x14ac:dyDescent="0.3">
      <c r="A28">
        <v>130</v>
      </c>
      <c r="B28" t="s">
        <v>309</v>
      </c>
      <c r="C28">
        <v>17.8999938964844</v>
      </c>
      <c r="D28">
        <v>18.199996948242202</v>
      </c>
      <c r="E28">
        <v>18.199996948242202</v>
      </c>
      <c r="F28">
        <v>40.381340026855497</v>
      </c>
      <c r="G28">
        <v>89</v>
      </c>
      <c r="H28" s="2"/>
      <c r="I28">
        <v>130</v>
      </c>
      <c r="J28" t="s">
        <v>310</v>
      </c>
      <c r="K28">
        <v>7.8000001907348597</v>
      </c>
      <c r="L28">
        <v>7.9000005722045898</v>
      </c>
      <c r="M28">
        <v>7.6999998092651403</v>
      </c>
      <c r="N28">
        <v>39.073196411132798</v>
      </c>
      <c r="O28">
        <v>264</v>
      </c>
    </row>
    <row r="29" spans="1:15" ht="14.25" customHeight="1" x14ac:dyDescent="0.3">
      <c r="A29">
        <v>135</v>
      </c>
      <c r="B29" t="s">
        <v>190</v>
      </c>
      <c r="C29">
        <v>15.199999809265099</v>
      </c>
      <c r="D29">
        <v>15.3999996185303</v>
      </c>
      <c r="E29">
        <v>15.3999996185303</v>
      </c>
      <c r="F29">
        <v>40.188102722167997</v>
      </c>
      <c r="G29">
        <v>11</v>
      </c>
      <c r="H29" s="2"/>
      <c r="I29">
        <v>135</v>
      </c>
      <c r="J29" t="s">
        <v>191</v>
      </c>
      <c r="K29">
        <v>9.8999996185302699</v>
      </c>
      <c r="L29">
        <v>10.1000003814697</v>
      </c>
      <c r="M29">
        <v>9.75</v>
      </c>
      <c r="N29">
        <v>38.725814819335902</v>
      </c>
      <c r="O29">
        <v>774</v>
      </c>
    </row>
    <row r="30" spans="1:15" ht="14.25" customHeight="1" x14ac:dyDescent="0.3">
      <c r="A30">
        <v>140</v>
      </c>
      <c r="B30" t="s">
        <v>54</v>
      </c>
      <c r="C30">
        <v>12.75</v>
      </c>
      <c r="D30">
        <v>12.949999809265099</v>
      </c>
      <c r="E30">
        <v>13.300000190734901</v>
      </c>
      <c r="F30">
        <v>39.983932495117202</v>
      </c>
      <c r="G30">
        <v>409</v>
      </c>
      <c r="H30" s="2"/>
      <c r="I30">
        <v>140</v>
      </c>
      <c r="J30" t="s">
        <v>55</v>
      </c>
      <c r="K30">
        <v>12.3999996185303</v>
      </c>
      <c r="L30">
        <v>12.6000003814697</v>
      </c>
      <c r="M30">
        <v>12.3999996185303</v>
      </c>
      <c r="N30">
        <v>38.4962348937988</v>
      </c>
      <c r="O30">
        <v>437</v>
      </c>
    </row>
    <row r="31" spans="1:15" ht="14.25" customHeight="1" x14ac:dyDescent="0.3">
      <c r="A31">
        <v>145</v>
      </c>
      <c r="B31" t="s">
        <v>56</v>
      </c>
      <c r="C31">
        <v>10.5</v>
      </c>
      <c r="D31">
        <v>10.800000190734901</v>
      </c>
      <c r="E31">
        <v>10.800000190734901</v>
      </c>
      <c r="F31">
        <v>39.639106750488303</v>
      </c>
      <c r="G31">
        <v>171</v>
      </c>
      <c r="H31" s="2"/>
      <c r="I31">
        <v>145</v>
      </c>
      <c r="J31" t="s">
        <v>57</v>
      </c>
      <c r="K31">
        <v>15.25</v>
      </c>
      <c r="L31">
        <v>15.699999809265099</v>
      </c>
      <c r="M31">
        <v>15.25</v>
      </c>
      <c r="N31">
        <v>38.754146575927699</v>
      </c>
      <c r="O31">
        <v>90</v>
      </c>
    </row>
    <row r="32" spans="1:15" ht="14.25" customHeight="1" x14ac:dyDescent="0.3">
      <c r="A32">
        <v>150</v>
      </c>
      <c r="B32" t="s">
        <v>58</v>
      </c>
      <c r="C32">
        <v>8.75</v>
      </c>
      <c r="D32">
        <v>8.9499998092651403</v>
      </c>
      <c r="E32">
        <v>8.9499998092651403</v>
      </c>
      <c r="F32">
        <v>39.665390014648402</v>
      </c>
      <c r="G32">
        <v>426</v>
      </c>
      <c r="H32" s="2"/>
      <c r="I32">
        <v>150</v>
      </c>
      <c r="J32" t="s">
        <v>59</v>
      </c>
      <c r="K32">
        <v>18.3999938964844</v>
      </c>
      <c r="L32">
        <v>19.300003051757798</v>
      </c>
      <c r="M32">
        <v>18.3800048828125</v>
      </c>
      <c r="N32">
        <v>39.325752258300803</v>
      </c>
      <c r="O32">
        <v>42</v>
      </c>
    </row>
    <row r="33" spans="1:15" ht="14.25" customHeight="1" x14ac:dyDescent="0.3">
      <c r="A33" s="60" t="s">
        <v>350</v>
      </c>
      <c r="B33" s="61"/>
      <c r="C33" s="61"/>
      <c r="D33" s="61"/>
      <c r="E33" s="61"/>
      <c r="F33" s="61"/>
      <c r="G33" s="61"/>
      <c r="H33" s="2"/>
    </row>
    <row r="34" spans="1:15" ht="14.25" customHeight="1" x14ac:dyDescent="0.3">
      <c r="A34">
        <v>130</v>
      </c>
      <c r="B34" t="s">
        <v>312</v>
      </c>
      <c r="C34">
        <v>19.3500061035156</v>
      </c>
      <c r="D34">
        <v>19.6499938964844</v>
      </c>
      <c r="E34">
        <v>20.3999938964844</v>
      </c>
      <c r="F34">
        <v>40.2419624328613</v>
      </c>
      <c r="G34">
        <v>13</v>
      </c>
      <c r="H34" s="2"/>
      <c r="I34">
        <v>130</v>
      </c>
      <c r="J34" t="s">
        <v>313</v>
      </c>
      <c r="K34">
        <v>8.6499996185302699</v>
      </c>
      <c r="L34">
        <v>8.8500003814697301</v>
      </c>
      <c r="M34">
        <v>8.5500001907348597</v>
      </c>
      <c r="N34">
        <v>38.597686767578097</v>
      </c>
      <c r="O34">
        <v>21</v>
      </c>
    </row>
    <row r="35" spans="1:15" ht="14.25" customHeight="1" x14ac:dyDescent="0.3">
      <c r="A35">
        <v>135</v>
      </c>
      <c r="B35" t="s">
        <v>193</v>
      </c>
      <c r="C35">
        <v>16.6000061035156</v>
      </c>
      <c r="D35">
        <v>16.8500061035156</v>
      </c>
      <c r="E35">
        <v>17.550003051757798</v>
      </c>
      <c r="F35">
        <v>39.850654602050803</v>
      </c>
      <c r="G35">
        <v>5</v>
      </c>
      <c r="H35" s="2"/>
      <c r="I35">
        <v>135</v>
      </c>
      <c r="J35" t="s">
        <v>194</v>
      </c>
      <c r="K35">
        <v>10.8500003814697</v>
      </c>
      <c r="L35">
        <v>11</v>
      </c>
      <c r="M35">
        <v>10.4899997711182</v>
      </c>
      <c r="N35">
        <v>38.282871246337898</v>
      </c>
      <c r="O35">
        <v>87</v>
      </c>
    </row>
    <row r="36" spans="1:15" ht="14.25" customHeight="1" x14ac:dyDescent="0.3">
      <c r="A36">
        <v>140</v>
      </c>
      <c r="B36" t="s">
        <v>65</v>
      </c>
      <c r="C36">
        <v>14.25</v>
      </c>
      <c r="D36">
        <v>14.3500003814697</v>
      </c>
      <c r="E36">
        <v>14.6000003814697</v>
      </c>
      <c r="F36">
        <v>39.687145233154297</v>
      </c>
      <c r="G36">
        <v>382</v>
      </c>
      <c r="H36" s="2"/>
      <c r="I36">
        <v>140</v>
      </c>
      <c r="J36" t="s">
        <v>66</v>
      </c>
      <c r="K36">
        <v>12.6000003814697</v>
      </c>
      <c r="L36">
        <v>14.3500003814697</v>
      </c>
      <c r="M36">
        <v>12.829999923706</v>
      </c>
      <c r="N36">
        <v>38.188446044921903</v>
      </c>
      <c r="O36">
        <v>84</v>
      </c>
    </row>
    <row r="37" spans="1:15" ht="14.25" customHeight="1" x14ac:dyDescent="0.3">
      <c r="A37">
        <v>145</v>
      </c>
      <c r="B37" t="s">
        <v>67</v>
      </c>
      <c r="C37">
        <v>11.949999809265099</v>
      </c>
      <c r="D37">
        <v>12.199999809265099</v>
      </c>
      <c r="E37">
        <v>12.300000190734901</v>
      </c>
      <c r="F37">
        <v>39.331512451171903</v>
      </c>
      <c r="G37">
        <v>67</v>
      </c>
      <c r="H37" s="2"/>
      <c r="I37">
        <v>145</v>
      </c>
      <c r="J37" t="s">
        <v>68</v>
      </c>
      <c r="K37">
        <v>16.199996948242202</v>
      </c>
      <c r="L37">
        <v>16.800003051757798</v>
      </c>
      <c r="M37">
        <v>15.6300001144409</v>
      </c>
      <c r="N37">
        <v>38.610671997070298</v>
      </c>
      <c r="O37">
        <v>185</v>
      </c>
    </row>
    <row r="38" spans="1:15" ht="14.25" customHeight="1" x14ac:dyDescent="0.3">
      <c r="A38">
        <v>150</v>
      </c>
      <c r="B38" t="s">
        <v>69</v>
      </c>
      <c r="C38">
        <v>9.8500003814697301</v>
      </c>
      <c r="D38">
        <v>10.3500003814697</v>
      </c>
      <c r="E38">
        <v>10.75</v>
      </c>
      <c r="F38">
        <v>38.956134796142599</v>
      </c>
      <c r="G38">
        <v>226</v>
      </c>
      <c r="H38" s="2"/>
      <c r="I38">
        <v>150</v>
      </c>
      <c r="J38" t="s">
        <v>70</v>
      </c>
      <c r="K38">
        <v>19.2999877929688</v>
      </c>
      <c r="L38">
        <v>19.5</v>
      </c>
      <c r="M38">
        <v>18.5</v>
      </c>
      <c r="N38">
        <v>37.862724304199197</v>
      </c>
      <c r="O38">
        <v>35</v>
      </c>
    </row>
    <row r="39" spans="1:15" ht="14.25" customHeight="1" x14ac:dyDescent="0.3">
      <c r="A39" s="60" t="s">
        <v>351</v>
      </c>
      <c r="B39" s="61"/>
      <c r="C39" s="61"/>
      <c r="D39" s="61"/>
      <c r="E39" s="61"/>
      <c r="F39" s="61"/>
      <c r="G39" s="61"/>
      <c r="H39" s="2"/>
    </row>
    <row r="40" spans="1:15" ht="14.25" customHeight="1" x14ac:dyDescent="0.3">
      <c r="A40">
        <v>130</v>
      </c>
      <c r="B40" t="s">
        <v>315</v>
      </c>
      <c r="C40">
        <v>20.1499938964844</v>
      </c>
      <c r="D40">
        <v>21.300003051757798</v>
      </c>
      <c r="E40">
        <v>21.699996948242202</v>
      </c>
      <c r="F40">
        <v>38.720172882080099</v>
      </c>
      <c r="G40">
        <v>4</v>
      </c>
      <c r="H40" s="2"/>
      <c r="I40">
        <v>130</v>
      </c>
      <c r="J40" t="s">
        <v>316</v>
      </c>
      <c r="K40">
        <v>9.8999996185302699</v>
      </c>
      <c r="L40">
        <v>10.050000190734901</v>
      </c>
      <c r="M40">
        <v>9.6000003814697301</v>
      </c>
      <c r="N40">
        <v>38.451625823974602</v>
      </c>
      <c r="O40">
        <v>2</v>
      </c>
    </row>
    <row r="41" spans="1:15" ht="14.25" customHeight="1" x14ac:dyDescent="0.3">
      <c r="A41">
        <v>135</v>
      </c>
      <c r="B41" t="s">
        <v>196</v>
      </c>
      <c r="C41">
        <v>18.449996948242202</v>
      </c>
      <c r="D41">
        <v>18.6000061035156</v>
      </c>
      <c r="E41">
        <v>18.449996948242202</v>
      </c>
      <c r="F41">
        <v>39.800357818603501</v>
      </c>
      <c r="G41">
        <v>2</v>
      </c>
      <c r="H41" s="2"/>
      <c r="I41">
        <v>135</v>
      </c>
      <c r="J41" t="s">
        <v>197</v>
      </c>
      <c r="K41">
        <v>12.1000003814697</v>
      </c>
      <c r="L41">
        <v>12.300000190734901</v>
      </c>
      <c r="M41">
        <v>11.75</v>
      </c>
      <c r="N41">
        <v>38.179786682128899</v>
      </c>
      <c r="O41">
        <v>52</v>
      </c>
    </row>
    <row r="42" spans="1:15" ht="14.25" customHeight="1" x14ac:dyDescent="0.3">
      <c r="A42">
        <v>140</v>
      </c>
      <c r="B42" t="s">
        <v>76</v>
      </c>
      <c r="C42">
        <v>15.75</v>
      </c>
      <c r="D42">
        <v>16.1499938964844</v>
      </c>
      <c r="E42">
        <v>16.3500061035156</v>
      </c>
      <c r="F42">
        <v>39.193748474121101</v>
      </c>
      <c r="G42">
        <v>106</v>
      </c>
      <c r="H42" s="2"/>
      <c r="I42">
        <v>140</v>
      </c>
      <c r="J42" t="s">
        <v>77</v>
      </c>
      <c r="K42">
        <v>14.6000003814697</v>
      </c>
      <c r="L42">
        <v>14.8500003814697</v>
      </c>
      <c r="M42">
        <v>14.550000190734901</v>
      </c>
      <c r="N42">
        <v>37.993820190429702</v>
      </c>
      <c r="O42">
        <v>19</v>
      </c>
    </row>
    <row r="43" spans="1:15" ht="14.25" customHeight="1" x14ac:dyDescent="0.3">
      <c r="A43">
        <v>145</v>
      </c>
      <c r="B43" t="s">
        <v>78</v>
      </c>
      <c r="C43">
        <v>13.6000003814697</v>
      </c>
      <c r="D43">
        <v>14</v>
      </c>
      <c r="E43">
        <v>14</v>
      </c>
      <c r="F43">
        <v>39.069011688232401</v>
      </c>
      <c r="G43">
        <v>37</v>
      </c>
      <c r="H43" s="2"/>
      <c r="I43">
        <v>145</v>
      </c>
      <c r="J43" t="s">
        <v>79</v>
      </c>
      <c r="K43">
        <v>17.349990844726602</v>
      </c>
      <c r="L43">
        <v>17.6499938964844</v>
      </c>
      <c r="M43">
        <v>17.25</v>
      </c>
      <c r="N43">
        <v>37.764503479003899</v>
      </c>
      <c r="O43">
        <v>20</v>
      </c>
    </row>
    <row r="44" spans="1:15" ht="14.25" customHeight="1" x14ac:dyDescent="0.3">
      <c r="A44">
        <v>150</v>
      </c>
      <c r="B44" t="s">
        <v>80</v>
      </c>
      <c r="C44">
        <v>11.8500003814697</v>
      </c>
      <c r="D44">
        <v>12.1000003814697</v>
      </c>
      <c r="E44">
        <v>12</v>
      </c>
      <c r="F44">
        <v>39.181587219238303</v>
      </c>
      <c r="G44">
        <v>97</v>
      </c>
      <c r="H44" s="2"/>
      <c r="I44">
        <v>150</v>
      </c>
      <c r="J44" t="s">
        <v>81</v>
      </c>
      <c r="K44">
        <v>20.3999938964844</v>
      </c>
      <c r="L44">
        <v>20.75</v>
      </c>
      <c r="M44">
        <v>20.080001831054702</v>
      </c>
      <c r="N44">
        <v>37.648593902587898</v>
      </c>
      <c r="O44">
        <v>7</v>
      </c>
    </row>
    <row r="45" spans="1:15" ht="14.25" customHeight="1" x14ac:dyDescent="0.3">
      <c r="A45" s="60" t="s">
        <v>352</v>
      </c>
      <c r="B45" s="61"/>
      <c r="C45" s="61"/>
      <c r="D45" s="61"/>
      <c r="E45" s="61"/>
      <c r="F45" s="61"/>
      <c r="G45" s="61"/>
      <c r="H45" s="2"/>
    </row>
    <row r="46" spans="1:15" ht="14.25" customHeight="1" x14ac:dyDescent="0.3">
      <c r="A46">
        <v>130</v>
      </c>
      <c r="B46" t="s">
        <v>318</v>
      </c>
      <c r="C46">
        <v>22.349990844726602</v>
      </c>
      <c r="D46">
        <v>22.7999877929688</v>
      </c>
      <c r="E46">
        <v>0</v>
      </c>
      <c r="F46">
        <v>39.408702850341797</v>
      </c>
      <c r="G46">
        <v>0</v>
      </c>
      <c r="H46" s="2"/>
      <c r="I46">
        <v>130</v>
      </c>
      <c r="J46" t="s">
        <v>319</v>
      </c>
      <c r="K46">
        <v>10.75</v>
      </c>
      <c r="L46">
        <v>10.949999809265099</v>
      </c>
      <c r="M46">
        <v>10.6400003433228</v>
      </c>
      <c r="N46">
        <v>37.949958801269503</v>
      </c>
      <c r="O46">
        <v>88</v>
      </c>
    </row>
    <row r="47" spans="1:15" ht="14.25" customHeight="1" x14ac:dyDescent="0.3">
      <c r="A47">
        <v>135</v>
      </c>
      <c r="B47" t="s">
        <v>199</v>
      </c>
      <c r="C47">
        <v>19.699996948242202</v>
      </c>
      <c r="D47">
        <v>20.1000061035156</v>
      </c>
      <c r="E47">
        <v>20</v>
      </c>
      <c r="F47">
        <v>39.108253479003899</v>
      </c>
      <c r="G47">
        <v>23</v>
      </c>
      <c r="H47" s="2"/>
      <c r="I47">
        <v>135</v>
      </c>
      <c r="J47" t="s">
        <v>200</v>
      </c>
      <c r="K47">
        <v>13</v>
      </c>
      <c r="L47">
        <v>13.25</v>
      </c>
      <c r="M47">
        <v>12.8500003814697</v>
      </c>
      <c r="N47">
        <v>37.757049560546903</v>
      </c>
      <c r="O47">
        <v>44</v>
      </c>
    </row>
    <row r="48" spans="1:15" ht="14.25" customHeight="1" x14ac:dyDescent="0.3">
      <c r="A48">
        <v>140</v>
      </c>
      <c r="B48" t="s">
        <v>87</v>
      </c>
      <c r="C48">
        <v>17.3500061035156</v>
      </c>
      <c r="D48">
        <v>17.6499938964844</v>
      </c>
      <c r="E48">
        <v>17.6300048828125</v>
      </c>
      <c r="F48">
        <v>38.927684783935497</v>
      </c>
      <c r="G48">
        <v>72</v>
      </c>
      <c r="H48" s="2"/>
      <c r="I48">
        <v>140</v>
      </c>
      <c r="J48" t="s">
        <v>88</v>
      </c>
      <c r="K48">
        <v>15.5</v>
      </c>
      <c r="L48">
        <v>15.75</v>
      </c>
      <c r="M48">
        <v>15.3400001525879</v>
      </c>
      <c r="N48">
        <v>37.512168884277301</v>
      </c>
      <c r="O48">
        <v>26</v>
      </c>
    </row>
    <row r="49" spans="1:15" ht="14.25" customHeight="1" x14ac:dyDescent="0.3">
      <c r="A49">
        <v>145</v>
      </c>
      <c r="B49" t="s">
        <v>89</v>
      </c>
      <c r="C49">
        <v>15.25</v>
      </c>
      <c r="D49">
        <v>15.449999809265099</v>
      </c>
      <c r="E49">
        <v>15.550000190734901</v>
      </c>
      <c r="F49">
        <v>38.813854217529297</v>
      </c>
      <c r="G49">
        <v>37</v>
      </c>
      <c r="H49" s="2"/>
      <c r="I49">
        <v>145</v>
      </c>
      <c r="J49" t="s">
        <v>90</v>
      </c>
      <c r="K49">
        <v>18.25</v>
      </c>
      <c r="L49">
        <v>18.800003051757798</v>
      </c>
      <c r="M49">
        <v>18.300003051757798</v>
      </c>
      <c r="N49">
        <v>37.6249809265137</v>
      </c>
      <c r="O49">
        <v>1</v>
      </c>
    </row>
    <row r="50" spans="1:15" ht="14.25" customHeight="1" x14ac:dyDescent="0.3">
      <c r="A50">
        <v>150</v>
      </c>
      <c r="B50" t="s">
        <v>91</v>
      </c>
      <c r="C50">
        <v>13.050000190734901</v>
      </c>
      <c r="D50">
        <v>13.550000190734901</v>
      </c>
      <c r="E50">
        <v>13.449999809265099</v>
      </c>
      <c r="F50">
        <v>38.439327239990199</v>
      </c>
      <c r="G50">
        <v>133</v>
      </c>
      <c r="H50" s="2"/>
      <c r="I50">
        <v>150</v>
      </c>
      <c r="J50" t="s">
        <v>92</v>
      </c>
      <c r="K50">
        <v>21.25</v>
      </c>
      <c r="L50">
        <v>21.6000061035156</v>
      </c>
      <c r="M50">
        <v>20.6000061035156</v>
      </c>
      <c r="N50">
        <v>37.179294586181598</v>
      </c>
      <c r="O50">
        <v>306</v>
      </c>
    </row>
    <row r="51" spans="1:15" ht="14.25" customHeight="1" x14ac:dyDescent="0.3">
      <c r="A51" s="60" t="s">
        <v>353</v>
      </c>
      <c r="B51" s="61"/>
      <c r="C51" s="61"/>
      <c r="D51" s="61"/>
      <c r="E51" s="61"/>
      <c r="F51" s="61"/>
      <c r="G51" s="61"/>
      <c r="H51" s="2"/>
    </row>
    <row r="52" spans="1:15" ht="14.25" customHeight="1" x14ac:dyDescent="0.3">
      <c r="A52">
        <v>130</v>
      </c>
      <c r="B52" t="s">
        <v>321</v>
      </c>
      <c r="C52">
        <v>25</v>
      </c>
      <c r="D52">
        <v>25.300003051757798</v>
      </c>
      <c r="E52">
        <v>25.199996948242202</v>
      </c>
      <c r="F52">
        <v>39.960330963134801</v>
      </c>
      <c r="G52">
        <v>8</v>
      </c>
      <c r="H52" s="2"/>
      <c r="I52">
        <v>130</v>
      </c>
      <c r="J52" t="s">
        <v>322</v>
      </c>
      <c r="K52">
        <v>12.3999996185303</v>
      </c>
      <c r="L52">
        <v>12.6000003814697</v>
      </c>
      <c r="M52">
        <v>12.2799997329712</v>
      </c>
      <c r="N52">
        <v>38.278915405273402</v>
      </c>
      <c r="O52">
        <v>1</v>
      </c>
    </row>
    <row r="53" spans="1:15" ht="14.25" customHeight="1" x14ac:dyDescent="0.3">
      <c r="A53">
        <v>135</v>
      </c>
      <c r="B53" t="s">
        <v>202</v>
      </c>
      <c r="C53">
        <v>22.3500061035156</v>
      </c>
      <c r="D53">
        <v>23.75</v>
      </c>
      <c r="E53">
        <v>0</v>
      </c>
      <c r="F53">
        <v>40.789257049560497</v>
      </c>
      <c r="G53">
        <v>0</v>
      </c>
      <c r="H53" s="2"/>
      <c r="I53">
        <v>135</v>
      </c>
      <c r="J53" t="s">
        <v>203</v>
      </c>
      <c r="K53">
        <v>14.6499996185303</v>
      </c>
      <c r="L53">
        <v>15.3500003814697</v>
      </c>
      <c r="M53">
        <v>14.3999996185303</v>
      </c>
      <c r="N53">
        <v>38.490692138671903</v>
      </c>
      <c r="O53">
        <v>3</v>
      </c>
    </row>
    <row r="54" spans="1:15" ht="14.25" customHeight="1" x14ac:dyDescent="0.3">
      <c r="A54">
        <v>140</v>
      </c>
      <c r="B54" t="s">
        <v>98</v>
      </c>
      <c r="C54">
        <v>19.8999938964844</v>
      </c>
      <c r="D54">
        <v>20.300003051757798</v>
      </c>
      <c r="E54">
        <v>20.6000061035156</v>
      </c>
      <c r="F54">
        <v>39.340065002441399</v>
      </c>
      <c r="G54">
        <v>46</v>
      </c>
      <c r="H54" s="2"/>
      <c r="I54">
        <v>140</v>
      </c>
      <c r="J54" t="s">
        <v>99</v>
      </c>
      <c r="K54">
        <v>17.1499938964844</v>
      </c>
      <c r="L54">
        <v>17.3999938964844</v>
      </c>
      <c r="M54">
        <v>0</v>
      </c>
      <c r="N54">
        <v>37.743099212646499</v>
      </c>
      <c r="O54">
        <v>0</v>
      </c>
    </row>
    <row r="55" spans="1:15" ht="14.25" customHeight="1" x14ac:dyDescent="0.3">
      <c r="A55">
        <v>145</v>
      </c>
      <c r="B55" t="s">
        <v>100</v>
      </c>
      <c r="C55">
        <v>17.699996948242202</v>
      </c>
      <c r="D55">
        <v>18.1000061035156</v>
      </c>
      <c r="E55">
        <v>18.5</v>
      </c>
      <c r="F55">
        <v>39.108963012695298</v>
      </c>
      <c r="G55">
        <v>108</v>
      </c>
      <c r="H55" s="2"/>
      <c r="I55">
        <v>145</v>
      </c>
      <c r="J55" t="s">
        <v>101</v>
      </c>
      <c r="K55">
        <v>19.8500061035156</v>
      </c>
      <c r="L55">
        <v>20.25</v>
      </c>
      <c r="M55">
        <v>0</v>
      </c>
      <c r="N55">
        <v>37.599117279052699</v>
      </c>
      <c r="O55">
        <v>0</v>
      </c>
    </row>
    <row r="56" spans="1:15" ht="14.25" customHeight="1" x14ac:dyDescent="0.3">
      <c r="A56">
        <v>150</v>
      </c>
      <c r="B56" t="s">
        <v>102</v>
      </c>
      <c r="C56">
        <v>15.5</v>
      </c>
      <c r="D56">
        <v>16</v>
      </c>
      <c r="E56">
        <v>15.9799995422363</v>
      </c>
      <c r="F56">
        <v>38.598564147949197</v>
      </c>
      <c r="G56">
        <v>10</v>
      </c>
      <c r="H56" s="2"/>
      <c r="I56">
        <v>150</v>
      </c>
      <c r="J56" t="s">
        <v>103</v>
      </c>
      <c r="K56">
        <v>22.7999877929688</v>
      </c>
      <c r="L56">
        <v>23.25</v>
      </c>
      <c r="M56">
        <v>22.6000061035156</v>
      </c>
      <c r="N56">
        <v>37.4295043945312</v>
      </c>
      <c r="O56">
        <v>5</v>
      </c>
    </row>
    <row r="57" spans="1:15" ht="14.25" customHeight="1" x14ac:dyDescent="0.3">
      <c r="A57" s="60" t="s">
        <v>354</v>
      </c>
      <c r="B57" s="61"/>
      <c r="C57" s="61"/>
      <c r="D57" s="61"/>
      <c r="E57" s="61"/>
      <c r="F57" s="61"/>
      <c r="G57" s="61"/>
      <c r="H57" s="2"/>
    </row>
    <row r="58" spans="1:15" ht="14.25" customHeight="1" x14ac:dyDescent="0.3">
      <c r="A58">
        <v>130</v>
      </c>
      <c r="B58" t="s">
        <v>324</v>
      </c>
      <c r="C58">
        <v>23.199996948242202</v>
      </c>
      <c r="D58">
        <v>26.6000061035156</v>
      </c>
      <c r="E58">
        <v>26.699996948242202</v>
      </c>
      <c r="F58">
        <v>36.493576049804702</v>
      </c>
      <c r="G58">
        <v>4</v>
      </c>
      <c r="H58" s="2"/>
      <c r="I58">
        <v>130</v>
      </c>
      <c r="J58" t="s">
        <v>325</v>
      </c>
      <c r="K58">
        <v>12.3500003814697</v>
      </c>
      <c r="L58">
        <v>13.3500003814697</v>
      </c>
      <c r="M58">
        <v>13</v>
      </c>
      <c r="N58">
        <v>37.198623657226598</v>
      </c>
      <c r="O58">
        <v>27</v>
      </c>
    </row>
    <row r="59" spans="1:15" ht="14.25" customHeight="1" x14ac:dyDescent="0.3">
      <c r="A59">
        <v>135</v>
      </c>
      <c r="B59" t="s">
        <v>205</v>
      </c>
      <c r="C59">
        <v>23.699996948242202</v>
      </c>
      <c r="D59">
        <v>24.5</v>
      </c>
      <c r="E59">
        <v>25.25</v>
      </c>
      <c r="F59">
        <v>40.032726287841797</v>
      </c>
      <c r="G59">
        <v>4</v>
      </c>
      <c r="H59" s="2"/>
      <c r="I59">
        <v>135</v>
      </c>
      <c r="J59" t="s">
        <v>206</v>
      </c>
      <c r="K59">
        <v>15.3500003814697</v>
      </c>
      <c r="L59">
        <v>15.699999809265099</v>
      </c>
      <c r="M59">
        <v>15.2799997329712</v>
      </c>
      <c r="N59">
        <v>37.7601318359375</v>
      </c>
      <c r="O59">
        <v>17</v>
      </c>
    </row>
    <row r="60" spans="1:15" ht="14.25" customHeight="1" x14ac:dyDescent="0.3">
      <c r="A60">
        <v>140</v>
      </c>
      <c r="B60" t="s">
        <v>109</v>
      </c>
      <c r="C60">
        <v>20.5</v>
      </c>
      <c r="D60">
        <v>21.550003051757798</v>
      </c>
      <c r="E60">
        <v>22</v>
      </c>
      <c r="F60">
        <v>38.390735626220703</v>
      </c>
      <c r="G60">
        <v>28</v>
      </c>
      <c r="H60" s="2"/>
      <c r="I60">
        <v>140</v>
      </c>
      <c r="J60" t="s">
        <v>110</v>
      </c>
      <c r="K60">
        <v>17.8500061035156</v>
      </c>
      <c r="L60">
        <v>18.25</v>
      </c>
      <c r="M60">
        <v>18</v>
      </c>
      <c r="N60">
        <v>37.550701141357401</v>
      </c>
      <c r="O60">
        <v>55</v>
      </c>
    </row>
    <row r="61" spans="1:15" ht="14.25" customHeight="1" x14ac:dyDescent="0.3">
      <c r="A61">
        <v>145</v>
      </c>
      <c r="B61" t="s">
        <v>111</v>
      </c>
      <c r="C61">
        <v>18.949996948242202</v>
      </c>
      <c r="D61">
        <v>19.800003051757798</v>
      </c>
      <c r="E61">
        <v>0</v>
      </c>
      <c r="F61">
        <v>39.255275726318402</v>
      </c>
      <c r="G61">
        <v>0</v>
      </c>
      <c r="H61" s="2"/>
      <c r="I61">
        <v>145</v>
      </c>
      <c r="J61" t="s">
        <v>112</v>
      </c>
      <c r="K61">
        <v>20.550003051757798</v>
      </c>
      <c r="L61">
        <v>20.949996948242202</v>
      </c>
      <c r="M61">
        <v>0</v>
      </c>
      <c r="N61">
        <v>37.277721405029297</v>
      </c>
      <c r="O61">
        <v>0</v>
      </c>
    </row>
    <row r="62" spans="1:15" ht="14.25" customHeight="1" x14ac:dyDescent="0.3">
      <c r="A62">
        <v>150</v>
      </c>
      <c r="B62" t="s">
        <v>113</v>
      </c>
      <c r="C62">
        <v>16.8999938964844</v>
      </c>
      <c r="D62">
        <v>17.3500061035156</v>
      </c>
      <c r="E62">
        <v>17.3500061035156</v>
      </c>
      <c r="F62">
        <v>38.585041046142599</v>
      </c>
      <c r="G62">
        <v>20</v>
      </c>
      <c r="H62" s="2"/>
      <c r="I62">
        <v>150</v>
      </c>
      <c r="J62" t="s">
        <v>114</v>
      </c>
      <c r="K62">
        <v>23.5</v>
      </c>
      <c r="L62">
        <v>23.8500061035156</v>
      </c>
      <c r="M62">
        <v>23.300003051757798</v>
      </c>
      <c r="N62">
        <v>37.050819396972699</v>
      </c>
      <c r="O62">
        <v>117</v>
      </c>
    </row>
    <row r="63" spans="1:15" ht="14.25" customHeight="1" x14ac:dyDescent="0.3">
      <c r="A63" s="60" t="s">
        <v>355</v>
      </c>
      <c r="B63" s="61"/>
      <c r="C63" s="61"/>
      <c r="D63" s="61"/>
      <c r="E63" s="61"/>
      <c r="F63" s="61"/>
      <c r="G63" s="61"/>
      <c r="H63" s="2"/>
    </row>
    <row r="64" spans="1:15" ht="14.25" customHeight="1" x14ac:dyDescent="0.3">
      <c r="A64">
        <v>130</v>
      </c>
      <c r="B64" t="s">
        <v>327</v>
      </c>
      <c r="C64">
        <v>26.699996948242202</v>
      </c>
      <c r="D64">
        <v>35.849990844726598</v>
      </c>
      <c r="E64">
        <v>30.5</v>
      </c>
      <c r="F64">
        <v>42.865379333496101</v>
      </c>
      <c r="G64">
        <v>9</v>
      </c>
      <c r="H64" s="2"/>
      <c r="I64">
        <v>130</v>
      </c>
      <c r="J64" t="s">
        <v>328</v>
      </c>
      <c r="K64">
        <v>13.8500003814697</v>
      </c>
      <c r="L64">
        <v>15.25</v>
      </c>
      <c r="M64">
        <v>14.699999809265099</v>
      </c>
      <c r="N64">
        <v>36.809963226318402</v>
      </c>
      <c r="O64">
        <v>11</v>
      </c>
    </row>
    <row r="65" spans="1:15" ht="14.25" customHeight="1" x14ac:dyDescent="0.3">
      <c r="A65">
        <v>135</v>
      </c>
      <c r="B65" t="s">
        <v>208</v>
      </c>
      <c r="C65">
        <v>26.199996948242202</v>
      </c>
      <c r="D65">
        <v>27.3500061035156</v>
      </c>
      <c r="E65">
        <v>27.580001831054702</v>
      </c>
      <c r="F65">
        <v>38.854690551757798</v>
      </c>
      <c r="G65">
        <v>9</v>
      </c>
      <c r="H65" s="2"/>
      <c r="I65">
        <v>135</v>
      </c>
      <c r="J65" t="s">
        <v>209</v>
      </c>
      <c r="K65">
        <v>17.199996948242202</v>
      </c>
      <c r="L65">
        <v>17.5</v>
      </c>
      <c r="M65">
        <v>17</v>
      </c>
      <c r="N65">
        <v>37.467498779296903</v>
      </c>
      <c r="O65">
        <v>10</v>
      </c>
    </row>
    <row r="66" spans="1:15" ht="14.25" customHeight="1" x14ac:dyDescent="0.3">
      <c r="A66">
        <v>140</v>
      </c>
      <c r="B66" t="s">
        <v>120</v>
      </c>
      <c r="C66">
        <v>23.8500061035156</v>
      </c>
      <c r="D66">
        <v>24.8999938964844</v>
      </c>
      <c r="E66">
        <v>24.75</v>
      </c>
      <c r="F66">
        <v>38.540500640869098</v>
      </c>
      <c r="G66">
        <v>19</v>
      </c>
      <c r="H66" s="2"/>
      <c r="I66">
        <v>140</v>
      </c>
      <c r="J66" t="s">
        <v>121</v>
      </c>
      <c r="K66">
        <v>19.699996948242202</v>
      </c>
      <c r="L66">
        <v>20.199996948242202</v>
      </c>
      <c r="M66">
        <v>19.6499938964844</v>
      </c>
      <c r="N66">
        <v>37.387973785400398</v>
      </c>
      <c r="O66">
        <v>29</v>
      </c>
    </row>
    <row r="67" spans="1:15" ht="14.25" customHeight="1" x14ac:dyDescent="0.3">
      <c r="A67">
        <v>145</v>
      </c>
      <c r="B67" t="s">
        <v>122</v>
      </c>
      <c r="C67">
        <v>22.2999877929688</v>
      </c>
      <c r="D67">
        <v>22.8500061035156</v>
      </c>
      <c r="E67">
        <v>23.020004272460898</v>
      </c>
      <c r="F67">
        <v>39.002208709716797</v>
      </c>
      <c r="G67">
        <v>19</v>
      </c>
      <c r="H67" s="2"/>
      <c r="I67">
        <v>145</v>
      </c>
      <c r="J67" t="s">
        <v>123</v>
      </c>
      <c r="K67">
        <v>22.3500061035156</v>
      </c>
      <c r="L67">
        <v>26.1000061035156</v>
      </c>
      <c r="M67">
        <v>22.729995727539102</v>
      </c>
      <c r="N67">
        <v>39.924114227294901</v>
      </c>
      <c r="O67">
        <v>14</v>
      </c>
    </row>
    <row r="68" spans="1:15" ht="14.25" customHeight="1" x14ac:dyDescent="0.3">
      <c r="A68">
        <v>150</v>
      </c>
      <c r="B68" t="s">
        <v>124</v>
      </c>
      <c r="C68">
        <v>20.1499938964844</v>
      </c>
      <c r="D68">
        <v>20.75</v>
      </c>
      <c r="E68">
        <v>21.3500061035156</v>
      </c>
      <c r="F68">
        <v>38.623863220214801</v>
      </c>
      <c r="G68">
        <v>44</v>
      </c>
      <c r="H68" s="2"/>
      <c r="I68">
        <v>150</v>
      </c>
      <c r="J68" t="s">
        <v>125</v>
      </c>
      <c r="K68">
        <v>25.2999877929688</v>
      </c>
      <c r="L68">
        <v>27.1000061035156</v>
      </c>
      <c r="M68">
        <v>23.759994506835898</v>
      </c>
      <c r="N68">
        <v>38.101898193359403</v>
      </c>
      <c r="O68">
        <v>3</v>
      </c>
    </row>
    <row r="69" spans="1:15" ht="14.25" customHeight="1" x14ac:dyDescent="0.3">
      <c r="A69" s="60" t="s">
        <v>356</v>
      </c>
      <c r="B69" s="61"/>
      <c r="C69" s="61"/>
      <c r="D69" s="61"/>
      <c r="E69" s="61"/>
      <c r="F69" s="61"/>
      <c r="G69" s="61"/>
      <c r="H69" s="2"/>
    </row>
    <row r="70" spans="1:15" ht="14.25" customHeight="1" x14ac:dyDescent="0.3">
      <c r="A70">
        <v>130</v>
      </c>
      <c r="B70" t="s">
        <v>330</v>
      </c>
      <c r="C70">
        <v>30.3999938964844</v>
      </c>
      <c r="D70">
        <v>30.8999938964844</v>
      </c>
      <c r="E70">
        <v>31</v>
      </c>
      <c r="F70">
        <v>39.909194946289098</v>
      </c>
      <c r="G70">
        <v>4</v>
      </c>
      <c r="H70" s="2"/>
      <c r="I70">
        <v>130</v>
      </c>
      <c r="J70" t="s">
        <v>331</v>
      </c>
      <c r="K70">
        <v>15.3999996185303</v>
      </c>
      <c r="L70">
        <v>15.8500003814697</v>
      </c>
      <c r="M70">
        <v>15.449999809265099</v>
      </c>
      <c r="N70">
        <v>37.827468872070298</v>
      </c>
      <c r="O70">
        <v>32</v>
      </c>
    </row>
    <row r="71" spans="1:15" ht="14.25" customHeight="1" x14ac:dyDescent="0.3">
      <c r="A71">
        <v>135</v>
      </c>
      <c r="B71" t="s">
        <v>211</v>
      </c>
      <c r="C71">
        <v>27.8999938964844</v>
      </c>
      <c r="D71">
        <v>35</v>
      </c>
      <c r="E71">
        <v>28.610000610351602</v>
      </c>
      <c r="F71">
        <v>45.527843475341797</v>
      </c>
      <c r="G71">
        <v>22</v>
      </c>
      <c r="H71" s="2"/>
      <c r="I71">
        <v>135</v>
      </c>
      <c r="J71" t="s">
        <v>212</v>
      </c>
      <c r="K71">
        <v>17.699996948242202</v>
      </c>
      <c r="L71">
        <v>19</v>
      </c>
      <c r="M71">
        <v>17.8999938964844</v>
      </c>
      <c r="N71">
        <v>38.279029846191399</v>
      </c>
      <c r="O71">
        <v>12</v>
      </c>
    </row>
    <row r="72" spans="1:15" ht="14.25" customHeight="1" x14ac:dyDescent="0.3">
      <c r="A72">
        <v>140</v>
      </c>
      <c r="B72" t="s">
        <v>131</v>
      </c>
      <c r="C72">
        <v>25.699996948242202</v>
      </c>
      <c r="D72">
        <v>27.800003051757798</v>
      </c>
      <c r="E72">
        <v>25.8800048828125</v>
      </c>
      <c r="F72">
        <v>41.0227241516113</v>
      </c>
      <c r="G72">
        <v>107</v>
      </c>
      <c r="H72" s="2"/>
      <c r="I72">
        <v>140</v>
      </c>
      <c r="J72" t="s">
        <v>132</v>
      </c>
      <c r="K72">
        <v>20.1499938964844</v>
      </c>
      <c r="L72">
        <v>21.25</v>
      </c>
      <c r="M72">
        <v>19.979995727539102</v>
      </c>
      <c r="N72">
        <v>37.741348266601598</v>
      </c>
      <c r="O72">
        <v>39</v>
      </c>
    </row>
    <row r="73" spans="1:15" ht="14.25" customHeight="1" x14ac:dyDescent="0.3">
      <c r="A73">
        <v>145</v>
      </c>
      <c r="B73" t="s">
        <v>133</v>
      </c>
      <c r="C73">
        <v>23.1000061035156</v>
      </c>
      <c r="D73">
        <v>32.150009155273402</v>
      </c>
      <c r="E73">
        <v>23.699996948242202</v>
      </c>
      <c r="F73">
        <v>45.958694458007798</v>
      </c>
      <c r="G73">
        <v>13</v>
      </c>
      <c r="H73" s="2"/>
      <c r="I73">
        <v>145</v>
      </c>
      <c r="J73" t="s">
        <v>134</v>
      </c>
      <c r="K73">
        <v>22.8999938964844</v>
      </c>
      <c r="L73">
        <v>23.449996948242202</v>
      </c>
      <c r="M73">
        <v>22.949996948242202</v>
      </c>
      <c r="N73">
        <v>37.134372711181598</v>
      </c>
      <c r="O73">
        <v>16</v>
      </c>
    </row>
    <row r="74" spans="1:15" ht="14.25" customHeight="1" x14ac:dyDescent="0.3">
      <c r="A74">
        <v>150</v>
      </c>
      <c r="B74" t="s">
        <v>135</v>
      </c>
      <c r="C74">
        <v>21.25</v>
      </c>
      <c r="D74">
        <v>23.25</v>
      </c>
      <c r="E74">
        <v>21.8500061035156</v>
      </c>
      <c r="F74">
        <v>40.039684295654297</v>
      </c>
      <c r="G74">
        <v>193</v>
      </c>
      <c r="H74" s="2"/>
      <c r="I74">
        <v>150</v>
      </c>
      <c r="J74" t="s">
        <v>136</v>
      </c>
      <c r="K74">
        <v>25.800003051757798</v>
      </c>
      <c r="L74">
        <v>27.699996948242202</v>
      </c>
      <c r="M74">
        <v>25.7900085449219</v>
      </c>
      <c r="N74">
        <v>38.1019477844238</v>
      </c>
      <c r="O74">
        <v>47</v>
      </c>
    </row>
    <row r="75" spans="1:15" ht="14.25" customHeight="1" x14ac:dyDescent="0.3">
      <c r="A75" s="60" t="s">
        <v>357</v>
      </c>
      <c r="B75" s="61"/>
      <c r="C75" s="61"/>
      <c r="D75" s="61"/>
      <c r="E75" s="61"/>
      <c r="F75" s="61"/>
      <c r="G75" s="61"/>
      <c r="H75" s="2"/>
    </row>
    <row r="76" spans="1:15" ht="14.25" customHeight="1" x14ac:dyDescent="0.3">
      <c r="A76">
        <v>130</v>
      </c>
      <c r="B76" t="s">
        <v>333</v>
      </c>
      <c r="C76">
        <v>35.150009155273402</v>
      </c>
      <c r="D76">
        <v>37.199996948242202</v>
      </c>
      <c r="E76">
        <v>36</v>
      </c>
      <c r="F76">
        <v>41.360538482666001</v>
      </c>
      <c r="G76">
        <v>33</v>
      </c>
      <c r="H76" s="2"/>
      <c r="I76">
        <v>130</v>
      </c>
      <c r="J76" t="s">
        <v>334</v>
      </c>
      <c r="K76">
        <v>17.699996948242202</v>
      </c>
      <c r="L76">
        <v>18.300003051757798</v>
      </c>
      <c r="M76">
        <v>16.9400024414062</v>
      </c>
      <c r="N76">
        <v>37.499141693115199</v>
      </c>
      <c r="O76">
        <v>1</v>
      </c>
    </row>
    <row r="77" spans="1:15" ht="14.25" customHeight="1" x14ac:dyDescent="0.3">
      <c r="A77">
        <v>135</v>
      </c>
      <c r="B77" t="s">
        <v>214</v>
      </c>
      <c r="C77">
        <v>32.600006103515597</v>
      </c>
      <c r="D77">
        <v>33.25</v>
      </c>
      <c r="E77">
        <v>33.949996948242202</v>
      </c>
      <c r="F77">
        <v>39.756271362304702</v>
      </c>
      <c r="G77">
        <v>59</v>
      </c>
      <c r="H77" s="2"/>
      <c r="I77">
        <v>135</v>
      </c>
      <c r="J77" t="s">
        <v>215</v>
      </c>
      <c r="K77">
        <v>20</v>
      </c>
      <c r="L77">
        <v>20.75</v>
      </c>
      <c r="M77">
        <v>0</v>
      </c>
      <c r="N77">
        <v>37.288681030273402</v>
      </c>
      <c r="O77">
        <v>0</v>
      </c>
    </row>
    <row r="78" spans="1:15" ht="14.25" customHeight="1" x14ac:dyDescent="0.3">
      <c r="A78">
        <v>140</v>
      </c>
      <c r="B78" t="s">
        <v>142</v>
      </c>
      <c r="C78">
        <v>28.949996948242202</v>
      </c>
      <c r="D78">
        <v>32.100006103515597</v>
      </c>
      <c r="E78">
        <v>31</v>
      </c>
      <c r="F78">
        <v>39.333213806152301</v>
      </c>
      <c r="G78">
        <v>7</v>
      </c>
      <c r="H78" s="2"/>
      <c r="I78">
        <v>140</v>
      </c>
      <c r="J78" t="s">
        <v>143</v>
      </c>
      <c r="K78">
        <v>22.5</v>
      </c>
      <c r="L78">
        <v>23.5</v>
      </c>
      <c r="M78">
        <v>21.6000061035156</v>
      </c>
      <c r="N78">
        <v>37.221275329589801</v>
      </c>
      <c r="O78">
        <v>10</v>
      </c>
    </row>
    <row r="79" spans="1:15" ht="14.25" customHeight="1" x14ac:dyDescent="0.3">
      <c r="A79">
        <v>145</v>
      </c>
      <c r="B79" t="s">
        <v>144</v>
      </c>
      <c r="C79">
        <v>28.1000061035156</v>
      </c>
      <c r="D79">
        <v>30.1499938964844</v>
      </c>
      <c r="E79">
        <v>28.6000061035156</v>
      </c>
      <c r="F79">
        <v>40.218292236328097</v>
      </c>
      <c r="G79">
        <v>3</v>
      </c>
      <c r="H79" s="2"/>
      <c r="I79">
        <v>145</v>
      </c>
      <c r="J79" t="s">
        <v>145</v>
      </c>
      <c r="K79">
        <v>25.1499938964844</v>
      </c>
      <c r="L79">
        <v>25.949996948242202</v>
      </c>
      <c r="M79">
        <v>0</v>
      </c>
      <c r="N79">
        <v>36.812183380127003</v>
      </c>
      <c r="O79">
        <v>0</v>
      </c>
    </row>
    <row r="80" spans="1:15" ht="14.25" customHeight="1" x14ac:dyDescent="0.3">
      <c r="A80">
        <v>150</v>
      </c>
      <c r="B80" t="s">
        <v>146</v>
      </c>
      <c r="C80">
        <v>26</v>
      </c>
      <c r="D80">
        <v>28.25</v>
      </c>
      <c r="E80">
        <v>26.6000061035156</v>
      </c>
      <c r="F80">
        <v>40.019699096679702</v>
      </c>
      <c r="G80">
        <v>11</v>
      </c>
      <c r="H80" s="2"/>
      <c r="I80">
        <v>150</v>
      </c>
      <c r="J80" t="s">
        <v>147</v>
      </c>
      <c r="K80">
        <v>27.949996948242202</v>
      </c>
      <c r="L80">
        <v>28.75</v>
      </c>
      <c r="M80">
        <v>28</v>
      </c>
      <c r="N80">
        <v>36.553646087646499</v>
      </c>
      <c r="O80">
        <v>1</v>
      </c>
    </row>
    <row r="81" spans="1:15" ht="14.25" customHeight="1" x14ac:dyDescent="0.3">
      <c r="A81" s="60" t="s">
        <v>358</v>
      </c>
      <c r="B81" s="61"/>
      <c r="C81" s="61"/>
      <c r="D81" s="61"/>
      <c r="E81" s="61"/>
      <c r="F81" s="61"/>
      <c r="G81" s="61"/>
      <c r="H81" s="2"/>
    </row>
    <row r="82" spans="1:15" ht="14.25" customHeight="1" x14ac:dyDescent="0.3">
      <c r="A82">
        <v>130</v>
      </c>
      <c r="B82" t="s">
        <v>336</v>
      </c>
      <c r="C82">
        <v>39.900009155273402</v>
      </c>
      <c r="D82">
        <v>41.699996948242202</v>
      </c>
      <c r="E82">
        <v>40.199996948242202</v>
      </c>
      <c r="F82">
        <v>40.913707733154297</v>
      </c>
      <c r="G82">
        <v>1</v>
      </c>
      <c r="H82" s="2"/>
      <c r="I82">
        <v>130</v>
      </c>
      <c r="J82" t="s">
        <v>337</v>
      </c>
      <c r="K82">
        <v>20</v>
      </c>
      <c r="L82">
        <v>20.699996948242202</v>
      </c>
      <c r="M82">
        <v>19.8999938964844</v>
      </c>
      <c r="N82">
        <v>37.314247131347699</v>
      </c>
      <c r="O82">
        <v>154</v>
      </c>
    </row>
    <row r="83" spans="1:15" ht="14.25" customHeight="1" x14ac:dyDescent="0.3">
      <c r="A83">
        <v>135</v>
      </c>
      <c r="B83" t="s">
        <v>217</v>
      </c>
      <c r="C83">
        <v>36.699996948242202</v>
      </c>
      <c r="D83">
        <v>38.550003051757798</v>
      </c>
      <c r="E83">
        <v>38.600006103515597</v>
      </c>
      <c r="F83">
        <v>39.458633422851598</v>
      </c>
      <c r="G83">
        <v>9</v>
      </c>
      <c r="H83" s="2"/>
      <c r="I83">
        <v>135</v>
      </c>
      <c r="J83" t="s">
        <v>218</v>
      </c>
      <c r="K83">
        <v>22.3500061035156</v>
      </c>
      <c r="L83">
        <v>24.449996948242202</v>
      </c>
      <c r="M83">
        <v>22.2799987792969</v>
      </c>
      <c r="N83">
        <v>38.0018920898438</v>
      </c>
      <c r="O83">
        <v>2</v>
      </c>
    </row>
    <row r="84" spans="1:15" ht="14.25" customHeight="1" x14ac:dyDescent="0.3">
      <c r="A84">
        <v>140</v>
      </c>
      <c r="B84" t="s">
        <v>153</v>
      </c>
      <c r="C84">
        <v>35.199996948242202</v>
      </c>
      <c r="D84">
        <v>36.199996948242202</v>
      </c>
      <c r="E84">
        <v>37.680007934570298</v>
      </c>
      <c r="F84">
        <v>39.623096466064503</v>
      </c>
      <c r="G84">
        <v>25</v>
      </c>
      <c r="H84" s="2"/>
      <c r="I84">
        <v>140</v>
      </c>
      <c r="J84" t="s">
        <v>154</v>
      </c>
      <c r="K84">
        <v>24.8500061035156</v>
      </c>
      <c r="L84">
        <v>25.6499938964844</v>
      </c>
      <c r="M84">
        <v>24.9700012207031</v>
      </c>
      <c r="N84">
        <v>36.8624458312988</v>
      </c>
      <c r="O84">
        <v>6</v>
      </c>
    </row>
    <row r="85" spans="1:15" ht="14.25" customHeight="1" x14ac:dyDescent="0.3">
      <c r="A85">
        <v>145</v>
      </c>
      <c r="B85" t="s">
        <v>155</v>
      </c>
      <c r="C85">
        <v>33</v>
      </c>
      <c r="D85">
        <v>35.699996948242202</v>
      </c>
      <c r="E85">
        <v>34.600006103515597</v>
      </c>
      <c r="F85">
        <v>40.393299102783203</v>
      </c>
      <c r="G85">
        <v>9</v>
      </c>
      <c r="H85" s="2"/>
      <c r="I85">
        <v>145</v>
      </c>
      <c r="J85" t="s">
        <v>156</v>
      </c>
      <c r="K85">
        <v>25.949996948242202</v>
      </c>
      <c r="L85">
        <v>29.300003051757798</v>
      </c>
      <c r="M85">
        <v>0</v>
      </c>
      <c r="N85">
        <v>36.274112701416001</v>
      </c>
      <c r="O85">
        <v>0</v>
      </c>
    </row>
    <row r="86" spans="1:15" ht="14.25" customHeight="1" x14ac:dyDescent="0.3">
      <c r="A86">
        <v>150</v>
      </c>
      <c r="B86" t="s">
        <v>157</v>
      </c>
      <c r="C86">
        <v>31.1000061035156</v>
      </c>
      <c r="D86">
        <v>31.699996948242202</v>
      </c>
      <c r="E86">
        <v>32.949996948242202</v>
      </c>
      <c r="F86">
        <v>38.926902770996101</v>
      </c>
      <c r="G86">
        <v>30</v>
      </c>
      <c r="H86" s="2"/>
      <c r="I86">
        <v>150</v>
      </c>
      <c r="J86" t="s">
        <v>158</v>
      </c>
      <c r="K86">
        <v>28.8999938964844</v>
      </c>
      <c r="L86">
        <v>32.150009155273402</v>
      </c>
      <c r="M86">
        <v>0</v>
      </c>
      <c r="N86">
        <v>36.203067779541001</v>
      </c>
      <c r="O86">
        <v>0</v>
      </c>
    </row>
    <row r="87" spans="1:15" ht="14.25" customHeight="1" x14ac:dyDescent="0.3">
      <c r="A87" s="60" t="s">
        <v>359</v>
      </c>
      <c r="B87" s="61"/>
      <c r="C87" s="61"/>
      <c r="D87" s="61"/>
      <c r="E87" s="61"/>
      <c r="F87" s="61"/>
      <c r="G87" s="61"/>
      <c r="H87" s="2"/>
    </row>
    <row r="88" spans="1:15" ht="14.25" customHeight="1" x14ac:dyDescent="0.3">
      <c r="A88">
        <v>130</v>
      </c>
      <c r="B88" t="s">
        <v>339</v>
      </c>
      <c r="C88">
        <v>40.600006103515597</v>
      </c>
      <c r="D88">
        <v>41.449996948242202</v>
      </c>
      <c r="E88">
        <v>42</v>
      </c>
      <c r="F88">
        <v>40.244041442871101</v>
      </c>
      <c r="G88">
        <v>4</v>
      </c>
      <c r="H88" s="2"/>
      <c r="I88">
        <v>130</v>
      </c>
      <c r="J88" t="s">
        <v>340</v>
      </c>
      <c r="K88">
        <v>20.1499938964844</v>
      </c>
      <c r="L88">
        <v>20.75</v>
      </c>
      <c r="M88">
        <v>0</v>
      </c>
      <c r="N88">
        <v>36.986648559570298</v>
      </c>
      <c r="O88">
        <v>0</v>
      </c>
    </row>
    <row r="89" spans="1:15" ht="14.25" customHeight="1" x14ac:dyDescent="0.3">
      <c r="A89">
        <v>135</v>
      </c>
      <c r="B89" t="s">
        <v>220</v>
      </c>
      <c r="C89">
        <v>37.800003051757798</v>
      </c>
      <c r="D89">
        <v>40.199996948242202</v>
      </c>
      <c r="E89">
        <v>38.650009155273402</v>
      </c>
      <c r="F89">
        <v>40.387706756591797</v>
      </c>
      <c r="G89">
        <v>3</v>
      </c>
      <c r="H89" s="2"/>
      <c r="I89">
        <v>135</v>
      </c>
      <c r="J89" t="s">
        <v>221</v>
      </c>
      <c r="K89">
        <v>22.6499938964844</v>
      </c>
      <c r="L89">
        <v>23.25</v>
      </c>
      <c r="M89">
        <v>22.6199951171875</v>
      </c>
      <c r="N89">
        <v>36.925437927246101</v>
      </c>
      <c r="O89">
        <v>2</v>
      </c>
    </row>
    <row r="90" spans="1:15" ht="14.25" customHeight="1" x14ac:dyDescent="0.3">
      <c r="A90">
        <v>140</v>
      </c>
      <c r="B90" t="s">
        <v>164</v>
      </c>
      <c r="C90">
        <v>36</v>
      </c>
      <c r="D90">
        <v>36.800003051757798</v>
      </c>
      <c r="E90">
        <v>36.800003051757798</v>
      </c>
      <c r="F90">
        <v>39.609775543212898</v>
      </c>
      <c r="G90">
        <v>47</v>
      </c>
      <c r="H90" s="2"/>
      <c r="I90">
        <v>140</v>
      </c>
      <c r="J90" t="s">
        <v>165</v>
      </c>
      <c r="K90">
        <v>25.099990844726602</v>
      </c>
      <c r="L90">
        <v>25.6499938964844</v>
      </c>
      <c r="M90">
        <v>25.0599975585938</v>
      </c>
      <c r="N90">
        <v>36.581630706787102</v>
      </c>
      <c r="O90">
        <v>15</v>
      </c>
    </row>
    <row r="91" spans="1:15" ht="14.25" customHeight="1" x14ac:dyDescent="0.3">
      <c r="A91">
        <v>145</v>
      </c>
      <c r="B91" t="s">
        <v>166</v>
      </c>
      <c r="C91">
        <v>33.5</v>
      </c>
      <c r="D91">
        <v>36.199996948242202</v>
      </c>
      <c r="E91">
        <v>33.5</v>
      </c>
      <c r="F91">
        <v>40.096874237060497</v>
      </c>
      <c r="G91">
        <v>10</v>
      </c>
      <c r="H91" s="2"/>
      <c r="I91">
        <v>145</v>
      </c>
      <c r="J91" t="s">
        <v>167</v>
      </c>
      <c r="K91">
        <v>27.75</v>
      </c>
      <c r="L91">
        <v>29</v>
      </c>
      <c r="M91">
        <v>27.8399963378906</v>
      </c>
      <c r="N91">
        <v>36.814125061035199</v>
      </c>
      <c r="O91">
        <v>4</v>
      </c>
    </row>
    <row r="92" spans="1:15" ht="14.25" customHeight="1" x14ac:dyDescent="0.3">
      <c r="A92">
        <v>150</v>
      </c>
      <c r="B92" t="s">
        <v>168</v>
      </c>
      <c r="C92">
        <v>31.6499938964844</v>
      </c>
      <c r="D92">
        <v>32.449996948242202</v>
      </c>
      <c r="E92">
        <v>32.550003051757798</v>
      </c>
      <c r="F92">
        <v>38.840282440185497</v>
      </c>
      <c r="G92">
        <v>47</v>
      </c>
      <c r="H92" s="2"/>
      <c r="I92">
        <v>150</v>
      </c>
      <c r="J92" t="s">
        <v>169</v>
      </c>
      <c r="K92">
        <v>29.1000061035156</v>
      </c>
      <c r="L92">
        <v>31</v>
      </c>
      <c r="M92">
        <v>30.449996948242202</v>
      </c>
      <c r="N92">
        <v>35.176105499267599</v>
      </c>
      <c r="O92">
        <v>2</v>
      </c>
    </row>
    <row r="93" spans="1:15" ht="14.25" customHeight="1" x14ac:dyDescent="0.3">
      <c r="H93" s="2"/>
    </row>
    <row r="94" spans="1:15" ht="14.25" customHeight="1" x14ac:dyDescent="0.3">
      <c r="H94" s="2"/>
    </row>
    <row r="95" spans="1:15" ht="14.25" customHeight="1" x14ac:dyDescent="0.3">
      <c r="H95" s="2"/>
    </row>
    <row r="96" spans="1:15" ht="14.25" customHeight="1" x14ac:dyDescent="0.3">
      <c r="H96" s="2"/>
    </row>
    <row r="97" spans="8:8" ht="14.25" customHeight="1" x14ac:dyDescent="0.3">
      <c r="H97" s="2"/>
    </row>
    <row r="98" spans="8:8" ht="14.25" customHeight="1" x14ac:dyDescent="0.3">
      <c r="H98" s="2"/>
    </row>
    <row r="99" spans="8:8" ht="14.25" customHeight="1" x14ac:dyDescent="0.3">
      <c r="H99" s="2"/>
    </row>
    <row r="100" spans="8:8" ht="14.25" customHeight="1" x14ac:dyDescent="0.3">
      <c r="H100" s="2"/>
    </row>
  </sheetData>
  <mergeCells count="16">
    <mergeCell ref="A87:G87"/>
    <mergeCell ref="A57:G57"/>
    <mergeCell ref="A63:G63"/>
    <mergeCell ref="A69:G69"/>
    <mergeCell ref="A75:G75"/>
    <mergeCell ref="A81:G81"/>
    <mergeCell ref="A1:G1"/>
    <mergeCell ref="A51:G51"/>
    <mergeCell ref="A33:G33"/>
    <mergeCell ref="A39:G39"/>
    <mergeCell ref="A45:G45"/>
    <mergeCell ref="A3:G3"/>
    <mergeCell ref="A9:G9"/>
    <mergeCell ref="A15:G15"/>
    <mergeCell ref="A21:G21"/>
    <mergeCell ref="A27:G27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"/>
  <sheetViews>
    <sheetView topLeftCell="A2" workbookViewId="0">
      <selection sqref="A1:G1"/>
    </sheetView>
  </sheetViews>
  <sheetFormatPr defaultColWidth="12.6640625" defaultRowHeight="15" customHeight="1" x14ac:dyDescent="0.3"/>
  <cols>
    <col min="1" max="1" width="5.33203125" customWidth="1"/>
    <col min="2" max="2" width="14.21875" customWidth="1"/>
    <col min="3" max="6" width="10.44140625" customWidth="1"/>
    <col min="7" max="7" width="5.21875" customWidth="1"/>
    <col min="8" max="8" width="3" customWidth="1"/>
    <col min="9" max="9" width="5.33203125" customWidth="1"/>
    <col min="10" max="10" width="14.21875" customWidth="1"/>
    <col min="11" max="14" width="10.44140625" customWidth="1"/>
    <col min="15" max="15" width="5.21875" customWidth="1"/>
  </cols>
  <sheetData>
    <row r="1" spans="1:15" ht="14.25" customHeight="1" x14ac:dyDescent="0.3">
      <c r="A1" s="62" t="s">
        <v>0</v>
      </c>
      <c r="B1" s="61"/>
      <c r="C1" s="61"/>
      <c r="D1" s="61"/>
      <c r="E1" s="61"/>
      <c r="F1" s="61"/>
      <c r="G1" s="61"/>
      <c r="H1" s="2"/>
      <c r="I1" s="1" t="s">
        <v>1</v>
      </c>
    </row>
    <row r="2" spans="1:15" ht="14.25" customHeight="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s="2"/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</row>
    <row r="3" spans="1:15" ht="14.25" customHeight="1" x14ac:dyDescent="0.3">
      <c r="A3" s="60" t="s">
        <v>360</v>
      </c>
      <c r="B3" s="61"/>
      <c r="C3" s="61"/>
      <c r="D3" s="61"/>
      <c r="E3" s="61"/>
      <c r="F3" s="61"/>
      <c r="G3" s="61"/>
      <c r="H3" s="2"/>
    </row>
    <row r="4" spans="1:15" ht="14.25" customHeight="1" x14ac:dyDescent="0.3">
      <c r="A4">
        <v>138</v>
      </c>
      <c r="B4" t="s">
        <v>289</v>
      </c>
      <c r="C4">
        <v>1.66999912261963</v>
      </c>
      <c r="D4">
        <v>2</v>
      </c>
      <c r="E4">
        <v>2</v>
      </c>
      <c r="F4">
        <v>136.72106933593801</v>
      </c>
      <c r="G4">
        <v>1610</v>
      </c>
      <c r="H4" s="2"/>
      <c r="I4">
        <v>138</v>
      </c>
      <c r="J4" t="s">
        <v>290</v>
      </c>
      <c r="K4">
        <v>0</v>
      </c>
      <c r="L4">
        <v>1.00000016391277E-2</v>
      </c>
      <c r="M4">
        <v>1.00000016391277E-2</v>
      </c>
      <c r="N4">
        <v>126.482902526855</v>
      </c>
      <c r="O4">
        <v>3177</v>
      </c>
    </row>
    <row r="5" spans="1:15" ht="14.25" customHeight="1" x14ac:dyDescent="0.3">
      <c r="A5">
        <v>139</v>
      </c>
      <c r="B5" t="s">
        <v>291</v>
      </c>
      <c r="C5">
        <v>0.64999997615814198</v>
      </c>
      <c r="D5">
        <v>1.15999984741211</v>
      </c>
      <c r="E5">
        <v>1.19999980926514</v>
      </c>
      <c r="F5">
        <v>121.11651611328099</v>
      </c>
      <c r="G5">
        <v>6042</v>
      </c>
      <c r="H5" s="2"/>
      <c r="I5">
        <v>139</v>
      </c>
      <c r="J5" t="s">
        <v>292</v>
      </c>
      <c r="K5">
        <v>0</v>
      </c>
      <c r="L5">
        <v>7.9999983310699505E-2</v>
      </c>
      <c r="M5">
        <v>1.00000016391277E-2</v>
      </c>
      <c r="N5">
        <v>118.467979431152</v>
      </c>
      <c r="O5">
        <v>2753</v>
      </c>
    </row>
    <row r="6" spans="1:15" ht="14.25" customHeight="1" x14ac:dyDescent="0.3">
      <c r="A6">
        <v>140</v>
      </c>
      <c r="B6" t="s">
        <v>293</v>
      </c>
      <c r="C6">
        <v>1.9999999552965199E-2</v>
      </c>
      <c r="D6">
        <v>5.0000000745058101E-2</v>
      </c>
      <c r="E6">
        <v>9.0000033378601102E-2</v>
      </c>
      <c r="F6">
        <v>34.247425079345703</v>
      </c>
      <c r="G6">
        <v>22564</v>
      </c>
      <c r="H6" s="2"/>
      <c r="I6">
        <v>140</v>
      </c>
      <c r="J6" t="s">
        <v>294</v>
      </c>
      <c r="K6">
        <v>0.19999998807907099</v>
      </c>
      <c r="L6">
        <v>0.29000002145767201</v>
      </c>
      <c r="M6">
        <v>0.120000004768372</v>
      </c>
      <c r="N6">
        <v>46.601795196533203</v>
      </c>
      <c r="O6">
        <v>22751</v>
      </c>
    </row>
    <row r="7" spans="1:15" ht="14.25" customHeight="1" x14ac:dyDescent="0.3">
      <c r="A7">
        <v>141</v>
      </c>
      <c r="B7" t="s">
        <v>295</v>
      </c>
      <c r="C7">
        <v>0</v>
      </c>
      <c r="D7">
        <v>1.00000016391277E-2</v>
      </c>
      <c r="E7">
        <v>1.00000016391277E-2</v>
      </c>
      <c r="F7">
        <v>87.754692077636705</v>
      </c>
      <c r="G7">
        <v>4779</v>
      </c>
      <c r="H7" s="2"/>
      <c r="I7">
        <v>141</v>
      </c>
      <c r="J7" t="s">
        <v>296</v>
      </c>
      <c r="K7">
        <v>1.0200004577636701</v>
      </c>
      <c r="L7">
        <v>1.3100004196167001</v>
      </c>
      <c r="M7">
        <v>0.80000001192092896</v>
      </c>
      <c r="N7">
        <v>0</v>
      </c>
      <c r="O7">
        <v>1071</v>
      </c>
    </row>
    <row r="8" spans="1:15" ht="14.25" customHeight="1" x14ac:dyDescent="0.3">
      <c r="A8">
        <v>142</v>
      </c>
      <c r="B8" t="s">
        <v>297</v>
      </c>
      <c r="C8">
        <v>0</v>
      </c>
      <c r="D8">
        <v>1.00000016391277E-2</v>
      </c>
      <c r="E8">
        <v>1.00000016391277E-2</v>
      </c>
      <c r="F8">
        <v>144.66418457031199</v>
      </c>
      <c r="G8">
        <v>1900</v>
      </c>
      <c r="H8" s="2"/>
      <c r="I8">
        <v>142</v>
      </c>
      <c r="J8" t="s">
        <v>298</v>
      </c>
      <c r="K8">
        <v>1.90999984741211</v>
      </c>
      <c r="L8">
        <v>2.57999992370606</v>
      </c>
      <c r="M8">
        <v>1.65999984741211</v>
      </c>
      <c r="N8">
        <v>217.00692749023401</v>
      </c>
      <c r="O8">
        <v>949</v>
      </c>
    </row>
    <row r="9" spans="1:15" ht="14.25" customHeight="1" x14ac:dyDescent="0.3">
      <c r="A9" s="60" t="s">
        <v>361</v>
      </c>
      <c r="B9" s="61"/>
      <c r="C9" s="61"/>
      <c r="D9" s="61"/>
      <c r="E9" s="61"/>
      <c r="F9" s="61"/>
      <c r="G9" s="61"/>
      <c r="H9" s="2"/>
    </row>
    <row r="10" spans="1:15" ht="14.25" customHeight="1" x14ac:dyDescent="0.3">
      <c r="A10">
        <v>130</v>
      </c>
      <c r="B10" t="s">
        <v>300</v>
      </c>
      <c r="C10">
        <v>12.800000190734901</v>
      </c>
      <c r="D10">
        <v>13.699999809265099</v>
      </c>
      <c r="E10">
        <v>13.1400003433228</v>
      </c>
      <c r="F10">
        <v>41.1424560546875</v>
      </c>
      <c r="G10">
        <v>86</v>
      </c>
      <c r="H10" s="2"/>
      <c r="I10">
        <v>130</v>
      </c>
      <c r="J10" t="s">
        <v>301</v>
      </c>
      <c r="K10">
        <v>2.32999992370606</v>
      </c>
      <c r="L10">
        <v>2.3900003433227499</v>
      </c>
      <c r="M10">
        <v>2.2399997711181601</v>
      </c>
      <c r="N10">
        <v>37.573024749755902</v>
      </c>
      <c r="O10">
        <v>2475</v>
      </c>
    </row>
    <row r="11" spans="1:15" ht="14.25" customHeight="1" x14ac:dyDescent="0.3">
      <c r="A11">
        <v>135</v>
      </c>
      <c r="B11" t="s">
        <v>181</v>
      </c>
      <c r="C11">
        <v>9.3500003814697301</v>
      </c>
      <c r="D11">
        <v>9.6000003814697301</v>
      </c>
      <c r="E11">
        <v>9.6999998092651403</v>
      </c>
      <c r="F11">
        <v>37.877147674560497</v>
      </c>
      <c r="G11">
        <v>1176</v>
      </c>
      <c r="H11" s="2"/>
      <c r="I11">
        <v>135</v>
      </c>
      <c r="J11" t="s">
        <v>182</v>
      </c>
      <c r="K11">
        <v>3.8500003814697301</v>
      </c>
      <c r="L11">
        <v>4</v>
      </c>
      <c r="M11">
        <v>3.75</v>
      </c>
      <c r="N11">
        <v>37.064685821533203</v>
      </c>
      <c r="O11">
        <v>1216</v>
      </c>
    </row>
    <row r="12" spans="1:15" ht="14.25" customHeight="1" x14ac:dyDescent="0.3">
      <c r="A12">
        <v>140</v>
      </c>
      <c r="B12" t="s">
        <v>21</v>
      </c>
      <c r="C12">
        <v>6.5</v>
      </c>
      <c r="D12">
        <v>6.6500005722045898</v>
      </c>
      <c r="E12">
        <v>6.8000001907348597</v>
      </c>
      <c r="F12">
        <v>36.910163879394503</v>
      </c>
      <c r="G12">
        <v>1067</v>
      </c>
      <c r="H12" s="2"/>
      <c r="I12">
        <v>140</v>
      </c>
      <c r="J12" t="s">
        <v>22</v>
      </c>
      <c r="K12">
        <v>6.0500001907348597</v>
      </c>
      <c r="L12">
        <v>6.1999998092651403</v>
      </c>
      <c r="M12">
        <v>5.9400005340576199</v>
      </c>
      <c r="N12">
        <v>36.987026214599602</v>
      </c>
      <c r="O12">
        <v>846</v>
      </c>
    </row>
    <row r="13" spans="1:15" ht="14.25" customHeight="1" x14ac:dyDescent="0.3">
      <c r="A13">
        <v>145</v>
      </c>
      <c r="B13" t="s">
        <v>23</v>
      </c>
      <c r="C13">
        <v>4.3999996185302699</v>
      </c>
      <c r="D13">
        <v>4.5</v>
      </c>
      <c r="E13">
        <v>4.5500001907348597</v>
      </c>
      <c r="F13">
        <v>36.934402465820298</v>
      </c>
      <c r="G13">
        <v>1346</v>
      </c>
      <c r="H13" s="2"/>
      <c r="I13">
        <v>145</v>
      </c>
      <c r="J13" t="s">
        <v>24</v>
      </c>
      <c r="K13">
        <v>8.8999996185302699</v>
      </c>
      <c r="L13">
        <v>9.0500001907348597</v>
      </c>
      <c r="M13">
        <v>8.6499996185302699</v>
      </c>
      <c r="N13">
        <v>37.000801086425803</v>
      </c>
      <c r="O13">
        <v>270</v>
      </c>
    </row>
    <row r="14" spans="1:15" ht="14.25" customHeight="1" x14ac:dyDescent="0.3">
      <c r="A14">
        <v>150</v>
      </c>
      <c r="B14" t="s">
        <v>25</v>
      </c>
      <c r="C14">
        <v>2.8500003814697301</v>
      </c>
      <c r="D14">
        <v>3</v>
      </c>
      <c r="E14">
        <v>2.96000003814697</v>
      </c>
      <c r="F14">
        <v>37.197879791259801</v>
      </c>
      <c r="G14">
        <v>840</v>
      </c>
      <c r="H14" s="2"/>
      <c r="I14">
        <v>150</v>
      </c>
      <c r="J14" t="s">
        <v>26</v>
      </c>
      <c r="K14">
        <v>12.3500003814697</v>
      </c>
      <c r="L14">
        <v>12.550000190734901</v>
      </c>
      <c r="M14">
        <v>12.069999694824199</v>
      </c>
      <c r="N14">
        <v>36.679847717285199</v>
      </c>
      <c r="O14">
        <v>84</v>
      </c>
    </row>
    <row r="15" spans="1:15" ht="14.25" customHeight="1" x14ac:dyDescent="0.3">
      <c r="A15" s="60" t="s">
        <v>362</v>
      </c>
      <c r="B15" s="61"/>
      <c r="C15" s="61"/>
      <c r="D15" s="61"/>
      <c r="E15" s="61"/>
      <c r="F15" s="61"/>
      <c r="G15" s="61"/>
      <c r="H15" s="2"/>
    </row>
    <row r="16" spans="1:15" ht="14.25" customHeight="1" x14ac:dyDescent="0.3">
      <c r="A16">
        <v>130</v>
      </c>
      <c r="B16" t="s">
        <v>303</v>
      </c>
      <c r="C16">
        <v>14.949999809265099</v>
      </c>
      <c r="D16">
        <v>15.199999809265099</v>
      </c>
      <c r="E16">
        <v>15.25</v>
      </c>
      <c r="F16">
        <v>39.120288848877003</v>
      </c>
      <c r="G16">
        <v>69</v>
      </c>
      <c r="H16" s="2"/>
      <c r="I16">
        <v>130</v>
      </c>
      <c r="J16" t="s">
        <v>304</v>
      </c>
      <c r="K16">
        <v>3.8999996185302699</v>
      </c>
      <c r="L16">
        <v>4.0500001907348597</v>
      </c>
      <c r="M16">
        <v>3.8800001144409202</v>
      </c>
      <c r="N16">
        <v>37.880111694335902</v>
      </c>
      <c r="O16">
        <v>7895</v>
      </c>
    </row>
    <row r="17" spans="1:15" ht="14.25" customHeight="1" x14ac:dyDescent="0.3">
      <c r="A17">
        <v>135</v>
      </c>
      <c r="B17" t="s">
        <v>184</v>
      </c>
      <c r="C17">
        <v>11.800000190734901</v>
      </c>
      <c r="D17">
        <v>12</v>
      </c>
      <c r="E17">
        <v>11.8999996185303</v>
      </c>
      <c r="F17">
        <v>38.675022125244098</v>
      </c>
      <c r="G17">
        <v>1303</v>
      </c>
      <c r="H17" s="2"/>
      <c r="I17">
        <v>135</v>
      </c>
      <c r="J17" t="s">
        <v>185</v>
      </c>
      <c r="K17">
        <v>5.6999998092651403</v>
      </c>
      <c r="L17">
        <v>5.8500003814697301</v>
      </c>
      <c r="M17">
        <v>5.7200002670288104</v>
      </c>
      <c r="N17">
        <v>37.543178558349602</v>
      </c>
      <c r="O17">
        <v>362</v>
      </c>
    </row>
    <row r="18" spans="1:15" ht="14.25" customHeight="1" x14ac:dyDescent="0.3">
      <c r="A18">
        <v>140</v>
      </c>
      <c r="B18" t="s">
        <v>32</v>
      </c>
      <c r="C18">
        <v>9.1000003814697301</v>
      </c>
      <c r="D18">
        <v>9.25</v>
      </c>
      <c r="E18">
        <v>9.3999996185302699</v>
      </c>
      <c r="F18">
        <v>38.284172058105497</v>
      </c>
      <c r="G18">
        <v>920</v>
      </c>
      <c r="H18" s="2"/>
      <c r="I18">
        <v>140</v>
      </c>
      <c r="J18" t="s">
        <v>33</v>
      </c>
      <c r="K18">
        <v>7.9499998092651403</v>
      </c>
      <c r="L18">
        <v>8.1000003814697301</v>
      </c>
      <c r="M18">
        <v>7.75</v>
      </c>
      <c r="N18">
        <v>37.322196960449197</v>
      </c>
      <c r="O18">
        <v>1808</v>
      </c>
    </row>
    <row r="19" spans="1:15" ht="14.25" customHeight="1" x14ac:dyDescent="0.3">
      <c r="A19">
        <v>145</v>
      </c>
      <c r="B19" t="s">
        <v>34</v>
      </c>
      <c r="C19">
        <v>6.8500003814697301</v>
      </c>
      <c r="D19">
        <v>7.1500005722045898</v>
      </c>
      <c r="E19">
        <v>7.0700006484985396</v>
      </c>
      <c r="F19">
        <v>38.356906890869098</v>
      </c>
      <c r="G19">
        <v>435</v>
      </c>
      <c r="H19" s="2"/>
      <c r="I19">
        <v>145</v>
      </c>
      <c r="J19" t="s">
        <v>35</v>
      </c>
      <c r="K19">
        <v>10.300000190734901</v>
      </c>
      <c r="L19">
        <v>10.949999809265099</v>
      </c>
      <c r="M19">
        <v>10.699999809265099</v>
      </c>
      <c r="N19">
        <v>36.501430511474602</v>
      </c>
      <c r="O19">
        <v>942</v>
      </c>
    </row>
    <row r="20" spans="1:15" ht="14.25" customHeight="1" x14ac:dyDescent="0.3">
      <c r="A20">
        <v>150</v>
      </c>
      <c r="B20" t="s">
        <v>36</v>
      </c>
      <c r="C20">
        <v>5.1000003814697301</v>
      </c>
      <c r="D20">
        <v>5.25</v>
      </c>
      <c r="E20">
        <v>5.25</v>
      </c>
      <c r="F20">
        <v>38.109130859375</v>
      </c>
      <c r="G20">
        <v>2578</v>
      </c>
      <c r="H20" s="2"/>
      <c r="I20">
        <v>150</v>
      </c>
      <c r="J20" t="s">
        <v>37</v>
      </c>
      <c r="K20">
        <v>13.5</v>
      </c>
      <c r="L20">
        <v>14.199999809265099</v>
      </c>
      <c r="M20">
        <v>13.710000038146999</v>
      </c>
      <c r="N20">
        <v>36.029430389404297</v>
      </c>
      <c r="O20">
        <v>584</v>
      </c>
    </row>
    <row r="21" spans="1:15" ht="14.25" customHeight="1" x14ac:dyDescent="0.3">
      <c r="A21" s="60" t="s">
        <v>363</v>
      </c>
      <c r="B21" s="61"/>
      <c r="C21" s="61"/>
      <c r="D21" s="61"/>
      <c r="E21" s="61"/>
      <c r="F21" s="61"/>
      <c r="G21" s="61"/>
      <c r="H21" s="2"/>
    </row>
    <row r="22" spans="1:15" ht="14.25" customHeight="1" x14ac:dyDescent="0.3">
      <c r="A22">
        <v>130</v>
      </c>
      <c r="B22" t="s">
        <v>306</v>
      </c>
      <c r="C22">
        <v>17.5</v>
      </c>
      <c r="D22">
        <v>17.8999938964844</v>
      </c>
      <c r="E22">
        <v>17.8999938964844</v>
      </c>
      <c r="F22">
        <v>40.671272277832003</v>
      </c>
      <c r="G22">
        <v>54</v>
      </c>
      <c r="H22" s="2"/>
      <c r="I22">
        <v>130</v>
      </c>
      <c r="J22" t="s">
        <v>307</v>
      </c>
      <c r="K22">
        <v>5.9000005722045898</v>
      </c>
      <c r="L22">
        <v>6.1000003814697301</v>
      </c>
      <c r="M22">
        <v>5.9499998092651403</v>
      </c>
      <c r="N22">
        <v>39.529148101806598</v>
      </c>
      <c r="O22">
        <v>285</v>
      </c>
    </row>
    <row r="23" spans="1:15" ht="14.25" customHeight="1" x14ac:dyDescent="0.3">
      <c r="A23">
        <v>135</v>
      </c>
      <c r="B23" t="s">
        <v>187</v>
      </c>
      <c r="C23">
        <v>14</v>
      </c>
      <c r="D23">
        <v>14.8999996185303</v>
      </c>
      <c r="E23">
        <v>14.8800001144409</v>
      </c>
      <c r="F23">
        <v>39.3495483398438</v>
      </c>
      <c r="G23">
        <v>23</v>
      </c>
      <c r="H23" s="2"/>
      <c r="I23">
        <v>135</v>
      </c>
      <c r="J23" t="s">
        <v>188</v>
      </c>
      <c r="K23">
        <v>7.8500003814697301</v>
      </c>
      <c r="L23">
        <v>8.1000003814697301</v>
      </c>
      <c r="M23">
        <v>7.8500003814697301</v>
      </c>
      <c r="N23">
        <v>39.2318115234375</v>
      </c>
      <c r="O23">
        <v>127</v>
      </c>
    </row>
    <row r="24" spans="1:15" ht="14.25" customHeight="1" x14ac:dyDescent="0.3">
      <c r="A24">
        <v>140</v>
      </c>
      <c r="B24" t="s">
        <v>43</v>
      </c>
      <c r="C24">
        <v>12.050000190734901</v>
      </c>
      <c r="D24">
        <v>12.25</v>
      </c>
      <c r="E24">
        <v>12.3800001144409</v>
      </c>
      <c r="F24">
        <v>40.289787292480497</v>
      </c>
      <c r="G24">
        <v>93</v>
      </c>
      <c r="H24" s="2"/>
      <c r="I24">
        <v>140</v>
      </c>
      <c r="J24" t="s">
        <v>44</v>
      </c>
      <c r="K24">
        <v>10.25</v>
      </c>
      <c r="L24">
        <v>10.449999809265099</v>
      </c>
      <c r="M24">
        <v>10.069999694824199</v>
      </c>
      <c r="N24">
        <v>39.100738525390597</v>
      </c>
      <c r="O24">
        <v>107</v>
      </c>
    </row>
    <row r="25" spans="1:15" ht="14.25" customHeight="1" x14ac:dyDescent="0.3">
      <c r="A25">
        <v>145</v>
      </c>
      <c r="B25" t="s">
        <v>45</v>
      </c>
      <c r="C25">
        <v>9.75</v>
      </c>
      <c r="D25">
        <v>9.9499998092651403</v>
      </c>
      <c r="E25">
        <v>10.1000003814697</v>
      </c>
      <c r="F25">
        <v>39.968620300292997</v>
      </c>
      <c r="G25">
        <v>108</v>
      </c>
      <c r="H25" s="2"/>
      <c r="I25">
        <v>145</v>
      </c>
      <c r="J25" t="s">
        <v>46</v>
      </c>
      <c r="K25">
        <v>12.8999996185303</v>
      </c>
      <c r="L25">
        <v>13.300000190734901</v>
      </c>
      <c r="M25">
        <v>12.8500003814697</v>
      </c>
      <c r="N25">
        <v>39.013999938964801</v>
      </c>
      <c r="O25">
        <v>367</v>
      </c>
    </row>
    <row r="26" spans="1:15" ht="14.25" customHeight="1" x14ac:dyDescent="0.3">
      <c r="A26">
        <v>150</v>
      </c>
      <c r="B26" t="s">
        <v>47</v>
      </c>
      <c r="C26">
        <v>7.8500003814697301</v>
      </c>
      <c r="D26">
        <v>8.0500001907348597</v>
      </c>
      <c r="E26">
        <v>8.1000003814697301</v>
      </c>
      <c r="F26">
        <v>39.911331176757798</v>
      </c>
      <c r="G26">
        <v>148</v>
      </c>
      <c r="H26" s="2"/>
      <c r="I26">
        <v>150</v>
      </c>
      <c r="J26" t="s">
        <v>48</v>
      </c>
      <c r="K26">
        <v>15.949999809265099</v>
      </c>
      <c r="L26">
        <v>16.300003051757798</v>
      </c>
      <c r="M26">
        <v>15.939999580383301</v>
      </c>
      <c r="N26">
        <v>38.666873931884801</v>
      </c>
      <c r="O26">
        <v>57</v>
      </c>
    </row>
    <row r="27" spans="1:15" ht="14.25" customHeight="1" x14ac:dyDescent="0.3">
      <c r="A27" s="60" t="s">
        <v>364</v>
      </c>
      <c r="B27" s="61"/>
      <c r="C27" s="61"/>
      <c r="D27" s="61"/>
      <c r="E27" s="61"/>
      <c r="F27" s="61"/>
      <c r="G27" s="61"/>
      <c r="H27" s="2"/>
    </row>
    <row r="28" spans="1:15" ht="14.25" customHeight="1" x14ac:dyDescent="0.3">
      <c r="A28">
        <v>130</v>
      </c>
      <c r="B28" t="s">
        <v>309</v>
      </c>
      <c r="C28">
        <v>18.2999877929688</v>
      </c>
      <c r="D28">
        <v>19.699996948242202</v>
      </c>
      <c r="E28">
        <v>19.550003051757798</v>
      </c>
      <c r="F28">
        <v>39.133670806884801</v>
      </c>
      <c r="G28">
        <v>21</v>
      </c>
      <c r="H28" s="2"/>
      <c r="I28">
        <v>130</v>
      </c>
      <c r="J28" t="s">
        <v>310</v>
      </c>
      <c r="K28">
        <v>7.1000003814697301</v>
      </c>
      <c r="L28">
        <v>7.3000001907348597</v>
      </c>
      <c r="M28">
        <v>7.1999998092651403</v>
      </c>
      <c r="N28">
        <v>39.317298889160199</v>
      </c>
      <c r="O28">
        <v>17</v>
      </c>
    </row>
    <row r="29" spans="1:15" ht="14.25" customHeight="1" x14ac:dyDescent="0.3">
      <c r="A29">
        <v>135</v>
      </c>
      <c r="B29" t="s">
        <v>190</v>
      </c>
      <c r="C29">
        <v>16.449996948242202</v>
      </c>
      <c r="D29">
        <v>17</v>
      </c>
      <c r="E29">
        <v>16.6499938964844</v>
      </c>
      <c r="F29">
        <v>40.980758666992202</v>
      </c>
      <c r="G29">
        <v>107</v>
      </c>
      <c r="H29" s="2"/>
      <c r="I29">
        <v>135</v>
      </c>
      <c r="J29" t="s">
        <v>191</v>
      </c>
      <c r="K29">
        <v>9.1999998092651403</v>
      </c>
      <c r="L29">
        <v>9.3500003814697301</v>
      </c>
      <c r="M29">
        <v>9.1800003051757795</v>
      </c>
      <c r="N29">
        <v>39.135910034179702</v>
      </c>
      <c r="O29">
        <v>48</v>
      </c>
    </row>
    <row r="30" spans="1:15" ht="14.25" customHeight="1" x14ac:dyDescent="0.3">
      <c r="A30">
        <v>140</v>
      </c>
      <c r="B30" t="s">
        <v>54</v>
      </c>
      <c r="C30">
        <v>13.8500003814697</v>
      </c>
      <c r="D30">
        <v>14.3500003814697</v>
      </c>
      <c r="E30">
        <v>14</v>
      </c>
      <c r="F30">
        <v>40.587638854980497</v>
      </c>
      <c r="G30">
        <v>173</v>
      </c>
      <c r="H30" s="2"/>
      <c r="I30">
        <v>140</v>
      </c>
      <c r="J30" t="s">
        <v>55</v>
      </c>
      <c r="K30">
        <v>11.550000190734901</v>
      </c>
      <c r="L30">
        <v>11.75</v>
      </c>
      <c r="M30">
        <v>11.449999809265099</v>
      </c>
      <c r="N30">
        <v>38.917137145996101</v>
      </c>
      <c r="O30">
        <v>30</v>
      </c>
    </row>
    <row r="31" spans="1:15" ht="14.25" customHeight="1" x14ac:dyDescent="0.3">
      <c r="A31">
        <v>145</v>
      </c>
      <c r="B31" t="s">
        <v>56</v>
      </c>
      <c r="C31">
        <v>11.550000190734901</v>
      </c>
      <c r="D31">
        <v>11.8500003814697</v>
      </c>
      <c r="E31">
        <v>11.75</v>
      </c>
      <c r="F31">
        <v>39.995513916015597</v>
      </c>
      <c r="G31">
        <v>22</v>
      </c>
      <c r="H31" s="2"/>
      <c r="I31">
        <v>145</v>
      </c>
      <c r="J31" t="s">
        <v>57</v>
      </c>
      <c r="K31">
        <v>14.1499996185303</v>
      </c>
      <c r="L31">
        <v>14.6499996185303</v>
      </c>
      <c r="M31">
        <v>14.199999809265099</v>
      </c>
      <c r="N31">
        <v>38.878215789794901</v>
      </c>
      <c r="O31">
        <v>32</v>
      </c>
    </row>
    <row r="32" spans="1:15" ht="14.25" customHeight="1" x14ac:dyDescent="0.3">
      <c r="A32">
        <v>150</v>
      </c>
      <c r="B32" t="s">
        <v>58</v>
      </c>
      <c r="C32">
        <v>9.5500001907348597</v>
      </c>
      <c r="D32">
        <v>9.8000001907348597</v>
      </c>
      <c r="E32">
        <v>9.9499998092651403</v>
      </c>
      <c r="F32">
        <v>39.688751220703097</v>
      </c>
      <c r="G32">
        <v>797</v>
      </c>
      <c r="H32" s="2"/>
      <c r="I32">
        <v>150</v>
      </c>
      <c r="J32" t="s">
        <v>59</v>
      </c>
      <c r="K32">
        <v>17.1499938964844</v>
      </c>
      <c r="L32">
        <v>17.5</v>
      </c>
      <c r="M32">
        <v>17.169998168945298</v>
      </c>
      <c r="N32">
        <v>38.4272651672363</v>
      </c>
      <c r="O32">
        <v>832</v>
      </c>
    </row>
    <row r="33" spans="1:15" ht="14.25" customHeight="1" x14ac:dyDescent="0.3">
      <c r="A33" s="60" t="s">
        <v>365</v>
      </c>
      <c r="B33" s="61"/>
      <c r="C33" s="61"/>
      <c r="D33" s="61"/>
      <c r="E33" s="61"/>
      <c r="F33" s="61"/>
      <c r="G33" s="61"/>
      <c r="H33" s="2"/>
    </row>
    <row r="34" spans="1:15" ht="14.25" customHeight="1" x14ac:dyDescent="0.3">
      <c r="A34">
        <v>130</v>
      </c>
      <c r="B34" t="s">
        <v>312</v>
      </c>
      <c r="C34">
        <v>19.6000061035156</v>
      </c>
      <c r="D34">
        <v>22.349990844726602</v>
      </c>
      <c r="E34">
        <v>20</v>
      </c>
      <c r="F34">
        <v>40.769302368164098</v>
      </c>
      <c r="G34">
        <v>1</v>
      </c>
      <c r="H34" s="2"/>
      <c r="I34">
        <v>130</v>
      </c>
      <c r="J34" t="s">
        <v>313</v>
      </c>
      <c r="K34">
        <v>8.1499996185302699</v>
      </c>
      <c r="L34">
        <v>8.3500003814697301</v>
      </c>
      <c r="M34">
        <v>8.5399999618530291</v>
      </c>
      <c r="N34">
        <v>39.321826934814503</v>
      </c>
      <c r="O34">
        <v>3</v>
      </c>
    </row>
    <row r="35" spans="1:15" ht="14.25" customHeight="1" x14ac:dyDescent="0.3">
      <c r="A35">
        <v>135</v>
      </c>
      <c r="B35" t="s">
        <v>193</v>
      </c>
      <c r="C35">
        <v>17.949996948242202</v>
      </c>
      <c r="D35">
        <v>18.25</v>
      </c>
      <c r="E35">
        <v>18.139999389648398</v>
      </c>
      <c r="F35">
        <v>40.381755828857401</v>
      </c>
      <c r="G35">
        <v>5</v>
      </c>
      <c r="H35" s="2"/>
      <c r="I35">
        <v>135</v>
      </c>
      <c r="J35" t="s">
        <v>194</v>
      </c>
      <c r="K35">
        <v>10.199999809265099</v>
      </c>
      <c r="L35">
        <v>10.449999809265099</v>
      </c>
      <c r="M35">
        <v>10.25</v>
      </c>
      <c r="N35">
        <v>38.990756988525398</v>
      </c>
      <c r="O35">
        <v>108</v>
      </c>
    </row>
    <row r="36" spans="1:15" ht="14.25" customHeight="1" x14ac:dyDescent="0.3">
      <c r="A36">
        <v>140</v>
      </c>
      <c r="B36" t="s">
        <v>65</v>
      </c>
      <c r="C36">
        <v>15.3999996185303</v>
      </c>
      <c r="D36">
        <v>16.3500061035156</v>
      </c>
      <c r="E36">
        <v>15.6000003814697</v>
      </c>
      <c r="F36">
        <v>41.090488433837898</v>
      </c>
      <c r="G36">
        <v>40</v>
      </c>
      <c r="H36" s="2"/>
      <c r="I36">
        <v>140</v>
      </c>
      <c r="J36" t="s">
        <v>66</v>
      </c>
      <c r="K36">
        <v>12.550000190734901</v>
      </c>
      <c r="L36">
        <v>12.8500003814697</v>
      </c>
      <c r="M36">
        <v>12.6000003814697</v>
      </c>
      <c r="N36">
        <v>38.726551055908203</v>
      </c>
      <c r="O36">
        <v>104</v>
      </c>
    </row>
    <row r="37" spans="1:15" ht="14.25" customHeight="1" x14ac:dyDescent="0.3">
      <c r="A37">
        <v>145</v>
      </c>
      <c r="B37" t="s">
        <v>67</v>
      </c>
      <c r="C37">
        <v>13.1000003814697</v>
      </c>
      <c r="D37">
        <v>13.5</v>
      </c>
      <c r="E37">
        <v>13.329999923706</v>
      </c>
      <c r="F37">
        <v>40.044174194335902</v>
      </c>
      <c r="G37">
        <v>42</v>
      </c>
      <c r="H37" s="2"/>
      <c r="I37">
        <v>145</v>
      </c>
      <c r="J37" t="s">
        <v>68</v>
      </c>
      <c r="K37">
        <v>15.199999809265099</v>
      </c>
      <c r="L37">
        <v>15.6000003814697</v>
      </c>
      <c r="M37">
        <v>15.2299995422363</v>
      </c>
      <c r="N37">
        <v>38.560173034667997</v>
      </c>
      <c r="O37">
        <v>619</v>
      </c>
    </row>
    <row r="38" spans="1:15" ht="14.25" customHeight="1" x14ac:dyDescent="0.3">
      <c r="A38">
        <v>150</v>
      </c>
      <c r="B38" t="s">
        <v>69</v>
      </c>
      <c r="C38">
        <v>11.1000003814697</v>
      </c>
      <c r="D38">
        <v>11.3500003814697</v>
      </c>
      <c r="E38">
        <v>11.2799997329712</v>
      </c>
      <c r="F38">
        <v>39.6962280273438</v>
      </c>
      <c r="G38">
        <v>38</v>
      </c>
      <c r="H38" s="2"/>
      <c r="I38">
        <v>150</v>
      </c>
      <c r="J38" t="s">
        <v>70</v>
      </c>
      <c r="K38">
        <v>18.199996948242202</v>
      </c>
      <c r="L38">
        <v>19.5</v>
      </c>
      <c r="M38">
        <v>18.300003051757798</v>
      </c>
      <c r="N38">
        <v>39.727348327636697</v>
      </c>
      <c r="O38">
        <v>13</v>
      </c>
    </row>
    <row r="39" spans="1:15" ht="14.25" customHeight="1" x14ac:dyDescent="0.3">
      <c r="A39" s="60" t="s">
        <v>366</v>
      </c>
      <c r="B39" s="61"/>
      <c r="C39" s="61"/>
      <c r="D39" s="61"/>
      <c r="E39" s="61"/>
      <c r="F39" s="61"/>
      <c r="G39" s="61"/>
      <c r="H39" s="2"/>
    </row>
    <row r="40" spans="1:15" ht="14.25" customHeight="1" x14ac:dyDescent="0.3">
      <c r="A40">
        <v>130</v>
      </c>
      <c r="B40" t="s">
        <v>315</v>
      </c>
      <c r="C40">
        <v>22.1000061035156</v>
      </c>
      <c r="D40">
        <v>24.300003051757798</v>
      </c>
      <c r="E40">
        <v>21.949996948242202</v>
      </c>
      <c r="F40">
        <v>43.1503295898438</v>
      </c>
      <c r="G40">
        <v>15</v>
      </c>
      <c r="H40" s="2"/>
      <c r="I40">
        <v>130</v>
      </c>
      <c r="J40" t="s">
        <v>316</v>
      </c>
      <c r="K40">
        <v>9.25</v>
      </c>
      <c r="L40">
        <v>9.5</v>
      </c>
      <c r="M40">
        <v>9.6700000762939506</v>
      </c>
      <c r="N40">
        <v>39.566322326660199</v>
      </c>
      <c r="O40">
        <v>1</v>
      </c>
    </row>
    <row r="41" spans="1:15" ht="14.25" customHeight="1" x14ac:dyDescent="0.3">
      <c r="A41">
        <v>135</v>
      </c>
      <c r="B41" t="s">
        <v>196</v>
      </c>
      <c r="C41">
        <v>19.3500061035156</v>
      </c>
      <c r="D41">
        <v>20</v>
      </c>
      <c r="E41">
        <v>0</v>
      </c>
      <c r="F41">
        <v>40.753768920898402</v>
      </c>
      <c r="G41">
        <v>0</v>
      </c>
      <c r="H41" s="2"/>
      <c r="I41">
        <v>135</v>
      </c>
      <c r="J41" t="s">
        <v>197</v>
      </c>
      <c r="K41">
        <v>11.3500003814697</v>
      </c>
      <c r="L41">
        <v>11.6499996185303</v>
      </c>
      <c r="M41">
        <v>11.460000038146999</v>
      </c>
      <c r="N41">
        <v>39.246425628662102</v>
      </c>
      <c r="O41">
        <v>15</v>
      </c>
    </row>
    <row r="42" spans="1:15" ht="14.25" customHeight="1" x14ac:dyDescent="0.3">
      <c r="A42">
        <v>140</v>
      </c>
      <c r="B42" t="s">
        <v>76</v>
      </c>
      <c r="C42">
        <v>17.1000061035156</v>
      </c>
      <c r="D42">
        <v>17.449996948242202</v>
      </c>
      <c r="E42">
        <v>17.3999938964844</v>
      </c>
      <c r="F42">
        <v>40.842617034912102</v>
      </c>
      <c r="G42">
        <v>115</v>
      </c>
      <c r="H42" s="2"/>
      <c r="I42">
        <v>140</v>
      </c>
      <c r="J42" t="s">
        <v>77</v>
      </c>
      <c r="K42">
        <v>13.75</v>
      </c>
      <c r="L42">
        <v>14.050000190734901</v>
      </c>
      <c r="M42">
        <v>13.8500003814697</v>
      </c>
      <c r="N42">
        <v>38.993186950683601</v>
      </c>
      <c r="O42">
        <v>18</v>
      </c>
    </row>
    <row r="43" spans="1:15" ht="14.25" customHeight="1" x14ac:dyDescent="0.3">
      <c r="A43">
        <v>145</v>
      </c>
      <c r="B43" t="s">
        <v>78</v>
      </c>
      <c r="C43">
        <v>14.8500003814697</v>
      </c>
      <c r="D43">
        <v>15.1499996185303</v>
      </c>
      <c r="E43">
        <v>15</v>
      </c>
      <c r="F43">
        <v>40.625656127929702</v>
      </c>
      <c r="G43">
        <v>10</v>
      </c>
      <c r="H43" s="2"/>
      <c r="I43">
        <v>145</v>
      </c>
      <c r="J43" t="s">
        <v>79</v>
      </c>
      <c r="K43">
        <v>16.3999938964844</v>
      </c>
      <c r="L43">
        <v>16.75</v>
      </c>
      <c r="M43">
        <v>16.4700012207031</v>
      </c>
      <c r="N43">
        <v>38.770523071289098</v>
      </c>
      <c r="O43">
        <v>16</v>
      </c>
    </row>
    <row r="44" spans="1:15" ht="14.25" customHeight="1" x14ac:dyDescent="0.3">
      <c r="A44">
        <v>150</v>
      </c>
      <c r="B44" t="s">
        <v>80</v>
      </c>
      <c r="C44">
        <v>12.8500003814697</v>
      </c>
      <c r="D44">
        <v>13.050000190734901</v>
      </c>
      <c r="E44">
        <v>13</v>
      </c>
      <c r="F44">
        <v>40.397010803222699</v>
      </c>
      <c r="G44">
        <v>2186</v>
      </c>
      <c r="H44" s="2"/>
      <c r="I44">
        <v>150</v>
      </c>
      <c r="J44" t="s">
        <v>81</v>
      </c>
      <c r="K44">
        <v>18.5</v>
      </c>
      <c r="L44">
        <v>19.75</v>
      </c>
      <c r="M44">
        <v>19.759994506835898</v>
      </c>
      <c r="N44">
        <v>37.556915283203097</v>
      </c>
      <c r="O44">
        <v>2</v>
      </c>
    </row>
    <row r="45" spans="1:15" ht="14.25" customHeight="1" x14ac:dyDescent="0.3">
      <c r="A45" s="60" t="s">
        <v>367</v>
      </c>
      <c r="B45" s="61"/>
      <c r="C45" s="61"/>
      <c r="D45" s="61"/>
      <c r="E45" s="61"/>
      <c r="F45" s="61"/>
      <c r="G45" s="61"/>
      <c r="H45" s="2"/>
    </row>
    <row r="46" spans="1:15" ht="14.25" customHeight="1" x14ac:dyDescent="0.3">
      <c r="A46">
        <v>130</v>
      </c>
      <c r="B46" t="s">
        <v>318</v>
      </c>
      <c r="C46">
        <v>23.949996948242202</v>
      </c>
      <c r="D46">
        <v>24.300003051757798</v>
      </c>
      <c r="E46">
        <v>0</v>
      </c>
      <c r="F46">
        <v>39.975620269775398</v>
      </c>
      <c r="G46">
        <v>0</v>
      </c>
      <c r="H46" s="2"/>
      <c r="I46">
        <v>130</v>
      </c>
      <c r="J46" t="s">
        <v>319</v>
      </c>
      <c r="K46">
        <v>10.1499996185303</v>
      </c>
      <c r="L46">
        <v>10.3999996185303</v>
      </c>
      <c r="M46">
        <v>10.170000076294</v>
      </c>
      <c r="N46">
        <v>38.272071838378899</v>
      </c>
      <c r="O46">
        <v>36</v>
      </c>
    </row>
    <row r="47" spans="1:15" ht="14.25" customHeight="1" x14ac:dyDescent="0.3">
      <c r="A47">
        <v>135</v>
      </c>
      <c r="B47" t="s">
        <v>199</v>
      </c>
      <c r="C47">
        <v>20.300003051757798</v>
      </c>
      <c r="D47">
        <v>22.3500061035156</v>
      </c>
      <c r="E47">
        <v>20.800003051757798</v>
      </c>
      <c r="F47">
        <v>39.567424774169901</v>
      </c>
      <c r="G47">
        <v>7</v>
      </c>
      <c r="H47" s="2"/>
      <c r="I47">
        <v>135</v>
      </c>
      <c r="J47" t="s">
        <v>200</v>
      </c>
      <c r="K47">
        <v>12.300000190734901</v>
      </c>
      <c r="L47">
        <v>12.550000190734901</v>
      </c>
      <c r="M47">
        <v>12.2700004577637</v>
      </c>
      <c r="N47">
        <v>38.007999420166001</v>
      </c>
      <c r="O47">
        <v>25</v>
      </c>
    </row>
    <row r="48" spans="1:15" ht="14.25" customHeight="1" x14ac:dyDescent="0.3">
      <c r="A48">
        <v>140</v>
      </c>
      <c r="B48" t="s">
        <v>87</v>
      </c>
      <c r="C48">
        <v>18.3500061035156</v>
      </c>
      <c r="D48">
        <v>18.949996948242202</v>
      </c>
      <c r="E48">
        <v>18.949996948242202</v>
      </c>
      <c r="F48">
        <v>38.9433403015137</v>
      </c>
      <c r="G48">
        <v>41</v>
      </c>
      <c r="H48" s="2"/>
      <c r="I48">
        <v>140</v>
      </c>
      <c r="J48" t="s">
        <v>88</v>
      </c>
      <c r="K48">
        <v>14.699999809265099</v>
      </c>
      <c r="L48">
        <v>14.949999809265099</v>
      </c>
      <c r="M48">
        <v>14.8500003814697</v>
      </c>
      <c r="N48">
        <v>37.753868103027301</v>
      </c>
      <c r="O48">
        <v>22</v>
      </c>
    </row>
    <row r="49" spans="1:15" ht="14.25" customHeight="1" x14ac:dyDescent="0.3">
      <c r="A49">
        <v>145</v>
      </c>
      <c r="B49" t="s">
        <v>89</v>
      </c>
      <c r="C49">
        <v>16.300003051757798</v>
      </c>
      <c r="D49">
        <v>16.6000061035156</v>
      </c>
      <c r="E49">
        <v>16.550003051757798</v>
      </c>
      <c r="F49">
        <v>38.9268798828125</v>
      </c>
      <c r="G49">
        <v>21</v>
      </c>
      <c r="H49" s="2"/>
      <c r="I49">
        <v>145</v>
      </c>
      <c r="J49" t="s">
        <v>90</v>
      </c>
      <c r="K49">
        <v>17.349990844726602</v>
      </c>
      <c r="L49">
        <v>17.75</v>
      </c>
      <c r="M49">
        <v>17.3999938964844</v>
      </c>
      <c r="N49">
        <v>37.693328857421903</v>
      </c>
      <c r="O49">
        <v>31</v>
      </c>
    </row>
    <row r="50" spans="1:15" ht="14.25" customHeight="1" x14ac:dyDescent="0.3">
      <c r="A50">
        <v>150</v>
      </c>
      <c r="B50" t="s">
        <v>91</v>
      </c>
      <c r="C50">
        <v>14.199999809265099</v>
      </c>
      <c r="D50">
        <v>15.199999809265099</v>
      </c>
      <c r="E50">
        <v>14.449999809265099</v>
      </c>
      <c r="F50">
        <v>39.447151184082003</v>
      </c>
      <c r="G50">
        <v>34</v>
      </c>
      <c r="H50" s="2"/>
      <c r="I50">
        <v>150</v>
      </c>
      <c r="J50" t="s">
        <v>92</v>
      </c>
      <c r="K50">
        <v>20.199996948242202</v>
      </c>
      <c r="L50">
        <v>20.75</v>
      </c>
      <c r="M50">
        <v>20.5</v>
      </c>
      <c r="N50">
        <v>37.5454292297363</v>
      </c>
      <c r="O50">
        <v>410</v>
      </c>
    </row>
    <row r="51" spans="1:15" ht="14.25" customHeight="1" x14ac:dyDescent="0.3">
      <c r="A51" s="60" t="s">
        <v>368</v>
      </c>
      <c r="B51" s="61"/>
      <c r="C51" s="61"/>
      <c r="D51" s="61"/>
      <c r="E51" s="61"/>
      <c r="F51" s="61"/>
      <c r="G51" s="61"/>
      <c r="H51" s="2"/>
    </row>
    <row r="52" spans="1:15" ht="14.25" customHeight="1" x14ac:dyDescent="0.3">
      <c r="A52">
        <v>130</v>
      </c>
      <c r="B52" t="s">
        <v>321</v>
      </c>
      <c r="C52">
        <v>25.3999938964844</v>
      </c>
      <c r="D52">
        <v>27.3999938964844</v>
      </c>
      <c r="E52">
        <v>0</v>
      </c>
      <c r="F52">
        <v>39.773082733154297</v>
      </c>
      <c r="G52">
        <v>0</v>
      </c>
      <c r="H52" s="2"/>
      <c r="I52">
        <v>130</v>
      </c>
      <c r="J52" t="s">
        <v>322</v>
      </c>
      <c r="K52">
        <v>11.800000190734901</v>
      </c>
      <c r="L52">
        <v>12.050000190734901</v>
      </c>
      <c r="M52">
        <v>12.199999809265099</v>
      </c>
      <c r="N52">
        <v>38.5558052062988</v>
      </c>
      <c r="O52">
        <v>1</v>
      </c>
    </row>
    <row r="53" spans="1:15" ht="14.25" customHeight="1" x14ac:dyDescent="0.3">
      <c r="A53">
        <v>135</v>
      </c>
      <c r="B53" t="s">
        <v>202</v>
      </c>
      <c r="C53">
        <v>23.550003051757798</v>
      </c>
      <c r="D53">
        <v>24</v>
      </c>
      <c r="E53">
        <v>0</v>
      </c>
      <c r="F53">
        <v>39.641242980957003</v>
      </c>
      <c r="G53">
        <v>0</v>
      </c>
      <c r="H53" s="2"/>
      <c r="I53">
        <v>135</v>
      </c>
      <c r="J53" t="s">
        <v>203</v>
      </c>
      <c r="K53">
        <v>13.949999809265099</v>
      </c>
      <c r="L53">
        <v>14.25</v>
      </c>
      <c r="M53">
        <v>0</v>
      </c>
      <c r="N53">
        <v>38.246307373046903</v>
      </c>
      <c r="O53">
        <v>0</v>
      </c>
    </row>
    <row r="54" spans="1:15" ht="14.25" customHeight="1" x14ac:dyDescent="0.3">
      <c r="A54">
        <v>140</v>
      </c>
      <c r="B54" t="s">
        <v>98</v>
      </c>
      <c r="C54">
        <v>20.75</v>
      </c>
      <c r="D54">
        <v>22.6000061035156</v>
      </c>
      <c r="E54">
        <v>21.199996948242202</v>
      </c>
      <c r="F54">
        <v>40.197113037109403</v>
      </c>
      <c r="G54">
        <v>1</v>
      </c>
      <c r="H54" s="2"/>
      <c r="I54">
        <v>140</v>
      </c>
      <c r="J54" t="s">
        <v>99</v>
      </c>
      <c r="K54">
        <v>16.3999938964844</v>
      </c>
      <c r="L54">
        <v>16.6499938964844</v>
      </c>
      <c r="M54">
        <v>16.860000610351602</v>
      </c>
      <c r="N54">
        <v>38.007686614990199</v>
      </c>
      <c r="O54">
        <v>1</v>
      </c>
    </row>
    <row r="55" spans="1:15" ht="14.25" customHeight="1" x14ac:dyDescent="0.3">
      <c r="A55">
        <v>145</v>
      </c>
      <c r="B55" t="s">
        <v>100</v>
      </c>
      <c r="C55">
        <v>18.75</v>
      </c>
      <c r="D55">
        <v>20.25</v>
      </c>
      <c r="E55">
        <v>18.75</v>
      </c>
      <c r="F55">
        <v>40.167083740234403</v>
      </c>
      <c r="G55">
        <v>4</v>
      </c>
      <c r="H55" s="2"/>
      <c r="I55">
        <v>145</v>
      </c>
      <c r="J55" t="s">
        <v>101</v>
      </c>
      <c r="K55">
        <v>19</v>
      </c>
      <c r="L55">
        <v>19.300003051757798</v>
      </c>
      <c r="M55">
        <v>19.009994506835898</v>
      </c>
      <c r="N55">
        <v>37.739559173583999</v>
      </c>
      <c r="O55">
        <v>2</v>
      </c>
    </row>
    <row r="56" spans="1:15" ht="14.25" customHeight="1" x14ac:dyDescent="0.3">
      <c r="A56">
        <v>150</v>
      </c>
      <c r="B56" t="s">
        <v>102</v>
      </c>
      <c r="C56">
        <v>16.7999877929688</v>
      </c>
      <c r="D56">
        <v>17.099990844726602</v>
      </c>
      <c r="E56">
        <v>16.979995727539102</v>
      </c>
      <c r="F56">
        <v>38.9940795898438</v>
      </c>
      <c r="G56">
        <v>94</v>
      </c>
      <c r="H56" s="2"/>
      <c r="I56">
        <v>150</v>
      </c>
      <c r="J56" t="s">
        <v>103</v>
      </c>
      <c r="K56">
        <v>21.7999877929688</v>
      </c>
      <c r="L56">
        <v>22.300003051757798</v>
      </c>
      <c r="M56">
        <v>0</v>
      </c>
      <c r="N56">
        <v>37.6032524108887</v>
      </c>
      <c r="O56">
        <v>0</v>
      </c>
    </row>
    <row r="57" spans="1:15" ht="14.25" customHeight="1" x14ac:dyDescent="0.3">
      <c r="A57" s="60" t="s">
        <v>369</v>
      </c>
      <c r="B57" s="61"/>
      <c r="C57" s="61"/>
      <c r="D57" s="61"/>
      <c r="E57" s="61"/>
      <c r="F57" s="61"/>
      <c r="G57" s="61"/>
      <c r="H57" s="2"/>
    </row>
    <row r="58" spans="1:15" ht="14.25" customHeight="1" x14ac:dyDescent="0.3">
      <c r="A58">
        <v>130</v>
      </c>
      <c r="B58" t="s">
        <v>324</v>
      </c>
      <c r="C58">
        <v>26.449996948242202</v>
      </c>
      <c r="D58">
        <v>29.449996948242202</v>
      </c>
      <c r="E58">
        <v>26.800003051757798</v>
      </c>
      <c r="F58">
        <v>40.183803558349602</v>
      </c>
      <c r="G58">
        <v>1</v>
      </c>
      <c r="H58" s="2"/>
      <c r="I58">
        <v>130</v>
      </c>
      <c r="J58" t="s">
        <v>325</v>
      </c>
      <c r="K58">
        <v>12.3999996185303</v>
      </c>
      <c r="L58">
        <v>12.800000190734901</v>
      </c>
      <c r="M58">
        <v>12.6000003814697</v>
      </c>
      <c r="N58">
        <v>38.142265319824197</v>
      </c>
      <c r="O58">
        <v>119</v>
      </c>
    </row>
    <row r="59" spans="1:15" ht="14.25" customHeight="1" x14ac:dyDescent="0.3">
      <c r="A59">
        <v>135</v>
      </c>
      <c r="B59" t="s">
        <v>205</v>
      </c>
      <c r="C59">
        <v>25.050003051757798</v>
      </c>
      <c r="D59">
        <v>26.6000061035156</v>
      </c>
      <c r="E59">
        <v>25</v>
      </c>
      <c r="F59">
        <v>40.994716644287102</v>
      </c>
      <c r="G59">
        <v>7</v>
      </c>
      <c r="H59" s="2"/>
      <c r="I59">
        <v>135</v>
      </c>
      <c r="J59" t="s">
        <v>206</v>
      </c>
      <c r="K59">
        <v>14.75</v>
      </c>
      <c r="L59">
        <v>15</v>
      </c>
      <c r="M59">
        <v>14.8999996185303</v>
      </c>
      <c r="N59">
        <v>38.017562866210902</v>
      </c>
      <c r="O59">
        <v>12</v>
      </c>
    </row>
    <row r="60" spans="1:15" ht="14.25" customHeight="1" x14ac:dyDescent="0.3">
      <c r="A60">
        <v>140</v>
      </c>
      <c r="B60" t="s">
        <v>109</v>
      </c>
      <c r="C60">
        <v>22.1499938964844</v>
      </c>
      <c r="D60">
        <v>23.8999938964844</v>
      </c>
      <c r="E60">
        <v>22.8999938964844</v>
      </c>
      <c r="F60">
        <v>40.025791168212898</v>
      </c>
      <c r="G60">
        <v>2</v>
      </c>
      <c r="H60" s="2"/>
      <c r="I60">
        <v>140</v>
      </c>
      <c r="J60" t="s">
        <v>110</v>
      </c>
      <c r="K60">
        <v>17.1499938964844</v>
      </c>
      <c r="L60">
        <v>19.3999938964844</v>
      </c>
      <c r="M60">
        <v>17.3500061035156</v>
      </c>
      <c r="N60">
        <v>39.716213226318402</v>
      </c>
      <c r="O60">
        <v>34</v>
      </c>
    </row>
    <row r="61" spans="1:15" ht="14.25" customHeight="1" x14ac:dyDescent="0.3">
      <c r="A61">
        <v>145</v>
      </c>
      <c r="B61" t="s">
        <v>111</v>
      </c>
      <c r="C61">
        <v>20.1000061035156</v>
      </c>
      <c r="D61">
        <v>21.550003051757798</v>
      </c>
      <c r="E61">
        <v>20.3500061035156</v>
      </c>
      <c r="F61">
        <v>39.9250297546387</v>
      </c>
      <c r="G61">
        <v>18</v>
      </c>
      <c r="H61" s="2"/>
      <c r="I61">
        <v>145</v>
      </c>
      <c r="J61" t="s">
        <v>112</v>
      </c>
      <c r="K61">
        <v>19.75</v>
      </c>
      <c r="L61">
        <v>21</v>
      </c>
      <c r="M61">
        <v>20.3999938964844</v>
      </c>
      <c r="N61">
        <v>38.403190612792997</v>
      </c>
      <c r="O61">
        <v>4</v>
      </c>
    </row>
    <row r="62" spans="1:15" ht="14.25" customHeight="1" x14ac:dyDescent="0.3">
      <c r="A62">
        <v>150</v>
      </c>
      <c r="B62" t="s">
        <v>113</v>
      </c>
      <c r="C62">
        <v>17.300003051757798</v>
      </c>
      <c r="D62">
        <v>18.449996948242202</v>
      </c>
      <c r="E62">
        <v>17.550003051757798</v>
      </c>
      <c r="F62">
        <v>38.046009063720703</v>
      </c>
      <c r="G62">
        <v>12</v>
      </c>
      <c r="H62" s="2"/>
      <c r="I62">
        <v>150</v>
      </c>
      <c r="J62" t="s">
        <v>114</v>
      </c>
      <c r="K62">
        <v>22.550003051757798</v>
      </c>
      <c r="L62">
        <v>23.1000061035156</v>
      </c>
      <c r="M62">
        <v>23.199996948242202</v>
      </c>
      <c r="N62">
        <v>37.4146118164062</v>
      </c>
      <c r="O62">
        <v>5</v>
      </c>
    </row>
    <row r="63" spans="1:15" ht="14.25" customHeight="1" x14ac:dyDescent="0.3">
      <c r="A63" s="60" t="s">
        <v>370</v>
      </c>
      <c r="B63" s="61"/>
      <c r="C63" s="61"/>
      <c r="D63" s="61"/>
      <c r="E63" s="61"/>
      <c r="F63" s="61"/>
      <c r="G63" s="61"/>
      <c r="H63" s="2"/>
    </row>
    <row r="64" spans="1:15" ht="14.25" customHeight="1" x14ac:dyDescent="0.3">
      <c r="A64">
        <v>130</v>
      </c>
      <c r="B64" t="s">
        <v>327</v>
      </c>
      <c r="C64">
        <v>26</v>
      </c>
      <c r="D64">
        <v>32.75</v>
      </c>
      <c r="E64">
        <v>0</v>
      </c>
      <c r="F64">
        <v>36.673709869384801</v>
      </c>
      <c r="G64">
        <v>0</v>
      </c>
      <c r="H64" s="2"/>
      <c r="I64">
        <v>130</v>
      </c>
      <c r="J64" t="s">
        <v>328</v>
      </c>
      <c r="K64">
        <v>14.449999809265099</v>
      </c>
      <c r="L64">
        <v>14.800000190734901</v>
      </c>
      <c r="M64">
        <v>14.8500003814697</v>
      </c>
      <c r="N64">
        <v>38.231716156005902</v>
      </c>
      <c r="O64">
        <v>23</v>
      </c>
    </row>
    <row r="65" spans="1:15" ht="14.25" customHeight="1" x14ac:dyDescent="0.3">
      <c r="A65">
        <v>135</v>
      </c>
      <c r="B65" t="s">
        <v>208</v>
      </c>
      <c r="C65">
        <v>26.8999938964844</v>
      </c>
      <c r="D65">
        <v>30.25</v>
      </c>
      <c r="E65">
        <v>27.960006713867202</v>
      </c>
      <c r="F65">
        <v>39.811359405517599</v>
      </c>
      <c r="G65">
        <v>12</v>
      </c>
      <c r="H65" s="2"/>
      <c r="I65">
        <v>135</v>
      </c>
      <c r="J65" t="s">
        <v>209</v>
      </c>
      <c r="K65">
        <v>16.699996948242202</v>
      </c>
      <c r="L65">
        <v>18.25</v>
      </c>
      <c r="M65">
        <v>16.800003051757798</v>
      </c>
      <c r="N65">
        <v>39.064739227294901</v>
      </c>
      <c r="O65">
        <v>16</v>
      </c>
    </row>
    <row r="66" spans="1:15" ht="14.25" customHeight="1" x14ac:dyDescent="0.3">
      <c r="A66">
        <v>140</v>
      </c>
      <c r="B66" t="s">
        <v>120</v>
      </c>
      <c r="C66">
        <v>25.1000061035156</v>
      </c>
      <c r="D66">
        <v>27.6499938964844</v>
      </c>
      <c r="E66">
        <v>26.5400085449219</v>
      </c>
      <c r="F66">
        <v>39.942520141601598</v>
      </c>
      <c r="G66">
        <v>8</v>
      </c>
      <c r="H66" s="2"/>
      <c r="I66">
        <v>140</v>
      </c>
      <c r="J66" t="s">
        <v>121</v>
      </c>
      <c r="K66">
        <v>19.099990844726602</v>
      </c>
      <c r="L66">
        <v>20.5</v>
      </c>
      <c r="M66">
        <v>19.1300048828125</v>
      </c>
      <c r="N66">
        <v>38.590167999267599</v>
      </c>
      <c r="O66">
        <v>13</v>
      </c>
    </row>
    <row r="67" spans="1:15" ht="14.25" customHeight="1" x14ac:dyDescent="0.3">
      <c r="A67">
        <v>145</v>
      </c>
      <c r="B67" t="s">
        <v>122</v>
      </c>
      <c r="C67">
        <v>19</v>
      </c>
      <c r="D67">
        <v>25.550003051757798</v>
      </c>
      <c r="E67">
        <v>24.1000061035156</v>
      </c>
      <c r="F67">
        <v>36.498931884765597</v>
      </c>
      <c r="G67">
        <v>8</v>
      </c>
      <c r="H67" s="2"/>
      <c r="I67">
        <v>145</v>
      </c>
      <c r="J67" t="s">
        <v>123</v>
      </c>
      <c r="K67">
        <v>20.3500061035156</v>
      </c>
      <c r="L67">
        <v>22.1499938964844</v>
      </c>
      <c r="M67">
        <v>22.3999938964844</v>
      </c>
      <c r="N67">
        <v>36.2980346679688</v>
      </c>
      <c r="O67">
        <v>8</v>
      </c>
    </row>
    <row r="68" spans="1:15" ht="14.25" customHeight="1" x14ac:dyDescent="0.3">
      <c r="A68">
        <v>150</v>
      </c>
      <c r="B68" t="s">
        <v>124</v>
      </c>
      <c r="C68">
        <v>21.3500061035156</v>
      </c>
      <c r="D68">
        <v>22.050003051757798</v>
      </c>
      <c r="E68">
        <v>21.949996948242202</v>
      </c>
      <c r="F68">
        <v>38.9160766601562</v>
      </c>
      <c r="G68">
        <v>147</v>
      </c>
      <c r="H68" s="2"/>
      <c r="I68">
        <v>150</v>
      </c>
      <c r="J68" t="s">
        <v>125</v>
      </c>
      <c r="K68">
        <v>24.550003051757798</v>
      </c>
      <c r="L68">
        <v>25</v>
      </c>
      <c r="M68">
        <v>24.8500061035156</v>
      </c>
      <c r="N68">
        <v>37.323024749755902</v>
      </c>
      <c r="O68">
        <v>24</v>
      </c>
    </row>
    <row r="69" spans="1:15" ht="14.25" customHeight="1" x14ac:dyDescent="0.3">
      <c r="A69" s="60" t="s">
        <v>371</v>
      </c>
      <c r="B69" s="61"/>
      <c r="C69" s="61"/>
      <c r="D69" s="61"/>
      <c r="E69" s="61"/>
      <c r="F69" s="61"/>
      <c r="G69" s="61"/>
      <c r="H69" s="2"/>
    </row>
    <row r="70" spans="1:15" ht="14.25" customHeight="1" x14ac:dyDescent="0.3">
      <c r="A70">
        <v>130</v>
      </c>
      <c r="B70" t="s">
        <v>330</v>
      </c>
      <c r="C70">
        <v>31.6000061035156</v>
      </c>
      <c r="D70">
        <v>37</v>
      </c>
      <c r="E70">
        <v>32.150009155273402</v>
      </c>
      <c r="F70">
        <v>44.165428161621101</v>
      </c>
      <c r="G70">
        <v>5</v>
      </c>
      <c r="H70" s="2"/>
      <c r="I70">
        <v>130</v>
      </c>
      <c r="J70" t="s">
        <v>331</v>
      </c>
      <c r="K70">
        <v>14.8500003814697</v>
      </c>
      <c r="L70">
        <v>15.1000003814697</v>
      </c>
      <c r="M70">
        <v>14.8999996185303</v>
      </c>
      <c r="N70">
        <v>37.868621826171903</v>
      </c>
      <c r="O70">
        <v>1359</v>
      </c>
    </row>
    <row r="71" spans="1:15" ht="14.25" customHeight="1" x14ac:dyDescent="0.3">
      <c r="A71">
        <v>135</v>
      </c>
      <c r="B71" t="s">
        <v>211</v>
      </c>
      <c r="C71">
        <v>29.25</v>
      </c>
      <c r="D71">
        <v>31.800003051757798</v>
      </c>
      <c r="E71">
        <v>29.5</v>
      </c>
      <c r="F71">
        <v>41.585651397705099</v>
      </c>
      <c r="G71">
        <v>24</v>
      </c>
      <c r="H71" s="2"/>
      <c r="I71">
        <v>135</v>
      </c>
      <c r="J71" t="s">
        <v>212</v>
      </c>
      <c r="K71">
        <v>17.1000061035156</v>
      </c>
      <c r="L71">
        <v>17.6000061035156</v>
      </c>
      <c r="M71">
        <v>17.75</v>
      </c>
      <c r="N71">
        <v>37.826847076416001</v>
      </c>
      <c r="O71">
        <v>46</v>
      </c>
    </row>
    <row r="72" spans="1:15" ht="14.25" customHeight="1" x14ac:dyDescent="0.3">
      <c r="A72">
        <v>140</v>
      </c>
      <c r="B72" t="s">
        <v>131</v>
      </c>
      <c r="C72">
        <v>26.75</v>
      </c>
      <c r="D72">
        <v>32</v>
      </c>
      <c r="E72">
        <v>27.199996948242202</v>
      </c>
      <c r="F72">
        <v>43.444755554199197</v>
      </c>
      <c r="G72">
        <v>30</v>
      </c>
      <c r="H72" s="2"/>
      <c r="I72">
        <v>140</v>
      </c>
      <c r="J72" t="s">
        <v>132</v>
      </c>
      <c r="K72">
        <v>19.550003051757798</v>
      </c>
      <c r="L72">
        <v>20.25</v>
      </c>
      <c r="M72">
        <v>19.6499938964844</v>
      </c>
      <c r="N72">
        <v>37.772987365722699</v>
      </c>
      <c r="O72">
        <v>32</v>
      </c>
    </row>
    <row r="73" spans="1:15" ht="14.25" customHeight="1" x14ac:dyDescent="0.3">
      <c r="A73">
        <v>145</v>
      </c>
      <c r="B73" t="s">
        <v>133</v>
      </c>
      <c r="C73">
        <v>24.550003051757798</v>
      </c>
      <c r="D73">
        <v>26.3500061035156</v>
      </c>
      <c r="E73">
        <v>24.199996948242202</v>
      </c>
      <c r="F73">
        <v>40.286952972412102</v>
      </c>
      <c r="G73">
        <v>15</v>
      </c>
      <c r="H73" s="2"/>
      <c r="I73">
        <v>145</v>
      </c>
      <c r="J73" t="s">
        <v>134</v>
      </c>
      <c r="K73">
        <v>18.550003051757798</v>
      </c>
      <c r="L73">
        <v>24.449996948242202</v>
      </c>
      <c r="M73">
        <v>22.449996948242202</v>
      </c>
      <c r="N73">
        <v>35.816699981689503</v>
      </c>
      <c r="O73">
        <v>4</v>
      </c>
    </row>
    <row r="74" spans="1:15" ht="14.25" customHeight="1" x14ac:dyDescent="0.3">
      <c r="A74">
        <v>150</v>
      </c>
      <c r="B74" t="s">
        <v>135</v>
      </c>
      <c r="C74">
        <v>22</v>
      </c>
      <c r="D74">
        <v>23.1499938964844</v>
      </c>
      <c r="E74">
        <v>22.8500061035156</v>
      </c>
      <c r="F74">
        <v>38.759334564208999</v>
      </c>
      <c r="G74">
        <v>297</v>
      </c>
      <c r="H74" s="2"/>
      <c r="I74">
        <v>150</v>
      </c>
      <c r="J74" t="s">
        <v>136</v>
      </c>
      <c r="K74">
        <v>23.6000061035156</v>
      </c>
      <c r="L74">
        <v>25.550003051757798</v>
      </c>
      <c r="M74">
        <v>24.8999938964844</v>
      </c>
      <c r="N74">
        <v>36.069892883300803</v>
      </c>
      <c r="O74">
        <v>35</v>
      </c>
    </row>
    <row r="75" spans="1:15" ht="14.25" customHeight="1" x14ac:dyDescent="0.3">
      <c r="A75" s="60" t="s">
        <v>372</v>
      </c>
      <c r="B75" s="61"/>
      <c r="C75" s="61"/>
      <c r="D75" s="61"/>
      <c r="E75" s="61"/>
      <c r="F75" s="61"/>
      <c r="G75" s="61"/>
      <c r="H75" s="2"/>
    </row>
    <row r="76" spans="1:15" ht="14.25" customHeight="1" x14ac:dyDescent="0.3">
      <c r="A76">
        <v>130</v>
      </c>
      <c r="B76" t="s">
        <v>333</v>
      </c>
      <c r="C76">
        <v>34.149993896484403</v>
      </c>
      <c r="D76">
        <v>42</v>
      </c>
      <c r="E76">
        <v>0</v>
      </c>
      <c r="F76">
        <v>42.225887298583999</v>
      </c>
      <c r="G76">
        <v>0</v>
      </c>
      <c r="H76" s="2"/>
      <c r="I76">
        <v>130</v>
      </c>
      <c r="J76" t="s">
        <v>334</v>
      </c>
      <c r="K76">
        <v>16.3999938964844</v>
      </c>
      <c r="L76">
        <v>17.8500061035156</v>
      </c>
      <c r="M76">
        <v>0</v>
      </c>
      <c r="N76">
        <v>37.135795593261697</v>
      </c>
      <c r="O76">
        <v>0</v>
      </c>
    </row>
    <row r="77" spans="1:15" ht="14.25" customHeight="1" x14ac:dyDescent="0.3">
      <c r="A77">
        <v>135</v>
      </c>
      <c r="B77" t="s">
        <v>214</v>
      </c>
      <c r="C77">
        <v>33.949996948242202</v>
      </c>
      <c r="D77">
        <v>36.699996948242202</v>
      </c>
      <c r="E77">
        <v>34.699996948242202</v>
      </c>
      <c r="F77">
        <v>41.4515190124512</v>
      </c>
      <c r="G77">
        <v>4</v>
      </c>
      <c r="H77" s="2"/>
      <c r="I77">
        <v>135</v>
      </c>
      <c r="J77" t="s">
        <v>215</v>
      </c>
      <c r="K77">
        <v>17</v>
      </c>
      <c r="L77">
        <v>20.199996948242202</v>
      </c>
      <c r="M77">
        <v>20.8999938964844</v>
      </c>
      <c r="N77">
        <v>35.6517524719238</v>
      </c>
      <c r="O77">
        <v>2</v>
      </c>
    </row>
    <row r="78" spans="1:15" ht="14.25" customHeight="1" x14ac:dyDescent="0.3">
      <c r="A78">
        <v>140</v>
      </c>
      <c r="B78" t="s">
        <v>142</v>
      </c>
      <c r="C78">
        <v>31.550003051757798</v>
      </c>
      <c r="D78">
        <v>33.300003051757798</v>
      </c>
      <c r="E78">
        <v>32.0599975585938</v>
      </c>
      <c r="F78">
        <v>40.304386138916001</v>
      </c>
      <c r="G78">
        <v>15</v>
      </c>
      <c r="H78" s="2"/>
      <c r="I78">
        <v>140</v>
      </c>
      <c r="J78" t="s">
        <v>143</v>
      </c>
      <c r="K78">
        <v>21.949996948242202</v>
      </c>
      <c r="L78">
        <v>22.6499938964844</v>
      </c>
      <c r="M78">
        <v>22.5</v>
      </c>
      <c r="N78">
        <v>37.329696655273402</v>
      </c>
      <c r="O78">
        <v>10</v>
      </c>
    </row>
    <row r="79" spans="1:15" ht="14.25" customHeight="1" x14ac:dyDescent="0.3">
      <c r="A79">
        <v>145</v>
      </c>
      <c r="B79" t="s">
        <v>144</v>
      </c>
      <c r="C79">
        <v>29.3500061035156</v>
      </c>
      <c r="D79">
        <v>30</v>
      </c>
      <c r="E79">
        <v>29.699996948242202</v>
      </c>
      <c r="F79">
        <v>39.252132415771499</v>
      </c>
      <c r="G79">
        <v>10</v>
      </c>
      <c r="H79" s="2"/>
      <c r="I79">
        <v>145</v>
      </c>
      <c r="J79" t="s">
        <v>145</v>
      </c>
      <c r="K79">
        <v>22</v>
      </c>
      <c r="L79">
        <v>25.8500061035156</v>
      </c>
      <c r="M79">
        <v>0</v>
      </c>
      <c r="N79">
        <v>35.658241271972699</v>
      </c>
      <c r="O79">
        <v>0</v>
      </c>
    </row>
    <row r="80" spans="1:15" ht="14.25" customHeight="1" x14ac:dyDescent="0.3">
      <c r="A80">
        <v>150</v>
      </c>
      <c r="B80" t="s">
        <v>146</v>
      </c>
      <c r="C80">
        <v>27.199996948242202</v>
      </c>
      <c r="D80">
        <v>28</v>
      </c>
      <c r="E80">
        <v>0</v>
      </c>
      <c r="F80">
        <v>39.038665771484403</v>
      </c>
      <c r="G80">
        <v>0</v>
      </c>
      <c r="H80" s="2"/>
      <c r="I80">
        <v>150</v>
      </c>
      <c r="J80" t="s">
        <v>147</v>
      </c>
      <c r="K80">
        <v>25.1499938964844</v>
      </c>
      <c r="L80">
        <v>28.050003051757798</v>
      </c>
      <c r="M80">
        <v>28.240005493164102</v>
      </c>
      <c r="N80">
        <v>35.328292846679702</v>
      </c>
      <c r="O80">
        <v>6</v>
      </c>
    </row>
    <row r="81" spans="1:15" ht="14.25" customHeight="1" x14ac:dyDescent="0.3">
      <c r="A81" s="60" t="s">
        <v>373</v>
      </c>
      <c r="B81" s="61"/>
      <c r="C81" s="61"/>
      <c r="D81" s="61"/>
      <c r="E81" s="61"/>
      <c r="F81" s="61"/>
      <c r="G81" s="61"/>
      <c r="H81" s="2"/>
    </row>
    <row r="82" spans="1:15" ht="14.25" customHeight="1" x14ac:dyDescent="0.3">
      <c r="A82">
        <v>130</v>
      </c>
      <c r="B82" t="s">
        <v>336</v>
      </c>
      <c r="C82">
        <v>39.150009155273402</v>
      </c>
      <c r="D82">
        <v>44.949996948242202</v>
      </c>
      <c r="E82">
        <v>41.050003051757798</v>
      </c>
      <c r="F82">
        <v>40.721393585205099</v>
      </c>
      <c r="G82">
        <v>3</v>
      </c>
      <c r="H82" s="2"/>
      <c r="I82">
        <v>130</v>
      </c>
      <c r="J82" t="s">
        <v>337</v>
      </c>
      <c r="K82">
        <v>19.050003051757798</v>
      </c>
      <c r="L82">
        <v>24.6499938964844</v>
      </c>
      <c r="M82">
        <v>18.5299987792969</v>
      </c>
      <c r="N82">
        <v>40.299240112304702</v>
      </c>
      <c r="O82">
        <v>1</v>
      </c>
    </row>
    <row r="83" spans="1:15" ht="14.25" customHeight="1" x14ac:dyDescent="0.3">
      <c r="A83">
        <v>135</v>
      </c>
      <c r="B83" t="s">
        <v>217</v>
      </c>
      <c r="C83">
        <v>37.350006103515597</v>
      </c>
      <c r="D83">
        <v>42.050003051757798</v>
      </c>
      <c r="E83">
        <v>0</v>
      </c>
      <c r="F83">
        <v>40.481719970703097</v>
      </c>
      <c r="G83">
        <v>0</v>
      </c>
      <c r="H83" s="2"/>
      <c r="I83">
        <v>135</v>
      </c>
      <c r="J83" t="s">
        <v>218</v>
      </c>
      <c r="K83">
        <v>21.800003051757798</v>
      </c>
      <c r="L83">
        <v>24.300003051757798</v>
      </c>
      <c r="M83">
        <v>22.2900085449219</v>
      </c>
      <c r="N83">
        <v>38.439926147460902</v>
      </c>
      <c r="O83">
        <v>1</v>
      </c>
    </row>
    <row r="84" spans="1:15" ht="14.25" customHeight="1" x14ac:dyDescent="0.3">
      <c r="A84">
        <v>140</v>
      </c>
      <c r="B84" t="s">
        <v>153</v>
      </c>
      <c r="C84">
        <v>36</v>
      </c>
      <c r="D84">
        <v>37.400009155273402</v>
      </c>
      <c r="E84">
        <v>37.050003051757798</v>
      </c>
      <c r="F84">
        <v>39.230087280273402</v>
      </c>
      <c r="G84">
        <v>10</v>
      </c>
      <c r="H84" s="2"/>
      <c r="I84">
        <v>140</v>
      </c>
      <c r="J84" t="s">
        <v>154</v>
      </c>
      <c r="K84">
        <v>24.1499938964844</v>
      </c>
      <c r="L84">
        <v>25.050003051757798</v>
      </c>
      <c r="M84">
        <v>24.3500061035156</v>
      </c>
      <c r="N84">
        <v>36.967933654785199</v>
      </c>
      <c r="O84">
        <v>135</v>
      </c>
    </row>
    <row r="85" spans="1:15" ht="14.25" customHeight="1" x14ac:dyDescent="0.3">
      <c r="A85">
        <v>145</v>
      </c>
      <c r="B85" t="s">
        <v>155</v>
      </c>
      <c r="C85">
        <v>32.199996948242202</v>
      </c>
      <c r="D85">
        <v>35.150009155273402</v>
      </c>
      <c r="E85">
        <v>33.900009155273402</v>
      </c>
      <c r="F85">
        <v>37.868495941162102</v>
      </c>
      <c r="G85">
        <v>7</v>
      </c>
      <c r="H85" s="2"/>
      <c r="I85">
        <v>145</v>
      </c>
      <c r="J85" t="s">
        <v>156</v>
      </c>
      <c r="K85">
        <v>26.550003051757798</v>
      </c>
      <c r="L85">
        <v>30.199996948242202</v>
      </c>
      <c r="M85">
        <v>26.75</v>
      </c>
      <c r="N85">
        <v>38.279117584228501</v>
      </c>
      <c r="O85">
        <v>2</v>
      </c>
    </row>
    <row r="86" spans="1:15" ht="14.25" customHeight="1" x14ac:dyDescent="0.3">
      <c r="A86">
        <v>150</v>
      </c>
      <c r="B86" t="s">
        <v>157</v>
      </c>
      <c r="C86">
        <v>31.699996948242202</v>
      </c>
      <c r="D86">
        <v>33.100006103515597</v>
      </c>
      <c r="E86">
        <v>32.220001220703097</v>
      </c>
      <c r="F86">
        <v>38.670272827148402</v>
      </c>
      <c r="G86">
        <v>1</v>
      </c>
      <c r="H86" s="2"/>
      <c r="I86">
        <v>150</v>
      </c>
      <c r="J86" t="s">
        <v>158</v>
      </c>
      <c r="K86">
        <v>28.300003051757798</v>
      </c>
      <c r="L86">
        <v>33.050003051757798</v>
      </c>
      <c r="M86">
        <v>30.050003051757798</v>
      </c>
      <c r="N86">
        <v>37.485519409179702</v>
      </c>
      <c r="O86">
        <v>5</v>
      </c>
    </row>
    <row r="87" spans="1:15" ht="14.25" customHeight="1" x14ac:dyDescent="0.3">
      <c r="A87" s="60" t="s">
        <v>374</v>
      </c>
      <c r="B87" s="61"/>
      <c r="C87" s="61"/>
      <c r="D87" s="61"/>
      <c r="E87" s="61"/>
      <c r="F87" s="61"/>
      <c r="G87" s="61"/>
      <c r="H87" s="2"/>
    </row>
    <row r="88" spans="1:15" ht="14.25" customHeight="1" x14ac:dyDescent="0.3">
      <c r="A88">
        <v>130</v>
      </c>
      <c r="B88" t="s">
        <v>339</v>
      </c>
      <c r="C88">
        <v>39.199996948242202</v>
      </c>
      <c r="D88">
        <v>43.650009155273402</v>
      </c>
      <c r="E88">
        <v>42.699996948242202</v>
      </c>
      <c r="F88">
        <v>38.848320007324197</v>
      </c>
      <c r="G88">
        <v>9</v>
      </c>
      <c r="H88" s="2"/>
      <c r="I88">
        <v>130</v>
      </c>
      <c r="J88" t="s">
        <v>340</v>
      </c>
      <c r="K88">
        <v>19.849990844726602</v>
      </c>
      <c r="L88">
        <v>20.3999938964844</v>
      </c>
      <c r="M88">
        <v>20.25</v>
      </c>
      <c r="N88">
        <v>37.388957977294901</v>
      </c>
      <c r="O88">
        <v>2</v>
      </c>
    </row>
    <row r="89" spans="1:15" ht="14.25" customHeight="1" x14ac:dyDescent="0.3">
      <c r="A89">
        <v>135</v>
      </c>
      <c r="B89" t="s">
        <v>220</v>
      </c>
      <c r="C89">
        <v>38</v>
      </c>
      <c r="D89">
        <v>40.350006103515597</v>
      </c>
      <c r="E89">
        <v>40.199996948242202</v>
      </c>
      <c r="F89">
        <v>38.791969299316399</v>
      </c>
      <c r="G89">
        <v>2</v>
      </c>
      <c r="H89" s="2"/>
      <c r="I89">
        <v>135</v>
      </c>
      <c r="J89" t="s">
        <v>221</v>
      </c>
      <c r="K89">
        <v>22.199996948242202</v>
      </c>
      <c r="L89">
        <v>24.5</v>
      </c>
      <c r="M89">
        <v>22.6900024414062</v>
      </c>
      <c r="N89">
        <v>38.3615531921387</v>
      </c>
      <c r="O89">
        <v>5</v>
      </c>
    </row>
    <row r="90" spans="1:15" ht="14.25" customHeight="1" x14ac:dyDescent="0.3">
      <c r="A90">
        <v>140</v>
      </c>
      <c r="B90" t="s">
        <v>164</v>
      </c>
      <c r="C90">
        <v>35.699996948242202</v>
      </c>
      <c r="D90">
        <v>39.550003051757798</v>
      </c>
      <c r="E90">
        <v>37.430007934570298</v>
      </c>
      <c r="F90">
        <v>39.513683319091797</v>
      </c>
      <c r="G90">
        <v>16</v>
      </c>
      <c r="H90" s="2"/>
      <c r="I90">
        <v>140</v>
      </c>
      <c r="J90" t="s">
        <v>165</v>
      </c>
      <c r="K90">
        <v>24.599990844726602</v>
      </c>
      <c r="L90">
        <v>25.199996948242202</v>
      </c>
      <c r="M90">
        <v>25.0599975585938</v>
      </c>
      <c r="N90">
        <v>36.908493041992202</v>
      </c>
      <c r="O90">
        <v>40</v>
      </c>
    </row>
    <row r="91" spans="1:15" ht="14.25" customHeight="1" x14ac:dyDescent="0.3">
      <c r="A91">
        <v>145</v>
      </c>
      <c r="B91" t="s">
        <v>166</v>
      </c>
      <c r="C91">
        <v>35</v>
      </c>
      <c r="D91">
        <v>35.800003051757798</v>
      </c>
      <c r="E91">
        <v>35.25</v>
      </c>
      <c r="F91">
        <v>39.184032440185497</v>
      </c>
      <c r="G91">
        <v>3</v>
      </c>
      <c r="H91" s="2"/>
      <c r="I91">
        <v>145</v>
      </c>
      <c r="J91" t="s">
        <v>167</v>
      </c>
      <c r="K91">
        <v>26.550003051757798</v>
      </c>
      <c r="L91">
        <v>27.800003051757798</v>
      </c>
      <c r="M91">
        <v>27.110000610351602</v>
      </c>
      <c r="N91">
        <v>36.274726867675803</v>
      </c>
      <c r="O91">
        <v>22</v>
      </c>
    </row>
    <row r="92" spans="1:15" ht="14.25" customHeight="1" x14ac:dyDescent="0.3">
      <c r="A92">
        <v>150</v>
      </c>
      <c r="B92" t="s">
        <v>168</v>
      </c>
      <c r="C92">
        <v>32.949996948242202</v>
      </c>
      <c r="D92">
        <v>33.699996948242202</v>
      </c>
      <c r="E92">
        <v>33.400009155273402</v>
      </c>
      <c r="F92">
        <v>38.926662445068402</v>
      </c>
      <c r="G92">
        <v>41</v>
      </c>
      <c r="H92" s="2"/>
      <c r="I92">
        <v>150</v>
      </c>
      <c r="J92" t="s">
        <v>169</v>
      </c>
      <c r="K92">
        <v>26.3500061035156</v>
      </c>
      <c r="L92">
        <v>30.550003051757798</v>
      </c>
      <c r="M92">
        <v>30.1000061035156</v>
      </c>
      <c r="N92">
        <v>34.226066589355497</v>
      </c>
      <c r="O92">
        <v>156</v>
      </c>
    </row>
    <row r="93" spans="1:15" ht="14.25" customHeight="1" x14ac:dyDescent="0.3">
      <c r="H93" s="2"/>
    </row>
    <row r="94" spans="1:15" ht="14.25" customHeight="1" x14ac:dyDescent="0.3">
      <c r="H94" s="2"/>
    </row>
    <row r="95" spans="1:15" ht="14.25" customHeight="1" x14ac:dyDescent="0.3">
      <c r="H95" s="2"/>
    </row>
    <row r="96" spans="1:15" ht="14.25" customHeight="1" x14ac:dyDescent="0.3">
      <c r="H96" s="2"/>
    </row>
    <row r="97" spans="8:8" ht="14.25" customHeight="1" x14ac:dyDescent="0.3">
      <c r="H97" s="2"/>
    </row>
    <row r="98" spans="8:8" ht="14.25" customHeight="1" x14ac:dyDescent="0.3">
      <c r="H98" s="2"/>
    </row>
    <row r="99" spans="8:8" ht="14.25" customHeight="1" x14ac:dyDescent="0.3">
      <c r="H99" s="2"/>
    </row>
    <row r="100" spans="8:8" ht="14.25" customHeight="1" x14ac:dyDescent="0.3">
      <c r="H100" s="2"/>
    </row>
  </sheetData>
  <mergeCells count="16">
    <mergeCell ref="A87:G87"/>
    <mergeCell ref="A57:G57"/>
    <mergeCell ref="A63:G63"/>
    <mergeCell ref="A69:G69"/>
    <mergeCell ref="A75:G75"/>
    <mergeCell ref="A81:G81"/>
    <mergeCell ref="A1:G1"/>
    <mergeCell ref="A51:G51"/>
    <mergeCell ref="A33:G33"/>
    <mergeCell ref="A39:G39"/>
    <mergeCell ref="A45:G45"/>
    <mergeCell ref="A3:G3"/>
    <mergeCell ref="A9:G9"/>
    <mergeCell ref="A15:G15"/>
    <mergeCell ref="A21:G21"/>
    <mergeCell ref="A27:G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5th nov</vt:lpstr>
      <vt:lpstr>6th nov</vt:lpstr>
      <vt:lpstr>7th nov</vt:lpstr>
      <vt:lpstr>8th nov</vt:lpstr>
      <vt:lpstr>11 th nov</vt:lpstr>
      <vt:lpstr>12th nov</vt:lpstr>
      <vt:lpstr>13th nov</vt:lpstr>
      <vt:lpstr>14th nov</vt:lpstr>
      <vt:lpstr>15th nov</vt:lpstr>
      <vt:lpstr>Delta Hedging</vt:lpstr>
      <vt:lpstr>implied vol 5th nov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Rohan Iyer</cp:lastModifiedBy>
  <cp:lastPrinted>2024-11-25T20:09:52Z</cp:lastPrinted>
  <dcterms:created xsi:type="dcterms:W3CDTF">2013-04-03T15:49:21Z</dcterms:created>
  <dcterms:modified xsi:type="dcterms:W3CDTF">2025-08-12T02:07:16Z</dcterms:modified>
</cp:coreProperties>
</file>