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zamod\dyn\izadynmod\src\analysis\tax_transfer_funcs\test_tax_transfers\test_data\"/>
    </mc:Choice>
  </mc:AlternateContent>
  <bookViews>
    <workbookView xWindow="0" yWindow="0" windowWidth="2472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1" l="1"/>
  <c r="V21" i="1"/>
  <c r="W21" i="1"/>
  <c r="Z21" i="1" l="1"/>
  <c r="A2" i="1"/>
  <c r="J2" i="1"/>
  <c r="V2" i="1"/>
  <c r="W2" i="1"/>
  <c r="AE2" i="1"/>
  <c r="J3" i="1"/>
  <c r="V3" i="1"/>
  <c r="W3" i="1"/>
  <c r="AE3" i="1"/>
  <c r="J4" i="1"/>
  <c r="V4" i="1"/>
  <c r="W4" i="1"/>
  <c r="AE4" i="1"/>
  <c r="J5" i="1"/>
  <c r="V5" i="1"/>
  <c r="W5" i="1"/>
  <c r="AE5" i="1"/>
  <c r="J6" i="1"/>
  <c r="V6" i="1"/>
  <c r="W6" i="1"/>
  <c r="AE6" i="1"/>
  <c r="J7" i="1"/>
  <c r="V7" i="1"/>
  <c r="W7" i="1"/>
  <c r="AE7" i="1"/>
  <c r="J8" i="1"/>
  <c r="V8" i="1"/>
  <c r="W8" i="1"/>
  <c r="AE8" i="1"/>
  <c r="J9" i="1"/>
  <c r="V9" i="1"/>
  <c r="W9" i="1"/>
  <c r="AE9" i="1"/>
  <c r="J10" i="1"/>
  <c r="V10" i="1"/>
  <c r="W10" i="1"/>
  <c r="AE10" i="1"/>
  <c r="J11" i="1"/>
  <c r="V11" i="1"/>
  <c r="W11" i="1"/>
  <c r="AE11" i="1"/>
  <c r="J12" i="1"/>
  <c r="V12" i="1"/>
  <c r="W12" i="1"/>
  <c r="AE12" i="1"/>
  <c r="J13" i="1"/>
  <c r="V13" i="1"/>
  <c r="W13" i="1"/>
  <c r="AE13" i="1"/>
  <c r="V14" i="1"/>
  <c r="W14" i="1"/>
  <c r="X14" i="1"/>
  <c r="Y14" i="1"/>
  <c r="AE14" i="1"/>
  <c r="V15" i="1"/>
  <c r="W15" i="1"/>
  <c r="X15" i="1"/>
  <c r="Y15" i="1"/>
  <c r="AE15" i="1"/>
  <c r="V16" i="1"/>
  <c r="W16" i="1"/>
  <c r="X16" i="1"/>
  <c r="Y16" i="1"/>
  <c r="AE16" i="1"/>
  <c r="J17" i="1"/>
  <c r="M17" i="1"/>
  <c r="W17" i="1" s="1"/>
  <c r="V17" i="1"/>
  <c r="X17" i="1"/>
  <c r="AE17" i="1"/>
  <c r="J18" i="1"/>
  <c r="V18" i="1"/>
  <c r="W18" i="1"/>
  <c r="X18" i="1"/>
  <c r="Y18" i="1"/>
  <c r="AE18" i="1"/>
  <c r="V19" i="1"/>
  <c r="W19" i="1"/>
  <c r="AC19" i="1"/>
  <c r="AE19" i="1"/>
  <c r="V20" i="1"/>
  <c r="W20" i="1"/>
  <c r="AC20" i="1"/>
  <c r="AE20" i="1"/>
  <c r="Z15" i="1" l="1"/>
  <c r="Z11" i="1"/>
  <c r="Z10" i="1"/>
  <c r="Z2" i="1"/>
  <c r="Z3" i="1"/>
  <c r="Z20" i="1"/>
  <c r="Z19" i="1"/>
  <c r="Y17" i="1"/>
  <c r="AB17" i="1" s="1"/>
  <c r="AB15" i="1"/>
  <c r="AB16" i="1"/>
  <c r="AA15" i="1"/>
  <c r="AB18" i="1"/>
  <c r="Z16" i="1"/>
  <c r="Z9" i="1"/>
  <c r="AA18" i="1"/>
  <c r="Z18" i="1"/>
  <c r="AA17" i="1"/>
  <c r="Z17" i="1"/>
  <c r="Z4" i="1"/>
  <c r="Z13" i="1"/>
  <c r="Z5" i="1"/>
  <c r="Z12" i="1"/>
  <c r="AA14" i="1"/>
  <c r="Z7" i="1"/>
  <c r="Z6" i="1"/>
  <c r="AA16" i="1"/>
  <c r="R16" i="1" s="1"/>
  <c r="AB14" i="1"/>
  <c r="Z8" i="1"/>
  <c r="X6" i="1"/>
  <c r="AA6" i="1" s="1"/>
  <c r="Y6" i="1"/>
  <c r="AB6" i="1" s="1"/>
  <c r="Y5" i="1"/>
  <c r="AB5" i="1" s="1"/>
  <c r="X5" i="1"/>
  <c r="AA5" i="1" s="1"/>
  <c r="Z14" i="1"/>
  <c r="T5" i="1" l="1"/>
  <c r="T18" i="1"/>
  <c r="T16" i="1"/>
  <c r="T17" i="1"/>
  <c r="S15" i="1"/>
  <c r="T15" i="1"/>
  <c r="R15" i="1"/>
  <c r="S17" i="1"/>
  <c r="S18" i="1"/>
  <c r="T6" i="1"/>
  <c r="R14" i="1"/>
  <c r="R6" i="1"/>
  <c r="S5" i="1"/>
  <c r="S16" i="1"/>
  <c r="X4" i="1"/>
  <c r="AA4" i="1" s="1"/>
  <c r="X13" i="1"/>
  <c r="AA13" i="1" s="1"/>
  <c r="Y13" i="1"/>
  <c r="AB13" i="1" s="1"/>
  <c r="T13" i="1" s="1"/>
  <c r="Y4" i="1"/>
  <c r="AB4" i="1" s="1"/>
  <c r="T4" i="1" s="1"/>
  <c r="X10" i="1"/>
  <c r="AA10" i="1" s="1"/>
  <c r="Y10" i="1"/>
  <c r="AB10" i="1" s="1"/>
  <c r="T10" i="1" s="1"/>
  <c r="T14" i="1"/>
  <c r="S14" i="1"/>
  <c r="X3" i="1"/>
  <c r="AA3" i="1" s="1"/>
  <c r="Y3" i="1"/>
  <c r="AB3" i="1" s="1"/>
  <c r="T3" i="1" s="1"/>
  <c r="S6" i="1"/>
  <c r="X2" i="1"/>
  <c r="AA2" i="1" s="1"/>
  <c r="Y2" i="1"/>
  <c r="AB2" i="1" s="1"/>
  <c r="T2" i="1" s="1"/>
  <c r="Y9" i="1"/>
  <c r="AB9" i="1" s="1"/>
  <c r="T9" i="1" s="1"/>
  <c r="X9" i="1"/>
  <c r="AA9" i="1" s="1"/>
  <c r="R5" i="1"/>
  <c r="X11" i="1" l="1"/>
  <c r="AA11" i="1" s="1"/>
  <c r="Y11" i="1"/>
  <c r="AB11" i="1" s="1"/>
  <c r="T11" i="1" s="1"/>
  <c r="X8" i="1"/>
  <c r="AA8" i="1" s="1"/>
  <c r="Y8" i="1"/>
  <c r="AB8" i="1" s="1"/>
  <c r="T8" i="1" s="1"/>
  <c r="R9" i="1"/>
  <c r="S9" i="1"/>
  <c r="R3" i="1"/>
  <c r="S3" i="1"/>
  <c r="R4" i="1"/>
  <c r="S4" i="1"/>
  <c r="X12" i="1"/>
  <c r="AA12" i="1" s="1"/>
  <c r="Y12" i="1"/>
  <c r="AB12" i="1" s="1"/>
  <c r="T12" i="1" s="1"/>
  <c r="R2" i="1"/>
  <c r="S2" i="1"/>
  <c r="X7" i="1"/>
  <c r="AA7" i="1" s="1"/>
  <c r="Y7" i="1"/>
  <c r="AB7" i="1" s="1"/>
  <c r="T7" i="1" s="1"/>
  <c r="R10" i="1"/>
  <c r="S10" i="1"/>
  <c r="R13" i="1"/>
  <c r="S13" i="1"/>
  <c r="S11" i="1" l="1"/>
  <c r="R11" i="1"/>
  <c r="R12" i="1"/>
  <c r="S12" i="1"/>
  <c r="R7" i="1"/>
  <c r="S7" i="1"/>
  <c r="R8" i="1"/>
  <c r="S8" i="1"/>
</calcChain>
</file>

<file path=xl/sharedStrings.xml><?xml version="1.0" encoding="utf-8"?>
<sst xmlns="http://schemas.openxmlformats.org/spreadsheetml/2006/main" count="30" uniqueCount="30">
  <si>
    <t>hid</t>
  </si>
  <si>
    <t>tu_id</t>
  </si>
  <si>
    <t>pid</t>
  </si>
  <si>
    <t>hh_korr</t>
  </si>
  <si>
    <t>hhsize</t>
  </si>
  <si>
    <t>child</t>
  </si>
  <si>
    <t>pensioner</t>
  </si>
  <si>
    <t>age</t>
  </si>
  <si>
    <t>wohngeld_basis_hh</t>
  </si>
  <si>
    <t>regelbedarf</t>
  </si>
  <si>
    <t>ar_base_alg2_ek</t>
  </si>
  <si>
    <t>year</t>
  </si>
  <si>
    <t>kiz</t>
  </si>
  <si>
    <t>m_alg2</t>
  </si>
  <si>
    <t>wohngeld</t>
  </si>
  <si>
    <t>kiz_temp</t>
  </si>
  <si>
    <t>fehlbedarf_alg2</t>
  </si>
  <si>
    <t>fehlbedarf_wg</t>
  </si>
  <si>
    <t>fehlbedarf_kiz</t>
  </si>
  <si>
    <t>fehlbedarf_wgkiz</t>
  </si>
  <si>
    <t>wg_vorrang</t>
  </si>
  <si>
    <t>kiz_vorrang</t>
  </si>
  <si>
    <t>wgkiz_vorrang</t>
  </si>
  <si>
    <t>hh_wealth</t>
  </si>
  <si>
    <t>vermfreibetr</t>
  </si>
  <si>
    <t>maxvermfb</t>
  </si>
  <si>
    <t>byear</t>
  </si>
  <si>
    <t>kiz_basis</t>
  </si>
  <si>
    <t>adult_num</t>
  </si>
  <si>
    <t>child0_18_num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</si>
</sst>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Fill="1" applyBorder="1"/>
    <xf numFmtId="0" fontId="0" fillId="0" borderId="2" xfId="0" applyBorder="1"/>
    <xf numFmtId="2" fontId="0" fillId="0" borderId="0" xfId="0" applyNumberFormat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Fill="1"/>
    <xf numFmtId="0" fontId="0" fillId="0" borderId="1" xfId="0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zoomScaleNormal="100" workbookViewId="0">
      <selection activeCell="K2" sqref="K2"/>
    </sheetView>
  </sheetViews>
  <sheetFormatPr defaultRowHeight="15" x14ac:dyDescent="0.25"/>
  <cols>
    <col min="17" max="17" width="8.85546875" style="15" customWidth="1"/>
    <col min="18" max="18" width="9.140625" style="15"/>
    <col min="19" max="19" width="11.28515625" style="15" customWidth="1"/>
    <col min="20" max="20" width="9.140625" style="15"/>
  </cols>
  <sheetData>
    <row r="1" spans="1:3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1" t="s">
        <v>28</v>
      </c>
      <c r="K1" s="1" t="s">
        <v>29</v>
      </c>
      <c r="L1" s="1" t="s">
        <v>15</v>
      </c>
      <c r="M1" s="1" t="s">
        <v>8</v>
      </c>
      <c r="N1" s="1" t="s">
        <v>9</v>
      </c>
      <c r="O1" s="1" t="s">
        <v>10</v>
      </c>
      <c r="P1" s="1" t="s">
        <v>27</v>
      </c>
      <c r="Q1" s="2" t="s">
        <v>11</v>
      </c>
      <c r="R1" s="18" t="s">
        <v>12</v>
      </c>
      <c r="S1" s="18" t="s">
        <v>13</v>
      </c>
      <c r="T1" s="18" t="s">
        <v>14</v>
      </c>
      <c r="U1" s="1"/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24</v>
      </c>
      <c r="AD1" s="1" t="s">
        <v>25</v>
      </c>
      <c r="AE1" s="1" t="s">
        <v>26</v>
      </c>
    </row>
    <row r="2" spans="1:31" x14ac:dyDescent="0.25">
      <c r="A2">
        <f>B2</f>
        <v>1</v>
      </c>
      <c r="B2">
        <v>1</v>
      </c>
      <c r="C2">
        <v>1</v>
      </c>
      <c r="D2">
        <v>1</v>
      </c>
      <c r="E2">
        <v>3</v>
      </c>
      <c r="F2" t="b">
        <v>0</v>
      </c>
      <c r="G2" t="b">
        <v>0</v>
      </c>
      <c r="H2">
        <v>30</v>
      </c>
      <c r="J2">
        <f>E2-K2</f>
        <v>2</v>
      </c>
      <c r="K2">
        <v>1</v>
      </c>
      <c r="L2">
        <v>140</v>
      </c>
      <c r="M2" s="3">
        <v>350</v>
      </c>
      <c r="N2" s="4">
        <v>1765</v>
      </c>
      <c r="O2" s="4">
        <v>1300</v>
      </c>
      <c r="P2" s="5">
        <v>140</v>
      </c>
      <c r="Q2" s="15">
        <v>2016</v>
      </c>
      <c r="R2" s="19">
        <f>IF(OR($AA2=TRUE,$AB2=TRUE),$P2,0)</f>
        <v>140</v>
      </c>
      <c r="S2" s="19">
        <f>IF(AND($Z2=FALSE,$AA2=FALSE,$AB2=FALSE),$V2,0)</f>
        <v>0</v>
      </c>
      <c r="T2" s="19">
        <f>IF(OR($Z2=TRUE,$AB2=TRUE),$M2,0)</f>
        <v>350</v>
      </c>
      <c r="V2" s="6">
        <f>MAX(N2-O2,0)</f>
        <v>465</v>
      </c>
      <c r="W2" s="6">
        <f>MAX(N2-O2-M2,0)</f>
        <v>115</v>
      </c>
      <c r="X2" s="6">
        <f>MAX(N2-O2-P2,0)</f>
        <v>325</v>
      </c>
      <c r="Y2" s="6">
        <f>MAX(N2-O2-M2-P2,0)</f>
        <v>0</v>
      </c>
      <c r="Z2" t="b">
        <f>AND(W2=0,V2&gt;0)</f>
        <v>0</v>
      </c>
      <c r="AA2" t="b">
        <f>AND(X2=0,V2&gt;0)</f>
        <v>0</v>
      </c>
      <c r="AB2" t="b">
        <f>AND(Y2=0,V2&gt;0)</f>
        <v>1</v>
      </c>
      <c r="AE2">
        <f>Q2-H2</f>
        <v>1986</v>
      </c>
    </row>
    <row r="3" spans="1:31" x14ac:dyDescent="0.25">
      <c r="A3">
        <v>1</v>
      </c>
      <c r="B3">
        <v>1</v>
      </c>
      <c r="C3">
        <v>2</v>
      </c>
      <c r="D3">
        <v>1</v>
      </c>
      <c r="E3">
        <v>3</v>
      </c>
      <c r="F3" t="b">
        <v>0</v>
      </c>
      <c r="G3" t="b">
        <v>0</v>
      </c>
      <c r="H3">
        <v>30</v>
      </c>
      <c r="J3">
        <f>E3-K3</f>
        <v>2</v>
      </c>
      <c r="K3">
        <v>1</v>
      </c>
      <c r="L3">
        <v>140</v>
      </c>
      <c r="M3" s="4">
        <v>350</v>
      </c>
      <c r="N3" s="4">
        <v>1765</v>
      </c>
      <c r="O3" s="4">
        <v>1300</v>
      </c>
      <c r="P3" s="5">
        <v>140</v>
      </c>
      <c r="Q3" s="15">
        <v>2016</v>
      </c>
      <c r="R3" s="20">
        <f>IF(OR($AA3=TRUE,$AB3=TRUE),$P3,0)</f>
        <v>140</v>
      </c>
      <c r="S3" s="19">
        <f t="shared" ref="S3:S18" si="0">IF(AND($Z3=FALSE,$AA3=FALSE,$AB3=FALSE),$V3,0)</f>
        <v>0</v>
      </c>
      <c r="T3" s="19">
        <f>IF(OR($Z3=TRUE,$AB3=TRUE),$M3,0)</f>
        <v>350</v>
      </c>
      <c r="V3" s="6">
        <f>MAX(N3-O3,0)</f>
        <v>465</v>
      </c>
      <c r="W3" s="6">
        <f>MAX(N3-O3-M3,0)</f>
        <v>115</v>
      </c>
      <c r="X3" s="6">
        <f>MAX(N3-O3-P3,0)</f>
        <v>325</v>
      </c>
      <c r="Y3" s="6">
        <f>MAX(N3-O3-M3-P3,0)</f>
        <v>0</v>
      </c>
      <c r="Z3" t="b">
        <f t="shared" ref="Z3:Z21" si="1">AND(W3=0,V3&gt;0)</f>
        <v>0</v>
      </c>
      <c r="AA3" t="b">
        <f t="shared" ref="AA3:AA18" si="2">AND(X3=0,V3&gt;0)</f>
        <v>0</v>
      </c>
      <c r="AB3" t="b">
        <f t="shared" ref="AB3:AB18" si="3">AND(Y3=0,V3&gt;0)</f>
        <v>1</v>
      </c>
      <c r="AE3">
        <f>Q3-H3</f>
        <v>1986</v>
      </c>
    </row>
    <row r="4" spans="1:31" x14ac:dyDescent="0.25">
      <c r="A4">
        <v>1</v>
      </c>
      <c r="B4">
        <v>1</v>
      </c>
      <c r="C4">
        <v>3</v>
      </c>
      <c r="D4">
        <v>1</v>
      </c>
      <c r="E4">
        <v>3</v>
      </c>
      <c r="F4" t="b">
        <v>1</v>
      </c>
      <c r="G4" t="b">
        <v>0</v>
      </c>
      <c r="H4">
        <v>2</v>
      </c>
      <c r="J4">
        <f>E4-K4</f>
        <v>2</v>
      </c>
      <c r="K4">
        <v>1</v>
      </c>
      <c r="L4">
        <v>140</v>
      </c>
      <c r="M4">
        <v>350</v>
      </c>
      <c r="N4">
        <v>1765</v>
      </c>
      <c r="O4">
        <v>1300</v>
      </c>
      <c r="P4" s="5">
        <v>140</v>
      </c>
      <c r="Q4" s="15">
        <v>2016</v>
      </c>
      <c r="R4" s="20">
        <f>IF(OR($AA4=TRUE,$AB4=TRUE),$P4,0)</f>
        <v>140</v>
      </c>
      <c r="S4" s="19">
        <f t="shared" si="0"/>
        <v>0</v>
      </c>
      <c r="T4" s="19">
        <f>IF(OR($Z4=TRUE,$AB4=TRUE),$M4,0)</f>
        <v>350</v>
      </c>
      <c r="V4" s="6">
        <f>MAX(N4-O4,0)</f>
        <v>465</v>
      </c>
      <c r="W4" s="6">
        <f>MAX(N4-O4-M4,0)</f>
        <v>115</v>
      </c>
      <c r="X4" s="6">
        <f>MAX(N4-O4-P4,0)</f>
        <v>325</v>
      </c>
      <c r="Y4" s="6">
        <f>MAX(N4-O4-M4-P4,0)</f>
        <v>0</v>
      </c>
      <c r="Z4" t="b">
        <f t="shared" si="1"/>
        <v>0</v>
      </c>
      <c r="AA4" t="b">
        <f t="shared" si="2"/>
        <v>0</v>
      </c>
      <c r="AB4" t="b">
        <f t="shared" si="3"/>
        <v>1</v>
      </c>
      <c r="AE4">
        <f>Q4-H4</f>
        <v>2014</v>
      </c>
    </row>
    <row r="5" spans="1:31" x14ac:dyDescent="0.25">
      <c r="A5" s="3">
        <v>2</v>
      </c>
      <c r="B5" s="3">
        <v>2</v>
      </c>
      <c r="C5" s="3">
        <v>4</v>
      </c>
      <c r="D5" s="3">
        <v>1</v>
      </c>
      <c r="E5" s="3">
        <v>2</v>
      </c>
      <c r="F5" s="3" t="b">
        <v>0</v>
      </c>
      <c r="G5" s="3" t="b">
        <v>0</v>
      </c>
      <c r="H5" s="3">
        <v>40</v>
      </c>
      <c r="I5" s="3"/>
      <c r="J5" s="3">
        <f>E5-K5</f>
        <v>2</v>
      </c>
      <c r="K5" s="3">
        <v>0</v>
      </c>
      <c r="L5" s="3">
        <v>0</v>
      </c>
      <c r="M5" s="3">
        <v>400</v>
      </c>
      <c r="N5" s="3">
        <v>1170</v>
      </c>
      <c r="O5" s="3">
        <v>700</v>
      </c>
      <c r="P5" s="7">
        <v>0</v>
      </c>
      <c r="Q5" s="16">
        <v>2013</v>
      </c>
      <c r="R5" s="21">
        <f>IF(OR($AA5=TRUE,$AB5=TRUE),$P5,0)</f>
        <v>0</v>
      </c>
      <c r="S5" s="19">
        <f t="shared" si="0"/>
        <v>470</v>
      </c>
      <c r="T5" s="17">
        <f>IF(OR($Z5=TRUE,$AB5=TRUE),$M5,0)</f>
        <v>0</v>
      </c>
      <c r="U5" s="3"/>
      <c r="V5" s="8">
        <f>MAX(N5-O5,0)</f>
        <v>470</v>
      </c>
      <c r="W5" s="8">
        <f>MAX(N5-O5-M5,0)</f>
        <v>70</v>
      </c>
      <c r="X5" s="8">
        <f>MAX(N5-O5-P5,0)</f>
        <v>470</v>
      </c>
      <c r="Y5" s="6">
        <f>MAX(N5-O5-M5-P5,0)</f>
        <v>70</v>
      </c>
      <c r="Z5" t="b">
        <f t="shared" si="1"/>
        <v>0</v>
      </c>
      <c r="AA5" t="b">
        <f t="shared" si="2"/>
        <v>0</v>
      </c>
      <c r="AB5" t="b">
        <f t="shared" si="3"/>
        <v>0</v>
      </c>
      <c r="AE5">
        <f>Q5-H5</f>
        <v>1973</v>
      </c>
    </row>
    <row r="6" spans="1:31" x14ac:dyDescent="0.25">
      <c r="A6">
        <v>2</v>
      </c>
      <c r="B6">
        <v>2</v>
      </c>
      <c r="C6">
        <v>5</v>
      </c>
      <c r="D6">
        <v>1</v>
      </c>
      <c r="E6">
        <v>2</v>
      </c>
      <c r="F6" s="4" t="b">
        <v>0</v>
      </c>
      <c r="G6" s="4" t="b">
        <v>0</v>
      </c>
      <c r="H6" s="4">
        <v>40</v>
      </c>
      <c r="I6" s="9"/>
      <c r="J6" s="9">
        <f>E6-K6</f>
        <v>2</v>
      </c>
      <c r="K6" s="9">
        <v>0</v>
      </c>
      <c r="L6" s="9">
        <v>0</v>
      </c>
      <c r="M6" s="9">
        <v>400</v>
      </c>
      <c r="N6" s="9">
        <v>1170</v>
      </c>
      <c r="O6" s="9">
        <v>700</v>
      </c>
      <c r="P6" s="10">
        <v>0</v>
      </c>
      <c r="Q6" s="4">
        <v>2013</v>
      </c>
      <c r="R6" s="22">
        <f>IF(OR($AA6=TRUE,$AB6=TRUE),$P6,0)</f>
        <v>0</v>
      </c>
      <c r="S6" s="19">
        <f t="shared" si="0"/>
        <v>470</v>
      </c>
      <c r="T6" s="23">
        <f>IF(OR($Z6=TRUE,$AB6=TRUE),$M6,0)</f>
        <v>0</v>
      </c>
      <c r="V6" s="11">
        <f>MAX(N6-O6,0)</f>
        <v>470</v>
      </c>
      <c r="W6" s="11">
        <f>MAX(N6-O6-M6,0)</f>
        <v>70</v>
      </c>
      <c r="X6" s="11">
        <f>MAX(N6-O6-P6,0)</f>
        <v>470</v>
      </c>
      <c r="Y6" s="6">
        <f>MAX(N6-O6-M6-P6,0)</f>
        <v>70</v>
      </c>
      <c r="Z6" t="b">
        <f t="shared" si="1"/>
        <v>0</v>
      </c>
      <c r="AA6" t="b">
        <f t="shared" si="2"/>
        <v>0</v>
      </c>
      <c r="AB6" t="b">
        <f t="shared" si="3"/>
        <v>0</v>
      </c>
      <c r="AE6">
        <f>Q6-H6</f>
        <v>1973</v>
      </c>
    </row>
    <row r="7" spans="1:31" x14ac:dyDescent="0.25">
      <c r="A7" s="3">
        <v>3</v>
      </c>
      <c r="B7" s="3">
        <v>3</v>
      </c>
      <c r="C7" s="3">
        <v>6</v>
      </c>
      <c r="D7" s="3">
        <v>1</v>
      </c>
      <c r="E7" s="3">
        <v>2</v>
      </c>
      <c r="F7" s="3" t="b">
        <v>0</v>
      </c>
      <c r="G7" s="3" t="b">
        <v>0</v>
      </c>
      <c r="H7" s="3">
        <v>28</v>
      </c>
      <c r="I7" s="3"/>
      <c r="J7" s="3">
        <f>E7-K7</f>
        <v>1</v>
      </c>
      <c r="K7" s="3">
        <v>1</v>
      </c>
      <c r="L7" s="3">
        <v>140</v>
      </c>
      <c r="M7" s="3">
        <v>500</v>
      </c>
      <c r="N7" s="3">
        <v>1183.6399999999999</v>
      </c>
      <c r="O7" s="3">
        <v>555</v>
      </c>
      <c r="P7" s="7">
        <v>140</v>
      </c>
      <c r="Q7" s="16">
        <v>2009</v>
      </c>
      <c r="R7" s="21">
        <f>IF(OR($AA7=TRUE,$AB7=TRUE),$P7,0)</f>
        <v>140</v>
      </c>
      <c r="S7" s="19">
        <f t="shared" si="0"/>
        <v>0</v>
      </c>
      <c r="T7" s="17">
        <f>IF(OR($Z7=TRUE,$AB7=TRUE),$M7,0)</f>
        <v>500</v>
      </c>
      <c r="U7" s="3"/>
      <c r="V7" s="8">
        <f>MAX(N7-O7,0)</f>
        <v>628.63999999999987</v>
      </c>
      <c r="W7" s="8">
        <f>MAX(N7-O7-M7,0)</f>
        <v>128.63999999999987</v>
      </c>
      <c r="X7" s="8">
        <f>MAX(N7-O7-P7,0)</f>
        <v>488.63999999999987</v>
      </c>
      <c r="Y7" s="6">
        <f>MAX(N7-O7-M7-P7,0)</f>
        <v>0</v>
      </c>
      <c r="Z7" t="b">
        <f t="shared" si="1"/>
        <v>0</v>
      </c>
      <c r="AA7" t="b">
        <f t="shared" si="2"/>
        <v>0</v>
      </c>
      <c r="AB7" t="b">
        <f t="shared" si="3"/>
        <v>1</v>
      </c>
      <c r="AE7">
        <f>Q7-H7</f>
        <v>1981</v>
      </c>
    </row>
    <row r="8" spans="1:31" x14ac:dyDescent="0.25">
      <c r="A8">
        <v>3</v>
      </c>
      <c r="B8">
        <v>3</v>
      </c>
      <c r="C8">
        <v>7</v>
      </c>
      <c r="D8">
        <v>1</v>
      </c>
      <c r="E8" s="4">
        <v>2</v>
      </c>
      <c r="F8" s="4" t="b">
        <v>1</v>
      </c>
      <c r="G8" s="4" t="b">
        <v>0</v>
      </c>
      <c r="H8" s="4">
        <v>1</v>
      </c>
      <c r="J8">
        <f>E8-K8</f>
        <v>1</v>
      </c>
      <c r="K8" s="4">
        <v>1</v>
      </c>
      <c r="L8" s="4">
        <v>140</v>
      </c>
      <c r="M8" s="4">
        <v>500</v>
      </c>
      <c r="N8" s="4">
        <v>1183.6399999999999</v>
      </c>
      <c r="O8" s="3">
        <v>555</v>
      </c>
      <c r="P8" s="5">
        <v>140</v>
      </c>
      <c r="Q8" s="4">
        <v>2009</v>
      </c>
      <c r="R8" s="22">
        <f>IF(OR($AA8=TRUE,$AB8=TRUE),$P8,0)</f>
        <v>140</v>
      </c>
      <c r="S8" s="19">
        <f t="shared" si="0"/>
        <v>0</v>
      </c>
      <c r="T8" s="23">
        <f>IF(OR($Z8=TRUE,$AB8=TRUE),$M8,0)</f>
        <v>500</v>
      </c>
      <c r="V8" s="12">
        <f>MAX(N8-O8,0)</f>
        <v>628.63999999999987</v>
      </c>
      <c r="W8" s="12">
        <f>MAX(N8-O8-M8,0)</f>
        <v>128.63999999999987</v>
      </c>
      <c r="X8" s="12">
        <f>MAX(N8-O8-P8,0)</f>
        <v>488.63999999999987</v>
      </c>
      <c r="Y8" s="6">
        <f>MAX(N8-O8-M8-P8,0)</f>
        <v>0</v>
      </c>
      <c r="Z8" t="b">
        <f t="shared" si="1"/>
        <v>0</v>
      </c>
      <c r="AA8" t="b">
        <f t="shared" si="2"/>
        <v>0</v>
      </c>
      <c r="AB8" t="b">
        <f t="shared" si="3"/>
        <v>1</v>
      </c>
      <c r="AE8">
        <f>Q8-H8</f>
        <v>2008</v>
      </c>
    </row>
    <row r="9" spans="1:31" x14ac:dyDescent="0.25">
      <c r="A9" s="3">
        <v>4</v>
      </c>
      <c r="B9" s="3">
        <v>4</v>
      </c>
      <c r="C9" s="3">
        <v>8</v>
      </c>
      <c r="D9" s="3">
        <v>1</v>
      </c>
      <c r="E9" s="3">
        <v>5</v>
      </c>
      <c r="F9" s="3" t="b">
        <v>0</v>
      </c>
      <c r="G9" s="3" t="b">
        <v>0</v>
      </c>
      <c r="H9" s="3">
        <v>33</v>
      </c>
      <c r="I9" s="3"/>
      <c r="J9" s="3">
        <f>E9-K9</f>
        <v>2</v>
      </c>
      <c r="K9" s="3">
        <v>3</v>
      </c>
      <c r="L9" s="3">
        <v>280</v>
      </c>
      <c r="M9" s="3">
        <v>650</v>
      </c>
      <c r="N9" s="3">
        <v>2281</v>
      </c>
      <c r="O9" s="3">
        <v>462</v>
      </c>
      <c r="P9" s="7">
        <v>280</v>
      </c>
      <c r="Q9" s="16">
        <v>2006</v>
      </c>
      <c r="R9" s="21">
        <f>IF(OR($AA9=TRUE,$AB9=TRUE),$P9,0)</f>
        <v>0</v>
      </c>
      <c r="S9" s="19">
        <f t="shared" si="0"/>
        <v>1819</v>
      </c>
      <c r="T9" s="17">
        <f>IF(OR($Z9=TRUE,$AB9=TRUE),$M9,0)</f>
        <v>0</v>
      </c>
      <c r="U9" s="3"/>
      <c r="V9" s="13">
        <f>MAX(N9-O9,0)</f>
        <v>1819</v>
      </c>
      <c r="W9" s="8">
        <f>MAX(N9-O9-M9,0)</f>
        <v>1169</v>
      </c>
      <c r="X9" s="13">
        <f>MAX(N9-O9-P9,0)</f>
        <v>1539</v>
      </c>
      <c r="Y9" s="6">
        <f>MAX(N9-O9-M9-P9,0)</f>
        <v>889</v>
      </c>
      <c r="Z9" t="b">
        <f t="shared" si="1"/>
        <v>0</v>
      </c>
      <c r="AA9" t="b">
        <f t="shared" si="2"/>
        <v>0</v>
      </c>
      <c r="AB9" t="b">
        <f t="shared" si="3"/>
        <v>0</v>
      </c>
      <c r="AE9">
        <f>Q9-H9</f>
        <v>1973</v>
      </c>
    </row>
    <row r="10" spans="1:31" x14ac:dyDescent="0.25">
      <c r="A10">
        <v>4</v>
      </c>
      <c r="B10">
        <v>4</v>
      </c>
      <c r="C10">
        <v>9</v>
      </c>
      <c r="D10">
        <v>1</v>
      </c>
      <c r="E10" s="4">
        <v>5</v>
      </c>
      <c r="F10" s="4" t="b">
        <v>0</v>
      </c>
      <c r="G10" s="4" t="b">
        <v>0</v>
      </c>
      <c r="H10" s="4">
        <v>30</v>
      </c>
      <c r="J10">
        <f>E10-K10</f>
        <v>2</v>
      </c>
      <c r="K10" s="4">
        <v>3</v>
      </c>
      <c r="L10" s="4">
        <v>280</v>
      </c>
      <c r="M10" s="4">
        <v>650</v>
      </c>
      <c r="N10" s="4">
        <v>2281</v>
      </c>
      <c r="O10" s="4">
        <v>462</v>
      </c>
      <c r="P10" s="5">
        <v>280</v>
      </c>
      <c r="Q10" s="4">
        <v>2006</v>
      </c>
      <c r="R10" s="20">
        <f>IF(OR($AA10=TRUE,$AB10=TRUE),$P10,0)</f>
        <v>0</v>
      </c>
      <c r="S10" s="19">
        <f t="shared" si="0"/>
        <v>1819</v>
      </c>
      <c r="T10" s="23">
        <f>IF(OR($Z10=TRUE,$AB10=TRUE),$M10,0)</f>
        <v>0</v>
      </c>
      <c r="V10" s="14">
        <f>MAX(N10-O10,0)</f>
        <v>1819</v>
      </c>
      <c r="W10" s="12">
        <f>MAX(N10-O10-M10,0)</f>
        <v>1169</v>
      </c>
      <c r="X10" s="14">
        <f>MAX(N10-O10-P10,0)</f>
        <v>1539</v>
      </c>
      <c r="Y10" s="6">
        <f>MAX(N10-O10-M10-P10,0)</f>
        <v>889</v>
      </c>
      <c r="Z10" t="b">
        <f t="shared" si="1"/>
        <v>0</v>
      </c>
      <c r="AA10" t="b">
        <f t="shared" si="2"/>
        <v>0</v>
      </c>
      <c r="AB10" t="b">
        <f t="shared" si="3"/>
        <v>0</v>
      </c>
      <c r="AE10">
        <f>Q10-H10</f>
        <v>1976</v>
      </c>
    </row>
    <row r="11" spans="1:31" x14ac:dyDescent="0.25">
      <c r="A11">
        <v>4</v>
      </c>
      <c r="B11">
        <v>4</v>
      </c>
      <c r="C11">
        <v>10</v>
      </c>
      <c r="D11">
        <v>1</v>
      </c>
      <c r="E11" s="4">
        <v>5</v>
      </c>
      <c r="F11" s="4" t="b">
        <v>1</v>
      </c>
      <c r="G11" s="4" t="b">
        <v>0</v>
      </c>
      <c r="H11" s="4">
        <v>12</v>
      </c>
      <c r="J11">
        <f>E11-K11</f>
        <v>2</v>
      </c>
      <c r="K11" s="4">
        <v>3</v>
      </c>
      <c r="L11" s="4">
        <v>280</v>
      </c>
      <c r="M11" s="4">
        <v>650</v>
      </c>
      <c r="N11" s="4">
        <v>2281</v>
      </c>
      <c r="O11" s="4">
        <v>462</v>
      </c>
      <c r="P11" s="5">
        <v>280</v>
      </c>
      <c r="Q11" s="4">
        <v>2006</v>
      </c>
      <c r="R11" s="20">
        <f>IF(OR($AA11=TRUE,$AB11=TRUE),$P11,0)</f>
        <v>0</v>
      </c>
      <c r="S11" s="19">
        <f t="shared" si="0"/>
        <v>1819</v>
      </c>
      <c r="T11" s="23">
        <f>IF(OR($Z11=TRUE,$AB11=TRUE),$M11,0)</f>
        <v>0</v>
      </c>
      <c r="V11" s="6">
        <f>MAX(N11-O11,0)</f>
        <v>1819</v>
      </c>
      <c r="W11" s="12">
        <f>MAX(N11-O11-M11,0)</f>
        <v>1169</v>
      </c>
      <c r="X11" s="6">
        <f>MAX(N11-O11-P11,0)</f>
        <v>1539</v>
      </c>
      <c r="Y11" s="6">
        <f>MAX(N11-O11-M11-P11,0)</f>
        <v>889</v>
      </c>
      <c r="Z11" t="b">
        <f t="shared" si="1"/>
        <v>0</v>
      </c>
      <c r="AA11" t="b">
        <f t="shared" si="2"/>
        <v>0</v>
      </c>
      <c r="AB11" t="b">
        <f t="shared" si="3"/>
        <v>0</v>
      </c>
      <c r="AE11">
        <f>Q11-H11</f>
        <v>1994</v>
      </c>
    </row>
    <row r="12" spans="1:31" x14ac:dyDescent="0.25">
      <c r="A12">
        <v>4</v>
      </c>
      <c r="B12">
        <v>4</v>
      </c>
      <c r="C12">
        <v>11</v>
      </c>
      <c r="D12">
        <v>1</v>
      </c>
      <c r="E12" s="4">
        <v>5</v>
      </c>
      <c r="F12" s="4" t="b">
        <v>1</v>
      </c>
      <c r="G12" s="4" t="b">
        <v>0</v>
      </c>
      <c r="H12" s="4">
        <v>10</v>
      </c>
      <c r="J12">
        <f>E12-K12</f>
        <v>2</v>
      </c>
      <c r="K12" s="4">
        <v>3</v>
      </c>
      <c r="L12" s="4">
        <v>280</v>
      </c>
      <c r="M12" s="4">
        <v>650</v>
      </c>
      <c r="N12" s="4">
        <v>2281</v>
      </c>
      <c r="O12" s="4">
        <v>462</v>
      </c>
      <c r="P12" s="5">
        <v>280</v>
      </c>
      <c r="Q12" s="4">
        <v>2006</v>
      </c>
      <c r="R12" s="20">
        <f>IF(OR($AA12=TRUE,$AB12=TRUE),$P12,0)</f>
        <v>0</v>
      </c>
      <c r="S12" s="19">
        <f t="shared" si="0"/>
        <v>1819</v>
      </c>
      <c r="T12" s="23">
        <f>IF(OR($Z12=TRUE,$AB12=TRUE),$M12,0)</f>
        <v>0</v>
      </c>
      <c r="U12" s="15"/>
      <c r="V12" s="6">
        <f>MAX(N12-O12,0)</f>
        <v>1819</v>
      </c>
      <c r="W12" s="12">
        <f>MAX(N12-O12-M12,0)</f>
        <v>1169</v>
      </c>
      <c r="X12" s="6">
        <f>MAX(N12-O12-P12,0)</f>
        <v>1539</v>
      </c>
      <c r="Y12" s="6">
        <f>MAX(N12-O12-M12-P12,0)</f>
        <v>889</v>
      </c>
      <c r="Z12" t="b">
        <f t="shared" si="1"/>
        <v>0</v>
      </c>
      <c r="AA12" t="b">
        <f t="shared" si="2"/>
        <v>0</v>
      </c>
      <c r="AB12" t="b">
        <f t="shared" si="3"/>
        <v>0</v>
      </c>
      <c r="AE12">
        <f>Q12-H12</f>
        <v>1996</v>
      </c>
    </row>
    <row r="13" spans="1:31" x14ac:dyDescent="0.25">
      <c r="A13">
        <v>4</v>
      </c>
      <c r="B13">
        <v>4</v>
      </c>
      <c r="C13">
        <v>12</v>
      </c>
      <c r="D13">
        <v>1</v>
      </c>
      <c r="E13" s="4">
        <v>5</v>
      </c>
      <c r="F13" s="4" t="b">
        <v>1</v>
      </c>
      <c r="G13" s="4" t="b">
        <v>0</v>
      </c>
      <c r="H13" s="4">
        <v>2</v>
      </c>
      <c r="J13">
        <f>E13-K13</f>
        <v>2</v>
      </c>
      <c r="K13" s="4">
        <v>3</v>
      </c>
      <c r="L13" s="4">
        <v>280</v>
      </c>
      <c r="M13" s="4">
        <v>650</v>
      </c>
      <c r="N13" s="4">
        <v>2281</v>
      </c>
      <c r="O13" s="4">
        <v>462</v>
      </c>
      <c r="P13" s="5">
        <v>280</v>
      </c>
      <c r="Q13" s="4">
        <v>2006</v>
      </c>
      <c r="R13" s="20">
        <f>IF(OR($AA13=TRUE,$AB13=TRUE),$P13,0)</f>
        <v>0</v>
      </c>
      <c r="S13" s="19">
        <f t="shared" si="0"/>
        <v>1819</v>
      </c>
      <c r="T13" s="23">
        <f>IF(OR($Z13=TRUE,$AB13=TRUE),$M13,0)</f>
        <v>0</v>
      </c>
      <c r="U13" s="15"/>
      <c r="V13" s="6">
        <f>MAX(N13-O13,0)</f>
        <v>1819</v>
      </c>
      <c r="W13" s="12">
        <f>MAX(N13-O13-M13,0)</f>
        <v>1169</v>
      </c>
      <c r="X13" s="6">
        <f>MAX(N13-O13-P13,0)</f>
        <v>1539</v>
      </c>
      <c r="Y13" s="6">
        <f>MAX(N13-O13-M13-P13,0)</f>
        <v>889</v>
      </c>
      <c r="Z13" t="b">
        <f t="shared" si="1"/>
        <v>0</v>
      </c>
      <c r="AA13" t="b">
        <f t="shared" si="2"/>
        <v>0</v>
      </c>
      <c r="AB13" t="b">
        <f t="shared" si="3"/>
        <v>0</v>
      </c>
      <c r="AE13">
        <f>Q13-H13</f>
        <v>2004</v>
      </c>
    </row>
    <row r="14" spans="1:31" x14ac:dyDescent="0.25">
      <c r="A14" s="3">
        <v>5</v>
      </c>
      <c r="B14" s="3">
        <v>5</v>
      </c>
      <c r="C14" s="3">
        <v>13</v>
      </c>
      <c r="D14" s="3">
        <v>1</v>
      </c>
      <c r="E14" s="3">
        <v>3</v>
      </c>
      <c r="F14" s="3" t="b">
        <v>0</v>
      </c>
      <c r="G14" s="3" t="b">
        <v>0</v>
      </c>
      <c r="H14" s="3">
        <v>30</v>
      </c>
      <c r="I14" s="3"/>
      <c r="J14" s="3">
        <v>3</v>
      </c>
      <c r="K14" s="3">
        <v>0</v>
      </c>
      <c r="L14" s="3">
        <v>0</v>
      </c>
      <c r="M14" s="3">
        <v>400</v>
      </c>
      <c r="N14" s="3">
        <v>1703</v>
      </c>
      <c r="O14" s="3">
        <v>1578</v>
      </c>
      <c r="P14" s="5">
        <v>0</v>
      </c>
      <c r="Q14" s="16">
        <v>2011</v>
      </c>
      <c r="R14" s="17">
        <f>IF(OR($AA14=TRUE,$AB14=TRUE),$P14,0)</f>
        <v>0</v>
      </c>
      <c r="S14" s="19">
        <f t="shared" si="0"/>
        <v>0</v>
      </c>
      <c r="T14" s="17">
        <f>IF(OR($Z14=TRUE,$AB14=TRUE),$M14,0)</f>
        <v>400</v>
      </c>
      <c r="U14" s="16"/>
      <c r="V14" s="6">
        <f>MAX(N14-O14,0)</f>
        <v>125</v>
      </c>
      <c r="W14" s="6">
        <f>MAX(N14-O14-M14,0)</f>
        <v>0</v>
      </c>
      <c r="X14" s="6">
        <f>MAX(N14-O14-P14,0)</f>
        <v>125</v>
      </c>
      <c r="Y14" s="6">
        <f>MAX(N14-O14-M14-P14,0)</f>
        <v>0</v>
      </c>
      <c r="Z14" t="b">
        <f t="shared" si="1"/>
        <v>1</v>
      </c>
      <c r="AA14" t="b">
        <f t="shared" si="2"/>
        <v>0</v>
      </c>
      <c r="AB14" t="b">
        <f t="shared" si="3"/>
        <v>1</v>
      </c>
      <c r="AE14">
        <f>Q14-H14</f>
        <v>1981</v>
      </c>
    </row>
    <row r="15" spans="1:31" x14ac:dyDescent="0.25">
      <c r="A15" s="4">
        <v>5</v>
      </c>
      <c r="B15" s="4">
        <v>5</v>
      </c>
      <c r="C15" s="4">
        <v>14</v>
      </c>
      <c r="D15" s="4">
        <v>1</v>
      </c>
      <c r="E15" s="4">
        <v>3</v>
      </c>
      <c r="F15" s="4" t="b">
        <v>0</v>
      </c>
      <c r="G15" s="4" t="b">
        <v>0</v>
      </c>
      <c r="H15" s="4">
        <v>40</v>
      </c>
      <c r="J15">
        <v>3</v>
      </c>
      <c r="K15">
        <v>0</v>
      </c>
      <c r="L15">
        <v>0</v>
      </c>
      <c r="M15" s="4">
        <v>400</v>
      </c>
      <c r="N15">
        <v>1703</v>
      </c>
      <c r="O15" s="4">
        <v>1578</v>
      </c>
      <c r="P15" s="5">
        <v>0</v>
      </c>
      <c r="Q15" s="16">
        <v>2011</v>
      </c>
      <c r="R15" s="19">
        <f>IF(OR($AA15=TRUE,$AB15=TRUE),$P15,0)</f>
        <v>0</v>
      </c>
      <c r="S15" s="19">
        <f t="shared" si="0"/>
        <v>0</v>
      </c>
      <c r="T15" s="19">
        <f>IF(OR($Z15=TRUE,$AB15=TRUE),$M15,0)</f>
        <v>400</v>
      </c>
      <c r="U15" s="4"/>
      <c r="V15" s="6">
        <f>MAX(N15-O15,0)</f>
        <v>125</v>
      </c>
      <c r="W15" s="6">
        <f>MAX(N15-O15-M15,0)</f>
        <v>0</v>
      </c>
      <c r="X15" s="6">
        <f>MAX(N15-O15-P15,0)</f>
        <v>125</v>
      </c>
      <c r="Y15" s="6">
        <f>MAX(N15-O15-M15-P15,0)</f>
        <v>0</v>
      </c>
      <c r="Z15" t="b">
        <f t="shared" si="1"/>
        <v>1</v>
      </c>
      <c r="AA15" t="b">
        <f t="shared" si="2"/>
        <v>0</v>
      </c>
      <c r="AB15" t="b">
        <f t="shared" si="3"/>
        <v>1</v>
      </c>
      <c r="AE15">
        <f>Q15-H15</f>
        <v>1971</v>
      </c>
    </row>
    <row r="16" spans="1:31" x14ac:dyDescent="0.25">
      <c r="A16" s="4">
        <v>5</v>
      </c>
      <c r="B16" s="4">
        <v>5</v>
      </c>
      <c r="C16" s="4">
        <v>15</v>
      </c>
      <c r="D16" s="4">
        <v>1</v>
      </c>
      <c r="E16" s="4">
        <v>3</v>
      </c>
      <c r="F16" t="b">
        <v>0</v>
      </c>
      <c r="G16" t="b">
        <v>0</v>
      </c>
      <c r="H16" s="4">
        <v>35</v>
      </c>
      <c r="J16">
        <v>3</v>
      </c>
      <c r="K16">
        <v>0</v>
      </c>
      <c r="L16">
        <v>0</v>
      </c>
      <c r="M16" s="4">
        <v>400</v>
      </c>
      <c r="N16">
        <v>1703</v>
      </c>
      <c r="O16" s="4">
        <v>1578</v>
      </c>
      <c r="P16" s="5">
        <v>0</v>
      </c>
      <c r="Q16" s="16">
        <v>2011</v>
      </c>
      <c r="R16" s="19">
        <f>IF(OR($AA16=TRUE,$AB16=TRUE),$P16,0)</f>
        <v>0</v>
      </c>
      <c r="S16" s="19">
        <f t="shared" si="0"/>
        <v>0</v>
      </c>
      <c r="T16" s="19">
        <f>IF(OR($Z16=TRUE,$AB16=TRUE),$M16,0)</f>
        <v>400</v>
      </c>
      <c r="U16" s="4"/>
      <c r="V16" s="6">
        <f>MAX(N16-O16,0)</f>
        <v>125</v>
      </c>
      <c r="W16" s="6">
        <f>MAX(N16-O16-M16,0)</f>
        <v>0</v>
      </c>
      <c r="X16" s="6">
        <f>MAX(N16-O16-P16,0)</f>
        <v>125</v>
      </c>
      <c r="Y16" s="6">
        <f>MAX(N16-O16-M16-P16,0)</f>
        <v>0</v>
      </c>
      <c r="Z16" t="b">
        <f t="shared" si="1"/>
        <v>1</v>
      </c>
      <c r="AA16" t="b">
        <f t="shared" si="2"/>
        <v>0</v>
      </c>
      <c r="AB16" t="b">
        <f t="shared" si="3"/>
        <v>1</v>
      </c>
      <c r="AE16">
        <f>Q16-H16</f>
        <v>1976</v>
      </c>
    </row>
    <row r="17" spans="1:31" x14ac:dyDescent="0.25">
      <c r="A17" s="3">
        <v>6</v>
      </c>
      <c r="B17" s="3">
        <v>6</v>
      </c>
      <c r="C17" s="3">
        <v>16</v>
      </c>
      <c r="D17" s="3">
        <v>1</v>
      </c>
      <c r="E17" s="3">
        <v>2</v>
      </c>
      <c r="F17" s="3" t="b">
        <v>0</v>
      </c>
      <c r="G17" s="3" t="b">
        <v>0</v>
      </c>
      <c r="H17" s="3">
        <v>28</v>
      </c>
      <c r="I17" s="3"/>
      <c r="J17" s="3">
        <f>E17-K17</f>
        <v>1</v>
      </c>
      <c r="K17" s="3">
        <v>1</v>
      </c>
      <c r="L17" s="3">
        <v>0</v>
      </c>
      <c r="M17" s="3">
        <f>500-(0.9*160)</f>
        <v>356</v>
      </c>
      <c r="N17" s="3">
        <v>1183.6399999999999</v>
      </c>
      <c r="O17" s="3">
        <v>555</v>
      </c>
      <c r="P17" s="7">
        <v>0</v>
      </c>
      <c r="Q17" s="16">
        <v>2019</v>
      </c>
      <c r="R17" s="21">
        <v>0</v>
      </c>
      <c r="S17" s="19">
        <f t="shared" si="0"/>
        <v>628.63999999999987</v>
      </c>
      <c r="T17" s="17">
        <f>IF(OR($Z17=TRUE,$AB17=TRUE),$M17,0)</f>
        <v>0</v>
      </c>
      <c r="U17" s="3"/>
      <c r="V17" s="8">
        <f>MAX(N17-O17,0)</f>
        <v>628.63999999999987</v>
      </c>
      <c r="W17" s="8">
        <f>MAX(N17-O17-M17,0)</f>
        <v>272.63999999999987</v>
      </c>
      <c r="X17" s="8">
        <f>MAX(N17-O17-P17,0)</f>
        <v>628.63999999999987</v>
      </c>
      <c r="Y17" s="6">
        <f>MAX(N17-O17-M17-P17,0)</f>
        <v>272.63999999999987</v>
      </c>
      <c r="Z17" t="b">
        <f t="shared" si="1"/>
        <v>0</v>
      </c>
      <c r="AA17" t="b">
        <f t="shared" si="2"/>
        <v>0</v>
      </c>
      <c r="AB17" t="b">
        <f t="shared" si="3"/>
        <v>0</v>
      </c>
      <c r="AE17">
        <f>Q17-H17</f>
        <v>1991</v>
      </c>
    </row>
    <row r="18" spans="1:31" x14ac:dyDescent="0.25">
      <c r="A18">
        <v>6</v>
      </c>
      <c r="B18">
        <v>6</v>
      </c>
      <c r="C18">
        <v>17</v>
      </c>
      <c r="D18">
        <v>1</v>
      </c>
      <c r="E18" s="4">
        <v>2</v>
      </c>
      <c r="F18" s="4" t="b">
        <v>1</v>
      </c>
      <c r="G18" s="4" t="b">
        <v>0</v>
      </c>
      <c r="H18" s="4">
        <v>1</v>
      </c>
      <c r="J18">
        <f>E18-K18</f>
        <v>1</v>
      </c>
      <c r="K18" s="4">
        <v>1</v>
      </c>
      <c r="L18" s="4">
        <v>0</v>
      </c>
      <c r="M18" s="4">
        <v>256</v>
      </c>
      <c r="N18" s="4">
        <v>1183.6399999999999</v>
      </c>
      <c r="O18" s="3">
        <v>555</v>
      </c>
      <c r="P18" s="5">
        <v>0</v>
      </c>
      <c r="Q18" s="4">
        <v>2019</v>
      </c>
      <c r="R18" s="22">
        <v>0</v>
      </c>
      <c r="S18" s="19">
        <f t="shared" si="0"/>
        <v>628.63999999999987</v>
      </c>
      <c r="T18" s="23">
        <f>IF(OR($Z18=TRUE,$AB18=TRUE),$M18,0)</f>
        <v>0</v>
      </c>
      <c r="V18" s="12">
        <f>MAX(N18-O18,0)</f>
        <v>628.63999999999987</v>
      </c>
      <c r="W18" s="12">
        <f>MAX(N18-O18-M18,0)</f>
        <v>372.63999999999987</v>
      </c>
      <c r="X18" s="12">
        <f>MAX(N18-O18-P18,0)</f>
        <v>628.63999999999987</v>
      </c>
      <c r="Y18" s="6">
        <f>MAX(N18-O18-M18-P18,0)</f>
        <v>372.63999999999987</v>
      </c>
      <c r="Z18" t="b">
        <f t="shared" si="1"/>
        <v>0</v>
      </c>
      <c r="AA18" t="b">
        <f t="shared" si="2"/>
        <v>0</v>
      </c>
      <c r="AB18" t="b">
        <f t="shared" si="3"/>
        <v>0</v>
      </c>
      <c r="AE18">
        <f>Q18-H18</f>
        <v>2018</v>
      </c>
    </row>
    <row r="19" spans="1:31" x14ac:dyDescent="0.25">
      <c r="A19">
        <v>7</v>
      </c>
      <c r="B19">
        <v>7</v>
      </c>
      <c r="C19">
        <v>18</v>
      </c>
      <c r="D19" s="4">
        <v>1</v>
      </c>
      <c r="E19" s="4">
        <v>2</v>
      </c>
      <c r="F19" s="4" t="b">
        <v>0</v>
      </c>
      <c r="G19" s="4" t="b">
        <v>0</v>
      </c>
      <c r="H19" s="4">
        <v>75</v>
      </c>
      <c r="I19" s="4">
        <v>78000</v>
      </c>
      <c r="J19">
        <v>2</v>
      </c>
      <c r="K19" s="4">
        <v>0</v>
      </c>
      <c r="L19" s="4">
        <v>0</v>
      </c>
      <c r="M19" s="4">
        <v>0</v>
      </c>
      <c r="N19" s="4">
        <v>1046</v>
      </c>
      <c r="O19" s="4">
        <v>300</v>
      </c>
      <c r="P19" s="5"/>
      <c r="Q19" s="4">
        <v>2014</v>
      </c>
      <c r="R19" s="23">
        <v>0</v>
      </c>
      <c r="S19" s="23">
        <v>0</v>
      </c>
      <c r="T19" s="23">
        <v>0</v>
      </c>
      <c r="U19" s="15"/>
      <c r="V19" s="12">
        <f>MAX(N19-O19,0)</f>
        <v>746</v>
      </c>
      <c r="W19" s="12">
        <f>MAX(N19-O19-M19,0)</f>
        <v>746</v>
      </c>
      <c r="Z19" t="b">
        <f t="shared" si="1"/>
        <v>0</v>
      </c>
      <c r="AC19">
        <f>520*H19</f>
        <v>39000</v>
      </c>
      <c r="AD19">
        <v>33800</v>
      </c>
      <c r="AE19">
        <f>Q19-H19</f>
        <v>1939</v>
      </c>
    </row>
    <row r="20" spans="1:31" x14ac:dyDescent="0.25">
      <c r="A20">
        <v>7</v>
      </c>
      <c r="B20">
        <v>7</v>
      </c>
      <c r="C20">
        <v>19</v>
      </c>
      <c r="D20" s="4">
        <v>1</v>
      </c>
      <c r="E20" s="4">
        <v>2</v>
      </c>
      <c r="F20" s="4" t="b">
        <v>0</v>
      </c>
      <c r="G20" s="4" t="b">
        <v>0</v>
      </c>
      <c r="H20" s="4">
        <v>50</v>
      </c>
      <c r="I20" s="4">
        <v>78000</v>
      </c>
      <c r="J20">
        <v>2</v>
      </c>
      <c r="K20">
        <v>0</v>
      </c>
      <c r="L20" s="4">
        <v>0</v>
      </c>
      <c r="M20" s="4">
        <v>0</v>
      </c>
      <c r="N20" s="4">
        <v>1046</v>
      </c>
      <c r="O20" s="4">
        <v>300</v>
      </c>
      <c r="P20" s="5"/>
      <c r="Q20" s="4">
        <v>2014</v>
      </c>
      <c r="R20" s="23">
        <v>0</v>
      </c>
      <c r="S20" s="23">
        <v>0</v>
      </c>
      <c r="T20" s="23">
        <v>0</v>
      </c>
      <c r="U20" s="15"/>
      <c r="V20" s="12">
        <f>MAX(N20-O20,0)</f>
        <v>746</v>
      </c>
      <c r="W20" s="12">
        <f>MAX(N20-O20-M20,0)</f>
        <v>746</v>
      </c>
      <c r="Z20" t="b">
        <f t="shared" si="1"/>
        <v>0</v>
      </c>
      <c r="AC20">
        <f>150*H20</f>
        <v>7500</v>
      </c>
      <c r="AD20">
        <v>10050</v>
      </c>
      <c r="AE20">
        <f>Q20-H20</f>
        <v>1964</v>
      </c>
    </row>
    <row r="21" spans="1:31" x14ac:dyDescent="0.25">
      <c r="A21">
        <v>8</v>
      </c>
      <c r="B21">
        <v>8</v>
      </c>
      <c r="C21">
        <v>20</v>
      </c>
      <c r="D21" s="4">
        <v>1</v>
      </c>
      <c r="E21" s="4">
        <v>1</v>
      </c>
      <c r="F21" s="4" t="b">
        <v>0</v>
      </c>
      <c r="G21" s="4" t="b">
        <v>1</v>
      </c>
      <c r="H21" s="4">
        <v>80</v>
      </c>
      <c r="I21" s="4">
        <v>0</v>
      </c>
      <c r="J21">
        <v>1</v>
      </c>
      <c r="K21">
        <v>0</v>
      </c>
      <c r="L21" s="4">
        <v>0</v>
      </c>
      <c r="M21" s="4">
        <v>0</v>
      </c>
      <c r="N21" s="4">
        <v>1000</v>
      </c>
      <c r="O21" s="4">
        <v>0</v>
      </c>
      <c r="P21" s="5">
        <v>0</v>
      </c>
      <c r="Q21" s="4">
        <v>2019</v>
      </c>
      <c r="R21" s="19">
        <v>0</v>
      </c>
      <c r="S21" s="19">
        <v>0</v>
      </c>
      <c r="T21" s="19">
        <v>0</v>
      </c>
      <c r="U21" s="5"/>
      <c r="V21" s="12">
        <f>MAX(N21-O21,0)</f>
        <v>1000</v>
      </c>
      <c r="W21" s="12">
        <f>MAX(N21-O21-M21,0)</f>
        <v>1000</v>
      </c>
      <c r="Z21" t="b">
        <f t="shared" si="1"/>
        <v>0</v>
      </c>
      <c r="AE21">
        <f>Q21-H21</f>
        <v>1939</v>
      </c>
    </row>
    <row r="22" spans="1:31" x14ac:dyDescent="0.25">
      <c r="R22" s="19"/>
      <c r="S22" s="19"/>
      <c r="T22" s="19"/>
      <c r="U22" s="5"/>
    </row>
    <row r="23" spans="1:31" x14ac:dyDescent="0.25">
      <c r="U23" s="5"/>
    </row>
    <row r="24" spans="1:31" x14ac:dyDescent="0.25">
      <c r="U24" s="5"/>
    </row>
    <row r="25" spans="1:31" x14ac:dyDescent="0.25">
      <c r="U25" s="5"/>
    </row>
    <row r="26" spans="1:31" x14ac:dyDescent="0.25">
      <c r="U26" s="5"/>
    </row>
    <row r="27" spans="1:31" x14ac:dyDescent="0.25">
      <c r="U27" s="5"/>
    </row>
    <row r="28" spans="1:31" x14ac:dyDescent="0.25">
      <c r="U2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IZA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Sommer</dc:creator>
  <cp:lastModifiedBy>Eric Sommer</cp:lastModifiedBy>
  <dcterms:created xsi:type="dcterms:W3CDTF">2019-06-24T09:34:30Z</dcterms:created>
  <dcterms:modified xsi:type="dcterms:W3CDTF">2019-06-24T11:46:50Z</dcterms:modified>
</cp:coreProperties>
</file>