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99004 Excel 06-06-2022\"/>
    </mc:Choice>
  </mc:AlternateContent>
  <xr:revisionPtr revIDLastSave="0" documentId="13_ncr:1_{A2C41EF2-7EF3-4E04-BE09-AD66C6BB7C6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ndas" sheetId="1" r:id="rId1"/>
    <sheet name="Planilh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/>
  <c r="D7" i="2"/>
  <c r="D5" i="2"/>
  <c r="D4" i="2"/>
  <c r="C7" i="2"/>
  <c r="B7" i="2"/>
  <c r="C6" i="2"/>
  <c r="C5" i="2"/>
  <c r="B6" i="2"/>
  <c r="B4" i="2"/>
  <c r="C4" i="2"/>
  <c r="B5" i="2"/>
  <c r="P14" i="1"/>
  <c r="S16" i="1"/>
  <c r="S15" i="1"/>
  <c r="S13" i="1"/>
  <c r="S14" i="1"/>
  <c r="R16" i="1"/>
  <c r="R15" i="1"/>
  <c r="R14" i="1"/>
  <c r="R13" i="1"/>
  <c r="J10" i="1"/>
  <c r="L10" i="1"/>
  <c r="N10" i="1"/>
  <c r="O7" i="1"/>
  <c r="O8" i="1"/>
  <c r="O9" i="1"/>
  <c r="D25" i="1"/>
  <c r="F25" i="1"/>
  <c r="B25" i="1"/>
  <c r="R9" i="1"/>
  <c r="R8" i="1"/>
  <c r="R7" i="1"/>
  <c r="R6" i="1"/>
  <c r="N25" i="1"/>
  <c r="M25" i="1"/>
  <c r="L25" i="1"/>
  <c r="K25" i="1"/>
  <c r="J25" i="1"/>
  <c r="I25" i="1"/>
  <c r="G25" i="1"/>
  <c r="E25" i="1"/>
  <c r="C25" i="1"/>
  <c r="O24" i="1"/>
  <c r="O23" i="1"/>
  <c r="H23" i="1"/>
  <c r="O22" i="1"/>
  <c r="H22" i="1"/>
  <c r="O21" i="1"/>
  <c r="H21" i="1"/>
  <c r="O20" i="1"/>
  <c r="H20" i="1"/>
  <c r="N19" i="1"/>
  <c r="M19" i="1"/>
  <c r="L19" i="1"/>
  <c r="K19" i="1"/>
  <c r="J19" i="1"/>
  <c r="I19" i="1"/>
  <c r="G19" i="1"/>
  <c r="F19" i="1"/>
  <c r="E19" i="1"/>
  <c r="D19" i="1"/>
  <c r="C19" i="1"/>
  <c r="B19" i="1"/>
  <c r="O18" i="1"/>
  <c r="H18" i="1"/>
  <c r="O17" i="1"/>
  <c r="H17" i="1"/>
  <c r="O16" i="1"/>
  <c r="H16" i="1"/>
  <c r="N15" i="1"/>
  <c r="M15" i="1"/>
  <c r="L15" i="1"/>
  <c r="K15" i="1"/>
  <c r="J15" i="1"/>
  <c r="I15" i="1"/>
  <c r="G15" i="1"/>
  <c r="F15" i="1"/>
  <c r="E15" i="1"/>
  <c r="D15" i="1"/>
  <c r="C15" i="1"/>
  <c r="B15" i="1"/>
  <c r="O14" i="1"/>
  <c r="H14" i="1"/>
  <c r="O13" i="1"/>
  <c r="H13" i="1"/>
  <c r="O12" i="1"/>
  <c r="H12" i="1"/>
  <c r="O11" i="1"/>
  <c r="H11" i="1"/>
  <c r="M10" i="1"/>
  <c r="K10" i="1"/>
  <c r="I10" i="1"/>
  <c r="G10" i="1"/>
  <c r="F10" i="1"/>
  <c r="E10" i="1"/>
  <c r="D10" i="1"/>
  <c r="C10" i="1"/>
  <c r="B10" i="1"/>
  <c r="H9" i="1"/>
  <c r="H8" i="1"/>
  <c r="H7" i="1"/>
  <c r="O6" i="1"/>
  <c r="H6" i="1"/>
  <c r="P6" i="1" l="1"/>
  <c r="P9" i="1"/>
  <c r="H15" i="1"/>
  <c r="P8" i="1"/>
  <c r="H24" i="1"/>
  <c r="H25" i="1" s="1"/>
  <c r="P12" i="1"/>
  <c r="P17" i="1"/>
  <c r="P24" i="1"/>
  <c r="P13" i="1"/>
  <c r="P21" i="1"/>
  <c r="H10" i="1"/>
  <c r="P7" i="1"/>
  <c r="F26" i="1"/>
  <c r="K26" i="1"/>
  <c r="P11" i="1"/>
  <c r="P23" i="1"/>
  <c r="C26" i="1"/>
  <c r="G26" i="1"/>
  <c r="L26" i="1"/>
  <c r="B26" i="1"/>
  <c r="I26" i="1"/>
  <c r="M26" i="1"/>
  <c r="H19" i="1"/>
  <c r="O25" i="1"/>
  <c r="P22" i="1"/>
  <c r="D26" i="1"/>
  <c r="O10" i="1"/>
  <c r="P10" i="1" s="1"/>
  <c r="E26" i="1"/>
  <c r="O19" i="1"/>
  <c r="P18" i="1"/>
  <c r="J26" i="1"/>
  <c r="N26" i="1"/>
  <c r="O15" i="1"/>
  <c r="P16" i="1"/>
  <c r="P20" i="1"/>
  <c r="P15" i="1" l="1"/>
  <c r="P25" i="1"/>
  <c r="H26" i="1"/>
  <c r="P19" i="1"/>
  <c r="O26" i="1"/>
  <c r="P26" i="1" l="1"/>
  <c r="S7" i="1" s="1"/>
  <c r="S9" i="1" l="1"/>
  <c r="S8" i="1"/>
  <c r="S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Lucas Silveira Joao</author>
  </authors>
  <commentList>
    <comment ref="H6" authorId="0" shapeId="0" xr:uid="{45D72CDE-01BC-4214-ACBC-F52737EDDC63}">
      <text>
        <r>
          <rPr>
            <b/>
            <sz val="9"/>
            <color indexed="81"/>
            <rFont val="Segoe UI"/>
            <family val="2"/>
          </rPr>
          <t xml:space="preserve">rastrear precedentes: 
</t>
        </r>
        <r>
          <rPr>
            <sz val="9"/>
            <color indexed="81"/>
            <rFont val="Segoe UI"/>
            <family val="2"/>
          </rPr>
          <t xml:space="preserve">formulas - rastrear precedentes (mostra quais semestres foram somados) 
</t>
        </r>
        <r>
          <rPr>
            <b/>
            <sz val="9"/>
            <color indexed="81"/>
            <rFont val="Segoe UI"/>
            <family val="2"/>
          </rPr>
          <t xml:space="preserve">DEPENTENDES </t>
        </r>
        <r>
          <rPr>
            <sz val="9"/>
            <color indexed="81"/>
            <rFont val="Segoe UI"/>
            <family val="2"/>
          </rPr>
          <t>(se ele depente de outro)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João Lucas Silveira Joao</author>
  </authors>
  <commentList>
    <comment ref="A3" authorId="0" shapeId="0" xr:uid="{31A5BED4-48FB-4DAA-8D3F-94F2A7FA7AF8}">
      <text>
        <r>
          <rPr>
            <sz val="9"/>
            <color indexed="81"/>
            <rFont val="Segoe UI"/>
            <family val="2"/>
          </rPr>
          <t>COPIAR da planilha de vendas e COLAR (com o botão direito) colar VALORES</t>
        </r>
      </text>
    </comment>
  </commentList>
</comments>
</file>

<file path=xl/sharedStrings.xml><?xml version="1.0" encoding="utf-8"?>
<sst xmlns="http://schemas.openxmlformats.org/spreadsheetml/2006/main" count="54" uniqueCount="44">
  <si>
    <t>PRODUTOS</t>
  </si>
  <si>
    <t>JAN</t>
  </si>
  <si>
    <t>FEV</t>
  </si>
  <si>
    <t>MAR</t>
  </si>
  <si>
    <t>ABR</t>
  </si>
  <si>
    <t>MAI</t>
  </si>
  <si>
    <t>JUN</t>
  </si>
  <si>
    <t>1º Sem</t>
  </si>
  <si>
    <t>JUL</t>
  </si>
  <si>
    <t>AGO</t>
  </si>
  <si>
    <t>SET</t>
  </si>
  <si>
    <t>OUT</t>
  </si>
  <si>
    <t>NOV</t>
  </si>
  <si>
    <t>DEZ</t>
  </si>
  <si>
    <t>2º Sem</t>
  </si>
  <si>
    <t>TOTAL</t>
  </si>
  <si>
    <t>Leite Fresco Desnatado</t>
  </si>
  <si>
    <t>Leite Fresco Integral</t>
  </si>
  <si>
    <t>Leite em Pó Desnatado</t>
  </si>
  <si>
    <t>Leite em Pó Integral</t>
  </si>
  <si>
    <t>Laticínios - Total</t>
  </si>
  <si>
    <t>Frango</t>
  </si>
  <si>
    <t>Peixe</t>
  </si>
  <si>
    <t>Vaca</t>
  </si>
  <si>
    <t>Porco</t>
  </si>
  <si>
    <t>Carnes - Total</t>
  </si>
  <si>
    <t>Pêssego em Calda</t>
  </si>
  <si>
    <t>Figo em Calda</t>
  </si>
  <si>
    <t>Abacaxi em Calda</t>
  </si>
  <si>
    <t>Enlatados Doces - Total</t>
  </si>
  <si>
    <t>Ervilha</t>
  </si>
  <si>
    <t>Palmito</t>
  </si>
  <si>
    <t>Champignon</t>
  </si>
  <si>
    <t>Alcaparras</t>
  </si>
  <si>
    <t>Aspargos</t>
  </si>
  <si>
    <t>Conservas - Total</t>
  </si>
  <si>
    <t>Total de Unidades Vendidas (em milhares)</t>
  </si>
  <si>
    <t>Análise Distributiva</t>
  </si>
  <si>
    <t>CATEGORIA</t>
  </si>
  <si>
    <t>Share(%)</t>
  </si>
  <si>
    <t>Forecast</t>
  </si>
  <si>
    <t>Forecast Target</t>
  </si>
  <si>
    <t>Comparativo Semestral</t>
  </si>
  <si>
    <t>Comparativo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</si>
</sst>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3" fontId="0" fillId="0" borderId="1" xfId="0" applyNumberFormat="1" applyBorder="1"/>
    <xf numFmtId="3" fontId="0" fillId="2" borderId="1" xfId="0" applyNumberFormat="1" applyFill="1" applyBorder="1"/>
    <xf numFmtId="0" fontId="2" fillId="3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3" borderId="1" xfId="0" applyNumberFormat="1" applyFont="1" applyFill="1" applyBorder="1"/>
    <xf numFmtId="0" fontId="0" fillId="0" borderId="1" xfId="0" applyFill="1" applyBorder="1" applyAlignment="1">
      <alignment horizontal="left" indent="1"/>
    </xf>
    <xf numFmtId="0" fontId="2" fillId="0" borderId="1" xfId="0" applyFont="1" applyBorder="1"/>
    <xf numFmtId="0" fontId="0" fillId="0" borderId="3" xfId="0" applyFill="1" applyBorder="1" applyAlignment="1">
      <alignment horizontal="left" indent="1"/>
    </xf>
    <xf numFmtId="3" fontId="0" fillId="0" borderId="3" xfId="0" applyNumberFormat="1" applyBorder="1"/>
    <xf numFmtId="3" fontId="0" fillId="2" borderId="3" xfId="0" applyNumberFormat="1" applyFill="1" applyBorder="1"/>
    <xf numFmtId="3" fontId="2" fillId="2" borderId="3" xfId="0" applyNumberFormat="1" applyFont="1" applyFill="1" applyBorder="1"/>
    <xf numFmtId="3" fontId="2" fillId="3" borderId="3" xfId="0" applyNumberFormat="1" applyFont="1" applyFill="1" applyBorder="1"/>
    <xf numFmtId="0" fontId="2" fillId="2" borderId="2" xfId="0" applyFont="1" applyFill="1" applyBorder="1"/>
    <xf numFmtId="3" fontId="2" fillId="2" borderId="2" xfId="0" applyNumberFormat="1" applyFont="1" applyFill="1" applyBorder="1"/>
    <xf numFmtId="3" fontId="2" fillId="3" borderId="2" xfId="0" applyNumberFormat="1" applyFont="1" applyFill="1" applyBorder="1"/>
    <xf numFmtId="0" fontId="2" fillId="3" borderId="3" xfId="0" applyFont="1" applyFill="1" applyBorder="1"/>
    <xf numFmtId="0" fontId="2" fillId="0" borderId="0" xfId="0" applyFont="1"/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10" fontId="0" fillId="0" borderId="1" xfId="2" applyNumberFormat="1" applyFont="1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43" fontId="0" fillId="0" borderId="1" xfId="1" applyFont="1" applyFill="1" applyBorder="1" applyAlignment="1">
      <alignment horizontal="center"/>
    </xf>
    <xf numFmtId="10" fontId="0" fillId="2" borderId="1" xfId="0" applyNumberFormat="1" applyFill="1" applyBorder="1"/>
  </cellXfs>
  <cellStyles count="3">
    <cellStyle name="Normal" xfId="0" builtinId="0" customBuiltin="1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showGridLines="0" workbookViewId="0">
      <selection activeCell="O25" sqref="O25"/>
    </sheetView>
  </sheetViews>
  <sheetFormatPr defaultRowHeight="13.8" x14ac:dyDescent="0.3"/>
  <cols>
    <col min="1" max="1" width="20.5546875" bestFit="1" customWidth="1"/>
    <col min="2" max="16" width="10.6640625" customWidth="1"/>
    <col min="17" max="17" width="2.6640625" customWidth="1"/>
    <col min="18" max="18" width="19.6640625" bestFit="1" customWidth="1"/>
    <col min="19" max="19" width="12.6640625" customWidth="1"/>
  </cols>
  <sheetData>
    <row r="1" spans="1:19" ht="15.6" x14ac:dyDescent="0.3">
      <c r="A1" s="1" t="s">
        <v>36</v>
      </c>
    </row>
    <row r="2" spans="1:19" ht="15.6" x14ac:dyDescent="0.3">
      <c r="A2" s="1"/>
    </row>
    <row r="3" spans="1:19" ht="15.6" x14ac:dyDescent="0.3">
      <c r="A3" s="1" t="s">
        <v>41</v>
      </c>
      <c r="B3" s="23">
        <v>0.05</v>
      </c>
    </row>
    <row r="4" spans="1:19" x14ac:dyDescent="0.3">
      <c r="R4" s="18" t="s">
        <v>37</v>
      </c>
    </row>
    <row r="5" spans="1:19" x14ac:dyDescent="0.3">
      <c r="A5" s="8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R5" s="20" t="s">
        <v>38</v>
      </c>
      <c r="S5" s="21" t="s">
        <v>39</v>
      </c>
    </row>
    <row r="6" spans="1:19" x14ac:dyDescent="0.3">
      <c r="A6" s="7" t="s">
        <v>16</v>
      </c>
      <c r="B6" s="2">
        <v>367</v>
      </c>
      <c r="C6" s="2">
        <v>487</v>
      </c>
      <c r="D6" s="2">
        <v>212</v>
      </c>
      <c r="E6" s="2">
        <v>322</v>
      </c>
      <c r="F6" s="2">
        <v>430</v>
      </c>
      <c r="G6" s="2">
        <v>434</v>
      </c>
      <c r="H6" s="3">
        <f t="shared" ref="H6:H9" si="0">SUM(B6:G6)</f>
        <v>2252</v>
      </c>
      <c r="I6" s="2">
        <v>386</v>
      </c>
      <c r="J6" s="2">
        <v>695</v>
      </c>
      <c r="K6" s="2">
        <v>666</v>
      </c>
      <c r="L6" s="2">
        <v>517</v>
      </c>
      <c r="M6" s="2">
        <v>628</v>
      </c>
      <c r="N6" s="2">
        <v>793</v>
      </c>
      <c r="O6" s="5">
        <f t="shared" ref="O6:O9" si="1">SUM(I6:N6)</f>
        <v>3685</v>
      </c>
      <c r="P6" s="6">
        <f t="shared" ref="P6:P26" si="2">SUM(O6,H6)</f>
        <v>5937</v>
      </c>
      <c r="R6" s="19" t="str">
        <f>A10</f>
        <v>Laticínios - Total</v>
      </c>
      <c r="S6" s="22">
        <f>P10/P26</f>
        <v>0.19273825492032159</v>
      </c>
    </row>
    <row r="7" spans="1:19" x14ac:dyDescent="0.3">
      <c r="A7" s="7" t="s">
        <v>17</v>
      </c>
      <c r="B7" s="2">
        <v>429</v>
      </c>
      <c r="C7" s="2">
        <v>209</v>
      </c>
      <c r="D7" s="2">
        <v>115</v>
      </c>
      <c r="E7" s="2">
        <v>253</v>
      </c>
      <c r="F7" s="2">
        <v>351</v>
      </c>
      <c r="G7" s="2">
        <v>432</v>
      </c>
      <c r="H7" s="3">
        <f t="shared" si="0"/>
        <v>1789</v>
      </c>
      <c r="I7" s="2">
        <v>325</v>
      </c>
      <c r="J7" s="2">
        <v>584</v>
      </c>
      <c r="K7" s="2">
        <v>527</v>
      </c>
      <c r="L7" s="2">
        <v>520</v>
      </c>
      <c r="M7" s="2">
        <v>760</v>
      </c>
      <c r="N7" s="2">
        <v>785</v>
      </c>
      <c r="O7" s="5">
        <f t="shared" si="1"/>
        <v>3501</v>
      </c>
      <c r="P7" s="6">
        <f t="shared" si="2"/>
        <v>5290</v>
      </c>
      <c r="R7" s="19" t="str">
        <f>A15</f>
        <v>Carnes - Total</v>
      </c>
      <c r="S7" s="22">
        <f>P15/P26</f>
        <v>0.24824741224407157</v>
      </c>
    </row>
    <row r="8" spans="1:19" x14ac:dyDescent="0.3">
      <c r="A8" s="7" t="s">
        <v>18</v>
      </c>
      <c r="B8" s="2">
        <v>423</v>
      </c>
      <c r="C8" s="2">
        <v>332</v>
      </c>
      <c r="D8" s="2">
        <v>310</v>
      </c>
      <c r="E8" s="2">
        <v>495</v>
      </c>
      <c r="F8" s="2">
        <v>382</v>
      </c>
      <c r="G8" s="2">
        <v>466</v>
      </c>
      <c r="H8" s="3">
        <f t="shared" si="0"/>
        <v>2408</v>
      </c>
      <c r="I8" s="2">
        <v>284</v>
      </c>
      <c r="J8" s="2">
        <v>790</v>
      </c>
      <c r="K8" s="2">
        <v>796</v>
      </c>
      <c r="L8" s="2">
        <v>542</v>
      </c>
      <c r="M8" s="2">
        <v>778</v>
      </c>
      <c r="N8" s="2">
        <v>563</v>
      </c>
      <c r="O8" s="5">
        <f t="shared" si="1"/>
        <v>3753</v>
      </c>
      <c r="P8" s="6">
        <f t="shared" si="2"/>
        <v>6161</v>
      </c>
      <c r="R8" s="19" t="str">
        <f>A19</f>
        <v>Enlatados Doces - Total</v>
      </c>
      <c r="S8" s="22">
        <f>P19/P26</f>
        <v>6.0790119707438056E-2</v>
      </c>
    </row>
    <row r="9" spans="1:19" x14ac:dyDescent="0.3">
      <c r="A9" s="7" t="s">
        <v>19</v>
      </c>
      <c r="B9" s="2">
        <v>340</v>
      </c>
      <c r="C9" s="2">
        <v>478</v>
      </c>
      <c r="D9" s="2">
        <v>255</v>
      </c>
      <c r="E9" s="2">
        <v>445</v>
      </c>
      <c r="F9" s="2">
        <v>285</v>
      </c>
      <c r="G9" s="2">
        <v>428</v>
      </c>
      <c r="H9" s="3">
        <f t="shared" si="0"/>
        <v>2231</v>
      </c>
      <c r="I9" s="2">
        <v>161</v>
      </c>
      <c r="J9" s="2">
        <v>785</v>
      </c>
      <c r="K9" s="2">
        <v>507</v>
      </c>
      <c r="L9" s="2">
        <v>504</v>
      </c>
      <c r="M9" s="2">
        <v>524</v>
      </c>
      <c r="N9" s="2">
        <v>747</v>
      </c>
      <c r="O9" s="5">
        <f t="shared" si="1"/>
        <v>3228</v>
      </c>
      <c r="P9" s="6">
        <f t="shared" si="2"/>
        <v>5459</v>
      </c>
      <c r="R9" s="19" t="str">
        <f>A25</f>
        <v>Conservas - Total</v>
      </c>
      <c r="S9" s="22">
        <f>P25/P26</f>
        <v>0.49822421312816878</v>
      </c>
    </row>
    <row r="10" spans="1:19" ht="14.4" thickBot="1" x14ac:dyDescent="0.35">
      <c r="A10" s="14" t="s">
        <v>20</v>
      </c>
      <c r="B10" s="15">
        <f t="shared" ref="B10:N10" si="3">SUM(B6:B9)</f>
        <v>1559</v>
      </c>
      <c r="C10" s="15">
        <f t="shared" si="3"/>
        <v>1506</v>
      </c>
      <c r="D10" s="15">
        <f t="shared" si="3"/>
        <v>892</v>
      </c>
      <c r="E10" s="15">
        <f t="shared" si="3"/>
        <v>1515</v>
      </c>
      <c r="F10" s="15">
        <f t="shared" si="3"/>
        <v>1448</v>
      </c>
      <c r="G10" s="15">
        <f t="shared" si="3"/>
        <v>1760</v>
      </c>
      <c r="H10" s="15">
        <f t="shared" si="3"/>
        <v>8680</v>
      </c>
      <c r="I10" s="15">
        <f t="shared" si="3"/>
        <v>1156</v>
      </c>
      <c r="J10" s="15">
        <f t="shared" si="3"/>
        <v>2854</v>
      </c>
      <c r="K10" s="15">
        <f t="shared" si="3"/>
        <v>2496</v>
      </c>
      <c r="L10" s="15">
        <f t="shared" si="3"/>
        <v>2083</v>
      </c>
      <c r="M10" s="15">
        <f t="shared" si="3"/>
        <v>2690</v>
      </c>
      <c r="N10" s="15">
        <f t="shared" si="3"/>
        <v>2888</v>
      </c>
      <c r="O10" s="15">
        <f>SUM(O6:O9)</f>
        <v>14167</v>
      </c>
      <c r="P10" s="16">
        <f t="shared" si="2"/>
        <v>22847</v>
      </c>
    </row>
    <row r="11" spans="1:19" x14ac:dyDescent="0.3">
      <c r="A11" s="9" t="s">
        <v>21</v>
      </c>
      <c r="B11" s="10">
        <v>541</v>
      </c>
      <c r="C11" s="10">
        <v>512</v>
      </c>
      <c r="D11" s="10">
        <v>696</v>
      </c>
      <c r="E11" s="10">
        <v>541</v>
      </c>
      <c r="F11" s="10">
        <v>709</v>
      </c>
      <c r="G11" s="10">
        <v>726</v>
      </c>
      <c r="H11" s="11">
        <f t="shared" ref="H11:H14" si="4">SUM(B11:G11)</f>
        <v>3725</v>
      </c>
      <c r="I11" s="10">
        <v>514</v>
      </c>
      <c r="J11" s="10">
        <v>760</v>
      </c>
      <c r="K11" s="10">
        <v>697</v>
      </c>
      <c r="L11" s="10">
        <v>798</v>
      </c>
      <c r="M11" s="10">
        <v>518</v>
      </c>
      <c r="N11" s="10">
        <v>686</v>
      </c>
      <c r="O11" s="12">
        <f t="shared" ref="O11:O14" si="5">SUM(I11:N11)</f>
        <v>3973</v>
      </c>
      <c r="P11" s="13">
        <f t="shared" si="2"/>
        <v>7698</v>
      </c>
      <c r="R11" s="18" t="s">
        <v>37</v>
      </c>
    </row>
    <row r="12" spans="1:19" x14ac:dyDescent="0.3">
      <c r="A12" s="7" t="s">
        <v>22</v>
      </c>
      <c r="B12" s="2">
        <v>486</v>
      </c>
      <c r="C12" s="2">
        <v>735</v>
      </c>
      <c r="D12" s="2">
        <v>579</v>
      </c>
      <c r="E12" s="2">
        <v>712</v>
      </c>
      <c r="F12" s="2">
        <v>468</v>
      </c>
      <c r="G12" s="2">
        <v>720</v>
      </c>
      <c r="H12" s="3">
        <f t="shared" si="4"/>
        <v>3700</v>
      </c>
      <c r="I12" s="2">
        <v>594</v>
      </c>
      <c r="J12" s="2">
        <v>613</v>
      </c>
      <c r="K12" s="2">
        <v>782</v>
      </c>
      <c r="L12" s="2">
        <v>647</v>
      </c>
      <c r="M12" s="2">
        <v>672</v>
      </c>
      <c r="N12" s="2">
        <v>632</v>
      </c>
      <c r="O12" s="5">
        <f t="shared" si="5"/>
        <v>3940</v>
      </c>
      <c r="P12" s="6">
        <f t="shared" si="2"/>
        <v>7640</v>
      </c>
      <c r="R12" s="20" t="s">
        <v>38</v>
      </c>
      <c r="S12" s="21" t="s">
        <v>40</v>
      </c>
    </row>
    <row r="13" spans="1:19" x14ac:dyDescent="0.3">
      <c r="A13" s="7" t="s">
        <v>23</v>
      </c>
      <c r="B13" s="2">
        <v>533</v>
      </c>
      <c r="C13" s="2">
        <v>596</v>
      </c>
      <c r="D13" s="2">
        <v>780</v>
      </c>
      <c r="E13" s="2">
        <v>534</v>
      </c>
      <c r="F13" s="2">
        <v>501</v>
      </c>
      <c r="G13" s="2">
        <v>745</v>
      </c>
      <c r="H13" s="3">
        <f t="shared" si="4"/>
        <v>3689</v>
      </c>
      <c r="I13" s="2">
        <v>520</v>
      </c>
      <c r="J13" s="2">
        <v>675</v>
      </c>
      <c r="K13" s="2">
        <v>423</v>
      </c>
      <c r="L13" s="2">
        <v>784</v>
      </c>
      <c r="M13" s="2">
        <v>401</v>
      </c>
      <c r="N13" s="2">
        <v>633</v>
      </c>
      <c r="O13" s="5">
        <f t="shared" si="5"/>
        <v>3436</v>
      </c>
      <c r="P13" s="6">
        <f t="shared" si="2"/>
        <v>7125</v>
      </c>
      <c r="R13" s="19" t="str">
        <f>A10</f>
        <v>Laticínios - Total</v>
      </c>
      <c r="S13" s="24">
        <f>P10*(1+$B$3)</f>
        <v>23989.350000000002</v>
      </c>
    </row>
    <row r="14" spans="1:19" x14ac:dyDescent="0.3">
      <c r="A14" s="7" t="s">
        <v>24</v>
      </c>
      <c r="B14" s="2">
        <v>452</v>
      </c>
      <c r="C14" s="2">
        <v>710</v>
      </c>
      <c r="D14" s="2">
        <v>566</v>
      </c>
      <c r="E14" s="2">
        <v>587</v>
      </c>
      <c r="F14" s="2">
        <v>757</v>
      </c>
      <c r="G14" s="2">
        <v>547</v>
      </c>
      <c r="H14" s="3">
        <f t="shared" si="4"/>
        <v>3619</v>
      </c>
      <c r="I14" s="2">
        <v>517</v>
      </c>
      <c r="J14" s="2">
        <v>570</v>
      </c>
      <c r="K14" s="2">
        <v>514</v>
      </c>
      <c r="L14" s="2">
        <v>640</v>
      </c>
      <c r="M14" s="2">
        <v>439</v>
      </c>
      <c r="N14" s="2">
        <v>665</v>
      </c>
      <c r="O14" s="5">
        <f t="shared" si="5"/>
        <v>3345</v>
      </c>
      <c r="P14" s="6">
        <f>SUM(O14,H14)</f>
        <v>6964</v>
      </c>
      <c r="R14" s="19" t="str">
        <f>A15</f>
        <v>Carnes - Total</v>
      </c>
      <c r="S14" s="24">
        <f>P15*(1+$B$3)</f>
        <v>30898.350000000002</v>
      </c>
    </row>
    <row r="15" spans="1:19" ht="14.4" thickBot="1" x14ac:dyDescent="0.35">
      <c r="A15" s="14" t="s">
        <v>25</v>
      </c>
      <c r="B15" s="15">
        <f t="shared" ref="B15:N15" si="6">SUM(B11:B14)</f>
        <v>2012</v>
      </c>
      <c r="C15" s="15">
        <f t="shared" si="6"/>
        <v>2553</v>
      </c>
      <c r="D15" s="15">
        <f t="shared" si="6"/>
        <v>2621</v>
      </c>
      <c r="E15" s="15">
        <f t="shared" si="6"/>
        <v>2374</v>
      </c>
      <c r="F15" s="15">
        <f t="shared" si="6"/>
        <v>2435</v>
      </c>
      <c r="G15" s="15">
        <f t="shared" si="6"/>
        <v>2738</v>
      </c>
      <c r="H15" s="15">
        <f>SUM(H11:H14)</f>
        <v>14733</v>
      </c>
      <c r="I15" s="15">
        <f t="shared" si="6"/>
        <v>2145</v>
      </c>
      <c r="J15" s="15">
        <f t="shared" si="6"/>
        <v>2618</v>
      </c>
      <c r="K15" s="15">
        <f t="shared" si="6"/>
        <v>2416</v>
      </c>
      <c r="L15" s="15">
        <f t="shared" si="6"/>
        <v>2869</v>
      </c>
      <c r="M15" s="15">
        <f t="shared" si="6"/>
        <v>2030</v>
      </c>
      <c r="N15" s="15">
        <f t="shared" si="6"/>
        <v>2616</v>
      </c>
      <c r="O15" s="15">
        <f>SUM(O11:O14)</f>
        <v>14694</v>
      </c>
      <c r="P15" s="16">
        <f t="shared" si="2"/>
        <v>29427</v>
      </c>
      <c r="R15" s="19" t="str">
        <f>A19</f>
        <v>Enlatados Doces - Total</v>
      </c>
      <c r="S15" s="24">
        <f>P19*(1+$B$3)</f>
        <v>7566.3</v>
      </c>
    </row>
    <row r="16" spans="1:19" x14ac:dyDescent="0.3">
      <c r="A16" s="9" t="s">
        <v>26</v>
      </c>
      <c r="B16" s="10">
        <v>276</v>
      </c>
      <c r="C16" s="10">
        <v>287</v>
      </c>
      <c r="D16" s="10">
        <v>306</v>
      </c>
      <c r="E16" s="10">
        <v>155</v>
      </c>
      <c r="F16" s="10">
        <v>116</v>
      </c>
      <c r="G16" s="10">
        <v>332</v>
      </c>
      <c r="H16" s="11">
        <f t="shared" ref="H16:H18" si="7">SUM(B16:G16)</f>
        <v>1472</v>
      </c>
      <c r="I16" s="10">
        <v>114</v>
      </c>
      <c r="J16" s="10">
        <v>271</v>
      </c>
      <c r="K16" s="10">
        <v>342</v>
      </c>
      <c r="L16" s="10">
        <v>61</v>
      </c>
      <c r="M16" s="10">
        <v>203</v>
      </c>
      <c r="N16" s="10">
        <v>79</v>
      </c>
      <c r="O16" s="12">
        <f t="shared" ref="O16:O18" si="8">SUM(I16:N16)</f>
        <v>1070</v>
      </c>
      <c r="P16" s="13">
        <f t="shared" si="2"/>
        <v>2542</v>
      </c>
      <c r="R16" s="19" t="str">
        <f>A25</f>
        <v>Conservas - Total</v>
      </c>
      <c r="S16" s="24">
        <f>P25*(1+$B$3)</f>
        <v>62011.950000000004</v>
      </c>
    </row>
    <row r="17" spans="1:16" x14ac:dyDescent="0.3">
      <c r="A17" s="7" t="s">
        <v>27</v>
      </c>
      <c r="B17" s="2">
        <v>119</v>
      </c>
      <c r="C17" s="2">
        <v>148</v>
      </c>
      <c r="D17" s="2">
        <v>151</v>
      </c>
      <c r="E17" s="2">
        <v>193</v>
      </c>
      <c r="F17" s="2">
        <v>275</v>
      </c>
      <c r="G17" s="2">
        <v>263</v>
      </c>
      <c r="H17" s="3">
        <f t="shared" si="7"/>
        <v>1149</v>
      </c>
      <c r="I17" s="2">
        <v>129</v>
      </c>
      <c r="J17" s="2">
        <v>71</v>
      </c>
      <c r="K17" s="2">
        <v>214</v>
      </c>
      <c r="L17" s="2">
        <v>318</v>
      </c>
      <c r="M17" s="2">
        <v>267</v>
      </c>
      <c r="N17" s="2">
        <v>93</v>
      </c>
      <c r="O17" s="5">
        <f t="shared" si="8"/>
        <v>1092</v>
      </c>
      <c r="P17" s="6">
        <f t="shared" si="2"/>
        <v>2241</v>
      </c>
    </row>
    <row r="18" spans="1:16" x14ac:dyDescent="0.3">
      <c r="A18" s="7" t="s">
        <v>28</v>
      </c>
      <c r="B18" s="2">
        <v>253</v>
      </c>
      <c r="C18" s="2">
        <v>298</v>
      </c>
      <c r="D18" s="2">
        <v>116</v>
      </c>
      <c r="E18" s="2">
        <v>88</v>
      </c>
      <c r="F18" s="2">
        <v>160</v>
      </c>
      <c r="G18" s="2">
        <v>151</v>
      </c>
      <c r="H18" s="3">
        <f t="shared" si="7"/>
        <v>1066</v>
      </c>
      <c r="I18" s="2">
        <v>133</v>
      </c>
      <c r="J18" s="2">
        <v>61</v>
      </c>
      <c r="K18" s="2">
        <v>306</v>
      </c>
      <c r="L18" s="2">
        <v>240</v>
      </c>
      <c r="M18" s="2">
        <v>348</v>
      </c>
      <c r="N18" s="2">
        <v>269</v>
      </c>
      <c r="O18" s="5">
        <f t="shared" si="8"/>
        <v>1357</v>
      </c>
      <c r="P18" s="6">
        <f t="shared" si="2"/>
        <v>2423</v>
      </c>
    </row>
    <row r="19" spans="1:16" ht="14.4" thickBot="1" x14ac:dyDescent="0.35">
      <c r="A19" s="14" t="s">
        <v>29</v>
      </c>
      <c r="B19" s="15">
        <f t="shared" ref="B19:N19" si="9">SUM(B16:B18)</f>
        <v>648</v>
      </c>
      <c r="C19" s="15">
        <f t="shared" si="9"/>
        <v>733</v>
      </c>
      <c r="D19" s="15">
        <f t="shared" si="9"/>
        <v>573</v>
      </c>
      <c r="E19" s="15">
        <f t="shared" si="9"/>
        <v>436</v>
      </c>
      <c r="F19" s="15">
        <f t="shared" si="9"/>
        <v>551</v>
      </c>
      <c r="G19" s="15">
        <f t="shared" si="9"/>
        <v>746</v>
      </c>
      <c r="H19" s="15">
        <f>SUM(H16:H18)</f>
        <v>3687</v>
      </c>
      <c r="I19" s="15">
        <f t="shared" si="9"/>
        <v>376</v>
      </c>
      <c r="J19" s="15">
        <f t="shared" si="9"/>
        <v>403</v>
      </c>
      <c r="K19" s="15">
        <f t="shared" si="9"/>
        <v>862</v>
      </c>
      <c r="L19" s="15">
        <f t="shared" si="9"/>
        <v>619</v>
      </c>
      <c r="M19" s="15">
        <f t="shared" si="9"/>
        <v>818</v>
      </c>
      <c r="N19" s="15">
        <f t="shared" si="9"/>
        <v>441</v>
      </c>
      <c r="O19" s="15">
        <f>SUM(O16:O18)</f>
        <v>3519</v>
      </c>
      <c r="P19" s="16">
        <f t="shared" si="2"/>
        <v>7206</v>
      </c>
    </row>
    <row r="20" spans="1:16" x14ac:dyDescent="0.3">
      <c r="A20" s="9" t="s">
        <v>30</v>
      </c>
      <c r="B20" s="10">
        <v>1291</v>
      </c>
      <c r="C20" s="10">
        <v>1308</v>
      </c>
      <c r="D20" s="10">
        <v>1010</v>
      </c>
      <c r="E20" s="10">
        <v>1118</v>
      </c>
      <c r="F20" s="10">
        <v>1271</v>
      </c>
      <c r="G20" s="10">
        <v>1400</v>
      </c>
      <c r="H20" s="11">
        <f t="shared" ref="H20:H24" si="10">SUM(B20:G20)</f>
        <v>7398</v>
      </c>
      <c r="I20" s="10">
        <v>783</v>
      </c>
      <c r="J20" s="10">
        <v>831</v>
      </c>
      <c r="K20" s="10">
        <v>845</v>
      </c>
      <c r="L20" s="10">
        <v>643</v>
      </c>
      <c r="M20" s="10">
        <v>727</v>
      </c>
      <c r="N20" s="10">
        <v>830</v>
      </c>
      <c r="O20" s="12">
        <f t="shared" ref="O20:O24" si="11">SUM(I20:N20)</f>
        <v>4659</v>
      </c>
      <c r="P20" s="13">
        <f t="shared" si="2"/>
        <v>12057</v>
      </c>
    </row>
    <row r="21" spans="1:16" x14ac:dyDescent="0.3">
      <c r="A21" s="7" t="s">
        <v>31</v>
      </c>
      <c r="B21" s="2">
        <v>1062</v>
      </c>
      <c r="C21" s="2">
        <v>1128</v>
      </c>
      <c r="D21" s="2">
        <v>1250</v>
      </c>
      <c r="E21" s="2">
        <v>1271</v>
      </c>
      <c r="F21" s="2">
        <v>1316</v>
      </c>
      <c r="G21" s="2">
        <v>1301</v>
      </c>
      <c r="H21" s="3">
        <f t="shared" si="10"/>
        <v>7328</v>
      </c>
      <c r="I21" s="2">
        <v>609</v>
      </c>
      <c r="J21" s="2">
        <v>674</v>
      </c>
      <c r="K21" s="2">
        <v>662</v>
      </c>
      <c r="L21" s="2">
        <v>617</v>
      </c>
      <c r="M21" s="2">
        <v>666</v>
      </c>
      <c r="N21" s="2">
        <v>821</v>
      </c>
      <c r="O21" s="5">
        <f t="shared" si="11"/>
        <v>4049</v>
      </c>
      <c r="P21" s="6">
        <f t="shared" si="2"/>
        <v>11377</v>
      </c>
    </row>
    <row r="22" spans="1:16" x14ac:dyDescent="0.3">
      <c r="A22" s="7" t="s">
        <v>32</v>
      </c>
      <c r="B22" s="2">
        <v>1299</v>
      </c>
      <c r="C22" s="2">
        <v>1392</v>
      </c>
      <c r="D22" s="2">
        <v>1018</v>
      </c>
      <c r="E22" s="2">
        <v>1144</v>
      </c>
      <c r="F22" s="2">
        <v>1166</v>
      </c>
      <c r="G22" s="2">
        <v>1336</v>
      </c>
      <c r="H22" s="3">
        <f t="shared" si="10"/>
        <v>7355</v>
      </c>
      <c r="I22" s="2">
        <v>847</v>
      </c>
      <c r="J22" s="2">
        <v>726</v>
      </c>
      <c r="K22" s="2">
        <v>885</v>
      </c>
      <c r="L22" s="2">
        <v>741</v>
      </c>
      <c r="M22" s="2">
        <v>875</v>
      </c>
      <c r="N22" s="2">
        <v>706</v>
      </c>
      <c r="O22" s="5">
        <f t="shared" si="11"/>
        <v>4780</v>
      </c>
      <c r="P22" s="6">
        <f t="shared" si="2"/>
        <v>12135</v>
      </c>
    </row>
    <row r="23" spans="1:16" x14ac:dyDescent="0.3">
      <c r="A23" s="7" t="s">
        <v>33</v>
      </c>
      <c r="B23" s="2">
        <v>1422</v>
      </c>
      <c r="C23" s="2">
        <v>1271</v>
      </c>
      <c r="D23" s="2">
        <v>1396</v>
      </c>
      <c r="E23" s="2">
        <v>1081</v>
      </c>
      <c r="F23" s="2">
        <v>1055</v>
      </c>
      <c r="G23" s="2">
        <v>1270</v>
      </c>
      <c r="H23" s="3">
        <f t="shared" si="10"/>
        <v>7495</v>
      </c>
      <c r="I23" s="2">
        <v>663</v>
      </c>
      <c r="J23" s="2">
        <v>893</v>
      </c>
      <c r="K23" s="2">
        <v>890</v>
      </c>
      <c r="L23" s="2">
        <v>719</v>
      </c>
      <c r="M23" s="2">
        <v>747</v>
      </c>
      <c r="N23" s="2">
        <v>775</v>
      </c>
      <c r="O23" s="5">
        <f t="shared" si="11"/>
        <v>4687</v>
      </c>
      <c r="P23" s="6">
        <f t="shared" si="2"/>
        <v>12182</v>
      </c>
    </row>
    <row r="24" spans="1:16" x14ac:dyDescent="0.3">
      <c r="A24" s="7" t="s">
        <v>34</v>
      </c>
      <c r="B24" s="2">
        <v>1246</v>
      </c>
      <c r="C24" s="2">
        <v>1055</v>
      </c>
      <c r="D24" s="2">
        <v>1259</v>
      </c>
      <c r="E24" s="2">
        <v>1208</v>
      </c>
      <c r="F24" s="2">
        <v>1199</v>
      </c>
      <c r="G24" s="2">
        <v>1025</v>
      </c>
      <c r="H24" s="3">
        <f t="shared" si="10"/>
        <v>6992</v>
      </c>
      <c r="I24" s="2">
        <v>619</v>
      </c>
      <c r="J24" s="2">
        <v>800</v>
      </c>
      <c r="K24" s="2">
        <v>791</v>
      </c>
      <c r="L24" s="2">
        <v>824</v>
      </c>
      <c r="M24" s="2">
        <v>630</v>
      </c>
      <c r="N24" s="2">
        <v>652</v>
      </c>
      <c r="O24" s="5">
        <f t="shared" si="11"/>
        <v>4316</v>
      </c>
      <c r="P24" s="6">
        <f t="shared" si="2"/>
        <v>11308</v>
      </c>
    </row>
    <row r="25" spans="1:16" ht="14.4" thickBot="1" x14ac:dyDescent="0.35">
      <c r="A25" s="14" t="s">
        <v>35</v>
      </c>
      <c r="B25" s="15">
        <f t="shared" ref="B25:N25" si="12">SUM(B20:B24)</f>
        <v>6320</v>
      </c>
      <c r="C25" s="15">
        <f t="shared" si="12"/>
        <v>6154</v>
      </c>
      <c r="D25" s="15">
        <f t="shared" si="12"/>
        <v>5933</v>
      </c>
      <c r="E25" s="15">
        <f t="shared" si="12"/>
        <v>5822</v>
      </c>
      <c r="F25" s="15">
        <f t="shared" si="12"/>
        <v>6007</v>
      </c>
      <c r="G25" s="15">
        <f t="shared" si="12"/>
        <v>6332</v>
      </c>
      <c r="H25" s="15">
        <f>SUM(H20:H24)</f>
        <v>36568</v>
      </c>
      <c r="I25" s="15">
        <f t="shared" si="12"/>
        <v>3521</v>
      </c>
      <c r="J25" s="15">
        <f t="shared" si="12"/>
        <v>3924</v>
      </c>
      <c r="K25" s="15">
        <f t="shared" si="12"/>
        <v>4073</v>
      </c>
      <c r="L25" s="15">
        <f t="shared" si="12"/>
        <v>3544</v>
      </c>
      <c r="M25" s="15">
        <f t="shared" si="12"/>
        <v>3645</v>
      </c>
      <c r="N25" s="15">
        <f t="shared" si="12"/>
        <v>3784</v>
      </c>
      <c r="O25" s="15">
        <f>SUM(O20:O24)</f>
        <v>22491</v>
      </c>
      <c r="P25" s="16">
        <f t="shared" si="2"/>
        <v>59059</v>
      </c>
    </row>
    <row r="26" spans="1:16" x14ac:dyDescent="0.3">
      <c r="A26" s="17" t="s">
        <v>15</v>
      </c>
      <c r="B26" s="13">
        <f t="shared" ref="B26:O26" si="13">SUM(B25,B19,B15,B10)</f>
        <v>10539</v>
      </c>
      <c r="C26" s="13">
        <f t="shared" si="13"/>
        <v>10946</v>
      </c>
      <c r="D26" s="13">
        <f t="shared" si="13"/>
        <v>10019</v>
      </c>
      <c r="E26" s="13">
        <f t="shared" si="13"/>
        <v>10147</v>
      </c>
      <c r="F26" s="13">
        <f t="shared" si="13"/>
        <v>10441</v>
      </c>
      <c r="G26" s="13">
        <f t="shared" si="13"/>
        <v>11576</v>
      </c>
      <c r="H26" s="13">
        <f t="shared" si="13"/>
        <v>63668</v>
      </c>
      <c r="I26" s="13">
        <f t="shared" si="13"/>
        <v>7198</v>
      </c>
      <c r="J26" s="13">
        <f t="shared" si="13"/>
        <v>9799</v>
      </c>
      <c r="K26" s="13">
        <f t="shared" si="13"/>
        <v>9847</v>
      </c>
      <c r="L26" s="13">
        <f t="shared" si="13"/>
        <v>9115</v>
      </c>
      <c r="M26" s="13">
        <f t="shared" si="13"/>
        <v>9183</v>
      </c>
      <c r="N26" s="13">
        <f t="shared" si="13"/>
        <v>9729</v>
      </c>
      <c r="O26" s="13">
        <f t="shared" si="13"/>
        <v>54871</v>
      </c>
      <c r="P26" s="13">
        <f t="shared" si="2"/>
        <v>118539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ignoredErrors>
    <ignoredError sqref="H15 H19 O15 O19 H10 O10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9F23-08F9-411E-8FE8-D59EA20565A4}">
  <dimension ref="A1:D7"/>
  <sheetViews>
    <sheetView tabSelected="1" zoomScale="115" zoomScaleNormal="115" workbookViewId="0">
      <selection activeCell="E9" sqref="E9"/>
    </sheetView>
  </sheetViews>
  <sheetFormatPr defaultRowHeight="13.8" x14ac:dyDescent="0.3"/>
  <cols>
    <col min="1" max="1" width="19.33203125" bestFit="1" customWidth="1"/>
    <col min="2" max="2" width="12.109375" customWidth="1"/>
    <col min="4" max="4" width="11" bestFit="1" customWidth="1"/>
  </cols>
  <sheetData>
    <row r="1" spans="1:4" x14ac:dyDescent="0.3">
      <c r="A1" t="s">
        <v>42</v>
      </c>
    </row>
    <row r="3" spans="1:4" x14ac:dyDescent="0.3">
      <c r="A3" s="20" t="s">
        <v>38</v>
      </c>
      <c r="B3" s="4" t="s">
        <v>7</v>
      </c>
      <c r="C3" s="4" t="s">
        <v>14</v>
      </c>
      <c r="D3" s="4" t="s">
        <v>43</v>
      </c>
    </row>
    <row r="4" spans="1:4" x14ac:dyDescent="0.3">
      <c r="A4" s="19" t="s">
        <v>20</v>
      </c>
      <c r="B4" s="3">
        <f>Vendas!H10</f>
        <v>8680</v>
      </c>
      <c r="C4" s="3">
        <f>Vendas!O10+Planilha1!E14</f>
        <v>14167</v>
      </c>
      <c r="D4" s="25">
        <f>C4/B4-100%</f>
        <v>0.63214285714285712</v>
      </c>
    </row>
    <row r="5" spans="1:4" x14ac:dyDescent="0.3">
      <c r="A5" s="19" t="s">
        <v>25</v>
      </c>
      <c r="B5" s="3">
        <f>Vendas!H15+Planilha1!B8</f>
        <v>14733</v>
      </c>
      <c r="C5" s="3">
        <f>Vendas!N15+Planilha1!B29</f>
        <v>2616</v>
      </c>
      <c r="D5" s="25">
        <f>C5/B5-100%</f>
        <v>-0.82243942170637341</v>
      </c>
    </row>
    <row r="6" spans="1:4" x14ac:dyDescent="0.3">
      <c r="A6" s="19" t="s">
        <v>29</v>
      </c>
      <c r="B6" s="3">
        <f>Vendas!O19</f>
        <v>3519</v>
      </c>
      <c r="C6" s="3">
        <f>Vendas!O19+Planilha1!H13</f>
        <v>3519</v>
      </c>
      <c r="D6" s="25">
        <f>C6/B6-100%</f>
        <v>0</v>
      </c>
    </row>
    <row r="7" spans="1:4" x14ac:dyDescent="0.3">
      <c r="A7" s="19" t="s">
        <v>35</v>
      </c>
      <c r="B7" s="3">
        <f>Vendas!H25+Planilha1!C14</f>
        <v>36568</v>
      </c>
      <c r="C7" s="3">
        <f>Vendas!O25+Planilha1!C14</f>
        <v>22491</v>
      </c>
      <c r="D7" s="25">
        <f>C7/B7-100%</f>
        <v>-0.38495405819295558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 Carvalho Navarro</dc:creator>
  <cp:lastModifiedBy>João Lucas Silveira Joao</cp:lastModifiedBy>
  <dcterms:created xsi:type="dcterms:W3CDTF">2016-02-19T20:31:30Z</dcterms:created>
  <dcterms:modified xsi:type="dcterms:W3CDTF">2022-06-08T23:53:50Z</dcterms:modified>
</cp:coreProperties>
</file>