
<file path=[Content_Types].xml><?xml version="1.0" encoding="utf-8"?>
<Types xmlns="http://schemas.openxmlformats.org/package/2006/content-type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izaro\Desktop\Excel Sales Report\"/>
    </mc:Choice>
  </mc:AlternateContent>
  <xr:revisionPtr revIDLastSave="0" documentId="13_ncr:1_{B1354415-9317-4445-B9DC-E3BCB4C366BB}" xr6:coauthVersionLast="47" xr6:coauthVersionMax="47" xr10:uidLastSave="{00000000-0000-0000-0000-000000000000}"/>
  <bookViews>
    <workbookView xWindow="-120" yWindow="-120" windowWidth="20730" windowHeight="11160" activeTab="2" xr2:uid="{3455AC33-0F60-46DE-8931-E1AD55514AC5}"/>
  </bookViews>
  <sheets>
    <sheet name="Database" sheetId="1" r:id="rId1"/>
    <sheet name="Workspace" sheetId="3" state="hidden" r:id="rId2"/>
    <sheet name="Dashboard" sheetId="2"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4" i="3" l="1" a="1"/>
  <c r="I74" i="3" s="1"/>
  <c r="J74" i="3" s="1"/>
  <c r="D75" i="3" a="1"/>
  <c r="D75" i="3" s="1"/>
  <c r="W26" i="2" l="1"/>
  <c r="V26" i="2"/>
  <c r="W25" i="2"/>
  <c r="V25" i="2"/>
  <c r="W24" i="2"/>
  <c r="V24" i="2"/>
  <c r="W23" i="2"/>
  <c r="V23" i="2"/>
  <c r="W22" i="2"/>
  <c r="V22" i="2"/>
  <c r="W21" i="2"/>
  <c r="V21" i="2"/>
  <c r="W20" i="2"/>
  <c r="V20" i="2"/>
  <c r="W19" i="2"/>
  <c r="V19" i="2"/>
  <c r="W18" i="2"/>
  <c r="V18" i="2"/>
  <c r="W17" i="2"/>
  <c r="V17" i="2"/>
  <c r="U18" i="2"/>
  <c r="U19" i="2"/>
  <c r="U20" i="2"/>
  <c r="U21" i="2"/>
  <c r="U22" i="2"/>
  <c r="U23" i="2"/>
  <c r="U24" i="2"/>
  <c r="U25" i="2"/>
  <c r="U26" i="2"/>
  <c r="U17" i="2"/>
  <c r="Q26" i="2"/>
  <c r="P26" i="2"/>
  <c r="Q25" i="2"/>
  <c r="P25" i="2"/>
  <c r="Q24" i="2"/>
  <c r="P24" i="2"/>
  <c r="Q23" i="2"/>
  <c r="P23" i="2"/>
  <c r="Q22" i="2"/>
  <c r="P22" i="2"/>
  <c r="Q21" i="2"/>
  <c r="P21" i="2"/>
  <c r="Q20" i="2"/>
  <c r="P20" i="2"/>
  <c r="Q19" i="2"/>
  <c r="P19" i="2"/>
  <c r="Q18" i="2"/>
  <c r="P18" i="2"/>
  <c r="Q17" i="2"/>
  <c r="P17" i="2"/>
  <c r="O18" i="2"/>
  <c r="O19" i="2"/>
  <c r="O20" i="2"/>
  <c r="O21" i="2"/>
  <c r="O22" i="2"/>
  <c r="O23" i="2"/>
  <c r="O24" i="2"/>
  <c r="O25" i="2"/>
  <c r="O26" i="2"/>
  <c r="O17" i="2"/>
  <c r="K26" i="2"/>
  <c r="J26" i="2"/>
  <c r="K25" i="2"/>
  <c r="J25" i="2"/>
  <c r="K24" i="2"/>
  <c r="J24" i="2"/>
  <c r="K23" i="2"/>
  <c r="J23" i="2"/>
  <c r="K22" i="2"/>
  <c r="J22" i="2"/>
  <c r="K21" i="2"/>
  <c r="J21" i="2"/>
  <c r="K20" i="2"/>
  <c r="J20" i="2"/>
  <c r="K19" i="2"/>
  <c r="J19" i="2"/>
  <c r="K18" i="2"/>
  <c r="J18" i="2"/>
  <c r="K17" i="2"/>
  <c r="J17" i="2"/>
  <c r="I18" i="2"/>
  <c r="I19" i="2"/>
  <c r="I20" i="2"/>
  <c r="I21" i="2"/>
  <c r="I22" i="2"/>
  <c r="I23" i="2"/>
  <c r="I24" i="2"/>
  <c r="I25" i="2"/>
  <c r="L25" i="2" s="1"/>
  <c r="I26" i="2"/>
  <c r="I17" i="2"/>
  <c r="C17" i="2"/>
  <c r="E26" i="2"/>
  <c r="D26" i="2"/>
  <c r="E25" i="2"/>
  <c r="D25" i="2"/>
  <c r="E24" i="2"/>
  <c r="D24" i="2"/>
  <c r="E23" i="2"/>
  <c r="D23" i="2"/>
  <c r="E22" i="2"/>
  <c r="D22" i="2"/>
  <c r="E21" i="2"/>
  <c r="D21" i="2"/>
  <c r="E20" i="2"/>
  <c r="D20" i="2"/>
  <c r="E19" i="2"/>
  <c r="D19" i="2"/>
  <c r="E18" i="2"/>
  <c r="D18" i="2"/>
  <c r="E17" i="2"/>
  <c r="D17" i="2"/>
  <c r="C26" i="2"/>
  <c r="C25" i="2"/>
  <c r="C24" i="2"/>
  <c r="C23" i="2"/>
  <c r="C22" i="2"/>
  <c r="C21" i="2"/>
  <c r="C20" i="2"/>
  <c r="C19" i="2"/>
  <c r="C18" i="2"/>
  <c r="R18" i="2" l="1"/>
  <c r="R22" i="2"/>
  <c r="R26" i="2"/>
  <c r="X25" i="2"/>
  <c r="X21" i="2"/>
  <c r="R25" i="2"/>
  <c r="X17" i="2"/>
  <c r="X23" i="2"/>
  <c r="X19" i="2"/>
  <c r="R24" i="2"/>
  <c r="R20" i="2"/>
  <c r="R21" i="2"/>
  <c r="R17" i="2"/>
  <c r="R23" i="2"/>
  <c r="R19" i="2"/>
  <c r="X26" i="2"/>
  <c r="X22" i="2"/>
  <c r="X18" i="2"/>
  <c r="X24" i="2"/>
  <c r="X20" i="2"/>
  <c r="F26" i="2"/>
  <c r="F18" i="2"/>
  <c r="F22" i="2"/>
  <c r="L17" i="2"/>
  <c r="L23" i="2"/>
  <c r="F23" i="2"/>
  <c r="F21" i="2"/>
  <c r="F25" i="2"/>
  <c r="L26" i="2"/>
  <c r="L21" i="2"/>
  <c r="F19" i="2"/>
  <c r="L19" i="2"/>
  <c r="F17" i="2"/>
  <c r="L22" i="2"/>
  <c r="L18" i="2"/>
  <c r="F20" i="2"/>
  <c r="F24" i="2"/>
  <c r="L24" i="2"/>
  <c r="L20" i="2"/>
  <c r="V27" i="2"/>
  <c r="G54" i="3"/>
  <c r="H54" i="3"/>
  <c r="I54" i="3" s="1"/>
  <c r="G55" i="3"/>
  <c r="H55" i="3"/>
  <c r="I55" i="3" s="1"/>
  <c r="G56" i="3"/>
  <c r="H56" i="3"/>
  <c r="I56" i="3" s="1"/>
  <c r="F57" i="3"/>
  <c r="G57" i="3"/>
  <c r="H57" i="3"/>
  <c r="I57" i="3" s="1"/>
  <c r="G58" i="3"/>
  <c r="H58" i="3"/>
  <c r="I58" i="3" s="1"/>
  <c r="G59" i="3"/>
  <c r="H59" i="3"/>
  <c r="I59" i="3" s="1"/>
  <c r="G60" i="3"/>
  <c r="H60" i="3"/>
  <c r="I60" i="3" s="1"/>
  <c r="F61" i="3"/>
  <c r="G61" i="3"/>
  <c r="H61" i="3"/>
  <c r="I61" i="3" s="1"/>
  <c r="G62" i="3"/>
  <c r="H62" i="3"/>
  <c r="I62" i="3" s="1"/>
  <c r="G63" i="3"/>
  <c r="H63" i="3"/>
  <c r="I63" i="3" s="1"/>
  <c r="G64" i="3"/>
  <c r="H64" i="3"/>
  <c r="I64" i="3" s="1"/>
  <c r="F65" i="3"/>
  <c r="G65" i="3"/>
  <c r="H65" i="3"/>
  <c r="I65" i="3" s="1"/>
  <c r="G66" i="3"/>
  <c r="H66" i="3"/>
  <c r="I66" i="3" s="1"/>
  <c r="G67" i="3"/>
  <c r="H67" i="3"/>
  <c r="I67" i="3" s="1"/>
  <c r="G68" i="3"/>
  <c r="H68" i="3"/>
  <c r="I68" i="3" s="1"/>
  <c r="G53" i="3"/>
  <c r="H53" i="3"/>
  <c r="I53" i="3" s="1"/>
  <c r="F53" i="3"/>
  <c r="F5" i="3"/>
  <c r="E5" i="3"/>
  <c r="P27" i="2" l="1"/>
  <c r="W27" i="2"/>
  <c r="X27" i="2" s="1"/>
  <c r="D27" i="2"/>
  <c r="Q27" i="2"/>
  <c r="E27" i="2"/>
  <c r="J27" i="2"/>
  <c r="K27" i="2"/>
  <c r="R27" i="2" l="1"/>
  <c r="F27" i="2"/>
  <c r="L2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<sst xmlns="http://schemas.openxmlformats.org/spreadsheetml/2006/main" count="130118" uniqueCount="10968">
  <si>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</si>
  <si>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</si>
  <si>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</si>
  <si>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</si>
  <si>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</si>
  <si>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</si>
  <si>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</si>
  <si>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</si>
  <si>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</si>
  <si>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</si>
  <si>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</si>
  <si>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</si>
  <si>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</si>
  <si>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</si>
  <si>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</si>
  <si>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</si>
  <si>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</si>
  <si>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</si>
  <si>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</si>
  <si>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</si>
  <si>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</si>
  <si>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</si>
  <si>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</si>
  <si>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</si>
  <si>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</si>
  <si>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</si>
  <si>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</si>
  <si>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</si>
  <si>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</si>
  <si>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</si>
  <si>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</si>
  <si>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</si>
  <si>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</si>
  <si>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</si>
  <si>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</si>
  <si>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</si>
  <si>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</si>
  <si>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</si>
  <si>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</si>
  <si>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</si>
  <si>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</si>
  <si>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</si>
  <si>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</si>
  <si>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</si>
  <si>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</si>
  <si>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</si>
  <si>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</si>
  <si>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</si>
  <si>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</si>
  <si>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</si>
  <si>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</si>
  <si>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</si>
  <si>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</si>
  <si>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</si>
  <si>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</si>
  <si>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</si>
  <si>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</si>
  <si>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</si>
  <si>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</si>
  <si>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</si>
  <si>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</si>
  <si>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</si>
  <si>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</si>
  <si>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</si>
  <si>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</si>
  <si>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</si>
  <si>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</si>
  <si>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</si>
  <si>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</si>
  <si>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</si>
  <si>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</si>
  <si>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</si>
  <si>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</si>
  <si>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</si>
  <si>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</si>
  <si>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</si>
  <si>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</si>
  <si>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</si>
  <si>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</si>
  <si>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</si>
  <si>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</si>
  <si>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</si>
  <si>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</si>
  <si>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</si>
  <si>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</si>
  <si>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</si>
  <si>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</si>
  <si>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</si>
  <si>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</si>
  <si>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</si>
  <si>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</si>
  <si>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</si>
  <si>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</si>
  <si>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</si>
  <si>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</si>
  <si>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</si>
  <si>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</si>
  <si>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</si>
  <si>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</si>
  <si>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</si>
  <si>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</si>
  <si>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</si>
  <si>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</si>
  <si>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</si>
  <si>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</si>
  <si>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</si>
  <si>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</si>
  <si>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</si>
  <si>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</si>
  <si>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</si>
  <si>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</si>
  <si>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</si>
  <si>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</si>
  <si>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</si>
  <si>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</si>
  <si>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</si>
  <si>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</si>
  <si>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</si>
  <si>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</si>
  <si>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</si>
  <si>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</si>
  <si>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</si>
  <si>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</si>
  <si>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</si>
  <si>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</si>
  <si>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</si>
  <si>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</si>
  <si>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</si>
  <si>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</si>
  <si>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</si>
  <si>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</si>
  <si>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</si>
  <si>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</si>
  <si>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</si>
  <si>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</si>
  <si>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</si>
  <si>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</si>
  <si>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</si>
  <si>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</si>
  <si>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</si>
  <si>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</si>
  <si>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</si>
  <si>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</si>
  <si>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</si>
  <si>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</si>
  <si>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</si>
  <si>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</si>
  <si>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</si>
  <si>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</si>
  <si>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</si>
  <si>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</si>
  <si>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</si>
  <si>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</si>
  <si>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</si>
  <si>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</si>
  <si>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</si>
  <si>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</si>
  <si>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</si>
  <si>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</si>
  <si>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</si>
  <si>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</si>
  <si>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</si>
  <si>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</si>
  <si>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</si>
  <si>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</si>
  <si>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</si>
  <si>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</si>
  <si>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</si>
  <si>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</si>
  <si>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</si>
  <si>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</si>
  <si>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</si>
  <si>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</si>
  <si>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</si>
  <si>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</si>
  <si>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</si>
  <si>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</si>
  <si>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</si>
  <si>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</si>
  <si>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</si>
  <si>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</si>
  <si>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</si>
  <si>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</si>
  <si>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</si>
  <si>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</si>
  <si>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</si>
  <si>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</si>
  <si>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</si>
  <si>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</si>
  <si>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</si>
  <si>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</si>
  <si>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</si>
  <si>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</si>
  <si>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</si>
  <si>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</si>
  <si>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</si>
  <si>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</si>
  <si>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</si>
  <si>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</si>
  <si>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</si>
  <si>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</si>
  <si>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</si>
  <si>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</si>
  <si>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</si>
  <si>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</si>
  <si>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</si>
  <si>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</si>
  <si>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</si>
  <si>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</si>
  <si>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</si>
  <si>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</si>
  <si>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</si>
  <si>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</si>
  <si>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</si>
  <si>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</si>
  <si>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</si>
  <si>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</si>
  <si>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</si>
  <si>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</si>
  <si>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</si>
  <si>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</si>
  <si>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</si>
  <si>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</si>
  <si>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</si>
  <si>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</si>
  <si>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</si>
  <si>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</si>
  <si>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</si>
  <si>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</si>
  <si>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</si>
  <si>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</si>
  <si>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</si>
  <si>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</si>
  <si>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</si>
  <si>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</si>
  <si>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</si>
  <si>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</si>
  <si>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</si>
  <si>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</si>
  <si>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</si>
  <si>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</si>
  <si>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</si>
  <si>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</si>
  <si>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</si>
  <si>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</si>
  <si>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</si>
  <si>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</si>
  <si>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</si>
  <si>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</si>
  <si>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</si>
  <si>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</si>
  <si>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</si>
  <si>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</si>
  <si>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</si>
  <si>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</si>
  <si>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</si>
  <si>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</si>
  <si>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</si>
  <si>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</si>
  <si>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</si>
  <si>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</si>
  <si>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</si>
  <si>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</si>
  <si>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</si>
  <si>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</si>
  <si>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</si>
  <si>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</si>
  <si>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</si>
  <si>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</si>
  <si>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</si>
  <si>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</si>
  <si>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</si>
  <si>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</si>
  <si>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</si>
  <si>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</si>
  <si>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</si>
  <si>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</si>
  <si>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</si>
  <si>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</si>
  <si>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</si>
  <si>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</si>
  <si>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</si>
  <si>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</si>
  <si>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</si>
  <si>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</si>
  <si>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</si>
  <si>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</si>
  <si>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</si>
  <si>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</si>
  <si>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</si>
  <si>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</si>
  <si>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</si>
  <si>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</si>
  <si>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</si>
  <si>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</si>
  <si>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</si>
  <si>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</si>
  <si>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</si>
  <si>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</si>
  <si>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</si>
  <si>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</si>
  <si>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</si>
  <si>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</si>
  <si>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</si>
  <si>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</si>
  <si>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</si>
  <si>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</si>
  <si>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</si>
  <si>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</si>
  <si>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</si>
  <si>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</si>
  <si>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</si>
  <si>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</si>
  <si>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</si>
  <si>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</si>
  <si>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</si>
  <si>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</si>
  <si>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</si>
  <si>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</si>
  <si>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</si>
  <si>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</si>
  <si>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</si>
  <si>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</si>
  <si>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</si>
  <si>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</si>
  <si>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</si>
  <si>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</si>
  <si>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</si>
  <si>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</si>
  <si>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</si>
  <si>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</si>
  <si>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</si>
  <si>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</si>
  <si>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</si>
  <si>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</si>
  <si>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</si>
  <si>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</si>
  <si>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</si>
  <si>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</si>
  <si>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</si>
  <si>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</si>
  <si>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</si>
  <si>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</si>
  <si>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</si>
  <si>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</si>
  <si>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</si>
  <si>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</si>
  <si>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</si>
  <si>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</si>
  <si>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</si>
  <si>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</si>
  <si>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</si>
  <si>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</si>
  <si>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</si>
  <si>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</si>
  <si>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</si>
  <si>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</si>
  <si>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</si>
  <si>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</si>
  <si>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</si>
  <si>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</si>
  <si>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</si>
  <si>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</si>
  <si>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</si>
  <si>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</si>
  <si>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</si>
  <si>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</si>
  <si>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</si>
  <si>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</si>
  <si>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</si>
  <si>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</si>
  <si>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</si>
  <si>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</si>
  <si>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</si>
  <si>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</si>
  <si>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</si>
  <si>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</si>
  <si>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</si>
  <si>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</si>
  <si>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</si>
  <si>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</si>
  <si>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</si>
  <si>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</si>
  <si>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</si>
  <si>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</si>
  <si>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</si>
  <si>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</si>
  <si>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</si>
  <si>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</si>
  <si>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</si>
  <si>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</si>
  <si>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</si>
  <si>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</si>
  <si>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</si>
  <si>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</si>
  <si>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</si>
  <si>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</si>
  <si>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</si>
  <si>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</si>
  <si>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</si>
  <si>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</si>
  <si>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</si>
  <si>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</si>
  <si>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</si>
  <si>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</si>
  <si>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</si>
  <si>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</si>
  <si>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</si>
  <si>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</si>
  <si>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</si>
  <si>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</si>
  <si>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</si>
  <si>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</si>
  <si>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</si>
  <si>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</si>
  <si>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</si>
  <si>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</si>
  <si>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</si>
  <si>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</si>
  <si>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</si>
  <si>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</si>
  <si>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</si>
  <si>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</si>
  <si>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</si>
  <si>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</si>
  <si>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</si>
  <si>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</si>
  <si>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</si>
  <si>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</si>
  <si>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</si>
  <si>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</si>
  <si>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</si>
  <si>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</si>
  <si>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</si>
  <si>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</si>
  <si>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</si>
  <si>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</si>
  <si>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</si>
  <si>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</si>
  <si>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</si>
  <si>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</si>
  <si>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</si>
  <si>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</si>
  <si>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</si>
  <si>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</si>
  <si>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</si>
  <si>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</si>
  <si>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</si>
  <si>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</si>
  <si>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</si>
  <si>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</si>
  <si>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</si>
  <si>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</si>
  <si>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</si>
  <si>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</si>
  <si>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</si>
  <si>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</si>
  <si>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</si>
  <si>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</si>
  <si>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</si>
  <si>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</si>
  <si>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</si>
  <si>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</si>
  <si>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</si>
  <si>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</si>
  <si>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</si>
  <si>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</si>
  <si>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</si>
  <si>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</si>
  <si>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</si>
  <si>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</si>
  <si>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</si>
  <si>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</si>
  <si>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</si>
  <si>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</si>
  <si>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</si>
  <si>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</si>
  <si>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</si>
  <si>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</si>
  <si>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</si>
  <si>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</si>
  <si>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</si>
  <si>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</si>
  <si>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</si>
  <si>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</si>
  <si>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</si>
  <si>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</si>
  <si>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</si>
  <si>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</si>
  <si>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</si>
  <si>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</si>
  <si>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</si>
  <si>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</si>
  <si>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</si>
  <si>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</si>
  <si>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</si>
  <si>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</si>
  <si>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</si>
  <si>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</si>
  <si>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</si>
  <si>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</si>
  <si>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</si>
  <si>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</si>
  <si>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</si>
  <si>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</si>
  <si>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</si>
  <si>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</si>
  <si>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</si>
  <si>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</si>
  <si>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</si>
  <si>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</si>
  <si>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</si>
  <si>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</si>
  <si>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</si>
  <si>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</si>
  <si>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</si>
  <si>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</si>
  <si>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</si>
  <si>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</si>
  <si>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</si>
  <si>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</si>
  <si>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</si>
  <si>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</si>
  <si>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</si>
  <si>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</si>
  <si>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</si>
  <si>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</si>
  <si>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</si>
  <si>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</si>
  <si>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</si>
  <si>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</si>
  <si>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</si>
  <si>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</si>
  <si>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</si>
  <si>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</si>
  <si>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</si>
  <si>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</si>
  <si>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</si>
  <si>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</si>
  <si>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</si>
  <si>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</si>
  <si>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</si>
  <si>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</si>
  <si>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</si>
  <si>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</si>
  <si>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</si>
  <si>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</si>
  <si>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</si>
  <si>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</si>
  <si>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</si>
  <si>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</si>
  <si>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</si>
  <si>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</si>
  <si>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</si>
  <si>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</si>
  <si>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</si>
  <si>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</si>
  <si>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</si>
  <si>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</si>
  <si>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</si>
  <si>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</si>
  <si>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</si>
  <si>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</si>
  <si>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</si>
  <si>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</si>
  <si>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</si>
  <si>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</si>
  <si>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</si>
  <si>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</si>
  <si>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</si>
  <si>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</si>
  <si>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</si>
  <si>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</si>
  <si>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</si>
  <si>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</si>
  <si>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</si>
  <si>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</si>
  <si>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</si>
  <si>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</si>
  <si>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</si>
  <si>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</si>
  <si>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</si>
  <si>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</si>
  <si>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</si>
  <si>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</si>
  <si>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</si>
  <si>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</si>
  <si>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</si>
  <si>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</si>
  <si>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</si>
  <si>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</si>
  <si>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</si>
  <si>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</si>
  <si>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</si>
  <si>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</si>
  <si>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</si>
  <si>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</si>
  <si>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</si>
  <si>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</si>
  <si>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</si>
  <si>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</si>
  <si>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</si>
  <si>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</si>
  <si>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</si>
  <si>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</si>
  <si>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</si>
  <si>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</si>
  <si>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</si>
  <si>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</si>
  <si>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</si>
  <si>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</si>
  <si>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</si>
  <si>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</si>
  <si>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</si>
  <si>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</si>
  <si>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</si>
  <si>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</si>
  <si>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</si>
  <si>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</si>
  <si>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</si>
  <si>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</si>
  <si>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</si>
  <si>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</si>
  <si>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</si>
  <si>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</si>
  <si>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</si>
  <si>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</si>
  <si>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</si>
  <si>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</si>
  <si>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</si>
  <si>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</si>
  <si>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</si>
  <si>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</si>
  <si>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</si>
  <si>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</si>
  <si>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</si>
  <si>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</si>
  <si>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</si>
  <si>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</si>
  <si>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</si>
  <si>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</si>
  <si>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</si>
  <si>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</si>
  <si>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</si>
  <si>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</si>
  <si>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</si>
  <si>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</si>
  <si>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</si>
  <si>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</si>
  <si>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</si>
  <si>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</si>
  <si>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</si>
  <si>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</si>
  <si>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</si>
  <si>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</si>
  <si>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</si>
  <si>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</si>
  <si>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</si>
  <si>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</si>
  <si>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</si>
  <si>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</si>
  <si>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</si>
  <si>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</si>
  <si>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</si>
  <si>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</si>
  <si>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</si>
  <si>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</si>
  <si>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</si>
  <si>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</si>
  <si>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</si>
  <si>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</si>
  <si>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</si>
  <si>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</si>
  <si>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</si>
  <si>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</si>
  <si>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</si>
  <si>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</si>
  <si>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</si>
  <si>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</si>
  <si>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</si>
  <si>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</si>
  <si>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</si>
  <si>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</si>
  <si>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</si>
  <si>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</si>
  <si>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</si>
  <si>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</si>
  <si>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</si>
  <si>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</si>
  <si>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</si>
  <si>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</si>
  <si>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</si>
  <si>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</si>
  <si>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</si>
  <si>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</si>
  <si>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</si>
  <si>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</si>
  <si>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</si>
  <si>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</si>
  <si>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</si>
  <si>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</si>
  <si>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</si>
  <si>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</si>
  <si>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</si>
  <si>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</si>
  <si>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</si>
  <si>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</si>
  <si>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</si>
  <si>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</si>
  <si>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</si>
  <si>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</si>
  <si>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</si>
  <si>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</si>
  <si>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</si>
  <si>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</si>
  <si>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</si>
  <si>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</si>
  <si>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</si>
  <si>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</si>
  <si>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</si>
  <si>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</si>
  <si>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</si>
  <si>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</si>
  <si>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</si>
  <si>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</si>
  <si>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</si>
  <si>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</si>
  <si>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</si>
  <si>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</si>
  <si>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</si>
  <si>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</si>
  <si>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</si>
  <si>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</si>
  <si>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</si>
  <si>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</si>
  <si>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</si>
  <si>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</si>
  <si>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</si>
  <si>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</si>
  <si>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</si>
  <si>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</si>
  <si>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</si>
  <si>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</si>
  <si>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</si>
  <si>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</si>
  <si>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</si>
  <si>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</si>
  <si>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</si>
  <si>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</si>
  <si>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</si>
  <si>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</si>
  <si>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</si>
  <si>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</si>
  <si>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</si>
  <si>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</si>
  <si>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</si>
  <si>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</si>
  <si>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</si>
  <si>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</si>
  <si>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</si>
  <si>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</si>
  <si>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</si>
  <si>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</si>
  <si>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</si>
  <si>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</si>
  <si>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</si>
  <si>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</si>
  <si>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</si>
  <si>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</si>
  <si>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</si>
  <si>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</si>
  <si>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</si>
  <si>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</si>
  <si>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</si>
  <si>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</si>
  <si>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</si>
  <si>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</si>
  <si>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</si>
  <si>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</si>
  <si>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</si>
  <si>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</si>
  <si>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</si>
  <si>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</si>
  <si>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</si>
  <si>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</si>
  <si>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</si>
  <si>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</si>
  <si>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</si>
  <si>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</si>
  <si>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</si>
  <si>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</si>
  <si>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</si>
  <si>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</si>
  <si>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</si>
  <si>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</si>
  <si>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</si>
  <si>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</si>
  <si>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</si>
  <si>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</si>
  <si>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</si>
  <si>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</si>
  <si>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</si>
  <si>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</si>
  <si>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</si>
  <si>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</si>
  <si>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</si>
  <si>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</si>
  <si>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</si>
  <si>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</si>
  <si>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</si>
  <si>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</si>
  <si>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</si>
  <si>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</si>
  <si>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</si>
  <si>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</si>
  <si>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</si>
  <si>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</si>
  <si>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</si>
  <si>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</si>
  <si>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</si>
  <si>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</si>
  <si>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</si>
  <si>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</si>
  <si>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</si>
  <si>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</si>
  <si>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</si>
  <si>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</si>
  <si>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</si>
  <si>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</si>
  <si>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</si>
  <si>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</si>
  <si>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</si>
  <si>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</si>
  <si>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</si>
  <si>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</si>
  <si>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</si>
  <si>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</si>
  <si>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</si>
  <si>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</si>
  <si>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</si>
  <si>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</si>
  <si>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</si>
  <si>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</si>
  <si>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</si>
  <si>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</si>
  <si>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</si>
  <si>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</si>
  <si>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</si>
  <si>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</si>
  <si>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</si>
  <si>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</si>
  <si>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</si>
  <si>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</si>
  <si>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</si>
  <si>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</si>
  <si>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</si>
  <si>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</si>
  <si>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</si>
  <si>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</si>
  <si>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</si>
  <si>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</si>
  <si>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</si>
  <si>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</si>
  <si>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</si>
  <si>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</si>
  <si>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</si>
  <si>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</si>
  <si>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</si>
  <si>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</si>
  <si>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</si>
  <si>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</si>
  <si>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</si>
  <si>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</si>
  <si>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</si>
  <si>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</si>
  <si>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</si>
  <si>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</si>
  <si>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</si>
  <si>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</si>
  <si>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</si>
  <si>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</si>
  <si>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</si>
  <si>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</si>
  <si>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</si>
  <si>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</si>
  <si>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</si>
  <si>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</si>
  <si>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</si>
  <si>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</si>
  <si>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</si>
  <si>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</si>
  <si>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</si>
  <si>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</si>
  <si>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</si>
  <si>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</si>
  <si>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</si>
  <si>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</si>
  <si>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</si>
  <si>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</si>
  <si>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</si>
  <si>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</si>
  <si>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</si>
  <si>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</si>
  <si>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</si>
  <si>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</si>
  <si>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</si>
  <si>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</si>
  <si>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</si>
  <si>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</si>
  <si>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</si>
  <si>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</si>
  <si>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</si>
  <si>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</si>
  <si>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</si>
  <si>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</si>
  <si>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</si>
  <si>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</si>
  <si>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</si>
  <si>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</si>
  <si>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</si>
  <si>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</si>
  <si>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</si>
  <si>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</si>
  <si>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</si>
  <si>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</si>
  <si>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</si>
  <si>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</si>
  <si>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</si>
  <si>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</si>
  <si>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</si>
  <si>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</si>
  <si>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</si>
  <si>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</si>
  <si>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</si>
  <si>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</si>
  <si>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</si>
  <si>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</si>
  <si>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</si>
  <si>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</si>
  <si>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</si>
  <si>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</si>
  <si>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</si>
  <si>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</si>
  <si>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</si>
  <si>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</si>
  <si>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</si>
  <si>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</si>
  <si>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</si>
  <si>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</si>
  <si>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</si>
  <si>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</si>
  <si>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</si>
  <si>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</si>
  <si>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</si>
  <si>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</si>
  <si>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</si>
  <si>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</si>
  <si>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</si>
  <si>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</si>
  <si>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</si>
  <si>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</si>
  <si>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</si>
  <si>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</si>
  <si>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</si>
  <si>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</si>
  <si>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</si>
  <si>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</si>
  <si>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</si>
  <si>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</si>
  <si>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</si>
  <si>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</si>
  <si>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</si>
  <si>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</si>
  <si>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</si>
  <si>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</si>
  <si>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</si>
  <si>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</si>
  <si>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</si>
  <si>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</si>
  <si>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</si>
  <si>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</si>
  <si>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</si>
  <si>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</si>
  <si>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</si>
  <si>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</si>
  <si>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</si>
  <si>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</si>
  <si>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</si>
  <si>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</si>
  <si>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</si>
  <si>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</si>
  <si>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</si>
  <si>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</si>
  <si>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</si>
  <si>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</si>
  <si>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</si>
  <si>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</si>
  <si>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</si>
  <si>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</si>
  <si>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</si>
  <si>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</si>
  <si>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</si>
  <si>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</si>
  <si>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</si>
  <si>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</si>
  <si>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</si>
  <si>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</si>
  <si>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</si>
  <si>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</si>
  <si>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</si>
  <si>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</si>
  <si>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</si>
  <si>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</si>
  <si>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</si>
  <si>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</si>
  <si>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</si>
  <si>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</si>
  <si>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</si>
  <si>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</si>
  <si>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</si>
  <si>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</si>
  <si>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</si>
  <si>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</si>
  <si>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</si>
  <si>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</si>
  <si>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</si>
  <si>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</si>
  <si>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</si>
  <si>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</si>
  <si>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</si>
  <si>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</si>
  <si>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</si>
  <si>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</si>
  <si>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</si>
  <si>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</si>
  <si>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</si>
  <si>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</si>
  <si>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</si>
  <si>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</si>
  <si>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</si>
  <si>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</si>
  <si>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</si>
  <si>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</si>
  <si>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</si>
  <si>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</si>
  <si>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</si>
  <si>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</si>
  <si>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</si>
  <si>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</si>
  <si>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</si>
  <si>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</si>
  <si>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</si>
  <si>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</si>
  <si>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</si>
  <si>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</si>
  <si>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</si>
  <si>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</si>
  <si>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</si>
  <si>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</si>
  <si>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</si>
  <si>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</si>
  <si>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</si>
  <si>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</si>
  <si>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</si>
  <si>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</si>
  <si>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</si>
  <si>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</si>
  <si>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</si>
  <si>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</si>
  <si>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</si>
  <si>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</si>
  <si>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</si>
  <si>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</si>
  <si>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</si>
  <si>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</si>
  <si>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</si>
  <si>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</si>
  <si>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</si>
  <si>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</si>
  <si>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</si>
  <si>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</si>
  <si>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</si>
  <si>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</si>
  <si>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</si>
  <si>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</si>
  <si>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</si>
  <si>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</si>
  <si>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</si>
  <si>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</si>
  <si>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</si>
  <si>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</si>
  <si>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</si>
  <si>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</si>
  <si>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</si>
  <si>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</si>
  <si>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</si>
  <si>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</si>
  <si>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</si>
  <si>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</si>
  <si>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</si>
  <si>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</si>
  <si>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</si>
  <si>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</si>
  <si>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</si>
  <si>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</si>
  <si>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</si>
  <si>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</si>
  <si>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</si>
  <si>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</si>
  <si>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</si>
  <si>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</si>
  <si>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</si>
  <si>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</si>
  <si>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</si>
  <si>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</si>
  <si>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</si>
  <si>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</si>
  <si>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</si>
  <si>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</si>
  <si>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</si>
  <si>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</si>
  <si>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</si>
  <si>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</si>
  <si>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</si>
  <si>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</si>
  <si>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</si>
  <si>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</si>
  <si>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</si>
  <si>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</si>
  <si>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</si>
  <si>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</si>
  <si>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</si>
  <si>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</si>
  <si>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</si>
  <si>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</si>
  <si>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</si>
  <si>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</si>
  <si>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</si>
  <si>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</si>
  <si>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</si>
  <si>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</si>
  <si>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</si>
  <si>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</si>
  <si>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</si>
  <si>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</si>
  <si>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</si>
  <si>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</si>
  <si>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</si>
  <si>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</si>
  <si>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</si>
  <si>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</si>
  <si>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</si>
  <si>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</si>
  <si>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</si>
  <si>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</si>
  <si>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</si>
  <si>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</si>
  <si>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</si>
  <si>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</si>
  <si>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</si>
  <si>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</si>
  <si>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</si>
  <si>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</si>
  <si>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</si>
  <si>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</si>
  <si>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</si>
  <si>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</si>
  <si>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</si>
  <si>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</si>
  <si>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</si>
  <si>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</si>
  <si>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</si>
  <si>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</si>
  <si>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</si>
  <si>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</si>
  <si>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</si>
  <si>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</si>
  <si>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</si>
  <si>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</si>
  <si>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</si>
  <si>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</si>
  <si>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</si>
  <si>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</si>
  <si>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</si>
  <si>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</si>
  <si>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</si>
  <si>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</si>
  <si>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</si>
  <si>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</si>
  <si>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</si>
  <si>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</si>
  <si>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</si>
  <si>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</si>
  <si>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</si>
  <si>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</si>
  <si>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</si>
  <si>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</si>
  <si>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</si>
  <si>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</si>
  <si>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</si>
  <si>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</si>
  <si>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</si>
  <si>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</si>
  <si>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</si>
  <si>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</si>
  <si>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</si>
  <si>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</si>
  <si>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</si>
  <si>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</si>
  <si>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</si>
  <si>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</si>
  <si>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</si>
  <si>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</si>
  <si>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</si>
  <si>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</si>
  <si>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</si>
  <si>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</si>
  <si>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</si>
  <si>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</si>
  <si>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</si>
  <si>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</si>
  <si>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</si>
  <si>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</si>
  <si>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</si>
  <si>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</si>
  <si>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</si>
  <si>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</si>
  <si>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</si>
  <si>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</si>
  <si>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</si>
  <si>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</si>
  <si>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</si>
  <si>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</si>
  <si>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</si>
  <si>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</si>
  <si>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</si>
  <si>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</si>
  <si>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</si>
  <si>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</si>
  <si>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</si>
  <si>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</si>
  <si>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</si>
  <si>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</si>
  <si>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</si>
  <si>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</si>
  <si>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</si>
  <si>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</si>
  <si>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</si>
  <si>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</si>
  <si>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</si>
  <si>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</si>
  <si>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</si>
  <si>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</si>
  <si>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</si>
  <si>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</si>
  <si>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</si>
  <si>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</si>
  <si>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</si>
  <si>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</si>
  <si>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</si>
  <si>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</si>
  <si>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</si>
  <si>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</si>
  <si>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</si>
  <si>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</si>
  <si>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</si>
  <si>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</si>
  <si>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</si>
  <si>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</si>
  <si>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</si>
  <si>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</si>
  <si>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</si>
  <si>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</si>
  <si>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</si>
  <si>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</si>
  <si>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</si>
  <si>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</si>
  <si>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</si>
  <si>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</si>
  <si>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</si>
  <si>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</si>
  <si>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</si>
  <si>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</si>
  <si>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</si>
  <si>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</si>
  <si>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</si>
  <si>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</si>
  <si>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</si>
  <si>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</si>
  <si>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</si>
  <si>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</si>
  <si>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</si>
  <si>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</si>
  <si>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</si>
  <si>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</si>
  <si>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</si>
  <si>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</si>
  <si>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</si>
  <si>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</si>
  <si>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</si>
  <si>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</si>
  <si>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</si>
  <si>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</si>
  <si>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</si>
  <si>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</si>
  <si>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</si>
  <si>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</si>
  <si>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</si>
  <si>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</si>
  <si>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</si>
  <si>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</si>
  <si>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</si>
  <si>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</si>
  <si>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</si>
  <si>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</si>
  <si>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</si>
  <si>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</si>
  <si>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</si>
  <si>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</si>
  <si>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</si>
  <si>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</si>
  <si>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</si>
  <si>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</si>
  <si>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</si>
  <si>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</si>
  <si>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</si>
  <si>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</si>
  <si>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</si>
  <si>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</si>
  <si>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</si>
  <si>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</si>
  <si>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</si>
  <si>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</si>
  <si>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</si>
  <si>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</si>
  <si>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</si>
  <si>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</si>
  <si>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</si>
  <si>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</si>
  <si>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</si>
  <si>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</si>
  <si>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</si>
  <si>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</si>
  <si>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</si>
  <si>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</si>
  <si>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</si>
  <si>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</si>
  <si>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</si>
  <si>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</si>
  <si>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</si>
  <si>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</si>
  <si>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</si>
  <si>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</si>
  <si>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</si>
  <si>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</si>
  <si>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</si>
  <si>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</si>
  <si>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</si>
  <si>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</si>
  <si>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</si>
  <si>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</si>
  <si>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</si>
  <si>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</si>
  <si>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</si>
  <si>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</si>
  <si>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</si>
  <si>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</si>
  <si>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</si>
  <si>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</si>
  <si>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</si>
  <si>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</si>
  <si>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</si>
  <si>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</si>
  <si>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</si>
  <si>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</si>
  <si>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</si>
  <si>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</si>
  <si>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</si>
  <si>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</si>
  <si>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</si>
  <si>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</si>
  <si>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</si>
  <si>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</si>
  <si>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</si>
  <si>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</si>
  <si>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</si>
  <si>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</si>
  <si>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</si>
  <si>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</si>
  <si>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</si>
  <si>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</si>
  <si>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</si>
  <si>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</si>
  <si>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</si>
  <si>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</si>
  <si>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</si>
  <si>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</si>
  <si>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</si>
  <si>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</si>
  <si>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</si>
  <si>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</si>
  <si>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</si>
  <si>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</si>
  <si>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</si>
  <si>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</si>
  <si>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</si>
  <si>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</si>
  <si>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</si>
  <si>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</si>
  <si>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</si>
  <si>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</si>
  <si>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</si>
  <si>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</si>
  <si>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</si>
  <si>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</si>
  <si>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</si>
  <si>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</si>
  <si>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</si>
  <si>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</si>
  <si>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</si>
  <si>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</si>
  <si>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</si>
  <si>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</si>
  <si>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</si>
  <si>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</si>
  <si>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</si>
  <si>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</si>
  <si>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</si>
  <si>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</si>
  <si>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</si>
  <si>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</si>
  <si>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</si>
  <si>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</si>
  <si>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</si>
  <si>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</si>
  <si>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</si>
  <si>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</si>
  <si>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</si>
  <si>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</si>
  <si>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</si>
  <si>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</si>
  <si>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</si>
  <si>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</si>
  <si>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</si>
  <si>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</si>
  <si>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</si>
  <si>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</si>
  <si>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</si>
  <si>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</si>
  <si>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</si>
  <si>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</si>
  <si>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</si>
  <si>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</si>
  <si>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</si>
  <si>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</si>
  <si>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</si>
  <si>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</si>
  <si>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</si>
  <si>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</si>
  <si>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</si>
  <si>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</si>
  <si>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</si>
  <si>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</si>
  <si>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</si>
  <si>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</si>
  <si>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</si>
  <si>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</si>
  <si>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</si>
  <si>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</si>
  <si>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</si>
  <si>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</si>
  <si>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</si>
  <si>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</si>
  <si>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</si>
  <si>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</si>
  <si>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</si>
  <si>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</si>
  <si>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</si>
  <si>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</si>
  <si>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</si>
  <si>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</si>
  <si>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</si>
  <si>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</si>
  <si>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</si>
  <si>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</si>
  <si>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</si>
  <si>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</si>
  <si>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</si>
  <si>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</si>
  <si>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</si>
  <si>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</si>
  <si>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</si>
  <si>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</si>
  <si>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</si>
  <si>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</si>
  <si>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</si>
  <si>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</si>
  <si>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</si>
  <si>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</si>
  <si>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</si>
  <si>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</si>
  <si>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</si>
  <si>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</si>
  <si>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</si>
  <si>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</si>
  <si>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</si>
  <si>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</si>
  <si>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</si>
  <si>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</si>
  <si>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</si>
  <si>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</si>
  <si>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</si>
  <si>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</si>
  <si>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</si>
  <si>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</si>
  <si>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</si>
  <si>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</si>
  <si>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</si>
  <si>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</si>
  <si>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</si>
  <si>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</si>
  <si>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</si>
  <si>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</si>
  <si>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</si>
  <si>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</si>
  <si>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</si>
  <si>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</si>
  <si>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</si>
  <si>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</si>
  <si>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</si>
  <si>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</si>
  <si>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</si>
  <si>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</si>
  <si>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</si>
  <si>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</si>
  <si>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</si>
  <si>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</si>
  <si>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</si>
  <si>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</si>
  <si>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</si>
  <si>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</si>
  <si>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</si>
  <si>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</si>
  <si>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</si>
  <si>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</si>
  <si>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</si>
  <si>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</si>
  <si>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</si>
  <si>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</si>
  <si>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</si>
  <si>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</si>
  <si>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</si>
  <si>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</si>
  <si>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</si>
  <si>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</si>
  <si>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</si>
  <si>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</si>
  <si>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</si>
  <si>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</si>
  <si>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</si>
  <si>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</si>
  <si>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</si>
  <si>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</si>
  <si>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</si>
  <si>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</si>
  <si>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</si>
  <si>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</si>
  <si>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</si>
  <si>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</si>
  <si>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</si>
  <si>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</si>
  <si>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</si>
  <si>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</si>
  <si>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</si>
  <si>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</si>
  <si>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</si>
  <si>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</si>
  <si>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</si>
  <si>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</si>
  <si>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</si>
  <si>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</si>
  <si>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</si>
  <si>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</si>
  <si>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</si>
  <si>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</si>
  <si>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</si>
  <si>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</si>
  <si>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</si>
  <si>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</si>
  <si>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</si>
  <si>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</si>
  <si>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</si>
  <si>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</si>
  <si>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</si>
  <si>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</si>
  <si>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</si>
  <si>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</si>
  <si>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</si>
  <si>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</si>
  <si>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</si>
  <si>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</si>
  <si>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</si>
  <si>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</si>
  <si>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</si>
  <si>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</si>
  <si>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</si>
  <si>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</si>
  <si>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</si>
  <si>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</si>
  <si>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</si>
  <si>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</si>
  <si>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</si>
  <si>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</si>
  <si>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</si>
  <si>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</si>
  <si>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</si>
  <si>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</si>
  <si>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</si>
  <si>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</si>
  <si>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</si>
  <si>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</si>
  <si>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</si>
  <si>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</si>
  <si>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</si>
  <si>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</si>
  <si>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</si>
  <si>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</si>
  <si>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</si>
  <si>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</si>
  <si>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</si>
  <si>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</si>
  <si>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</si>
  <si>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</si>
  <si>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</si>
  <si>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</si>
  <si>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</si>
  <si>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</si>
  <si>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</si>
  <si>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</si>
  <si>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</si>
  <si>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</si>
  <si>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</si>
  <si>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</si>
  <si>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</si>
  <si>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</si>
  <si>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</si>
  <si>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</si>
  <si>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</si>
  <si>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</si>
  <si>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</si>
  <si>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</si>
  <si>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</si>
  <si>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</si>
  <si>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</si>
  <si>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</si>
  <si>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</si>
  <si>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</si>
  <si>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</si>
  <si>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</si>
  <si>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</si>
  <si>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</si>
  <si>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</si>
  <si>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</si>
  <si>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</si>
  <si>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</si>
  <si>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</si>
  <si>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</si>
  <si>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</si>
  <si>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</si>
  <si>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</si>
  <si>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</si>
  <si>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</si>
  <si>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</si>
  <si>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</si>
  <si>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</si>
  <si>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</si>
  <si>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</si>
  <si>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</si>
  <si>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</si>
  <si>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</si>
  <si>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</si>
  <si>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</si>
  <si>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</si>
  <si>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</si>
  <si>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</si>
  <si>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</si>
  <si>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</si>
  <si>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</si>
  <si>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</si>
  <si>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</si>
  <si>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</si>
  <si>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</si>
  <si>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</si>
  <si>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</si>
  <si>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</si>
  <si>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</si>
  <si>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</si>
  <si>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</si>
  <si>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</si>
  <si>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</si>
  <si>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</si>
  <si>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</si>
  <si>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</si>
  <si>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</si>
  <si>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</si>
  <si>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</si>
  <si>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</si>
  <si>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</si>
  <si>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</si>
  <si>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</si>
  <si>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</si>
  <si>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</si>
  <si>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</si>
  <si>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</si>
  <si>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</si>
  <si>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</si>
  <si>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</si>
  <si>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</si>
  <si>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</si>
  <si>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</si>
  <si>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</si>
  <si>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</si>
  <si>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</si>
  <si>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</si>
  <si>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</si>
  <si>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</si>
  <si>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</si>
  <si>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</si>
  <si>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</si>
  <si>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</si>
  <si>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</si>
  <si>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</si>
  <si>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</si>
  <si>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</si>
  <si>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</si>
  <si>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</si>
  <si>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</si>
  <si>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</si>
  <si>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</si>
  <si>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</si>
  <si>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</si>
  <si>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</si>
  <si>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</si>
  <si>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</si>
  <si>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</si>
  <si>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</si>
  <si>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</si>
  <si>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</si>
  <si>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</si>
  <si>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</si>
  <si>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</si>
  <si>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</si>
  <si>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</si>
  <si>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</si>
  <si>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</si>
  <si>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</si>
  <si>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</si>
  <si>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</si>
  <si>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</si>
  <si>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</si>
  <si>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</si>
  <si>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</si>
  <si>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</si>
  <si>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</si>
  <si>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</si>
  <si>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</si>
  <si>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</si>
  <si>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</si>
  <si>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</si>
  <si>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</si>
  <si>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</si>
  <si>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</si>
  <si>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</si>
  <si>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</si>
  <si>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</si>
  <si>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</si>
  <si>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</si>
  <si>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</si>
  <si>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</si>
  <si>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</si>
  <si>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</si>
  <si>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</si>
  <si>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</si>
  <si>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</si>
  <si>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</si>
  <si>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</si>
  <si>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</si>
  <si>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</si>
  <si>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</si>
  <si>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</si>
  <si>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</si>
  <si>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</si>
  <si>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</si>
  <si>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</si>
  <si>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</si>
  <si>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</si>
  <si>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</si>
  <si>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</si>
  <si>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</si>
  <si>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</si>
  <si>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</si>
  <si>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</si>
  <si>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</si>
  <si>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</si>
  <si>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</si>
  <si>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</si>
  <si>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</si>
  <si>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</si>
  <si>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</si>
  <si>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</si>
  <si>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</si>
  <si>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</si>
  <si>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</si>
  <si>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</si>
  <si>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</si>
  <si>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</si>
  <si>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</si>
  <si>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</si>
  <si>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</si>
  <si>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</si>
  <si>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</si>
  <si>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</si>
  <si>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</si>
  <si>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</si>
  <si>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</si>
  <si>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</si>
  <si>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</si>
  <si>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</si>
  <si>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</si>
  <si>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</si>
  <si>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</si>
  <si>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</si>
  <si>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</si>
  <si>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</si>
  <si>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</si>
  <si>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</si>
  <si>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</si>
  <si>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</si>
  <si>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</si>
  <si>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</si>
  <si>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</si>
  <si>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</si>
  <si>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</si>
  <si>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</si>
  <si>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</si>
  <si>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</si>
  <si>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</si>
  <si>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</si>
  <si>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</si>
  <si>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</si>
  <si>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</si>
  <si>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</si>
  <si>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</si>
  <si>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</si>
  <si>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</si>
  <si>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</si>
  <si>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</si>
  <si>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</si>
  <si>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</si>
  <si>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</si>
  <si>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</si>
  <si>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</si>
  <si>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</si>
  <si>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</si>
  <si>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</si>
  <si>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</si>
  <si>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</si>
  <si>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</si>
  <si>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</si>
  <si>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</si>
  <si>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</si>
  <si>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</si>
  <si>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</si>
  <si>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</si>
  <si>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</si>
  <si>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</si>
  <si>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</si>
  <si>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</si>
  <si>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</si>
  <si>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</si>
  <si>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</si>
  <si>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</si>
  <si>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</si>
  <si>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</si>
  <si>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</si>
  <si>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</si>
  <si>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</si>
  <si>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</si>
  <si>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</si>
  <si>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</si>
  <si>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</si>
  <si>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</si>
  <si>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</si>
  <si>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</si>
  <si>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</si>
  <si>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</si>
  <si>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</si>
  <si>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</si>
  <si>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</si>
  <si>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</si>
  <si>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</si>
  <si>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</si>
  <si>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</si>
  <si>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</si>
  <si>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</si>
  <si>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</si>
  <si>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</si>
  <si>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</si>
  <si>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</si>
  <si>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</si>
  <si>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</si>
  <si>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</si>
  <si>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</si>
  <si>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</si>
  <si>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</si>
  <si>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</si>
  <si>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</si>
  <si>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</si>
  <si>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</si>
  <si>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</si>
  <si>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</si>
  <si>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</si>
  <si>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</si>
  <si>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</si>
  <si>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</si>
  <si>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</si>
  <si>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</si>
  <si>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</si>
  <si>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</si>
  <si>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</si>
  <si>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</si>
  <si>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</si>
  <si>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</si>
  <si>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</si>
  <si>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</si>
  <si>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</si>
  <si>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</si>
  <si>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</si>
  <si>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</si>
  <si>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</si>
  <si>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</si>
  <si>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</si>
  <si>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</si>
  <si>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</si>
  <si>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</si>
  <si>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</si>
  <si>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</si>
  <si>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</si>
  <si>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</si>
  <si>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</si>
  <si>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</si>
  <si>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</si>
  <si>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</si>
  <si>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</si>
  <si>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</si>
  <si>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</si>
  <si>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</si>
  <si>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</si>
  <si>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</si>
  <si>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</si>
  <si>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</si>
  <si>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</si>
  <si>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</si>
  <si>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</si>
  <si>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</si>
  <si>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</si>
  <si>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</si>
  <si>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</si>
  <si>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</si>
  <si>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</si>
  <si>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</si>
  <si>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</si>
  <si>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</si>
  <si>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</si>
  <si>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</si>
  <si>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</si>
  <si>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</si>
  <si>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</si>
  <si>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</si>
  <si>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</si>
  <si>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</si>
  <si>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</si>
  <si>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</si>
  <si>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</si>
  <si>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</si>
  <si>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</si>
  <si>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</si>
  <si>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</si>
  <si>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</si>
  <si>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</si>
  <si>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</si>
  <si>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</si>
  <si>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</si>
  <si>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</si>
  <si>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</si>
  <si>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</si>
  <si>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</si>
  <si>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</si>
  <si>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</si>
  <si>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</si>
  <si>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</si>
  <si>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</si>
  <si>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</si>
  <si>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</si>
  <si>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</si>
  <si>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</si>
  <si>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</si>
  <si>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</si>
  <si>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</si>
  <si>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</si>
  <si>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</si>
  <si>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</si>
  <si>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</si>
  <si>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</si>
  <si>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</si>
  <si>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</si>
  <si>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</si>
  <si>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</si>
  <si>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</si>
  <si>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</si>
  <si>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</si>
  <si>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</si>
  <si>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</si>
  <si>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</si>
  <si>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</si>
  <si>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</si>
  <si>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</si>
  <si>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</si>
  <si>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</si>
  <si>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</si>
  <si>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</si>
  <si>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</si>
  <si>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</si>
  <si>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</si>
  <si>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</si>
  <si>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</si>
  <si>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</si>
  <si>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</si>
  <si>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</si>
  <si>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</si>
  <si>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</si>
  <si>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</si>
  <si>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</si>
  <si>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</si>
  <si>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</si>
  <si>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</si>
  <si>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</si>
  <si>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</si>
  <si>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</si>
  <si>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</si>
  <si>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</si>
  <si>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</si>
  <si>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</si>
  <si>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</si>
  <si>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</si>
  <si>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</si>
  <si>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</si>
  <si>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</si>
  <si>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</si>
  <si>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</si>
  <si>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</si>
  <si>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</si>
  <si>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</si>
  <si>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</si>
  <si>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</si>
  <si>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</si>
  <si>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</si>
  <si>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</si>
  <si>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</si>
  <si>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</si>
  <si>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</si>
  <si>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</si>
  <si>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</si>
  <si>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</si>
  <si>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</si>
  <si>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</si>
  <si>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</si>
  <si>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</si>
  <si>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</si>
  <si>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</si>
  <si>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</si>
  <si>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</si>
  <si>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</si>
  <si>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</si>
  <si>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</si>
  <si>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</si>
  <si>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</si>
  <si>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</si>
  <si>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</si>
  <si>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</si>
  <si>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</si>
  <si>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</si>
  <si>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</si>
  <si>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</si>
  <si>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</si>
  <si>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</si>
  <si>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</si>
  <si>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</si>
  <si>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</si>
  <si>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</si>
  <si>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</si>
  <si>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</si>
  <si>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</si>
  <si>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</si>
  <si>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</si>
  <si>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</si>
  <si>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</si>
  <si>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</si>
  <si>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</si>
  <si>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</si>
  <si>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</si>
  <si>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</si>
  <si>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</si>
  <si>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</si>
  <si>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</si>
  <si>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</si>
  <si>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</si>
  <si>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</si>
  <si>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</si>
  <si>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</si>
  <si>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</si>
  <si>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</si>
  <si>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</si>
  <si>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</si>
  <si>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</si>
  <si>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</si>
  <si>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</si>
  <si>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</si>
  <si>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</si>
  <si>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</si>
  <si>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</si>
  <si>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</si>
  <si>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</si>
  <si>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</si>
  <si>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</si>
  <si>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</si>
  <si>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</si>
  <si>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</si>
  <si>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</si>
  <si>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</si>
  <si>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</si>
  <si>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</si>
  <si>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</si>
  <si>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</si>
  <si>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</si>
  <si>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</si>
  <si>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</si>
  <si>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</si>
  <si>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</si>
  <si>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</si>
  <si>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</si>
  <si>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</si>
  <si>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</si>
  <si>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</si>
  <si>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</si>
  <si>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</si>
  <si>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</si>
  <si>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</si>
  <si>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</si>
  <si>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</si>
  <si>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</si>
  <si>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</si>
  <si>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</si>
  <si>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</si>
  <si>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</si>
  <si>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</si>
  <si>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</si>
  <si>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</si>
  <si>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</si>
  <si>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</si>
  <si>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</si>
  <si>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</si>
  <si>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</si>
  <si>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</si>
  <si>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</si>
  <si>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</si>
  <si>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</si>
  <si>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</si>
  <si>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</si>
  <si>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</si>
  <si>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</si>
  <si>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</si>
  <si>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</si>
  <si>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</si>
  <si>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</si>
  <si>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</si>
  <si>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</si>
  <si>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</si>
  <si>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</si>
  <si>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</si>
  <si>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</si>
  <si>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</si>
  <si>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</si>
  <si>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</si>
  <si>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</si>
  <si>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</si>
  <si>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</si>
  <si>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</si>
  <si>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</si>
  <si>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</si>
  <si>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</si>
  <si>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</si>
  <si>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</si>
  <si>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</si>
  <si>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</si>
  <si>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</si>
  <si>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</si>
  <si>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</si>
  <si>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</si>
  <si>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</si>
  <si>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</si>
  <si>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</si>
  <si>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</si>
  <si>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</si>
  <si>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</si>
  <si>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</si>
  <si>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</si>
  <si>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</si>
  <si>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</si>
  <si>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</si>
  <si>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</si>
  <si>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</si>
  <si>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</si>
  <si>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</si>
  <si>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</si>
  <si>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</si>
  <si>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</si>
  <si>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</si>
  <si>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</si>
  <si>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</si>
  <si>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</si>
  <si>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</si>
  <si>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</si>
  <si>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</si>
  <si>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</si>
  <si>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</si>
  <si>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</si>
  <si>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</si>
  <si>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</si>
  <si>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</si>
  <si>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</si>
  <si>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</si>
  <si>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</si>
  <si>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</si>
  <si>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</si>
  <si>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</si>
  <si>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</si>
  <si>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</si>
  <si>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</si>
  <si>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</si>
  <si>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</si>
  <si>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</si>
  <si>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</si>
  <si>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</si>
  <si>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</si>
  <si>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</si>
  <si>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</si>
  <si>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</si>
  <si>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</si>
  <si>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</si>
  <si>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</si>
  <si>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</si>
  <si>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</si>
  <si>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</si>
  <si>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</si>
  <si>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</si>
  <si>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</si>
  <si>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</si>
  <si>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</si>
  <si>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</si>
  <si>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</si>
  <si>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</si>
  <si>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</si>
  <si>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</si>
  <si>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</si>
  <si>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</si>
  <si>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</si>
  <si>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</si>
  <si>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</si>
  <si>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</si>
  <si>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</si>
  <si>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</si>
  <si>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</si>
  <si>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</si>
  <si>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</si>
  <si>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</si>
  <si>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</si>
  <si>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</si>
  <si>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</si>
  <si>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</si>
  <si>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</si>
  <si>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</si>
  <si>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</si>
  <si>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</si>
  <si>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</si>
  <si>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</si>
  <si>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</si>
  <si>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</si>
  <si>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</si>
  <si>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</si>
  <si>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</si>
  <si>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</si>
  <si>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</si>
  <si>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</si>
  <si>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</si>
  <si>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</si>
  <si>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</si>
  <si>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</si>
  <si>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</si>
  <si>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</si>
  <si>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</si>
  <si>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</si>
  <si>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</si>
  <si>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</si>
  <si>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</si>
  <si>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</si>
  <si>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</si>
  <si>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</si>
  <si>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</si>
  <si>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</si>
  <si>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</si>
  <si>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</si>
  <si>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</si>
  <si>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</si>
  <si>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</si>
  <si>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</si>
  <si>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</si>
  <si>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</si>
  <si>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</si>
  <si>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</si>
  <si>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</si>
  <si>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</si>
  <si>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</si>
  <si>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</si>
  <si>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</si>
  <si>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</si>
  <si>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</si>
  <si>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</si>
  <si>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</si>
  <si>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</si>
  <si>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</si>
  <si>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</si>
  <si>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</si>
  <si>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</si>
  <si>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</si>
  <si>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</si>
  <si>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</si>
  <si>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</si>
  <si>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</si>
  <si>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</si>
  <si>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</si>
  <si>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</si>
  <si>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</si>
  <si>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</si>
  <si>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</si>
  <si>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</si>
  <si>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</si>
  <si>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</si>
  <si>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</si>
  <si>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</si>
  <si>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</si>
  <si>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</si>
  <si>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</si>
  <si>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</si>
  <si>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</si>
  <si>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</si>
  <si>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</si>
  <si>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</si>
  <si>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</si>
  <si>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</si>
  <si>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</si>
  <si>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</si>
  <si>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</si>
  <si>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</si>
  <si>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</si>
  <si>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</si>
  <si>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</si>
  <si>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</si>
  <si>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</si>
  <si>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</si>
  <si>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</si>
  <si>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</si>
  <si>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</si>
  <si>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</si>
  <si>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</si>
  <si>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</si>
  <si>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</si>
  <si>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</si>
  <si>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</si>
  <si>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</si>
  <si>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</si>
  <si>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</si>
  <si>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</si>
  <si>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</si>
  <si>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</si>
  <si>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</si>
  <si>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</si>
  <si>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</si>
  <si>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</si>
  <si>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</si>
  <si>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</si>
  <si>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</si>
  <si>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</si>
  <si>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</si>
  <si>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</si>
  <si>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</si>
  <si>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</si>
  <si>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</si>
  <si>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</si>
  <si>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</si>
  <si>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</si>
  <si>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</si>
  <si>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</si>
  <si>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</si>
  <si>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</si>
  <si>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</si>
  <si>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</si>
  <si>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</si>
  <si>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</si>
  <si>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</si>
  <si>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</si>
  <si>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</si>
  <si>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</si>
  <si>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</si>
  <si>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</si>
  <si>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</si>
  <si>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</si>
  <si>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</si>
  <si>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</si>
  <si>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</si>
  <si>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</si>
  <si>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</si>
  <si>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</si>
  <si>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</si>
  <si>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</si>
  <si>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</si>
  <si>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</si>
  <si>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</si>
  <si>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</si>
  <si>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</si>
  <si>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</si>
  <si>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</si>
  <si>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</si>
  <si>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</si>
  <si>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</si>
  <si>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</si>
  <si>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</si>
  <si>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</si>
  <si>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</si>
  <si>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</si>
  <si>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</si>
  <si>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</si>
  <si>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</si>
  <si>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</si>
  <si>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</si>
  <si>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</si>
  <si>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</si>
  <si>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</si>
  <si>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</si>
  <si>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</si>
  <si>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</si>
  <si>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</si>
  <si>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</si>
  <si>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</si>
  <si>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</si>
  <si>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</si>
  <si>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</si>
  <si>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</si>
  <si>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</si>
  <si>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</si>
  <si>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</si>
  <si>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</si>
  <si>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</si>
  <si>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</si>
  <si>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</si>
  <si>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</si>
  <si>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</si>
  <si>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</si>
  <si>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</si>
  <si>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</si>
  <si>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</si>
  <si>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</si>
  <si>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</si>
  <si>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</si>
  <si>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</si>
  <si>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</si>
  <si>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</si>
  <si>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</si>
  <si>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</si>
  <si>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</si>
  <si>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</si>
  <si>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</si>
  <si>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</si>
  <si>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</si>
  <si>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</si>
  <si>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</si>
  <si>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</si>
  <si>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</si>
  <si>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</si>
  <si>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</si>
  <si>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</si>
  <si>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</si>
  <si>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</si>
  <si>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</si>
  <si>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</si>
  <si>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</si>
  <si>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</si>
  <si>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</si>
  <si>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</si>
  <si>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</si>
  <si>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</si>
  <si>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</si>
  <si>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</si>
  <si>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</si>
  <si>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</si>
  <si>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</si>
  <si>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</si>
  <si>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</si>
  <si>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</si>
  <si>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</si>
  <si>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</si>
  <si>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</si>
  <si>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</si>
  <si>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</si>
  <si>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</si>
  <si>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</si>
  <si>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</si>
  <si>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</si>
  <si>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</si>
  <si>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</si>
  <si>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</si>
  <si>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</si>
  <si>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</si>
  <si>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</si>
  <si>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</si>
  <si>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</si>
  <si>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</si>
  <si>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</si>
  <si>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</si>
  <si>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</si>
  <si>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</si>
  <si>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</si>
  <si>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</si>
  <si>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</si>
  <si>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</si>
  <si>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</si>
  <si>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</si>
  <si>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</si>
  <si>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</si>
  <si>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</si>
  <si>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</si>
  <si>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</si>
  <si>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</si>
  <si>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</si>
  <si>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</si>
  <si>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</si>
  <si>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</si>
  <si>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</si>
  <si>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</si>
  <si>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</si>
  <si>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</si>
  <si>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</si>
  <si>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</si>
  <si>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</si>
  <si>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</si>
  <si>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</si>
  <si>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</si>
  <si>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</si>
  <si>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</si>
  <si>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</si>
  <si>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</si>
  <si>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</si>
  <si>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</si>
  <si>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</si>
  <si>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</si>
  <si>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</si>
  <si>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</si>
  <si>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</si>
  <si>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</si>
  <si>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</si>
  <si>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</si>
  <si>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</si>
  <si>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</si>
  <si>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</si>
  <si>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</si>
  <si>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</si>
  <si>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</si>
  <si>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</si>
  <si>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</si>
  <si>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</si>
  <si>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</si>
  <si>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</si>
  <si>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</si>
  <si>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</si>
  <si>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</si>
  <si>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</si>
  <si>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</si>
  <si>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</si>
  <si>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</si>
  <si>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</si>
  <si>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</si>
  <si>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</si>
  <si>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</si>
  <si>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</si>
  <si>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</si>
  <si>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</si>
  <si>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</si>
  <si>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</si>
  <si>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</si>
  <si>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</si>
  <si>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</si>
  <si>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</si>
  <si>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</si>
  <si>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</si>
  <si>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</si>
  <si>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</si>
  <si>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</si>
  <si>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</si>
  <si>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</si>
  <si>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</si>
  <si>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</si>
  <si>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</si>
  <si>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</si>
  <si>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</si>
  <si>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</si>
  <si>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</si>
  <si>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</si>
  <si>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</si>
  <si>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</si>
  <si>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</si>
  <si>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</si>
  <si>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</si>
  <si>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</si>
  <si>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</si>
  <si>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</si>
  <si>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</si>
  <si>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</si>
  <si>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</si>
  <si>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</si>
  <si>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</si>
  <si>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</si>
  <si>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</si>
  <si>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</si>
  <si>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</si>
  <si>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</si>
  <si>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</si>
  <si>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</si>
  <si>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</si>
  <si>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</si>
  <si>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</si>
  <si>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</si>
  <si>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</si>
  <si>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</si>
  <si>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</si>
  <si>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</si>
  <si>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</si>
  <si>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</si>
  <si>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</si>
  <si>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</si>
  <si>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</si>
  <si>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</si>
  <si>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</si>
  <si>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</si>
  <si>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</si>
  <si>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</si>
  <si>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</si>
  <si>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</si>
  <si>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</si>
  <si>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</si>
  <si>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</si>
  <si>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</si>
  <si>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</si>
  <si>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</si>
  <si>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</si>
  <si>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</si>
  <si>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</si>
  <si>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</si>
  <si>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</si>
  <si>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</si>
  <si>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</si>
  <si>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</si>
  <si>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</si>
  <si>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</si>
  <si>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</si>
  <si>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</si>
  <si>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</si>
  <si>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</si>
  <si>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</si>
  <si>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</si>
  <si>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</si>
  <si>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</si>
  <si>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</si>
  <si>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</si>
  <si>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</si>
  <si>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</si>
  <si>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</si>
  <si>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</si>
  <si>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</si>
  <si>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</si>
  <si>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</si>
  <si>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</si>
  <si>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</si>
  <si>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</si>
  <si>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</si>
  <si>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</si>
  <si>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</si>
  <si>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</si>
  <si>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</si>
  <si>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</si>
  <si>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</si>
  <si>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</si>
  <si>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</si>
  <si>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</si>
  <si>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</si>
  <si>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</si>
  <si>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</si>
  <si>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</si>
  <si>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</si>
  <si>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</si>
  <si>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</si>
  <si>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</si>
  <si>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</si>
  <si>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</si>
  <si>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</si>
  <si>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</si>
  <si>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</si>
  <si>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</si>
  <si>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</si>
  <si>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</si>
  <si>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</si>
  <si>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</si>
  <si>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</si>
  <si>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</si>
  <si>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</si>
  <si>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</si>
  <si>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</si>
  <si>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</si>
  <si>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</si>
  <si>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</si>
  <si>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</si>
  <si>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</si>
  <si>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</si>
  <si>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</si>
  <si>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</si>
  <si>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</si>
  <si>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</si>
  <si>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</si>
  <si>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</si>
  <si>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</si>
  <si>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</si>
  <si>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</si>
  <si>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</si>
  <si>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</si>
  <si>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</si>
  <si>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</si>
  <si>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</si>
  <si>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</si>
  <si>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</si>
  <si>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</si>
  <si>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</si>
  <si>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</si>
  <si>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</si>
  <si>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</si>
  <si>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</si>
  <si>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</si>
  <si>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</si>
  <si>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</si>
  <si>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</si>
  <si>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</si>
  <si>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</si>
  <si>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</si>
  <si>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</si>
  <si>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</si>
  <si>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</si>
  <si>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</si>
  <si>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</si>
  <si>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</si>
  <si>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</si>
  <si>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</si>
  <si>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</si>
  <si>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</si>
  <si>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</si>
  <si>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</si>
  <si>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</si>
  <si>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</si>
  <si>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</si>
  <si>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</si>
  <si>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</si>
  <si>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</si>
  <si>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</si>
  <si>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</si>
  <si>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</si>
  <si>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</si>
  <si>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</si>
  <si>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</si>
  <si>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</si>
  <si>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</si>
  <si>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</si>
  <si>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</si>
  <si>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</si>
  <si>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</si>
  <si>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</si>
  <si>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</si>
  <si>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</si>
  <si>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</si>
  <si>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</si>
  <si>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</si>
  <si>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</si>
  <si>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</si>
  <si>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</si>
  <si>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</si>
  <si>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</si>
  <si>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</si>
  <si>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</si>
  <si>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</si>
  <si>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</si>
  <si>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</si>
  <si>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</si>
  <si>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</si>
  <si>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</si>
  <si>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</si>
  <si>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</si>
  <si>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</si>
  <si>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</si>
  <si>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</si>
  <si>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</si>
  <si>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</si>
  <si>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</si>
  <si>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</si>
  <si>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</si>
  <si>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</si>
  <si>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</si>
  <si>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</si>
  <si>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</si>
  <si>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</si>
  <si>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</si>
  <si>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</si>
  <si>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</si>
  <si>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</si>
  <si>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</si>
  <si>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</si>
  <si>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</si>
  <si>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</si>
  <si>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</si>
  <si>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</si>
  <si>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</si>
  <si>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</si>
  <si>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</si>
  <si>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</si>
  <si>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</si>
  <si>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</si>
  <si>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</si>
  <si>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</si>
  <si>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</si>
  <si>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</si>
  <si>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</si>
  <si>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</si>
  <si>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</si>
  <si>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</si>
  <si>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</si>
  <si>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</si>
  <si>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</si>
  <si>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</si>
  <si>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</si>
  <si>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</si>
  <si>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</si>
  <si>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</si>
  <si>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</si>
  <si>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</si>
  <si>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</si>
  <si>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</si>
  <si>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</si>
  <si>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</si>
  <si>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</si>
  <si>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</si>
  <si>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</si>
  <si>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</si>
  <si>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</si>
  <si>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</si>
  <si>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</si>
  <si>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</si>
  <si>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</si>
  <si>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</si>
  <si>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</si>
  <si>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</si>
  <si>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</si>
  <si>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</si>
  <si>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</si>
  <si>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</si>
  <si>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</si>
  <si>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</si>
  <si>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</si>
  <si>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</si>
  <si>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</si>
  <si>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</si>
  <si>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</si>
  <si>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</si>
  <si>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</si>
  <si>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</si>
  <si>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</si>
  <si>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</si>
  <si>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</si>
  <si>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</si>
  <si>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</si>
  <si>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</si>
  <si>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</si>
  <si>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</si>
  <si>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</si>
  <si>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</si>
  <si>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</si>
  <si>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</si>
  <si>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</si>
  <si>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</si>
  <si>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</si>
  <si>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</si>
  <si>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</si>
  <si>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</si>
  <si>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</si>
  <si>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</si>
  <si>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</si>
  <si>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</si>
  <si>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</si>
  <si>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</si>
  <si>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</si>
  <si>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</si>
  <si>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</si>
  <si>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</si>
  <si>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</si>
  <si>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</si>
  <si>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</si>
  <si>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</si>
  <si>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</si>
  <si>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</si>
  <si>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</si>
  <si>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</si>
  <si>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</si>
  <si>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</si>
  <si>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</si>
  <si>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</si>
  <si>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</si>
  <si>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</si>
  <si>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</si>
  <si>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</si>
  <si>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</si>
  <si>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</si>
  <si>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</si>
  <si>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</si>
  <si>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</si>
  <si>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</si>
  <si>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</si>
  <si>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</si>
  <si>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</si>
  <si>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</si>
  <si>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</si>
  <si>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</si>
  <si>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</si>
  <si>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</si>
  <si>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</si>
  <si>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</si>
  <si>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</si>
  <si>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</si>
  <si>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</si>
  <si>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</si>
  <si>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</si>
  <si>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</si>
  <si>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</si>
  <si>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</si>
  <si>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</si>
  <si>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</si>
  <si>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</si>
  <si>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</si>
  <si>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</si>
  <si>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</si>
  <si>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</si>
  <si>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</si>
  <si>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</si>
  <si>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</si>
  <si>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</si>
  <si>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</si>
  <si>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</si>
  <si>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</si>
  <si>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</si>
  <si>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</si>
  <si>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</si>
  <si>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</si>
  <si>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</si>
  <si>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</si>
  <si>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</si>
  <si>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</si>
  <si>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</si>
  <si>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</si>
  <si>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</si>
  <si>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</si>
  <si>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</si>
  <si>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</si>
  <si>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</si>
  <si>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</si>
  <si>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</si>
  <si>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</si>
  <si>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</si>
  <si>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</si>
  <si>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</si>
  <si>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</si>
  <si>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</si>
  <si>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</si>
  <si>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</si>
  <si>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</si>
  <si>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</si>
  <si>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</si>
  <si>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</si>
  <si>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</si>
  <si>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</si>
  <si>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</si>
  <si>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</si>
  <si>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</si>
  <si>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</si>
  <si>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</si>
  <si>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</si>
  <si>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</si>
  <si>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</si>
  <si>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</si>
  <si>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</si>
  <si>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</si>
  <si>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</si>
  <si>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</si>
  <si>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</si>
  <si>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</si>
  <si>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</si>
  <si>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</si>
  <si>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</si>
  <si>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</si>
  <si>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</si>
  <si>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</si>
  <si>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</si>
  <si>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</si>
  <si>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</si>
  <si>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</si>
  <si>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</si>
  <si>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</si>
  <si>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</si>
  <si>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</si>
  <si>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</si>
  <si>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</si>
  <si>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</si>
  <si>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</si>
  <si>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</si>
  <si>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</si>
  <si>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</si>
  <si>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</si>
  <si>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</si>
  <si>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</si>
  <si>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</si>
  <si>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</si>
  <si>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</si>
  <si>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</si>
  <si>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</si>
  <si>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</si>
  <si>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</si>
  <si>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</si>
  <si>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</si>
  <si>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</si>
  <si>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</si>
  <si>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</si>
  <si>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</si>
  <si>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</si>
  <si>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</si>
  <si>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</si>
  <si>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</si>
  <si>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</si>
  <si>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</si>
  <si>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</si>
  <si>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</si>
  <si>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</si>
  <si>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</si>
  <si>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</si>
  <si>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</si>
  <si>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</si>
  <si>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</si>
  <si>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</si>
  <si>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</si>
  <si>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</si>
  <si>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</si>
  <si>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</si>
  <si>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</si>
  <si>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</si>
  <si>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</si>
  <si>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</si>
  <si>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</si>
  <si>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</si>
  <si>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</si>
  <si>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</si>
  <si>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</si>
  <si>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</si>
  <si>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</si>
  <si>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</si>
  <si>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</si>
  <si>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</si>
  <si>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</si>
  <si>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</si>
  <si>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</si>
  <si>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</si>
  <si>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</si>
  <si>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</si>
  <si>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</si>
  <si>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</si>
  <si>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</si>
  <si>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</si>
  <si>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</si>
  <si>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</si>
  <si>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</si>
  <si>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</si>
  <si>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</si>
  <si>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</si>
  <si>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</si>
  <si>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</si>
  <si>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</si>
  <si>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</si>
  <si>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</si>
  <si>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</si>
  <si>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</si>
  <si>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</si>
  <si>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</si>
  <si>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</si>
  <si>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</si>
  <si>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</si>
  <si>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</si>
  <si>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</si>
  <si>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</si>
  <si>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</si>
  <si>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</si>
  <si>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</si>
  <si>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</si>
  <si>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</si>
  <si>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</si>
  <si>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</si>
  <si>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</si>
  <si>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</si>
  <si>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</si>
  <si>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</si>
  <si>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</si>
  <si>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</si>
  <si>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</si>
  <si>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</si>
  <si>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</si>
  <si>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</si>
  <si>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</si>
  <si>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</si>
  <si>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</si>
  <si>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</si>
  <si>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</si>
  <si>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</si>
  <si>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</si>
  <si>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</si>
  <si>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</si>
  <si>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</si>
  <si>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</si>
  <si>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</si>
  <si>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</si>
  <si>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</si>
  <si>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</si>
  <si>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</si>
  <si>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</si>
  <si>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</si>
  <si>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</si>
  <si>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</si>
  <si>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</si>
  <si>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</si>
  <si>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</si>
  <si>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</si>
  <si>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</si>
  <si>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</si>
  <si>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</si>
  <si>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</si>
  <si>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</si>
  <si>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</si>
  <si>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</si>
  <si>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</si>
  <si>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</si>
  <si>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</si>
  <si>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</si>
  <si>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</si>
  <si>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</si>
  <si>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</si>
  <si>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</si>
  <si>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</si>
  <si>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</si>
  <si>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</si>
  <si>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</si>
  <si>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</si>
  <si>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</si>
  <si>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</si>
  <si>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</si>
  <si>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</si>
  <si>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</si>
  <si>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</si>
  <si>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</si>
  <si>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</si>
  <si>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</si>
  <si>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</si>
  <si>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</si>
  <si>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</si>
  <si>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</si>
  <si>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</si>
  <si>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</si>
  <si>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</si>
  <si>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</si>
  <si>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</si>
  <si>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</si>
  <si>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</si>
  <si>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</si>
  <si>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</si>
  <si>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</si>
  <si>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</si>
  <si>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</si>
  <si>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</si>
  <si>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</si>
  <si>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</si>
  <si>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</si>
  <si>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</si>
  <si>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</si>
  <si>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</si>
  <si>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</si>
  <si>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</si>
  <si>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</si>
  <si>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</si>
  <si>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</si>
  <si>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</si>
  <si>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</si>
  <si>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</si>
  <si>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</si>
  <si>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</si>
  <si>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</si>
  <si>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</si>
  <si>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</si>
  <si>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</si>
  <si>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</si>
  <si>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</si>
  <si>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</si>
  <si>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</si>
  <si>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</si>
  <si>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</si>
  <si>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</si>
  <si>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</si>
  <si>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</si>
  <si>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</si>
  <si>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</si>
  <si>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</si>
  <si>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</si>
  <si>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</si>
  <si>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</si>
  <si>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</si>
  <si>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</si>
  <si>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</si>
  <si>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</si>
  <si>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</si>
  <si>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</si>
  <si>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</si>
  <si>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</si>
  <si>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</si>
  <si>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</si>
  <si>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</si>
  <si>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</si>
  <si>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</si>
  <si>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</si>
  <si>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</si>
  <si>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</si>
  <si>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</si>
  <si>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</si>
  <si>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</si>
  <si>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</si>
  <si>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</si>
  <si>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</si>
  <si>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</si>
  <si>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</si>
  <si>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</si>
  <si>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</si>
  <si>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</si>
  <si>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</si>
  <si>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</si>
  <si>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</si>
  <si>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</si>
  <si>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</si>
  <si>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</si>
  <si>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</si>
  <si>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</si>
  <si>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</si>
  <si>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</si>
  <si>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</si>
  <si>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</si>
  <si>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</si>
  <si>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</si>
  <si>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</si>
  <si>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</si>
  <si>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</si>
  <si>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</si>
  <si>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</si>
  <si>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</si>
  <si>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</si>
  <si>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</si>
  <si>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</si>
  <si>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</si>
  <si>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</si>
  <si>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</si>
  <si>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</si>
  <si>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</si>
  <si>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</si>
  <si>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</si>
  <si>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</si>
  <si>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</si>
  <si>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</si>
  <si>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</si>
  <si>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</si>
  <si>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</si>
  <si>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</si>
  <si>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</si>
  <si>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</si>
  <si>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</si>
  <si>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</si>
  <si>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</si>
  <si>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</si>
  <si>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</si>
  <si>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</si>
  <si>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</si>
  <si>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</si>
  <si>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</si>
  <si>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</si>
  <si>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</si>
  <si>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</si>
  <si>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</si>
  <si>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</si>
  <si>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</si>
  <si>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</si>
  <si>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</si>
  <si>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</si>
  <si>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</si>
  <si>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</si>
  <si>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</si>
  <si>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</si>
  <si>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</si>
  <si>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</si>
  <si>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</si>
  <si>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</si>
  <si>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</si>
  <si>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</si>
  <si>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</si>
  <si>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</si>
  <si>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</si>
  <si>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</si>
  <si>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</si>
  <si>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</si>
  <si>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</si>
  <si>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</si>
  <si>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</si>
  <si>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</si>
  <si>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</si>
  <si>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</si>
  <si>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</si>
  <si>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</si>
  <si>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</si>
  <si>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</si>
  <si>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</si>
  <si>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</si>
  <si>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</si>
  <si>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</si>
  <si>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</si>
  <si>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</si>
  <si>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</si>
  <si>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</si>
  <si>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</si>
  <si>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</si>
  <si>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</si>
  <si>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</si>
  <si>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</si>
  <si>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</si>
  <si>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</si>
  <si>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</si>
  <si>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</si>
  <si>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</si>
  <si>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</si>
  <si>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</si>
  <si>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</si>
  <si>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</si>
  <si>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</si>
  <si>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</si>
  <si>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</si>
  <si>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</si>
  <si>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</si>
  <si>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</si>
  <si>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</si>
  <si>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</si>
  <si>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</si>
  <si>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</si>
  <si>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</si>
  <si>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</si>
  <si>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</si>
  <si>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</si>
  <si>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</si>
  <si>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</si>
  <si>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</si>
  <si>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</si>
  <si>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</si>
  <si>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</si>
  <si>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</si>
  <si>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</si>
  <si>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</si>
  <si>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</si>
  <si>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</si>
  <si>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</si>
  <si>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</si>
  <si>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</si>
  <si>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</si>
  <si>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</si>
  <si>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</si>
  <si>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</si>
  <si>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</si>
  <si>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</si>
  <si>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</si>
  <si>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</si>
  <si>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</si>
  <si>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</si>
  <si>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</si>
  <si>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</si>
  <si>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</si>
  <si>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</si>
  <si>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</si>
  <si>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</si>
  <si>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</si>
  <si>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</si>
  <si>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</si>
  <si>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</si>
  <si>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</si>
  <si>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</si>
  <si>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</si>
  <si>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</si>
  <si>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</si>
  <si>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</si>
  <si>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</si>
  <si>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</si>
  <si>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</si>
  <si>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</si>
  <si>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</si>
  <si>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</si>
  <si>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</si>
  <si>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</si>
  <si>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</si>
  <si>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</si>
  <si>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</si>
  <si>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</si>
  <si>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</si>
  <si>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</si>
  <si>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</si>
  <si>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</si>
  <si>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</si>
  <si>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</si>
  <si>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</si>
  <si>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</si>
  <si>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</si>
  <si>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</si>
  <si>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</si>
  <si>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</si>
  <si>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</si>
  <si>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</si>
  <si>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</si>
  <si>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</si>
  <si>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</si>
  <si>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</si>
  <si>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</si>
  <si>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</si>
  <si>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</si>
  <si>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</si>
  <si>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</si>
  <si>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</si>
  <si>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</si>
  <si>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</si>
  <si>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</si>
  <si>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</si>
  <si>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</si>
  <si>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</si>
  <si>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</si>
  <si>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</si>
  <si>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</si>
  <si>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</si>
  <si>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</si>
  <si>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</si>
  <si>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</si>
  <si>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</si>
  <si>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</si>
  <si>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</si>
  <si>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</si>
  <si>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</si>
  <si>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</si>
  <si>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</si>
  <si>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</si>
  <si>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</si>
  <si>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</si>
  <si>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</si>
  <si>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</si>
  <si>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</si>
  <si>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</si>
  <si>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</si>
  <si>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</si>
  <si>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</si>
  <si>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</si>
  <si>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</si>
  <si>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</si>
  <si>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</si>
  <si>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</si>
  <si>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</si>
  <si>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</si>
  <si>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</si>
  <si>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</si>
  <si>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</si>
  <si>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</si>
  <si>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</si>
  <si>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</si>
  <si>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</si>
  <si>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</si>
  <si>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</si>
  <si>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</si>
  <si>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</si>
  <si>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</si>
  <si>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</si>
  <si>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</si>
  <si>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</si>
  <si>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</si>
  <si>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</si>
  <si>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</si>
  <si>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</si>
  <si>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</si>
  <si>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</si>
  <si>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</si>
  <si>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</si>
  <si>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</si>
  <si>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</si>
  <si>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</si>
  <si>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</si>
  <si>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</si>
  <si>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</si>
  <si>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</si>
  <si>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</si>
  <si>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</si>
  <si>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</si>
  <si>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</si>
  <si>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</si>
  <si>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</si>
  <si>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</si>
  <si>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</si>
  <si>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</si>
  <si>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</si>
  <si>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</si>
  <si>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</si>
  <si>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</si>
  <si>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</si>
  <si>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</si>
  <si>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</si>
  <si>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</si>
  <si>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</si>
  <si>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</si>
  <si>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</si>
  <si>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</si>
  <si>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</si>
  <si>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</si>
  <si>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</si>
  <si>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</si>
  <si>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</si>
  <si>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</si>
  <si>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</si>
  <si>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</si>
  <si>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</si>
  <si>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</si>
  <si>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</si>
  <si>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</si>
  <si>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</si>
  <si>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</si>
  <si>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</si>
  <si>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</si>
  <si>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</si>
  <si>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</si>
  <si>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</si>
  <si>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</si>
  <si>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</si>
  <si>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</si>
  <si>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</si>
  <si>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</si>
  <si>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</si>
  <si>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</si>
  <si>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</si>
  <si>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</si>
  <si>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</si>
  <si>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</si>
  <si>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</si>
  <si>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</si>
  <si>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</si>
  <si>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</si>
  <si>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</si>
  <si>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</si>
  <si>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</si>
  <si>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</si>
  <si>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</si>
  <si>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</si>
  <si>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</si>
  <si>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</si>
  <si>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</si>
  <si>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</si>
  <si>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</si>
  <si>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</si>
  <si>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</si>
  <si>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</si>
  <si>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</si>
  <si>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</si>
  <si>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</si>
  <si>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</si>
  <si>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</si>
  <si>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</si>
  <si>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</si>
  <si>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</si>
  <si>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</si>
  <si>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</si>
  <si>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</si>
  <si>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</si>
  <si>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</si>
  <si>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</si>
  <si>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</si>
  <si>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</si>
  <si>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</si>
  <si>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</si>
  <si>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</si>
  <si>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</si>
  <si>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</si>
  <si>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</si>
  <si>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</si>
  <si>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</si>
  <si>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</si>
  <si>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</si>
  <si>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</si>
  <si>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</si>
  <si>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</si>
  <si>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</si>
  <si>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</si>
  <si>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</si>
  <si>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</si>
  <si>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</si>
  <si>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</si>
  <si>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</si>
  <si>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</si>
  <si>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</si>
  <si>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</si>
  <si>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</si>
  <si>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</si>
  <si>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</si>
  <si>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</si>
  <si>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</si>
  <si>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</si>
  <si>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</si>
  <si>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</si>
  <si>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</si>
  <si>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</si>
  <si>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</si>
  <si>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</si>
  <si>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</si>
  <si>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</si>
  <si>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</si>
  <si>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</si>
  <si>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</si>
  <si>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</si>
  <si>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</si>
  <si>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</si>
  <si>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</si>
  <si>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</si>
  <si>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</si>
  <si>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</si>
  <si>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</si>
  <si>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</si>
  <si>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</si>
  <si>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</si>
  <si>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</si>
  <si>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</si>
  <si>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</si>
  <si>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</si>
  <si>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</si>
  <si>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</si>
  <si>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</si>
  <si>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</si>
  <si>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</si>
  <si>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</si>
  <si>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</si>
  <si>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</si>
  <si>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</si>
  <si>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</si>
  <si>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</si>
  <si>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</si>
  <si>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</si>
  <si>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</si>
  <si>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</si>
  <si>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</si>
  <si>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</si>
  <si>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</si>
  <si>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</si>
  <si>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</si>
  <si>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</si>
  <si>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</si>
  <si>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</si>
  <si>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</si>
  <si>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</si>
  <si>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</si>
  <si>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</si>
  <si>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</si>
  <si>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</si>
  <si>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</si>
  <si>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</si>
  <si>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</si>
  <si>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</si>
  <si>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</si>
  <si>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</si>
  <si>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</si>
  <si>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</si>
  <si>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</si>
  <si>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</si>
  <si>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</si>
  <si>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</si>
  <si>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</si>
  <si>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</si>
  <si>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</si>
  <si>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</si>
  <si>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</si>
  <si>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</si>
  <si>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</si>
  <si>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</si>
  <si>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</si>
  <si>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</si>
  <si>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</si>
  <si>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</si>
  <si>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</si>
  <si>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</si>
  <si>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</si>
  <si>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</si>
  <si>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</si>
  <si>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</si>
  <si>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</si>
  <si>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</si>
  <si>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</si>
  <si>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</si>
  <si>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</si>
  <si>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</si>
  <si>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</si>
  <si>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</si>
  <si>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</si>
  <si>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</si>
  <si>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</si>
  <si>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</si>
  <si>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</si>
  <si>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</si>
  <si>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</si>
  <si>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</si>
  <si>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</si>
  <si>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</si>
  <si>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</si>
  <si>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</si>
  <si>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</si>
  <si>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</si>
  <si>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</si>
  <si>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</si>
  <si>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</si>
  <si>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</si>
  <si>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</si>
  <si>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</si>
  <si>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</si>
  <si>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</si>
  <si>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</si>
  <si>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</si>
  <si>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</si>
  <si>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</si>
  <si>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</si>
  <si>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</si>
  <si>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</si>
  <si>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</si>
  <si>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</si>
  <si>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</si>
  <si>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</si>
  <si>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</si>
  <si>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</si>
  <si>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</si>
  <si>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</si>
  <si>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</si>
  <si>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</si>
  <si>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</si>
  <si>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</si>
  <si>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</si>
  <si>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</si>
  <si>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</si>
  <si>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</si>
  <si>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</si>
  <si>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</si>
  <si>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</si>
  <si>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</si>
  <si>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</si>
  <si>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</si>
  <si>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</si>
  <si>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</si>
  <si>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</si>
  <si>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</si>
  <si>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</si>
  <si>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</si>
  <si>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</si>
  <si>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</si>
  <si>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</si>
  <si>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</si>
  <si>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</si>
  <si>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</si>
  <si>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</si>
  <si>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</si>
  <si>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</si>
  <si>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</si>
  <si>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</si>
  <si>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</si>
  <si>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</si>
  <si>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</si>
  <si>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</si>
  <si>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</si>
  <si>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</si>
  <si>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</si>
  <si>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</si>
  <si>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</si>
  <si>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</si>
  <si>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</si>
  <si>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</si>
  <si>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</si>
  <si>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</si>
  <si>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</si>
  <si>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</si>
  <si>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</si>
  <si>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</si>
  <si>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</si>
  <si>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</si>
  <si>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</si>
  <si>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</si>
  <si>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</si>
  <si>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</si>
  <si>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</si>
  <si>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</si>
  <si>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</si>
  <si>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</si>
  <si>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</si>
  <si>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</si>
  <si>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</si>
  <si>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</si>
  <si>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</si>
  <si>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</si>
  <si>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</si>
  <si>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</si>
  <si>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</si>
  <si>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</si>
  <si>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</si>
  <si>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</si>
  <si>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</si>
  <si>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</si>
  <si>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</si>
  <si>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</si>
  <si>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</si>
  <si>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</si>
  <si>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</si>
  <si>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</si>
  <si>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</si>
  <si>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</si>
  <si>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</si>
  <si>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</si>
  <si>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</si>
  <si>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</si>
  <si>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</si>
  <si>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</si>
  <si>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</si>
  <si>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</si>
  <si>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</si>
  <si>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</si>
  <si>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</si>
  <si>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</si>
  <si>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</si>
  <si>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</si>
  <si>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</si>
  <si>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</si>
  <si>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</si>
  <si>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</si>
  <si>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</si>
  <si>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</si>
  <si>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</si>
  <si>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</si>
  <si>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</si>
  <si>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</si>
  <si>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</si>
  <si>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</si>
  <si>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</si>
  <si>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</si>
  <si>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</si>
  <si>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</si>
  <si>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</si>
  <si>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</si>
  <si>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</si>
  <si>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</si>
  <si>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</si>
  <si>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</si>
  <si>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</si>
  <si>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</si>
  <si>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</si>
  <si>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</si>
  <si>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</si>
  <si>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</si>
  <si>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</si>
  <si>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</si>
  <si>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</si>
  <si>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</si>
  <si>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</si>
  <si>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</si>
  <si>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</si>
  <si>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</si>
  <si>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</si>
  <si>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</si>
  <si>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</si>
  <si>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</si>
  <si>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</si>
  <si>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</si>
  <si>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</si>
  <si>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</si>
  <si>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</si>
  <si>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</si>
  <si>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</si>
  <si>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</si>
  <si>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</si>
  <si>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</si>
  <si>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</si>
  <si>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</si>
  <si>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</si>
  <si>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</si>
  <si>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</si>
  <si>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</si>
  <si>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</si>
  <si>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</si>
  <si>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</si>
  <si>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</si>
  <si>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</si>
  <si>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</si>
  <si>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</si>
  <si>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</si>
  <si>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</si>
  <si>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</si>
  <si>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</si>
  <si>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</si>
  <si>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</si>
  <si>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</si>
  <si>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</si>
  <si>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</si>
  <si>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</si>
  <si>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</si>
  <si>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</si>
  <si>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</si>
  <si>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</si>
  <si>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</si>
  <si>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</si>
  <si>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</si>
  <si>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</si>
  <si>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</si>
  <si>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</si>
  <si>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</si>
  <si>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</si>
  <si>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</si>
  <si>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</si>
  <si>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</si>
  <si>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</si>
  <si>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</si>
  <si>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</si>
  <si>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</si>
  <si>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</si>
  <si>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</si>
  <si>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</si>
  <si>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</si>
  <si>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</si>
  <si>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</si>
  <si>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</si>
  <si>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</si>
  <si>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</si>
  <si>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</si>
  <si>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</si>
  <si>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</si>
  <si>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</si>
  <si>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</si>
  <si>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</si>
  <si>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</si>
  <si>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</si>
  <si>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</si>
  <si>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</si>
  <si>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</si>
  <si>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</si>
  <si>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</si>
  <si>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</si>
  <si>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</si>
  <si>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</si>
  <si>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</si>
  <si>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</si>
  <si>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</si>
  <si>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</si>
  <si>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</si>
  <si>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</si>
  <si>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</si>
  <si>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</si>
  <si>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</si>
  <si>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</si>
  <si>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</si>
  <si>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</si>
  <si>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</si>
  <si>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</si>
  <si>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</si>
  <si>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</si>
  <si>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</si>
  <si>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</si>
  <si>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</si>
  <si>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</si>
  <si>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</si>
  <si>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</si>
  <si>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</si>
  <si>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</si>
  <si>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</si>
  <si>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</si>
  <si>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</si>
  <si>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</si>
  <si>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</si>
  <si>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</si>
  <si>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</si>
  <si>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</si>
  <si>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</si>
  <si>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</si>
  <si>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</si>
  <si>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</si>
  <si>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</si>
  <si>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</si>
  <si>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</si>
  <si>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</si>
  <si>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</si>
  <si>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</si>
  <si>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</si>
  <si>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</si>
  <si>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</si>
  <si>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</si>
  <si>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</si>
  <si>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</si>
  <si>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</si>
  <si>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</si>
  <si>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</si>
  <si>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</si>
  <si>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</si>
  <si>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</si>
  <si>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</si>
  <si>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</si>
  <si>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</si>
  <si>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</si>
  <si>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</si>
  <si>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</si>
  <si>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</si>
  <si>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</si>
  <si>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</si>
  <si>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</si>
  <si>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</si>
  <si>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</si>
  <si>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</si>
  <si>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</si>
  <si>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</si>
  <si>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</si>
  <si>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</si>
  <si>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</si>
  <si>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</si>
  <si>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</si>
  <si>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</si>
  <si>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</si>
  <si>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</si>
  <si>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</si>
  <si>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</si>
  <si>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</si>
  <si>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</si>
  <si>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</si>
  <si>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</si>
  <si>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</si>
  <si>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</si>
  <si>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</si>
  <si>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</si>
  <si>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</si>
  <si>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</si>
  <si>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</si>
  <si>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</si>
  <si>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</si>
  <si>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</si>
  <si>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</si>
  <si>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</si>
  <si>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</si>
  <si>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</si>
  <si>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</si>
  <si>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</si>
  <si>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</si>
  <si>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</si>
  <si>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</si>
  <si>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</si>
  <si>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</si>
  <si>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</si>
  <si>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</si>
  <si>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</si>
  <si>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</si>
  <si>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</si>
  <si>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</si>
  <si>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</si>
  <si>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</si>
  <si>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</si>
  <si>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</si>
  <si>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</si>
  <si>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</si>
  <si>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</si>
  <si>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</si>
  <si>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</si>
  <si>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</si>
  <si>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</si>
  <si>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</si>
  <si>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</si>
  <si>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</si>
  <si>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</si>
  <si>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</si>
  <si>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</si>
  <si>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</si>
  <si>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</si>
  <si>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</si>
  <si>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</si>
  <si>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</si>
  <si>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</si>
  <si>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</si>
  <si>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</si>
  <si>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</si>
  <si>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</si>
  <si>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</si>
  <si>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</si>
  <si>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</si>
  <si>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</si>
  <si>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</si>
  <si>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</si>
  <si>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</si>
  <si>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</si>
  <si>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</si>
  <si>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</si>
  <si>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</si>
  <si>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</si>
  <si>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</si>
  <si>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</si>
  <si>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</si>
  <si>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</si>
  <si>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</si>
  <si>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</si>
  <si>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</si>
  <si>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</si>
  <si>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</si>
  <si>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</si>
  <si>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</si>
  <si>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</si>
  <si>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</si>
  <si>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</si>
  <si>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</si>
  <si>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</si>
  <si>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</si>
  <si>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</si>
  <si>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</si>
  <si>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</si>
  <si>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</si>
  <si>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</si>
  <si>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</si>
  <si>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</si>
  <si>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</si>
  <si>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</si>
  <si>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</si>
  <si>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</si>
  <si>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</si>
  <si>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</si>
  <si>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</si>
  <si>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</si>
  <si>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</si>
  <si>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</si>
  <si>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</si>
  <si>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</si>
  <si>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</si>
  <si>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</si>
  <si>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</si>
  <si>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</si>
  <si>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</si>
  <si>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</si>
  <si>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</si>
  <si>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</si>
  <si>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</si>
  <si>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</si>
  <si>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</si>
  <si>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</si>
  <si>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</si>
  <si>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</si>
  <si>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</si>
  <si>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</si>
  <si>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</si>
  <si>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</si>
  <si>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</si>
  <si>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</si>
  <si>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</si>
  <si>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</si>
  <si>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</si>
  <si>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</si>
  <si>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</si>
  <si>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</si>
  <si>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</si>
  <si>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</si>
  <si>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</si>
  <si>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</si>
  <si>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</si>
  <si>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</si>
  <si>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</si>
  <si>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</si>
  <si>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</si>
  <si>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</si>
  <si>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</si>
  <si>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</si>
  <si>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</si>
  <si>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</si>
  <si>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</si>
  <si>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</si>
  <si>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</si>
  <si>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</si>
  <si>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</si>
  <si>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</si>
  <si>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</si>
  <si>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</si>
  <si>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</si>
  <si>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</si>
  <si>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</si>
  <si>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</si>
  <si>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</si>
  <si>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</si>
  <si>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</si>
  <si>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</si>
  <si>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</si>
  <si>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</si>
  <si>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</si>
  <si>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</si>
  <si>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</si>
  <si>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</si>
  <si>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</si>
  <si>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</si>
  <si>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</si>
  <si>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</si>
  <si>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</si>
  <si>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</si>
  <si>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</si>
  <si>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</si>
  <si>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</si>
  <si>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</si>
  <si>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</si>
  <si>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</si>
  <si>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</si>
  <si>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</si>
  <si>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</si>
  <si>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</si>
  <si>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</si>
  <si>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</si>
  <si>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</si>
  <si>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</si>
  <si>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</si>
  <si>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</si>
  <si>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</si>
  <si>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</si>
  <si>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</si>
  <si>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</si>
  <si>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</si>
  <si>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</si>
  <si>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</si>
  <si>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</si>
  <si>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</si>
  <si>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</si>
  <si>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</si>
  <si>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</si>
  <si>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</si>
  <si>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</si>
  <si>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</si>
  <si>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</si>
  <si>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</si>
  <si>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</si>
  <si>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</si>
  <si>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</si>
  <si>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</si>
  <si>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</si>
  <si>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</si>
  <si>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</si>
  <si>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</si>
  <si>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</si>
  <si>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</si>
  <si>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</si>
  <si>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</si>
  <si>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</si>
  <si>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</si>
  <si>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</si>
  <si>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</si>
  <si>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</si>
  <si>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</si>
  <si>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</si>
  <si>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</si>
  <si>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</si>
  <si>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</si>
  <si>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</si>
  <si>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</si>
  <si>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</si>
  <si>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</si>
  <si>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</si>
  <si>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</si>
  <si>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</si>
  <si>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</si>
  <si>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</si>
  <si>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</si>
  <si>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</si>
  <si>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</si>
  <si>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</si>
  <si>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</si>
  <si>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</si>
  <si>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</si>
  <si>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</si>
  <si>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</si>
  <si>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</si>
  <si>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</si>
  <si>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</si>
  <si>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</si>
  <si>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</si>
  <si>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</si>
  <si>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</si>
  <si>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</si>
  <si>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</si>
  <si>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</si>
  <si>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</si>
  <si>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</si>
  <si>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</si>
  <si>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</si>
  <si>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</si>
  <si>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</si>
  <si>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</si>
  <si>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</si>
  <si>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</si>
  <si>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</si>
  <si>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</si>
  <si>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</si>
  <si>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</si>
  <si>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</si>
  <si>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</si>
  <si>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</si>
  <si>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</si>
  <si>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</si>
  <si>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</si>
  <si>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</si>
  <si>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</si>
  <si>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</si>
  <si>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</si>
  <si>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</si>
  <si>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</si>
  <si>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</si>
  <si>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</si>
  <si>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</si>
  <si>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</si>
  <si>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</si>
  <si>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</si>
  <si>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</si>
  <si>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</si>
  <si>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</si>
  <si>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</si>
  <si>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</si>
  <si>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</si>
  <si>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</si>
  <si>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</si>
  <si>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</si>
  <si>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</si>
  <si>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</si>
  <si>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</si>
  <si>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</si>
  <si>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</si>
  <si>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</si>
  <si>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</si>
  <si>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</si>
  <si>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</si>
  <si>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</si>
  <si>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</si>
  <si>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</si>
  <si>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</si>
  <si>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</si>
  <si>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</si>
  <si>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</si>
  <si>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</si>
  <si>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</si>
  <si>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</si>
  <si>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</si>
  <si>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</si>
  <si>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</si>
  <si>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</si>
  <si>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</si>
  <si>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</si>
  <si>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</si>
  <si>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</si>
  <si>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</si>
  <si>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</si>
  <si>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</si>
  <si>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</si>
  <si>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</si>
  <si>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</si>
  <si>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</si>
  <si>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</si>
  <si>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</si>
  <si>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</si>
  <si>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</si>
  <si>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</si>
  <si>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</si>
  <si>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</si>
  <si>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</si>
  <si>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</si>
  <si>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</si>
  <si>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</si>
  <si>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</si>
  <si>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</si>
  <si>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</si>
  <si>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</si>
  <si>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</si>
  <si>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</si>
  <si>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</si>
  <si>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</si>
  <si>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</si>
  <si>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</si>
  <si>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</si>
  <si>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</si>
  <si>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</si>
  <si>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</si>
  <si>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</si>
  <si>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</si>
  <si>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</si>
  <si>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</si>
  <si>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</si>
  <si>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</si>
  <si>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</si>
  <si>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</si>
  <si>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</si>
  <si>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</si>
  <si>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</si>
  <si>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</si>
  <si>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</si>
  <si>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</si>
  <si>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</si>
  <si>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</si>
  <si>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</si>
  <si>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</si>
  <si>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</si>
  <si>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</si>
  <si>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</si>
  <si>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</si>
  <si>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</si>
  <si>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</si>
  <si>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</si>
  <si>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</si>
  <si>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</si>
  <si>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</si>
  <si>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</si>
  <si>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</si>
  <si>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</si>
  <si>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</si>
  <si>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</si>
  <si>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</si>
  <si>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</si>
  <si>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</si>
  <si>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</si>
  <si>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</si>
  <si>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</si>
  <si>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</si>
  <si>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</si>
  <si>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</si>
  <si>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</si>
  <si>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</si>
  <si>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</si>
  <si>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</si>
  <si>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</si>
  <si>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</si>
  <si>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</si>
  <si>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</si>
  <si>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</si>
  <si>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</si>
  <si>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</si>
  <si>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</si>
  <si>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</si>
  <si>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</si>
  <si>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</si>
  <si>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</si>
  <si>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</si>
  <si>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</si>
  <si>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</si>
  <si>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</si>
  <si>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</si>
  <si>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</si>
  <si>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</si>
  <si>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</si>
  <si>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</si>
  <si>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</si>
  <si>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</si>
  <si>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</si>
  <si>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</si>
  <si>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</si>
  <si>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</si>
  <si>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</si>
  <si>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</si>
  <si>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</si>
  <si>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</si>
  <si>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</si>
  <si>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</si>
  <si>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</si>
  <si>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</si>
  <si>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</si>
  <si>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</si>
  <si>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</si>
  <si>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</si>
  <si>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</si>
  <si>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</si>
  <si>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</si>
  <si>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</si>
  <si>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</si>
  <si>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</si>
  <si>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</si>
  <si>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</si>
  <si>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</si>
  <si>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</si>
  <si>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</si>
  <si>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</si>
  <si>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</si>
  <si>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</si>
  <si>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</si>
  <si>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</si>
  <si>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</si>
  <si>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</si>
  <si>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</si>
  <si>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</si>
  <si>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</si>
  <si>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</si>
  <si>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</si>
  <si>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</si>
  <si>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</si>
  <si>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</si>
  <si>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</si>
  <si>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</si>
  <si>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</si>
  <si>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</si>
  <si>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</si>
  <si>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</si>
  <si>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</si>
  <si>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</si>
  <si>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</si>
  <si>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</si>
  <si>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</si>
  <si>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</si>
  <si>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</si>
  <si>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</si>
  <si>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</si>
  <si>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</si>
  <si>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</si>
  <si>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</si>
  <si>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</si>
  <si>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</si>
  <si>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</si>
  <si>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</si>
  <si>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</si>
  <si>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</si>
  <si>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</si>
  <si>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</si>
  <si>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</si>
  <si>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</si>
  <si>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</si>
  <si>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</si>
  <si>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</si>
  <si>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</si>
  <si>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</si>
  <si>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</si>
  <si>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</si>
  <si>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</si>
  <si>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</si>
  <si>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</si>
  <si>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</si>
  <si>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</si>
  <si>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</si>
  <si>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</si>
  <si>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</si>
  <si>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</si>
  <si>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</si>
  <si>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</si>
  <si>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</si>
  <si>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</si>
  <si>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</si>
  <si>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</si>
  <si>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</si>
  <si>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</si>
  <si>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</si>
  <si>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</si>
  <si>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</si>
  <si>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</si>
  <si>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</si>
  <si>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</si>
  <si>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</si>
  <si>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</si>
  <si>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</si>
  <si>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</si>
  <si>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</si>
  <si>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</si>
  <si>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</si>
  <si>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</si>
  <si>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</si>
  <si>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</si>
  <si>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</si>
  <si>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</si>
  <si>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</si>
  <si>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</si>
  <si>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</si>
  <si>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</si>
  <si>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</si>
  <si>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</si>
  <si>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</si>
  <si>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</si>
  <si>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</si>
  <si>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</si>
  <si>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</si>
  <si>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</si>
  <si>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</si>
  <si>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</si>
  <si>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</si>
  <si>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</si>
  <si>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</si>
  <si>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</si>
  <si>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</si>
  <si>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</si>
  <si>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</si>
  <si>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</si>
  <si>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</si>
  <si>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</si>
  <si>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</si>
  <si>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</si>
  <si>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</si>
  <si>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</si>
  <si>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</si>
  <si>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</si>
  <si>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</si>
  <si>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</si>
  <si>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</si>
  <si>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</si>
  <si>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</si>
  <si>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</si>
  <si>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</si>
  <si>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</si>
  <si>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</si>
  <si>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</si>
  <si>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</si>
  <si>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</si>
  <si>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</si>
  <si>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</si>
  <si>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</si>
  <si>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</si>
  <si>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</si>
  <si>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</si>
  <si>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</si>
  <si>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</si>
  <si>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</si>
  <si>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</si>
  <si>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</si>
  <si>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</si>
  <si>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</si>
  <si>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</si>
  <si>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</si>
  <si>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</si>
  <si>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</si>
  <si>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</si>
  <si>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</si>
  <si>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</si>
  <si>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</si>
  <si>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</si>
  <si>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</si>
  <si>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</si>
  <si>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</si>
  <si>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</si>
  <si>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</si>
  <si>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</si>
  <si>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</si>
  <si>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</si>
  <si>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</si>
  <si>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</si>
  <si>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</si>
  <si>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</si>
  <si>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</si>
  <si>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</si>
  <si>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</si>
  <si>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</si>
  <si>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</si>
  <si>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</si>
  <si>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</si>
  <si>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</si>
  <si>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</si>
  <si>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</si>
  <si>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</si>
  <si>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</si>
  <si>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</si>
  <si>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</si>
  <si>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</si>
  <si>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</si>
  <si>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</si>
  <si>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</si>
  <si>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</si>
  <si>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</si>
  <si>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</si>
  <si>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</si>
  <si>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</si>
  <si>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</si>
  <si>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</si>
  <si>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</si>
  <si>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</si>
  <si>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</si>
  <si>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</si>
  <si>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</si>
  <si>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</si>
  <si>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</si>
  <si>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</si>
  <si>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</si>
  <si>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</si>
  <si>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</si>
  <si>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</si>
  <si>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</si>
  <si>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</si>
  <si>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</si>
  <si>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</si>
  <si>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</si>
  <si>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</si>
  <si>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</si>
  <si>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</si>
  <si>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</si>
  <si>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</si>
  <si>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</si>
  <si>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</si>
  <si>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</si>
  <si>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</si>
  <si>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</si>
  <si>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</si>
  <si>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</si>
  <si>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</si>
  <si>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</si>
  <si>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</si>
  <si>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</si>
  <si>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</si>
  <si>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</si>
  <si>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</si>
  <si>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</si>
  <si>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</si>
  <si>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</si>
  <si>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</si>
  <si>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</si>
  <si>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</si>
  <si>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</si>
  <si>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</si>
  <si>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</si>
  <si>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</si>
  <si>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</si>
  <si>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</si>
  <si>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</si>
  <si>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</si>
  <si>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</si>
  <si>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</si>
  <si>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</si>
  <si>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</si>
  <si>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</si>
  <si>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</si>
  <si>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</si>
  <si>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</si>
  <si>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</si>
  <si>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</si>
  <si>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</si>
  <si>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</si>
  <si>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</si>
  <si>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</si>
  <si>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</si>
  <si>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</si>
  <si>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</si>
  <si>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</si>
  <si>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</si>
  <si>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</si>
  <si>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</si>
  <si>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</si>
  <si>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</si>
  <si>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</si>
  <si>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</si>
  <si>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</si>
  <si>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</si>
  <si>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</si>
  <si>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</si>
  <si>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</si>
  <si>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</si>
  <si>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</si>
  <si>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</si>
  <si>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</si>
  <si>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</si>
  <si>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</si>
  <si>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</si>
  <si>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</si>
  <si>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</si>
  <si>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</si>
  <si>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</si>
  <si>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</si>
  <si>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</si>
  <si>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</si>
  <si>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</si>
  <si>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</si>
  <si>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</si>
  <si>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</si>
  <si>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</si>
  <si>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</si>
  <si>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</si>
  <si>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</si>
  <si>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</si>
  <si>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</si>
  <si>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</si>
  <si>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</si>
  <si>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</si>
  <si>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</si>
  <si>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</si>
  <si>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</si>
  <si>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</si>
  <si>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</si>
  <si>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</si>
  <si>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</si>
  <si>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</si>
  <si>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</si>
  <si>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</si>
  <si>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</si>
  <si>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</si>
  <si>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</si>
  <si>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</si>
  <si>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</si>
  <si>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</si>
  <si>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</si>
  <si>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</si>
  <si>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</si>
  <si>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</si>
  <si>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</si>
  <si>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</si>
  <si>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</si>
  <si>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</si>
  <si>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</si>
  <si>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</si>
  <si>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</si>
  <si>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</si>
  <si>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</si>
  <si>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</si>
  <si>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</si>
  <si>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</si>
  <si>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</si>
  <si>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</si>
  <si>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</si>
  <si>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</si>
  <si>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</si>
  <si>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</si>
  <si>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</si>
  <si>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</si>
  <si>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</si>
  <si>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</si>
  <si>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</si>
  <si>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</si>
  <si>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</si>
  <si>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</si>
  <si>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</si>
  <si>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</si>
  <si>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</si>
  <si>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</si>
  <si>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</si>
  <si>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</si>
  <si>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</si>
  <si>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</si>
  <si>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</si>
  <si>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</si>
  <si>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</si>
  <si>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</si>
  <si>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</si>
  <si>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</si>
  <si>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</si>
  <si>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</si>
  <si>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</si>
  <si>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</si>
  <si>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</si>
  <si>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</si>
  <si>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</si>
  <si>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</si>
  <si>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</si>
  <si>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</si>
  <si>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</si>
  <si>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</si>
  <si>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</si>
  <si>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</si>
  <si>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</si>
  <si>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</si>
  <si>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</si>
  <si>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</si>
  <si>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</si>
  <si>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</si>
  <si>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</si>
  <si>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</si>
  <si>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</si>
  <si>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</si>
  <si>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</si>
  <si>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</si>
  <si>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</si>
  <si>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</si>
  <si>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</si>
  <si>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</si>
  <si>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</si>
  <si>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</si>
  <si>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</si>
  <si>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</si>
  <si>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</si>
  <si>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</si>
  <si>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</si>
  <si>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</si>
  <si>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</si>
  <si>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</si>
  <si>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</si>
  <si>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</si>
  <si>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</si>
  <si>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</si>
  <si>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</si>
  <si>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</si>
  <si>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</si>
  <si>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</si>
  <si>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</si>
  <si>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</si>
  <si>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</si>
  <si>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</si>
  <si>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</si>
  <si>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</si>
  <si>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</si>
  <si>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</si>
  <si>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</si>
  <si>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</si>
  <si>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</si>
  <si>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</si>
  <si>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</si>
  <si>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</si>
  <si>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</si>
  <si>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</si>
  <si>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</si>
  <si>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</si>
  <si>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</si>
  <si>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</si>
  <si>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</si>
  <si>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</si>
  <si>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</si>
  <si>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</si>
  <si>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</si>
  <si>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</si>
  <si>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</si>
  <si>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</si>
  <si>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</si>
  <si>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</si>
  <si>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</si>
  <si>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</si>
  <si>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</si>
  <si>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</si>
  <si>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</si>
  <si>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</si>
  <si>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</si>
  <si>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</si>
  <si>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</si>
  <si>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</si>
  <si>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</si>
  <si>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</si>
  <si>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</si>
  <si>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</si>
  <si>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</si>
  <si>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</si>
  <si>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</si>
  <si>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</si>
  <si>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</si>
  <si>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</si>
  <si>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</si>
  <si>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</si>
  <si>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</si>
  <si>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</si>
  <si>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</si>
  <si>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</si>
  <si>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</si>
  <si>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</si>
  <si>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</si>
  <si>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</si>
  <si>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</si>
  <si>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</si>
  <si>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</si>
  <si>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</si>
  <si>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</si>
  <si>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</si>
  <si>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</si>
  <si>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</si>
  <si>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</si>
  <si>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</si>
  <si>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</si>
  <si>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</si>
  <si>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</si>
  <si>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</si>
  <si>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</si>
  <si>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</si>
  <si>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</si>
  <si>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</si>
  <si>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</si>
  <si>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</si>
  <si>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</si>
  <si>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</si>
  <si>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</si>
  <si>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</si>
  <si>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</si>
  <si>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</si>
  <si>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</si>
  <si>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</si>
  <si>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</si>
  <si>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</si>
  <si>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</si>
  <si>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</si>
  <si>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</si>
  <si>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</si>
  <si>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</si>
  <si>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</si>
  <si>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</si>
  <si>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</si>
  <si>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</si>
  <si>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</si>
  <si>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</si>
  <si>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</si>
  <si>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</si>
  <si>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</si>
  <si>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</si>
  <si>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</si>
  <si>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</si>
  <si>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</si>
  <si>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</si>
  <si>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</si>
  <si>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</si>
  <si>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</si>
  <si>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</si>
  <si>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</si>
  <si>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</si>
  <si>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</si>
  <si>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</si>
  <si>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</si>
  <si>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</si>
  <si>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</si>
  <si>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</si>
  <si>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</si>
  <si>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</si>
  <si>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</si>
  <si>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</si>
  <si>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</si>
  <si>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</si>
  <si>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</si>
  <si>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</si>
  <si>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</si>
  <si>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</si>
  <si>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</si>
  <si>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</si>
  <si>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</si>
  <si>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</si>
  <si>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</si>
  <si>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</si>
  <si>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</si>
  <si>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</si>
  <si>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</si>
  <si>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</si>
  <si>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</si>
  <si>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</si>
  <si>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</si>
  <si>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</si>
  <si>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</si>
  <si>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</si>
  <si>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</si>
  <si>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</si>
  <si>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</si>
  <si>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</si>
  <si>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</si>
  <si>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</si>
  <si>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</si>
  <si>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</si>
  <si>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</si>
  <si>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</si>
  <si>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</si>
  <si>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</si>
  <si>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</si>
  <si>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</si>
  <si>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</si>
  <si>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</si>
  <si>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</si>
  <si>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</si>
  <si>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</si>
  <si>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</si>
  <si>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</si>
  <si>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</si>
  <si>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</si>
  <si>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</si>
  <si>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</si>
  <si>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</si>
  <si>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</si>
  <si>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</si>
  <si>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</si>
  <si>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</si>
  <si>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</si>
  <si>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</si>
  <si>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</si>
  <si>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</si>
  <si>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</si>
  <si>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</si>
  <si>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</si>
  <si>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</si>
  <si>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</si>
  <si>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</si>
  <si>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</si>
  <si>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</si>
  <si>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</si>
  <si>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</si>
  <si>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</si>
  <si>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</si>
  <si>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</si>
  <si>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</si>
  <si>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</si>
  <si>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</si>
  <si>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</si>
  <si>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</si>
  <si>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</si>
  <si>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</si>
  <si>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</si>
  <si>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</si>
  <si>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</si>
  <si>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</si>
  <si>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</si>
  <si>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</si>
  <si>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</si>
  <si>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</si>
  <si>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</si>
  <si>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</si>
  <si>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</si>
  <si>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</si>
  <si>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</si>
  <si>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</si>
  <si>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</si>
  <si>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</si>
  <si>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</si>
  <si>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</si>
  <si>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</si>
  <si>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</si>
  <si>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</si>
  <si>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</si>
  <si>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</si>
  <si>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</si>
  <si>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</si>
  <si>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</si>
  <si>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</si>
  <si>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</si>
  <si>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</si>
  <si>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</si>
  <si>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</si>
  <si>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</si>
  <si>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</si>
  <si>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</si>
  <si>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</si>
  <si>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</si>
  <si>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</si>
  <si>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</si>
  <si>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</si>
  <si>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</si>
  <si>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</si>
  <si>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</si>
  <si>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</si>
  <si>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</si>
  <si>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</si>
  <si>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</si>
  <si>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</si>
  <si>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</si>
  <si>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</si>
  <si>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</si>
  <si>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</si>
  <si>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</si>
  <si>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</si>
  <si>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</si>
  <si>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</si>
  <si>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</si>
  <si>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</si>
  <si>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</si>
  <si>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</si>
  <si>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</si>
  <si>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</si>
  <si>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</si>
  <si>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</si>
  <si>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</si>
  <si>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</si>
  <si>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</si>
  <si>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</si>
  <si>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</si>
  <si>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</si>
  <si>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</si>
  <si>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</si>
  <si>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</si>
  <si>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</si>
  <si>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</si>
  <si>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</si>
  <si>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</si>
  <si>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</si>
  <si>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</si>
  <si>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</si>
  <si>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</si>
  <si>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</si>
  <si>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</si>
  <si>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</si>
  <si>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</si>
  <si>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</si>
  <si>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</si>
  <si>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</si>
  <si>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</si>
  <si>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</si>
  <si>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</si>
  <si>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</si>
  <si>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</si>
  <si>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</si>
  <si>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</si>
  <si>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</si>
  <si>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</si>
  <si>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</si>
  <si>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</si>
  <si>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</si>
  <si>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</si>
  <si>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</si>
  <si>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</si>
  <si>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</si>
  <si>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</si>
  <si>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</si>
  <si>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</si>
  <si>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</si>
  <si>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</si>
  <si>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</si>
  <si>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</si>
  <si>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</si>
  <si>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</si>
  <si>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</si>
  <si>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</si>
  <si>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</si>
  <si>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</si>
  <si>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</si>
  <si>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</si>
  <si>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</si>
  <si>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</si>
  <si>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</si>
  <si>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</si>
  <si>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</si>
  <si>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</si>
  <si>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</si>
  <si>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</si>
  <si>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</si>
  <si>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</si>
  <si>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</si>
  <si>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</si>
  <si>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</si>
  <si>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</si>
  <si>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</si>
  <si>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</si>
  <si>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</si>
  <si>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</si>
  <si>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</si>
  <si>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</si>
  <si>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</si>
  <si>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</si>
  <si>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</si>
  <si>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</si>
  <si>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</si>
  <si>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</si>
  <si>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</si>
  <si>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</si>
  <si>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</si>
  <si>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</si>
  <si>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</si>
  <si>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</si>
  <si>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</si>
  <si>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</si>
  <si>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</si>
  <si>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</si>
  <si>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</si>
  <si>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</si>
  <si>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</si>
  <si>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</si>
  <si>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</si>
  <si>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</si>
  <si>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</si>
  <si>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</si>
  <si>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</si>
  <si>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</si>
  <si>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</si>
  <si>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</si>
  <si>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</si>
  <si>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</si>
  <si>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</si>
  <si>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</si>
  <si>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</si>
  <si>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</si>
  <si>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</si>
  <si>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</si>
  <si>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</si>
  <si>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</si>
  <si>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</si>
  <si>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</si>
  <si>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</si>
  <si>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</si>
  <si>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</si>
  <si>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</si>
  <si>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</si>
  <si>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</si>
  <si>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</si>
  <si>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</si>
  <si>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</si>
  <si>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</si>
  <si>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</si>
  <si>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</si>
  <si>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</si>
  <si>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</si>
  <si>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</si>
  <si>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</si>
  <si>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</si>
  <si>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</si>
  <si>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</si>
  <si>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</si>
  <si>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</si>
  <si>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</si>
  <si>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</si>
  <si>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</si>
  <si>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</si>
  <si>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</si>
  <si>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</si>
  <si>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</si>
  <si>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</si>
  <si>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</si>
  <si>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</si>
  <si>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</si>
  <si>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</si>
  <si>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</si>
  <si>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</si>
  <si>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</si>
  <si>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</si>
  <si>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</si>
  <si>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</si>
  <si>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</si>
  <si>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</si>
  <si>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</si>
  <si>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</si>
  <si>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</si>
  <si>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</si>
  <si>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</si>
  <si>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</si>
  <si>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</si>
  <si>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</si>
  <si>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</si>
  <si>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</si>
  <si>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</si>
  <si>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</si>
  <si>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</si>
  <si>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</si>
  <si>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</si>
  <si>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</si>
  <si>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</si>
  <si>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</si>
  <si>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</si>
  <si>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</si>
  <si>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</si>
  <si>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</si>
  <si>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</si>
  <si>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</si>
  <si>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</si>
  <si>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</si>
  <si>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</si>
  <si>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</si>
  <si>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</si>
  <si>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</si>
  <si>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</si>
  <si>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</si>
  <si>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</si>
  <si>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</si>
  <si>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</si>
  <si>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</si>
  <si>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</si>
  <si>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</si>
  <si>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</si>
  <si>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</si>
  <si>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</si>
  <si>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</si>
  <si>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</si>
  <si>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</si>
  <si>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</si>
  <si>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</si>
  <si>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</si>
  <si>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</si>
  <si>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</si>
  <si>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</si>
  <si>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</si>
  <si>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</si>
  <si>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</si>
  <si>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</si>
  <si>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</si>
  <si>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</si>
  <si>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</si>
  <si>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</si>
  <si>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</si>
  <si>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</si>
  <si>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</si>
  <si>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</si>
  <si>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</si>
  <si>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</si>
  <si>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</si>
  <si>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</si>
  <si>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</si>
  <si>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</si>
  <si>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</si>
  <si>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</si>
  <si>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</si>
  <si>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</si>
  <si>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</si>
  <si>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</si>
  <si>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</si>
  <si>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</si>
  <si>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</si>
  <si>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</si>
  <si>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</si>
  <si>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</si>
  <si>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</si>
  <si>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</si>
  <si>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</si>
  <si>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</si>
  <si>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</si>
  <si>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</si>
  <si>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</si>
  <si>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</si>
  <si>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</si>
  <si>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</si>
  <si>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</si>
  <si>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</si>
  <si>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</si>
  <si>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</si>
  <si>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</si>
  <si>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</si>
  <si>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</si>
  <si>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</si>
  <si>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</si>
  <si>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</si>
  <si>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</si>
  <si>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</si>
  <si>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</si>
  <si>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</si>
  <si>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</si>
  <si>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</si>
  <si>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</si>
  <si>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</si>
  <si>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</si>
  <si>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</si>
  <si>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</si>
  <si>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</si>
  <si>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</si>
  <si>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</si>
  <si>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</si>
  <si>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</si>
  <si>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</si>
  <si>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</si>
  <si>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</si>
  <si>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</si>
  <si>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</si>
  <si>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</si>
  <si>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</si>
  <si>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</si>
  <si>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</si>
  <si>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</si>
  <si>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</si>
  <si>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</si>
  <si>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</si>
  <si>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</si>
  <si>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</si>
  <si>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</si>
  <si>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</si>
  <si>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</si>
  <si>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</si>
  <si>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</si>
  <si>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</si>
  <si>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</si>
  <si>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</si>
  <si>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</si>
  <si>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</si>
  <si>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</si>
  <si>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</si>
  <si>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</si>
  <si>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</si>
  <si>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</si>
  <si>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</si>
  <si>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</si>
  <si>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</si>
  <si>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</si>
  <si>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</si>
  <si>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</si>
  <si>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</si>
  <si>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</si>
  <si>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</si>
  <si>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</si>
  <si>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</si>
  <si>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</si>
  <si>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</si>
  <si>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</si>
  <si>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</si>
  <si>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</si>
  <si>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</si>
  <si>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</si>
  <si>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</si>
  <si>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</si>
  <si>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</si>
  <si>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</si>
  <si>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</si>
  <si>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</si>
  <si>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</si>
  <si>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</si>
  <si>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</si>
  <si>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</si>
  <si>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</si>
  <si>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</si>
  <si>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</si>
  <si>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</si>
  <si>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</si>
  <si>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</si>
  <si>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</si>
  <si>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</si>
  <si>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</si>
  <si>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</si>
  <si>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</si>
  <si>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</si>
  <si>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</si>
  <si>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</si>
  <si>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</si>
  <si>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</si>
  <si>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</si>
  <si>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</si>
  <si>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</si>
  <si>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</si>
  <si>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</si>
  <si>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</si>
  <si>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</si>
  <si>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</si>
  <si>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</si>
  <si>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</si>
  <si>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</si>
  <si>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</si>
  <si>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</si>
  <si>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</si>
  <si>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</si>
  <si>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</si>
  <si>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</si>
  <si>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</si>
  <si>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</si>
  <si>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</si>
  <si>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</si>
  <si>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</si>
  <si>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</si>
  <si>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</si>
  <si>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</si>
  <si>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</si>
  <si>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</si>
  <si>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</si>
  <si>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</si>
  <si>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</si>
  <si>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</si>
  <si>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</si>
  <si>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</si>
  <si>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</si>
  <si>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</si>
  <si>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</si>
  <si>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</si>
  <si>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</si>
  <si>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</si>
  <si>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</si>
  <si>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</si>
  <si>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</si>
  <si>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</si>
  <si>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</si>
  <si>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</si>
  <si>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</si>
  <si>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</si>
  <si>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</si>
  <si>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</si>
  <si>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</si>
  <si>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</si>
  <si>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</si>
  <si>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</si>
  <si>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</si>
  <si>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</si>
  <si>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</si>
  <si>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</si>
  <si>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</si>
  <si>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</si>
  <si>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</si>
  <si>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</si>
  <si>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</si>
  <si>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</si>
  <si>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</si>
  <si>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</si>
  <si>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</si>
  <si>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</si>
  <si>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</si>
  <si>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</si>
  <si>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</si>
  <si>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</si>
  <si>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</si>
  <si>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</si>
  <si>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</si>
  <si>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</si>
  <si>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</si>
  <si>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</si>
  <si>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</si>
  <si>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</si>
  <si>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</si>
  <si>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</si>
  <si>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</si>
  <si>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</si>
  <si>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</si>
  <si>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</si>
  <si>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</si>
  <si>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</si>
  <si>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</si>
  <si>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</si>
  <si>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</si>
  <si>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</si>
  <si>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</si>
  <si>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</si>
  <si>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</si>
  <si>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</si>
  <si>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</si>
  <si>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</si>
  <si>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</si>
  <si>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</si>
  <si>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</si>
  <si>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</si>
  <si>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</si>
  <si>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</si>
  <si>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</si>
  <si>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</si>
  <si>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</si>
  <si>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</si>
  <si>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</si>
  <si>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</si>
  <si>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</si>
  <si>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</si>
  <si>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</si>
  <si>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</si>
  <si>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</si>
  <si>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</si>
  <si>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</si>
  <si>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</si>
  <si>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</si>
  <si>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</si>
  <si>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</si>
  <si>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</si>
  <si>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</si>
  <si>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</si>
  <si>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</si>
  <si>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</si>
  <si>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</si>
  <si>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</si>
  <si>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</si>
  <si>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</si>
  <si>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</si>
  <si>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</si>
  <si>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</si>
  <si>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</si>
  <si>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</si>
  <si>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</si>
  <si>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</si>
  <si>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</si>
  <si>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</si>
  <si>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</si>
  <si>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</si>
  <si>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</si>
  <si>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</si>
  <si>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</si>
  <si>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</si>
  <si>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</si>
  <si>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</si>
  <si>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</si>
  <si>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</si>
  <si>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</si>
  <si>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</si>
  <si>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</si>
  <si>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</si>
  <si>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</si>
  <si>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</si>
  <si>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</si>
  <si>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</si>
  <si>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</si>
  <si>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</si>
  <si>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</si>
  <si>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</si>
  <si>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</si>
  <si>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</si>
  <si>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</si>
  <si>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</si>
  <si>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</si>
  <si>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</si>
  <si>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</si>
  <si>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</si>
  <si>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</si>
  <si>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</si>
  <si>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</si>
  <si>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</si>
  <si>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</si>
  <si>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</si>
  <si>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</si>
  <si>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</si>
  <si>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</si>
  <si>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</si>
  <si>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</si>
  <si>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</si>
  <si>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</si>
  <si>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</si>
  <si>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</si>
  <si>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</si>
  <si>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</si>
  <si>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</si>
  <si>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</si>
  <si>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</si>
  <si>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</si>
  <si>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</si>
  <si>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</si>
  <si>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</si>
  <si>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</si>
  <si>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</si>
  <si>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</si>
  <si>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</si>
  <si>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</si>
  <si>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</si>
  <si>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</si>
  <si>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</si>
  <si>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</si>
  <si>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</si>
  <si>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</si>
  <si>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</si>
  <si>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</si>
  <si>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</si>
  <si>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</si>
  <si>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</si>
  <si>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</si>
  <si>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</si>
  <si>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</si>
  <si>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</si>
  <si>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</si>
  <si>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</si>
  <si>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</si>
  <si>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</si>
  <si>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</si>
  <si>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</si>
  <si>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</si>
  <si>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</si>
  <si>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</si>
  <si>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</si>
  <si>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</si>
  <si>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</si>
  <si>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</si>
  <si>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</si>
  <si>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</si>
  <si>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</si>
  <si>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</si>
  <si>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</si>
  <si>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</si>
  <si>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</si>
  <si>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</si>
  <si>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</si>
  <si>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</si>
  <si>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</si>
  <si>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</si>
  <si>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</si>
  <si>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</si>
  <si>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</si>
  <si>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</si>
  <si>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</si>
  <si>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</si>
  <si>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</si>
  <si>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</si>
  <si>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</si>
  <si>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</si>
  <si>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</si>
  <si>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</si>
  <si>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</si>
  <si>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</si>
  <si>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</si>
  <si>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</si>
  <si>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</si>
  <si>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</si>
  <si>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</si>
  <si>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</si>
  <si>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</si>
  <si>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</si>
  <si>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</si>
  <si>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</si>
  <si>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</si>
  <si>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</si>
  <si>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</si>
  <si>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</si>
  <si>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</si>
  <si>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</si>
  <si>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</si>
  <si>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</si>
  <si>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</si>
  <si>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</si>
  <si>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</si>
  <si>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</si>
  <si>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</si>
  <si>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</si>
  <si>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</si>
  <si>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</si>
  <si>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</si>
  <si>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</si>
  <si>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</si>
  <si>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</si>
  <si>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</si>
  <si>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</si>
  <si>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</si>
  <si>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</si>
  <si>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</si>
  <si>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</si>
  <si>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</si>
  <si>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</si>
  <si>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</si>
  <si>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</si>
  <si>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</si>
  <si>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</si>
  <si>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</si>
  <si>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</si>
  <si>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</si>
  <si>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</si>
  <si>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</si>
  <si>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</si>
  <si>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</si>
  <si>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</si>
  <si>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</si>
  <si>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</si>
  <si>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</si>
  <si>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</si>
  <si>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</si>
  <si>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</si>
  <si>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</si>
  <si>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</si>
  <si>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</si>
  <si>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</si>
  <si>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</si>
  <si>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</si>
  <si>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</si>
  <si>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</si>
  <si>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</si>
  <si>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</si>
  <si>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</si>
  <si>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</si>
  <si>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</si>
  <si>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</si>
  <si>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</si>
  <si>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</si>
  <si>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</si>
  <si>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</si>
  <si>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</si>
  <si>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</si>
  <si>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</si>
  <si>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</si>
  <si>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</si>
  <si>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</si>
  <si>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</si>
  <si>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</si>
  <si>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</si>
  <si>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</si>
  <si>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</si>
  <si>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</si>
  <si>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</si>
  <si>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</si>
  <si>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</si>
  <si>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</si>
  <si>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</si>
  <si>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</si>
  <si>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</si>
  <si>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</si>
  <si>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</si>
  <si>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</si>
  <si>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</si>
  <si>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</si>
  <si>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</si>
  <si>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</si>
  <si>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</si>
  <si>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</si>
  <si>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</si>
  <si>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</si>
  <si>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</si>
  <si>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</si>
  <si>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</si>
  <si>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</si>
  <si>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</si>
  <si>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</si>
  <si>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</si>
  <si>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</si>
  <si>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</si>
  <si>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</si>
  <si>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</si>
  <si>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</si>
  <si>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</si>
  <si>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</si>
  <si>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</si>
  <si>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</si>
  <si>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</si>
  <si>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</si>
  <si>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</si>
  <si>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</si>
  <si>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</si>
  <si>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</si>
  <si>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</si>
  <si>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</si>
  <si>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</si>
  <si>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</si>
  <si>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</si>
  <si>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</si>
  <si>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</si>
  <si>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</si>
  <si>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</si>
  <si>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</si>
  <si>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</si>
  <si>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</si>
  <si>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</si>
  <si>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</si>
  <si>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</si>
  <si>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</si>
  <si>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</si>
  <si>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</si>
  <si>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</si>
  <si>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</si>
  <si>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</si>
  <si>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</si>
  <si>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</si>
  <si>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</si>
  <si>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</si>
  <si>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</si>
  <si>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</si>
  <si>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</si>
  <si>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</si>
  <si>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</si>
  <si>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</si>
  <si>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</si>
  <si>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</si>
  <si>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</si>
  <si>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</si>
  <si>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</si>
  <si>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</si>
  <si>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</si>
  <si>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</si>
  <si>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</si>
  <si>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</si>
  <si>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</si>
  <si>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</si>
  <si>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</si>
  <si>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</si>
  <si>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</si>
  <si>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</si>
  <si>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</si>
  <si>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</si>
  <si>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</si>
  <si>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</si>
  <si>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</si>
  <si>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</si>
  <si>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</si>
  <si>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</si>
  <si>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</si>
  <si>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</si>
  <si>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</si>
  <si>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</si>
  <si>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</si>
  <si>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</si>
  <si>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</si>
  <si>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</si>
  <si>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</si>
  <si>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</si>
  <si>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</si>
  <si>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</si>
  <si>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</si>
  <si>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</si>
  <si>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</si>
  <si>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</si>
  <si>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</si>
  <si>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</si>
  <si>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</si>
  <si>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</si>
  <si>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</si>
  <si>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</si>
  <si>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</si>
  <si>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</si>
  <si>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</si>
  <si>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</si>
  <si>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</si>
  <si>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</si>
  <si>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</si>
  <si>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</si>
  <si>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</si>
  <si>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</si>
  <si>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</si>
  <si>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</si>
  <si>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</si>
  <si>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</si>
  <si>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</si>
  <si>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</si>
  <si>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</si>
  <si>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</si>
  <si>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</si>
  <si>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</si>
  <si>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</si>
  <si>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</si>
  <si>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</si>
  <si>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</si>
  <si>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</si>
  <si>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</si>
  <si>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</si>
  <si>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</si>
  <si>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</si>
  <si>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</si>
  <si>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</si>
  <si>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</si>
  <si>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</si>
  <si>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</si>
  <si>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</si>
  <si>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</si>
  <si>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</si>
  <si>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</si>
  <si>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</si>
  <si>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</si>
  <si>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</si>
  <si>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</si>
  <si>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</si>
  <si>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</si>
  <si>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</si>
  <si>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</si>
  <si>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</si>
  <si>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</si>
  <si>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</si>
  <si>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</si>
  <si>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</si>
  <si>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</si>
  <si>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</si>
  <si>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</si>
  <si>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</si>
  <si>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</si>
  <si>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</si>
  <si>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</si>
  <si>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</si>
  <si>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</si>
  <si>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</si>
  <si>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</si>
  <si>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</si>
  <si>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</si>
  <si>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</si>
  <si>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</si>
  <si>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</si>
  <si>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</si>
  <si>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</si>
  <si>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</si>
  <si>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</si>
  <si>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</si>
  <si>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</si>
  <si>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</si>
  <si>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</si>
  <si>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</si>
  <si>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</si>
  <si>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</si>
  <si>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</si>
  <si>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</si>
  <si>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</si>
  <si>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</si>
  <si>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</si>
  <si>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</si>
  <si>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</si>
  <si>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</si>
  <si>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</si>
  <si>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</si>
  <si>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</si>
  <si>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</si>
  <si>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</si>
  <si>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</si>
  <si>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</si>
  <si>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</si>
  <si>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</si>
  <si>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</si>
  <si>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</si>
  <si>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</si>
  <si>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</si>
  <si>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</si>
  <si>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</si>
  <si>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</si>
  <si>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</si>
  <si>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</si>
  <si>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</si>
  <si>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</si>
  <si>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</si>
  <si>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</si>
  <si>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</si>
  <si>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</si>
  <si>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</si>
  <si>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</si>
  <si>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</si>
  <si>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</si>
  <si>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</si>
  <si>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</si>
  <si>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</si>
  <si>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</si>
  <si>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</si>
  <si>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</si>
  <si>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</si>
  <si>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</si>
  <si>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</si>
  <si>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</si>
  <si>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</si>
  <si>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</si>
  <si>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</si>
  <si>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</si>
  <si>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</si>
  <si>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</si>
  <si>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</si>
  <si>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</si>
  <si>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</si>
  <si>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</si>
  <si>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</si>
  <si>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</si>
  <si>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</si>
  <si>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</si>
  <si>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</si>
  <si>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</si>
  <si>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</si>
  <si>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</si>
  <si>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</si>
  <si>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</si>
  <si>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</si>
  <si>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</si>
  <si>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</si>
  <si>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</si>
  <si>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</si>
  <si>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</si>
  <si>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</si>
  <si>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</si>
  <si>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</si>
  <si>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</si>
  <si>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</si>
  <si>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</si>
  <si>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</si>
  <si>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</si>
  <si>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</si>
  <si>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</si>
  <si>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</si>
  <si>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</si>
  <si>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</si>
  <si>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</si>
  <si>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</si>
  <si>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</si>
  <si>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</si>
  <si>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</si>
  <si>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</si>
  <si>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</si>
  <si>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</si>
  <si>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</si>
  <si>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</si>
  <si>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</si>
  <si>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</si>
  <si>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</si>
  <si>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</si>
  <si>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</si>
  <si>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</si>
  <si>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</si>
  <si>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</si>
  <si>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</si>
  <si>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</si>
  <si>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</si>
  <si>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</si>
  <si>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</si>
  <si>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</si>
  <si>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</si>
  <si>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</si>
  <si>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</si>
  <si>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</si>
  <si>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</si>
  <si>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</si>
  <si>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</si>
  <si>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</si>
  <si>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</si>
  <si>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</si>
  <si>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</si>
  <si>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</si>
  <si>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</si>
  <si>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</si>
  <si>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</si>
  <si>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</si>
  <si>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</si>
  <si>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</si>
  <si>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</si>
  <si>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</si>
  <si>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</si>
  <si>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</si>
  <si>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</si>
  <si>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</si>
  <si>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</si>
  <si>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</si>
  <si>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</si>
  <si>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</si>
  <si>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</si>
  <si>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</si>
  <si>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</si>
  <si>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</si>
  <si>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</si>
  <si>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</si>
  <si>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</si>
  <si>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</si>
  <si>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</si>
  <si>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</si>
  <si>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</si>
  <si>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</si>
  <si>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</si>
  <si>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</si>
  <si>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</si>
  <si>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</si>
  <si>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</si>
  <si>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</si>
  <si>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</si>
  <si>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</si>
  <si>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</si>
  <si>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</si>
  <si>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</si>
  <si>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</si>
  <si>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</si>
  <si>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</si>
  <si>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</si>
  <si>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</si>
  <si>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</si>
  <si>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</si>
  <si>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</si>
  <si>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</si>
  <si>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</si>
  <si>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</si>
  <si>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</si>
  <si>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</si>
  <si>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</si>
  <si>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</si>
  <si>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</si>
  <si>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</si>
  <si>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</si>
  <si>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</si>
  <si>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</si>
  <si>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</si>
  <si>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</si>
  <si>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</si>
  <si>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</si>
  <si>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</si>
  <si>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</si>
  <si>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</si>
  <si>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</si>
  <si>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</si>
  <si>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</si>
  <si>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</si>
  <si>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</si>
  <si>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</si>
  <si>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</si>
  <si>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</si>
  <si>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</si>
  <si>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</si>
  <si>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</si>
  <si>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</si>
  <si>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</si>
  <si>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</si>
  <si>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</si>
  <si>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</si>
  <si>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</si>
  <si>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</si>
  <si>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</si>
  <si>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</si>
  <si>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</si>
  <si>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</si>
  <si>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</si>
  <si>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</si>
  <si>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</si>
  <si>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</si>
  <si>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</si>
  <si>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</si>
  <si>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</si>
  <si>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</si>
  <si>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</si>
  <si>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</si>
  <si>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</si>
  <si>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</si>
  <si>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</si>
  <si>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</si>
  <si>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</si>
  <si>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</si>
  <si>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</si>
  <si>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</si>
  <si>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</si>
  <si>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</si>
  <si>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</si>
  <si>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</si>
  <si>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</si>
  <si>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</si>
  <si>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</si>
  <si>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</si>
  <si>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</si>
  <si>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</si>
  <si>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</si>
  <si>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</si>
  <si>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</si>
  <si>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</si>
  <si>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</si>
  <si>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</si>
  <si>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</si>
  <si>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</si>
  <si>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</si>
  <si>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</si>
  <si>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</si>
  <si>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</si>
  <si>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</si>
  <si>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</si>
  <si>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</si>
  <si>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</si>
  <si>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</si>
  <si>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</si>
  <si>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</si>
  <si>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</si>
  <si>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</si>
  <si>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</si>
  <si>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</si>
  <si>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</si>
  <si>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</si>
  <si>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</si>
  <si>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</si>
  <si>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</si>
  <si>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</si>
  <si>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</si>
  <si>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</si>
  <si>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</si>
  <si>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</si>
  <si>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</si>
  <si>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</si>
  <si>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</si>
  <si>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</si>
  <si>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</si>
  <si>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</si>
  <si>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</si>
  <si>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</si>
  <si>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</si>
  <si>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</si>
  <si>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</si>
  <si>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</si>
  <si>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</si>
  <si>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</si>
  <si>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</si>
  <si>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</si>
  <si>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</si>
  <si>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</si>
  <si>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</si>
  <si>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</si>
  <si>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</si>
  <si>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</si>
  <si>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</si>
  <si>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</si>
  <si>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</si>
  <si>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</si>
  <si>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</si>
  <si>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</si>
  <si>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</si>
  <si>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</si>
  <si>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</si>
  <si>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</si>
  <si>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</si>
  <si>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</si>
  <si>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</si>
  <si>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</si>
  <si>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</si>
  <si>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</si>
  <si>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</si>
  <si>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</si>
  <si>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</si>
  <si>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</si>
  <si>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</si>
  <si>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</si>
  <si>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</si>
  <si>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</si>
  <si>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</si>
  <si>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</si>
  <si>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</si>
  <si>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</si>
  <si>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</si>
  <si>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</si>
  <si>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</si>
  <si>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</si>
  <si>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</si>
  <si>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</si>
  <si>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</si>
  <si>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</si>
  <si>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</si>
  <si>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</si>
  <si>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</si>
  <si>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</si>
  <si>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</si>
  <si>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</si>
  <si>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</si>
  <si>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</si>
  <si>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</si>
  <si>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</si>
  <si>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</si>
  <si>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</si>
  <si>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</si>
  <si>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</si>
  <si>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</si>
  <si>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</si>
  <si>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</si>
  <si>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</si>
  <si>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</si>
  <si>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</si>
  <si>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</si>
  <si>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</si>
  <si>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</si>
  <si>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</si>
  <si>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</si>
  <si>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</si>
  <si>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</si>
  <si>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</si>
  <si>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</si>
  <si>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</si>
  <si>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</si>
  <si>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</si>
  <si>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</si>
  <si>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</si>
  <si>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</si>
  <si>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</si>
  <si>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</si>
  <si>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</si>
  <si>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</si>
  <si>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</si>
  <si>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</si>
  <si>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</si>
  <si>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</si>
  <si>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</si>
  <si>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</si>
  <si>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</si>
  <si>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</si>
  <si>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</si>
  <si>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</si>
  <si>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</si>
  <si>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</si>
  <si>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</si>
  <si>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</si>
  <si>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</si>
  <si>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</si>
  <si>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</si>
  <si>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</si>
  <si>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</si>
  <si>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</si>
  <si>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</si>
  <si>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</si>
  <si>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</si>
  <si>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</si>
  <si>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</si>
  <si>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</si>
  <si>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</si>
  <si>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</si>
  <si>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</si>
  <si>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</si>
  <si>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</si>
  <si>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</si>
  <si>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</si>
  <si>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</si>
  <si>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</si>
  <si>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</si>
  <si>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</si>
  <si>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</si>
  <si>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</si>
  <si>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</si>
  <si>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</si>
  <si>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</si>
  <si>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</si>
  <si>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</si>
  <si>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</si>
  <si>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</si>
  <si>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</si>
  <si>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</si>
  <si>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</si>
  <si>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</si>
  <si>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</si>
  <si>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</si>
  <si>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</si>
  <si>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</si>
  <si>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</si>
  <si>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</si>
  <si>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</si>
  <si>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</si>
  <si>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</si>
  <si>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</si>
  <si>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</si>
  <si>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</si>
  <si>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</si>
  <si>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</si>
  <si>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</si>
  <si>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</si>
  <si>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</si>
  <si>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</si>
  <si>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</si>
  <si>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</si>
  <si>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</si>
  <si>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</si>
  <si>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</si>
  <si>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</si>
  <si>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</si>
  <si>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</si>
  <si>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</si>
  <si>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</si>
  <si>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</si>
  <si>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</si>
  <si>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</si>
  <si>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</si>
  <si>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</si>
  <si>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</si>
  <si>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</si>
  <si>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</si>
  <si>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</si>
  <si>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</si>
  <si>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</si>
  <si>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</si>
  <si>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</si>
  <si>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</si>
  <si>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</si>
  <si>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</si>
  <si>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</si>
  <si>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</si>
  <si>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</si>
  <si>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</si>
  <si>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</si>
  <si>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</si>
  <si>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</si>
  <si>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</si>
  <si>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</si>
  <si>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</si>
  <si>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</si>
  <si>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</si>
  <si>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</si>
  <si>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</si>
  <si>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</si>
  <si>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</si>
  <si>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</si>
  <si>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</si>
  <si>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</si>
  <si>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</si>
  <si>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</si>
  <si>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</si>
  <si>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</si>
  <si>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</si>
  <si>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</si>
  <si>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</si>
  <si>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</si>
  <si>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</si>
  <si>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</si>
  <si>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</si>
  <si>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</si>
  <si>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</si>
  <si>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</si>
  <si>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</si>
  <si>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</si>
  <si>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</si>
  <si>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</si>
  <si>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</si>
  <si>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</si>
  <si>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</si>
  <si>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</si>
  <si>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</si>
  <si>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</si>
  <si>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</si>
  <si>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</si>
  <si>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</si>
  <si>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</si>
  <si>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</si>
  <si>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</si>
  <si>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</si>
  <si>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</si>
  <si>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</si>
  <si>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</si>
  <si>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</si>
  <si>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</si>
  <si>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</si>
  <si>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</si>
  <si>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</si>
  <si>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</si>
  <si>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</si>
  <si>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</si>
  <si>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</si>
  <si>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</si>
  <si>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</si>
  <si>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</si>
  <si>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</si>
  <si>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</si>
  <si>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</si>
  <si>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</si>
  <si>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</si>
  <si>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</si>
  <si>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</si>
  <si>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</si>
  <si>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</si>
  <si>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</si>
  <si>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</si>
  <si>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</si>
  <si>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</si>
  <si>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</si>
  <si>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</si>
  <si>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</si>
  <si>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</si>
  <si>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</si>
  <si>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</si>
  <si>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</si>
  <si>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</si>
  <si>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</si>
  <si>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</si>
  <si>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</si>
  <si>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</si>
  <si>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</si>
  <si>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</si>
  <si>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</si>
  <si>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</si>
  <si>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</si>
  <si>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</si>
  <si>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</si>
  <si>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</si>
  <si>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</si>
  <si>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</si>
  <si>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</si>
  <si>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</si>
  <si>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</si>
  <si>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</si>
  <si>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</si>
  <si>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</si>
  <si>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</si>
  <si>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</si>
  <si>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</si>
  <si>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</si>
  <si>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</si>
  <si>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</si>
  <si>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</si>
  <si>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</si>
  <si>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</si>
  <si>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</si>
  <si>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</si>
  <si>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</si>
  <si>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</si>
  <si>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</si>
  <si>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</si>
  <si>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</si>
  <si>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</si>
  <si>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</si>
  <si>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</si>
  <si>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</si>
  <si>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</si>
  <si>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</si>
  <si>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</si>
  <si>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</si>
  <si>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</si>
  <si>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</si>
  <si>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</si>
  <si>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</si>
  <si>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</si>
  <si>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</si>
  <si>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</si>
  <si>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</si>
  <si>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</si>
  <si>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</si>
  <si>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</si>
  <si>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</si>
  <si>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</si>
  <si>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</si>
  <si>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</si>
  <si>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</si>
  <si>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</si>
  <si>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</si>
  <si>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</si>
  <si>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</si>
  <si>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</si>
  <si>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</si>
  <si>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</si>
  <si>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</si>
  <si>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</si>
  <si>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</si>
  <si>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</si>
  <si>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</si>
  <si>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</si>
  <si>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</si>
  <si>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</si>
  <si>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</si>
  <si>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</si>
  <si>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</si>
  <si>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</si>
  <si>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</si>
  <si>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</si>
  <si>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</si>
  <si>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</si>
  <si>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</si>
  <si>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</si>
  <si>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</si>
  <si>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</si>
  <si>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</si>
  <si>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</si>
  <si>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</si>
  <si>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</si>
  <si>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</si>
  <si>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</si>
  <si>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</si>
  <si>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</si>
  <si>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</si>
  <si>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</si>
  <si>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</si>
  <si>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</si>
  <si>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</si>
  <si>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</si>
  <si>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</si>
  <si>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</si>
  <si>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</si>
  <si>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</si>
  <si>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</si>
  <si>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</si>
  <si>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</si>
  <si>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</si>
  <si>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</si>
  <si>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</si>
  <si>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</si>
  <si>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</si>
  <si>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</si>
  <si>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</si>
  <si>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</si>
  <si>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</si>
  <si>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</si>
  <si>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</si>
  <si>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</si>
  <si>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</si>
  <si>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</si>
  <si>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</si>
  <si>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</si>
  <si>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</si>
  <si>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</si>
  <si>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</si>
  <si>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</si>
  <si>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</si>
  <si>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</si>
  <si>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</si>
  <si>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</si>
  <si>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</si>
  <si>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</si>
  <si>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</si>
  <si>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</si>
  <si>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</si>
  <si>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</si>
  <si>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</si>
  <si>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</si>
  <si>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</si>
  <si>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</si>
  <si>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</si>
  <si>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</si>
  <si>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</si>
  <si>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</si>
  <si>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</si>
  <si>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</si>
  <si>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</si>
  <si>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</si>
  <si>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</si>
  <si>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</si>
  <si>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</si>
  <si>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</si>
  <si>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</si>
  <si>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</si>
  <si>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</si>
  <si>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</si>
  <si>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</si>
  <si>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</si>
  <si>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</si>
  <si>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</si>
  <si>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</si>
  <si>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</si>
  <si>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</si>
  <si>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</si>
  <si>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</si>
  <si>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</si>
  <si>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</si>
  <si>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</si>
  <si>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</si>
  <si>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</si>
  <si>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</si>
  <si>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</si>
  <si>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</si>
  <si>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</si>
  <si>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</si>
  <si>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</si>
  <si>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</si>
  <si>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</si>
  <si>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</si>
  <si>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</si>
  <si>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</si>
  <si>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</si>
  <si>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</si>
  <si>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</si>
  <si>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</si>
  <si>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</si>
  <si>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</si>
  <si>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</si>
  <si>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</si>
  <si>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</si>
  <si>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</si>
  <si>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</si>
  <si>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</si>
  <si>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</si>
  <si>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</si>
  <si>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</si>
  <si>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</si>
  <si>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</si>
  <si>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</si>
  <si>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</si>
  <si>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</si>
  <si>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</si>
  <si>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</si>
  <si>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</si>
  <si>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</si>
  <si>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</si>
  <si>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</si>
  <si>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</si>
  <si>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</si>
  <si>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</si>
  <si>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</si>
  <si>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</si>
  <si>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</si>
  <si>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</si>
  <si>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</si>
  <si>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</si>
  <si>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</si>
  <si>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</si>
  <si>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</si>
  <si>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</si>
  <si>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</si>
  <si>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</si>
  <si>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</si>
  <si>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</si>
  <si>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</si>
  <si>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</si>
  <si>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</si>
  <si>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</si>
  <si>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</si>
  <si>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</si>
  <si>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</si>
  <si>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</si>
  <si>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</si>
  <si>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</si>
  <si>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</si>
  <si>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</si>
  <si>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</si>
  <si>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</si>
  <si>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</si>
  <si>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</si>
  <si>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</si>
  <si>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</si>
  <si>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</si>
  <si>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</si>
  <si>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</si>
  <si>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</si>
  <si>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</si>
  <si>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</si>
  <si>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</si>
  <si>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</si>
  <si>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</si>
  <si>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</si>
  <si>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</si>
  <si>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</si>
  <si>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</si>
  <si>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</si>
  <si>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</si>
  <si>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</si>
  <si>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</si>
  <si>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</si>
  <si>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</si>
  <si>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</si>
  <si>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</si>
  <si>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</si>
  <si>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</si>
  <si>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</si>
  <si>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</si>
  <si>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</si>
  <si>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</si>
  <si>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</si>
  <si>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</si>
  <si>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</si>
  <si>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</si>
  <si>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</si>
  <si>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</si>
  <si>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</si>
  <si>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</si>
  <si>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</si>
  <si>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</si>
  <si>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</si>
  <si>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</si>
  <si>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</si>
  <si>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</si>
  <si>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</si>
  <si>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</si>
  <si>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</si>
  <si>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</si>
  <si>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</si>
  <si>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</si>
  <si>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</si>
  <si>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</si>
  <si>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</si>
  <si>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</si>
  <si>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</si>
  <si>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</si>
  <si>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</si>
  <si>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</si>
  <si>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</si>
  <si>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</si>
  <si>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</si>
  <si>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</si>
  <si>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</si>
  <si>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</si>
  <si>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</si>
  <si>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</si>
  <si>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</si>
  <si>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</si>
  <si>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</si>
  <si>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</si>
  <si>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</si>
  <si>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</si>
  <si>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</si>
  <si>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</si>
  <si>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</si>
  <si>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</si>
  <si>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</si>
  <si>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</si>
  <si>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</si>
  <si>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</si>
  <si>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</si>
  <si>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</si>
  <si>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</si>
  <si>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</si>
  <si>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</si>
  <si>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</si>
  <si>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</si>
  <si>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</si>
  <si>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</si>
  <si>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</si>
  <si>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</si>
  <si>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</si>
  <si>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</si>
  <si>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</si>
  <si>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</si>
  <si>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</si>
  <si>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</si>
  <si>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</si>
  <si>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</si>
  <si>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</si>
  <si>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</si>
  <si>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</si>
  <si>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</si>
  <si>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</si>
  <si>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</si>
  <si>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</si>
  <si>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</si>
  <si>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</si>
  <si>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</si>
  <si>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</si>
  <si>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</si>
  <si>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</si>
  <si>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</si>
  <si>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</si>
  <si>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</si>
  <si>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</si>
  <si>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</si>
  <si>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</si>
  <si>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</si>
  <si>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</si>
  <si>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</si>
  <si>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</si>
  <si>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</si>
  <si>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</si>
  <si>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</si>
  <si>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</si>
  <si>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</si>
  <si>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</si>
  <si>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</si>
  <si>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</si>
  <si>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</si>
  <si>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</si>
  <si>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</si>
  <si>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</si>
  <si>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</si>
  <si>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</si>
  <si>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</si>
  <si>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</si>
  <si>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</si>
  <si>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</si>
  <si>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</si>
  <si>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</si>
  <si>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</si>
  <si>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</si>
  <si>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</si>
  <si>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</si>
  <si>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</si>
  <si>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</si>
  <si>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</si>
  <si>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</si>
  <si>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</si>
  <si>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</si>
  <si>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</si>
  <si>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</si>
  <si>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</si>
  <si>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</si>
  <si>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</si>
  <si>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</si>
  <si>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</si>
  <si>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</si>
  <si>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</si>
  <si>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</si>
  <si>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</si>
  <si>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</si>
  <si>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</si>
  <si>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</si>
  <si>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</si>
  <si>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</si>
  <si>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</si>
  <si>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</si>
  <si>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</si>
  <si>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</si>
  <si>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</si>
  <si>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</si>
  <si>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</si>
  <si>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</si>
  <si>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</si>
  <si>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</si>
  <si>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</si>
  <si>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</si>
  <si>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</si>
  <si>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</si>
  <si>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</si>
  <si>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</si>
  <si>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</si>
  <si>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</si>
  <si>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</si>
  <si>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</si>
  <si>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</si>
  <si>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</si>
  <si>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</si>
  <si>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</si>
  <si>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</si>
  <si>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</si>
  <si>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</si>
  <si>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</si>
  <si>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</si>
  <si>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</si>
  <si>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</si>
  <si>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</si>
  <si>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</si>
  <si>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</si>
  <si>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</si>
  <si>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</si>
  <si>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</si>
  <si>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</si>
  <si>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</si>
  <si>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</si>
  <si>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</si>
  <si>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</si>
  <si>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</si>
  <si>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</si>
  <si>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</si>
  <si>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</si>
  <si>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</si>
  <si>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</si>
  <si>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</si>
  <si>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</si>
  <si>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</si>
  <si>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</si>
  <si>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</si>
  <si>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</si>
  <si>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</si>
  <si>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</si>
  <si>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</si>
  <si>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</si>
  <si>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</si>
  <si>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</si>
  <si>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</si>
  <si>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</si>
  <si>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</si>
  <si>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</si>
  <si>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</si>
  <si>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</si>
  <si>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</si>
  <si>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</si>
  <si>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</si>
  <si>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</si>
  <si>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</si>
  <si>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</si>
  <si>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</si>
  <si>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</si>
  <si>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</si>
  <si>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</si>
  <si>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</si>
  <si>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</si>
  <si>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</si>
  <si>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</si>
  <si>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</si>
  <si>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</si>
  <si>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</si>
  <si>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</si>
  <si>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</si>
  <si>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</si>
  <si>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</si>
  <si>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</si>
  <si>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</si>
  <si>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</si>
  <si>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</si>
  <si>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</si>
  <si>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</si>
  <si>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</si>
  <si>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</si>
  <si>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</si>
  <si>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</si>
  <si>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</si>
  <si>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</si>
  <si>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</si>
  <si>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</si>
  <si>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</si>
  <si>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</si>
  <si>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</si>
  <si>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</si>
  <si>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</si>
  <si>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</si>
  <si>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</si>
  <si>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</si>
  <si>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</si>
  <si>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</si>
  <si>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</si>
  <si>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</si>
  <si>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</si>
  <si>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</si>
  <si>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</si>
  <si>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</si>
  <si>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</si>
  <si>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</si>
  <si>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</si>
  <si>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</si>
  <si>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</si>
  <si>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</si>
  <si>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</si>
  <si>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</si>
  <si>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</si>
  <si>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</si>
  <si>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</si>
  <si>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</si>
  <si>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</si>
  <si>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</si>
  <si>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</si>
  <si>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</si>
  <si>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</si>
  <si>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</si>
  <si>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</si>
  <si>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</si>
  <si>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</si>
  <si>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</si>
  <si>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</si>
  <si>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</si>
  <si>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</si>
  <si>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</si>
  <si>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</si>
  <si>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</si>
  <si>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</si>
  <si>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</si>
  <si>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</si>
  <si>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</si>
  <si>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</si>
  <si>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</si>
  <si>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</si>
  <si>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</si>
  <si>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</si>
  <si>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</si>
  <si>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</si>
  <si>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</si>
  <si>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</si>
  <si>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</si>
  <si>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</si>
  <si>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</si>
  <si>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</si>
  <si>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</si>
  <si>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</si>
  <si>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</si>
  <si>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</si>
  <si>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</si>
  <si>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</si>
  <si>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</si>
  <si>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</si>
  <si>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</si>
  <si>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</si>
  <si>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</si>
  <si>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</si>
  <si>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</si>
  <si>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</si>
  <si>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</si>
  <si>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</si>
  <si>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</si>
  <si>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</si>
  <si>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</si>
  <si>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</si>
  <si>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</si>
  <si>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</si>
  <si>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</si>
  <si>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</si>
  <si>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</si>
  <si>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</si>
  <si>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</si>
  <si>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</si>
  <si>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</si>
  <si>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</si>
  <si>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</si>
  <si>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</si>
  <si>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</si>
  <si>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</si>
  <si>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</si>
  <si>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</si>
  <si>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</si>
  <si>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</si>
  <si>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</si>
  <si>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</si>
  <si>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</si>
  <si>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</si>
  <si>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</si>
  <si>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</si>
  <si>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</si>
  <si>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</si>
  <si>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</si>
  <si>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</si>
  <si>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</si>
  <si>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</si>
  <si>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</si>
  <si>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</si>
  <si>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</si>
  <si>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</si>
  <si>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</si>
  <si>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</si>
  <si>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</si>
  <si>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</si>
  <si>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</si>
  <si>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</si>
  <si>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</si>
  <si>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</si>
  <si>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</si>
  <si>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</si>
  <si>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</si>
  <si>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</si>
  <si>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</si>
  <si>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</si>
  <si>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</si>
  <si>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</si>
  <si>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</si>
  <si>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</si>
  <si>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</si>
  <si>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</si>
  <si>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</si>
  <si>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</si>
  <si>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</si>
  <si>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</si>
  <si>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</si>
  <si>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</si>
  <si>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</si>
  <si>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</si>
  <si>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</si>
  <si>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</si>
  <si>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</si>
  <si>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</si>
  <si>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</si>
  <si>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</si>
  <si>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</si>
  <si>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</si>
  <si>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</si>
  <si>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</si>
  <si>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</si>
  <si>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</si>
  <si>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</si>
  <si>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</si>
  <si>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</si>
  <si>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</si>
  <si>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</si>
  <si>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</si>
  <si>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</si>
  <si>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</si>
  <si>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</si>
  <si>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</si>
  <si>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</si>
  <si>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</si>
  <si>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</si>
  <si>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</si>
  <si>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</si>
  <si>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</si>
  <si>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</si>
  <si>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</si>
  <si>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</si>
  <si>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</si>
  <si>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</si>
  <si>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</si>
  <si>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</si>
  <si>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</si>
  <si>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</si>
  <si>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</si>
  <si>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</si>
  <si>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</si>
  <si>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</si>
  <si>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</si>
  <si>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</si>
  <si>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</si>
  <si>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</si>
  <si>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</si>
  <si>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</si>
  <si>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</si>
  <si>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</si>
  <si>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</si>
  <si>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</si>
  <si>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</si>
  <si>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</si>
  <si>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</si>
  <si>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</si>
  <si>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</si>
  <si>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</si>
  <si>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</si>
  <si>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</si>
  <si>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</si>
  <si>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</si>
  <si>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</si>
  <si>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</si>
  <si>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</si>
  <si>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</si>
  <si>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</si>
  <si>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</si>
  <si>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</si>
  <si>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</si>
  <si>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</si>
  <si>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</si>
  <si>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</si>
  <si>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</si>
  <si>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</si>
  <si>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</si>
  <si>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</si>
  <si>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</si>
  <si>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</si>
  <si>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</si>
  <si>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</si>
  <si>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</si>
  <si>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</si>
  <si>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</si>
  <si>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</si>
  <si>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</si>
  <si>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</si>
  <si>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</si>
  <si>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</si>
  <si>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</si>
  <si>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</si>
  <si>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</si>
  <si>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</si>
  <si>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</si>
  <si>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</si>
  <si>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</si>
  <si>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</si>
  <si>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</si>
  <si>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</si>
  <si>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</si>
  <si>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</si>
  <si>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</si>
  <si>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</si>
  <si>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</si>
  <si>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</si>
  <si>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</si>
  <si>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</si>
  <si>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</si>
  <si>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</si>
  <si>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</si>
  <si>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</si>
  <si>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</si>
  <si>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</si>
  <si>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</si>
  <si>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</si>
  <si>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</si>
  <si>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</si>
  <si>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</si>
  <si>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</si>
  <si>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</si>
  <si>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</si>
  <si>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</si>
  <si>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</si>
  <si>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</si>
  <si>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</si>
  <si>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</si>
  <si>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</si>
  <si>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</si>
  <si>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</si>
  <si>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</si>
  <si>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</si>
  <si>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</si>
  <si>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</si>
  <si>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</si>
  <si>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</si>
  <si>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</si>
  <si>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</si>
  <si>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</si>
  <si>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</si>
  <si>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</si>
  <si>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</si>
  <si>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</si>
  <si>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</si>
  <si>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</si>
  <si>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</si>
  <si>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</si>
  <si>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</si>
  <si>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</si>
  <si>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</si>
  <si>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</si>
  <si>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</si>
  <si>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</si>
  <si>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</si>
  <si>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</si>
  <si>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</si>
  <si>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</si>
  <si>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</si>
  <si>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</si>
  <si>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</si>
  <si>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</si>
  <si>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</si>
  <si>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</si>
  <si>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</si>
  <si>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</si>
  <si>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</si>
  <si>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</si>
  <si>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</si>
  <si>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</si>
  <si>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</si>
  <si>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</si>
  <si>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</si>
  <si>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</si>
  <si>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</si>
  <si>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</si>
  <si>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</si>
  <si>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</si>
  <si>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</si>
  <si>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</si>
  <si>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</si>
  <si>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</si>
  <si>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</si>
  <si>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</si>
  <si>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</si>
  <si>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</si>
  <si>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</si>
  <si>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</si>
  <si>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</si>
  <si>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</si>
  <si>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</si>
  <si>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</si>
  <si>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</si>
  <si>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</si>
  <si>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</si>
  <si>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</si>
  <si>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</si>
  <si>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</si>
  <si>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</si>
  <si>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</si>
  <si>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</si>
  <si>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</si>
  <si>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</si>
  <si>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</si>
  <si>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</si>
  <si>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</si>
  <si>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</si>
  <si>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</si>
  <si>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</si>
  <si>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</si>
  <si>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</si>
  <si>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</si>
  <si>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</si>
  <si>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</si>
  <si>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</si>
  <si>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</si>
  <si>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</si>
  <si>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</si>
  <si>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</si>
  <si>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</si>
  <si>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</si>
  <si>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</si>
  <si>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</si>
  <si>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</si>
  <si>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</si>
  <si>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</si>
  <si>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</si>
  <si>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</si>
  <si>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</si>
  <si>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</si>
  <si>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</si>
  <si>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</si>
  <si>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</si>
  <si>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</si>
  <si>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</si>
  <si>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</si>
  <si>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</si>
  <si>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</si>
  <si>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</si>
  <si>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</si>
  <si>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</si>
  <si>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</si>
  <si>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</si>
  <si>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</si>
  <si>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</si>
  <si>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</si>
  <si>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</si>
  <si>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</si>
  <si>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</si>
  <si>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</si>
  <si>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</si>
  <si>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</si>
  <si>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</si>
  <si>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</si>
  <si>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</si>
  <si>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</si>
  <si>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</si>
  <si>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</si>
  <si>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</si>
  <si>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</si>
  <si>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</si>
  <si>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</si>
  <si>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</si>
  <si>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</si>
  <si>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</si>
  <si>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</si>
  <si>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</si>
  <si>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</si>
  <si>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</si>
  <si>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</si>
  <si>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</si>
  <si>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</si>
  <si>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</si>
  <si>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</si>
  <si>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</si>
  <si>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</si>
  <si>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</si>
  <si>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</si>
  <si>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</si>
  <si>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</si>
  <si>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</si>
  <si>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</si>
  <si>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</si>
  <si>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</si>
  <si>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</si>
  <si>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</si>
  <si>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</si>
  <si>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</si>
  <si>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</si>
  <si>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</si>
  <si>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</si>
  <si>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</si>
  <si>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</si>
  <si>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</si>
  <si>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</si>
  <si>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</si>
  <si>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</si>
  <si>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</si>
  <si>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</si>
  <si>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</si>
  <si>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</si>
  <si>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</si>
  <si>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</si>
  <si>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</si>
  <si>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</si>
  <si>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</si>
  <si>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</si>
  <si>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</si>
  <si>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</si>
  <si>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</si>
  <si>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</si>
  <si>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</si>
  <si>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</si>
  <si>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</si>
  <si>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</si>
  <si>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</si>
  <si>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</si>
  <si>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</si>
  <si>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</si>
  <si>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</si>
  <si>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</si>
  <si>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</si>
  <si>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</si>
  <si>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</si>
  <si>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</si>
  <si>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</si>
  <si>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</si>
  <si>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</si>
  <si>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</si>
  <si>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</si>
  <si>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</si>
  <si>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</si>
  <si>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</si>
  <si>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</si>
  <si>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</si>
  <si>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</si>
  <si>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</si>
  <si>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</si>
  <si>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</si>
  <si>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</si>
  <si>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</si>
  <si>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</si>
  <si>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</si>
  <si>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</si>
  <si>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</si>
  <si>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</si>
  <si>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</si>
  <si>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</si>
  <si>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</si>
  <si>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</si>
  <si>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</si>
  <si>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</si>
  <si>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</si>
  <si>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</si>
  <si>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</si>
  <si>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</si>
  <si>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</si>
  <si>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</si>
  <si>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</si>
  <si>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</si>
  <si>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</si>
  <si>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</si>
  <si>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</si>
  <si>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</si>
  <si>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</si>
  <si>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</si>
  <si>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</si>
  <si>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</si>
  <si>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</si>
  <si>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</si>
  <si>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</si>
  <si>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</si>
  <si>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</si>
  <si>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</si>
  <si>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</si>
  <si>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</si>
  <si>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</si>
  <si>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</si>
  <si>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</si>
  <si>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</si>
  <si>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</si>
  <si>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</si>
  <si>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</si>
  <si>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</si>
  <si>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</si>
  <si>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</si>
  <si>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</si>
  <si>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</si>
  <si>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</si>
  <si>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</si>
  <si>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</si>
  <si>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</si>
  <si>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</si>
  <si>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</si>
  <si>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</si>
  <si>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</si>
  <si>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</si>
  <si>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</si>
  <si>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</si>
  <si>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</si>
  <si>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</si>
  <si>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</si>
  <si>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</si>
  <si>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</si>
  <si>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</si>
  <si>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</si>
  <si>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</si>
  <si>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</si>
  <si>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</si>
  <si>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</si>
  <si>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</si>
  <si>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</si>
  <si>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</si>
  <si>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</si>
  <si>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</si>
  <si>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</si>
  <si>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</si>
  <si>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</si>
  <si>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</si>
  <si>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</si>
  <si>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</si>
  <si>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</si>
  <si>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</si>
  <si>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</si>
  <si>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</si>
  <si>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</si>
  <si>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</si>
  <si>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</si>
  <si>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</si>
  <si>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</si>
  <si>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</si>
  <si>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</si>
  <si>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</si>
  <si>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</si>
  <si>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</si>
  <si>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</si>
  <si>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</si>
  <si>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</si>
  <si>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</si>
  <si>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</si>
  <si>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</si>
  <si>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</si>
  <si>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</si>
  <si>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</si>
  <si>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</si>
  <si>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</si>
  <si>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</si>
  <si>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</si>
  <si>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</si>
  <si>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</si>
  <si>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</si>
  <si>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</si>
  <si>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</si>
  <si>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</si>
  <si>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</si>
  <si>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</si>
  <si>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</si>
  <si>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</si>
  <si>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</si>
  <si>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</si>
  <si>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</si>
  <si>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</si>
  <si>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</si>
  <si>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</si>
  <si>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</si>
  <si>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</si>
  <si>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</si>
  <si>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</si>
  <si>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</si>
  <si>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</si>
  <si>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</si>
  <si>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</si>
  <si>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</si>
  <si>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</si>
  <si>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</si>
  <si>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</si>
  <si>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</si>
  <si>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</si>
  <si>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</si>
  <si>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</si>
  <si>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</si>
  <si>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</si>
  <si>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</si>
  <si>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</si>
  <si>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</si>
  <si>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</si>
  <si>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</si>
  <si>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</si>
  <si>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</si>
  <si>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</si>
  <si>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</si>
  <si>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</si>
  <si>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</si>
  <si>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</si>
  <si>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</si>
  <si>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</si>
  <si>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</si>
  <si>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</si>
  <si>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</si>
  <si>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</si>
  <si>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</si>
  <si>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</si>
  <si>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</si>
  <si>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</si>
  <si>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</si>
  <si>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</si>
  <si>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</si>
  <si>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</si>
  <si>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</si>
  <si>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</si>
  <si>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</si>
  <si>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</si>
  <si>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</si>
  <si>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</si>
  <si>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</si>
  <si>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</si>
  <si>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</si>
  <si>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</si>
  <si>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</si>
  <si>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</si>
  <si>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</si>
  <si>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</si>
  <si>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</si>
  <si>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</si>
  <si>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</si>
  <si>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</si>
  <si>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</si>
  <si>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</si>
  <si>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</si>
  <si>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</si>
  <si>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</si>
  <si>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</si>
  <si>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</si>
  <si>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</si>
  <si>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</si>
  <si>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</si>
  <si>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</si>
  <si>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</si>
  <si>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</si>
  <si>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</si>
  <si>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</si>
  <si>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</si>
  <si>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</si>
  <si>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</si>
  <si>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</si>
  <si>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</si>
  <si>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</si>
  <si>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</si>
  <si>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</si>
  <si>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</si>
  <si>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</si>
  <si>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</si>
  <si>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</si>
  <si>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</si>
  <si>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</si>
  <si>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</si>
  <si>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</si>
  <si>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</si>
  <si>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</si>
  <si>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</si>
  <si>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</si>
  <si>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</si>
  <si>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</si>
  <si>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</si>
  <si>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</si>
  <si>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</si>
  <si>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</si>
  <si>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</si>
  <si>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</si>
  <si>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</si>
  <si>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</si>
  <si>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</si>
  <si>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</si>
  <si>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</si>
  <si>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</si>
  <si>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</si>
  <si>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</si>
  <si>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</si>
  <si>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</si>
  <si>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</si>
  <si>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</si>
  <si>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</si>
  <si>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</si>
  <si>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</si>
  <si>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</si>
  <si>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</si>
  <si>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</si>
  <si>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</si>
  <si>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</si>
  <si>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</si>
  <si>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</si>
  <si>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</si>
  <si>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</si>
  <si>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</si>
  <si>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</si>
  <si>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</si>
  <si>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</si>
  <si>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</si>
  <si>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</si>
  <si>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</si>
  <si>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</si>
  <si>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</si>
  <si>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</si>
  <si>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</si>
  <si>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</si>
  <si>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</si>
  <si>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</si>
  <si>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</si>
  <si>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</si>
  <si>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</si>
  <si>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</si>
  <si>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</si>
  <si>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</si>
  <si>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</si>
  <si>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</si>
  <si>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</si>
  <si>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</si>
  <si>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</si>
  <si>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</si>
  <si>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</si>
  <si>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</si>
  <si>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</si>
  <si>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</si>
  <si>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</si>
  <si>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</si>
  <si>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</si>
  <si>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</si>
  <si>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</si>
  <si>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</si>
  <si>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</si>
  <si>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</si>
  <si>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</si>
  <si>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</si>
  <si>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</si>
  <si>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</si>
  <si>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</si>
  <si>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</si>
  <si>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</si>
  <si>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</si>
  <si>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</si>
  <si>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</si>
  <si>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</si>
  <si>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</si>
  <si>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</si>
  <si>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</si>
  <si>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</si>
  <si>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</si>
  <si>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</si>
  <si>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</si>
  <si>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</si>
  <si>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</si>
  <si>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</si>
  <si>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</si>
  <si>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</si>
  <si>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</si>
  <si>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</si>
  <si>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</si>
  <si>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</si>
  <si>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</si>
  <si>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</si>
  <si>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</si>
  <si>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</si>
  <si>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</si>
  <si>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</si>
  <si>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</si>
  <si>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</si>
  <si>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</si>
  <si>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</si>
  <si>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</si>
  <si>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</si>
  <si>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</si>
  <si>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</si>
  <si>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</si>
  <si>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</si>
  <si>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</si>
  <si>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</si>
  <si>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</si>
  <si>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</si>
  <si>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</si>
  <si>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</si>
  <si>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</si>
  <si>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</si>
  <si>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</si>
  <si>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</si>
  <si>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</si>
  <si>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</si>
  <si>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</si>
  <si>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</si>
  <si>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</si>
  <si>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</si>
  <si>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</si>
  <si>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</si>
  <si>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</si>
  <si>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</si>
  <si>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</si>
  <si>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</si>
  <si>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</si>
  <si>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</si>
  <si>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</si>
  <si>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</si>
  <si>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</si>
  <si>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</si>
  <si>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</si>
  <si>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</si>
  <si>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</si>
  <si>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</si>
  <si>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</si>
  <si>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</si>
  <si>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</si>
  <si>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</si>
  <si>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</si>
  <si>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</si>
  <si>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</si>
  <si>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</si>
  <si>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</si>
  <si>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</si>
  <si>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</si>
  <si>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</si>
  <si>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</si>
  <si>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</si>
  <si>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</si>
  <si>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</si>
  <si>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</si>
  <si>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</si>
  <si>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</si>
  <si>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</si>
  <si>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</si>
  <si>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</si>
  <si>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</si>
  <si>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</si>
  <si>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</si>
  <si>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</si>
  <si>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</si>
  <si>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</si>
  <si>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</si>
  <si>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</si>
  <si>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</si>
  <si>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</si>
  <si>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</si>
  <si>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</si>
  <si>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</si>
  <si>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</si>
  <si>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</si>
  <si>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</si>
  <si>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</si>
  <si>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</si>
  <si>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</si>
  <si>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</si>
  <si>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</si>
  <si>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</si>
  <si>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</si>
  <si>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</si>
  <si>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</si>
  <si>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</si>
  <si>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</si>
  <si>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</si>
  <si>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</si>
  <si>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</si>
  <si>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</si>
  <si>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</si>
  <si>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</si>
  <si>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</si>
  <si>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</si>
  <si>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</si>
  <si>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</si>
  <si>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</si>
  <si>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</si>
  <si>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</si>
  <si>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</si>
  <si>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</si>
  <si>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</si>
  <si>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</si>
  <si>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</si>
  <si>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</si>
  <si>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</si>
  <si>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</si>
  <si>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</si>
  <si>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</si>
  <si>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</si>
  <si>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</si>
  <si>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</si>
  <si>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</si>
  <si>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</si>
  <si>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</si>
  <si>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</si>
  <si>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</si>
  <si>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</si>
  <si>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</si>
  <si>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</si>
  <si>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</si>
  <si>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</si>
  <si>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</si>
  <si>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</si>
  <si>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</si>
  <si>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</si>
  <si>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</si>
  <si>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</si>
  <si>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</si>
  <si>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</si>
  <si>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</si>
  <si>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</si>
  <si>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</si>
  <si>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</si>
  <si>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</si>
  <si>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</si>
  <si>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</si>
  <si>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</si>
  <si>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</si>
  <si>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</si>
  <si>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</si>
  <si>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</si>
  <si>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</si>
  <si>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</si>
  <si>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</si>
  <si>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</si>
  <si>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</si>
  <si>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</si>
  <si>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</si>
  <si>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</si>
  <si>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</si>
  <si>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</si>
  <si>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</si>
  <si>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</si>
  <si>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</si>
  <si>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</si>
  <si>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</si>
  <si>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</si>
  <si>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</si>
  <si>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</si>
  <si>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</si>
  <si>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</si>
  <si>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</si>
  <si>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</si>
  <si>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</si>
  <si>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</si>
  <si>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</si>
  <si>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</si>
  <si>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</si>
  <si>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</si>
  <si>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</si>
  <si>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</si>
  <si>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</si>
  <si>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</si>
  <si>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</si>
  <si>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</si>
  <si>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</si>
  <si>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</si>
  <si>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</si>
  <si>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</si>
  <si>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</si>
  <si>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</si>
  <si>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</si>
  <si>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</si>
  <si>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</si>
  <si>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</si>
  <si>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</si>
  <si>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</si>
  <si>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</si>
  <si>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</si>
  <si>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</si>
  <si>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</si>
  <si>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</si>
  <si>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</si>
  <si>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</si>
  <si>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</si>
  <si>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</si>
  <si>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</si>
  <si>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</si>
  <si>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</si>
  <si>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</si>
  <si>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</si>
  <si>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</si>
  <si>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</si>
  <si>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</si>
  <si>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</si>
  <si>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</si>
  <si>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</si>
  <si>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</si>
  <si>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</si>
  <si>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</si>
  <si>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</si>
  <si>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</si>
  <si>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</si>
  <si>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</si>
  <si>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</si>
  <si>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</si>
  <si>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</si>
  <si>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</si>
  <si>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</si>
  <si>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</si>
  <si>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</si>
  <si>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</si>
  <si>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</si>
  <si>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</si>
  <si>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</si>
  <si>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</si>
  <si>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</si>
  <si>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</si>
  <si>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</si>
  <si>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</si>
  <si>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</si>
  <si>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</si>
  <si>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</si>
  <si>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</si>
  <si>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</si>
  <si>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</si>
  <si>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</si>
  <si>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</si>
  <si>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</si>
  <si>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</si>
  <si>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</si>
  <si>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</si>
  <si>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</si>
  <si>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</si>
  <si>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</si>
  <si>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</si>
  <si>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</si>
  <si>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</si>
  <si>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</si>
  <si>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</si>
  <si>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</si>
  <si>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</si>
  <si>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</si>
  <si>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</si>
  <si>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</si>
  <si>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</si>
  <si>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</si>
  <si>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</si>
  <si>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</si>
  <si>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</si>
  <si>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</si>
  <si>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</si>
  <si>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</si>
  <si>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</si>
  <si>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</si>
  <si>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</si>
  <si>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</si>
  <si>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</si>
  <si>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</si>
  <si>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</si>
  <si>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</si>
  <si>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</si>
  <si>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</si>
  <si>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</si>
  <si>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</si>
  <si>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</si>
  <si>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</si>
  <si>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</si>
  <si>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</si>
  <si>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</si>
  <si>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</si>
  <si>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</si>
  <si>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</si>
  <si>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</si>
  <si>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</si>
  <si>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</si>
  <si>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</si>
  <si>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</si>
  <si>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</si>
  <si>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</si>
  <si>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</si>
  <si>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</si>
  <si>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</si>
  <si>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</si>
  <si>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</si>
  <si>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</si>
  <si>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</si>
  <si>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</si>
  <si>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</si>
  <si>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</si>
  <si>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</si>
  <si>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</si>
  <si>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</si>
  <si>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</si>
  <si>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</si>
  <si>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</si>
  <si>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</si>
  <si>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</si>
  <si>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</si>
  <si>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</si>
  <si>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</si>
  <si>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</si>
  <si>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</si>
  <si>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</si>
  <si>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</si>
  <si>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</si>
  <si>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</si>
  <si>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</si>
  <si>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</si>
  <si>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</si>
  <si>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</si>
  <si>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</si>
  <si>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</si>
  <si>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</si>
  <si>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</si>
  <si>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</si>
  <si>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</si>
  <si>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</si>
  <si>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</si>
  <si>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</si>
  <si>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</si>
  <si>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</si>
  <si>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</si>
  <si>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</si>
  <si>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</si>
  <si>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</si>
  <si>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</si>
  <si>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</si>
  <si>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</si>
  <si>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</si>
  <si>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</si>
  <si>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</si>
  <si>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</si>
  <si>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</si>
  <si>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</si>
  <si>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</si>
  <si>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</si>
  <si>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</si>
  <si>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</si>
  <si>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</si>
  <si>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</si>
  <si>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</si>
  <si>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</si>
  <si>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</si>
  <si>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</si>
  <si>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</si>
  <si>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</si>
  <si>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</si>
  <si>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</si>
  <si>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</si>
  <si>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</si>
  <si>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</si>
  <si>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</si>
  <si>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</si>
  <si>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</si>
  <si>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</si>
  <si>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</si>
  <si>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</si>
  <si>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</si>
  <si>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</si>
  <si>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</si>
  <si>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</si>
  <si>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</si>
  <si>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</si>
  <si>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</si>
  <si>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</si>
  <si>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</si>
  <si>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</si>
  <si>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</si>
  <si>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</si>
  <si>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</si>
  <si>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</si>
  <si>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</si>
  <si>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</si>
  <si>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</si>
  <si>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</si>
  <si>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</si>
  <si>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</si>
  <si>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</si>
  <si>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</si>
  <si>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</si>
  <si>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</si>
  <si>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</si>
  <si>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</si>
  <si>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</si>
  <si>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</si>
  <si>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</si>
  <si>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</si>
  <si>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</si>
  <si>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</si>
  <si>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</si>
  <si>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</si>
  <si>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</si>
  <si>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</si>
  <si>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</si>
  <si>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</si>
  <si>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</si>
  <si>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</si>
  <si>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</si>
  <si>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</si>
  <si>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</si>
  <si>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</si>
  <si>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</si>
  <si>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</si>
  <si>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</si>
  <si>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</si>
  <si>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</si>
  <si>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</si>
  <si>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</si>
  <si>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</si>
  <si>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</si>
  <si>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</si>
  <si>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</si>
  <si>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</si>
  <si>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</si>
  <si>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</si>
  <si>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</si>
  <si>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</si>
  <si>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</si>
  <si>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</si>
  <si>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</si>
  <si>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</si>
  <si>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</si>
  <si>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</si>
  <si>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</si>
  <si>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</si>
  <si>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</si>
  <si>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</si>
  <si>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</si>
  <si>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</si>
  <si>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</si>
  <si>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</si>
  <si>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</si>
  <si>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</si>
  <si>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</si>
  <si>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</si>
  <si>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</si>
  <si>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</si>
  <si>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</si>
  <si>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</si>
  <si>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</si>
  <si>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</si>
  <si>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</si>
  <si>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</si>
  <si>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</si>
  <si>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</si>
  <si>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</si>
  <si>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</si>
  <si>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</si>
  <si>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</si>
  <si>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</si>
  <si>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</si>
  <si>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</si>
  <si>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</si>
  <si>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</si>
  <si>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</si>
  <si>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</si>
  <si>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</si>
  <si>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</si>
  <si>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</si>
  <si>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</si>
  <si>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</si>
  <si>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</si>
  <si>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</si>
  <si>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</si>
  <si>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</si>
  <si>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</si>
  <si>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</si>
  <si>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</si>
  <si>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</si>
  <si>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</si>
  <si>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</si>
  <si>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</si>
  <si>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</si>
  <si>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</si>
  <si>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</si>
  <si>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</si>
  <si>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</si>
  <si>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</si>
  <si>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</si>
  <si>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</si>
  <si>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</si>
  <si>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</si>
  <si>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</si>
  <si>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</si>
  <si>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</si>
  <si>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</si>
  <si>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</si>
  <si>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</si>
  <si>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</si>
  <si>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</si>
  <si>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</si>
  <si>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</si>
  <si>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</si>
  <si>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</si>
  <si>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</si>
  <si>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</si>
  <si>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</si>
  <si>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</si>
  <si>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</si>
  <si>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</si>
  <si>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</si>
  <si>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</si>
  <si>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</si>
  <si>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</si>
  <si>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</si>
  <si>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</si>
  <si>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</si>
  <si>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</si>
  <si>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</si>
  <si>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</si>
  <si>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</si>
  <si>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</si>
  <si>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</si>
  <si>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</si>
  <si>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</si>
  <si>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</si>
  <si>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</si>
  <si>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</si>
  <si>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</si>
  <si>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</si>
  <si>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</si>
  <si>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</si>
  <si>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</si>
  <si>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</si>
  <si>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</si>
  <si>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</si>
  <si>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</si>
  <si>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</si>
  <si>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</si>
  <si>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</si>
  <si>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</si>
  <si>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</si>
  <si>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</si>
  <si>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</si>
  <si>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</si>
  <si>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</si>
  <si>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</si>
  <si>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</si>
  <si>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</si>
  <si>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</si>
  <si>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</si>
  <si>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</si>
  <si>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</si>
  <si>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</si>
  <si>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</si>
  <si>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</si>
  <si>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</si>
  <si>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</si>
  <si>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</si>
  <si>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</si>
  <si>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</si>
  <si>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</si>
  <si>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</si>
  <si>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</si>
  <si>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</si>
  <si>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</si>
  <si>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</si>
  <si>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</si>
  <si>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</si>
  <si>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</si>
  <si>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</si>
  <si>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</si>
  <si>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</si>
  <si>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</si>
  <si>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</si>
  <si>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</si>
  <si>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</si>
  <si>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</si>
  <si>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</si>
  <si>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</si>
  <si>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</si>
  <si>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</si>
  <si>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</si>
  <si>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</si>
  <si>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</si>
  <si>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</si>
  <si>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</si>
  <si>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</si>
  <si>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</si>
  <si>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</si>
  <si>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</si>
  <si>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</si>
  <si>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</si>
  <si>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</si>
  <si>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</si>
  <si>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</si>
  <si>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</si>
  <si>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</si>
  <si>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</si>
  <si>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</si>
  <si>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</si>
  <si>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</si>
  <si>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</si>
  <si>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</si>
  <si>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</si>
  <si>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</si>
  <si>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</si>
  <si>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</si>
  <si>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</si>
  <si>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</si>
  <si>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</si>
  <si>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</si>
  <si>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</si>
  <si>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</si>
  <si>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</si>
  <si>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</si>
  <si>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</si>
  <si>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</si>
  <si>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</si>
  <si>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</si>
  <si>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</si>
  <si>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</si>
  <si>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</si>
  <si>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</si>
  <si>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</si>
  <si>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</si>
  <si>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</si>
  <si>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</si>
  <si>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</si>
  <si>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</si>
  <si>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</si>
  <si>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</si>
  <si>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</si>
  <si>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</si>
  <si>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</si>
  <si>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</si>
  <si>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</si>
  <si>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</si>
  <si>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</si>
  <si>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</si>
  <si>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</si>
  <si>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</si>
  <si>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</si>
  <si>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</si>
  <si>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</si>
  <si>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</si>
  <si>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</si>
  <si>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</si>
  <si>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</si>
  <si>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</si>
  <si>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</si>
  <si>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</si>
  <si>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</si>
  <si>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</si>
  <si>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</si>
  <si>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</si>
  <si>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</si>
  <si>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</si>
  <si>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</si>
  <si>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</si>
  <si>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</si>
  <si>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</si>
  <si>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</si>
  <si>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</si>
  <si>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</si>
  <si>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</si>
  <si>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</si>
  <si>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</si>
  <si>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</si>
  <si>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</si>
  <si>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</si>
  <si>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</si>
  <si>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</si>
  <si>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</si>
  <si>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</si>
  <si>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</si>
  <si>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</si>
  <si>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</si>
  <si>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</si>
  <si>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</si>
  <si>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</si>
  <si>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</si>
  <si>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</si>
  <si>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</si>
  <si>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</si>
  <si>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</si>
  <si>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</si>
  <si>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</si>
  <si>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</si>
  <si>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</si>
  <si>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</si>
  <si>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</si>
  <si>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</si>
  <si>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</si>
  <si>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</si>
  <si>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</si>
  <si>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</si>
  <si>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</si>
  <si>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</si>
  <si>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</si>
  <si>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</si>
  <si>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</si>
  <si>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</si>
  <si>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</si>
  <si>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</si>
  <si>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</si>
  <si>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</si>
  <si>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</si>
  <si>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</si>
  <si>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</si>
  <si>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</si>
  <si>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</si>
  <si>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</si>
  <si>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</si>
  <si>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</si>
  <si>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</si>
  <si>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</si>
  <si>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</si>
  <si>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</si>
  <si>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</si>
  <si>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</si>
  <si>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</si>
  <si>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</si>
  <si>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</si>
  <si>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</si>
  <si>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</si>
  <si>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</si>
  <si>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</si>
  <si>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</si>
  <si>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</si>
  <si>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</si>
  <si>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</si>
  <si>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</si>
  <si>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</si>
  <si>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</si>
  <si>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</si>
  <si>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</si>
  <si>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</si>
  <si>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</si>
  <si>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</si>
  <si>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</si>
  <si>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</si>
  <si>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</si>
  <si>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</si>
  <si>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</si>
  <si>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</si>
  <si>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</si>
  <si>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</si>
  <si>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</si>
  <si>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</si>
  <si>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</si>
  <si>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</si>
  <si>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</si>
  <si>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</si>
  <si>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</si>
  <si>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</si>
  <si>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</si>
  <si>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</si>
  <si>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</si>
  <si>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</si>
  <si>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</si>
  <si>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</si>
  <si>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</si>
  <si>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</si>
  <si>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</si>
  <si>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</si>
  <si>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</si>
  <si>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</si>
  <si>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</si>
  <si>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</si>
  <si>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</si>
  <si>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</si>
  <si>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</si>
  <si>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</si>
  <si>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</si>
  <si>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</si>
  <si>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</si>
  <si>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</si>
  <si>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</si>
  <si>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</si>
  <si>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</si>
  <si>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</si>
  <si>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</si>
  <si>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</si>
  <si>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</si>
  <si>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</si>
  <si>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</si>
  <si>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</si>
  <si>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</si>
  <si>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</si>
  <si>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</si>
  <si>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</si>
  <si>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</si>
  <si>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</si>
  <si>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</si>
  <si>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</si>
  <si>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</si>
  <si>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</si>
  <si>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</si>
  <si>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</si>
  <si>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</si>
  <si>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</si>
  <si>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</si>
  <si>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</si>
  <si>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</si>
  <si>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</si>
  <si>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</si>
  <si>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</si>
  <si>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</si>
  <si>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</si>
  <si>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</si>
  <si>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</si>
  <si>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</si>
  <si>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</si>
  <si>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</si>
  <si>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</si>
  <si>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</si>
  <si>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</si>
  <si>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</si>
  <si>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</si>
  <si>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</si>
  <si>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</si>
  <si>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</si>
  <si>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</si>
  <si>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</si>
  <si>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</si>
  <si>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</si>
  <si>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</si>
  <si>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</si>
  <si>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</si>
  <si>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</si>
  <si>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</si>
  <si>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</si>
  <si>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</si>
  <si>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</si>
  <si>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</si>
  <si>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</si>
  <si>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</si>
  <si>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</si>
  <si>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</si>
  <si>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</si>
  <si>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</si>
  <si>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</si>
  <si>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</si>
  <si>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</si>
  <si>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</si>
  <si>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</si>
  <si>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</si>
  <si>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</si>
  <si>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</si>
  <si>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</si>
  <si>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</si>
  <si>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</si>
  <si>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</si>
  <si>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</si>
  <si>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</si>
  <si>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</si>
  <si>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</si>
  <si>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</si>
  <si>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</si>
  <si>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</si>
  <si>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</si>
  <si>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</si>
  <si>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</si>
  <si>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</si>
  <si>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</si>
  <si>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</si>
  <si>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</si>
  <si>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</si>
  <si>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</si>
  <si>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</si>
  <si>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</si>
  <si>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</si>
  <si>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</si>
  <si>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</si>
  <si>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</si>
  <si>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</si>
  <si>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</si>
  <si>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</si>
  <si>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</si>
  <si>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</si>
  <si>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</si>
  <si>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</si>
  <si>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</si>
  <si>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</si>
  <si>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</si>
  <si>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</si>
  <si>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</si>
  <si>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</si>
  <si>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</si>
  <si>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</si>
  <si>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</si>
  <si>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</si>
  <si>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</si>
  <si>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</si>
  <si>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</si>
  <si>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</si>
  <si>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</si>
  <si>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</si>
  <si>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</si>
  <si>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</si>
  <si>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</si>
  <si>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</si>
  <si>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</si>
  <si>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</si>
  <si>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</si>
  <si>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</si>
  <si>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</si>
  <si>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</si>
  <si>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</si>
  <si>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</si>
  <si>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</si>
  <si>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</si>
  <si>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</si>
  <si>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</si>
  <si>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</si>
  <si>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</si>
  <si>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</si>
  <si>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</si>
  <si>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</si>
  <si>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</si>
  <si>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</si>
  <si>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</si>
  <si>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</si>
  <si>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</si>
  <si>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</si>
  <si>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</si>
  <si>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</si>
  <si>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</si>
  <si>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</si>
  <si>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</si>
  <si>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</si>
  <si>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</si>
  <si>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</si>
  <si>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</si>
  <si>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</si>
  <si>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</si>
  <si>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</si>
  <si>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</si>
  <si>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</si>
  <si>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</si>
  <si>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</si>
  <si>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</si>
  <si>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</si>
  <si>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</si>
  <si>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</si>
  <si>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</si>
  <si>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</si>
  <si>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</si>
  <si>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</si>
  <si>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</si>
  <si>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</si>
  <si>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</si>
  <si>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</si>
  <si>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</si>
  <si>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</si>
  <si>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</si>
  <si>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</si>
  <si>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</si>
  <si>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</si>
  <si>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</si>
  <si>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</si>
  <si>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</si>
  <si>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</si>
  <si>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</si>
  <si>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</si>
  <si>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</si>
  <si>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</si>
  <si>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</si>
  <si>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</si>
  <si>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</si>
  <si>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</si>
  <si>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</si>
  <si>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</si>
  <si>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</si>
  <si>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</si>
  <si>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</si>
  <si>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</si>
  <si>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</si>
  <si>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</si>
  <si>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</si>
  <si>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</si>
  <si>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</si>
  <si>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</si>
  <si>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</si>
  <si>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</si>
  <si>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</si>
  <si>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</si>
  <si>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</si>
  <si>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</si>
  <si>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</si>
  <si>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</si>
  <si>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</si>
  <si>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</si>
  <si>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</si>
  <si>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</si>
  <si>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</si>
  <si>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</si>
  <si>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</si>
  <si>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</si>
  <si>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</si>
  <si>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</si>
  <si>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</si>
  <si>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</si>
  <si>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</si>
  <si>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</si>
  <si>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</si>
  <si>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</si>
  <si>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</si>
  <si>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</si>
  <si>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</si>
  <si>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</si>
  <si>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</si>
  <si>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</si>
  <si>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</si>
  <si>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</si>
  <si>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</si>
  <si>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</si>
  <si>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</si>
  <si>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</si>
  <si>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</si>
  <si>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</si>
  <si>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</si>
  <si>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</si>
  <si>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</si>
  <si>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</si>
  <si>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</si>
  <si>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</si>
  <si>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</si>
  <si>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</si>
  <si>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</si>
  <si>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</si>
  <si>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</si>
  <si>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</si>
  <si>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</si>
  <si>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</si>
  <si>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</si>
  <si>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</si>
  <si>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</si>
  <si>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</si>
  <si>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</si>
  <si>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</si>
  <si>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</si>
  <si>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</si>
  <si>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</si>
  <si>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</si>
  <si>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</si>
  <si>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</si>
  <si>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</si>
  <si>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</si>
  <si>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</si>
  <si>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</si>
  <si>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</si>
  <si>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</si>
  <si>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</si>
  <si>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</si>
  <si>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</si>
  <si>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</si>
  <si>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</si>
  <si>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</si>
  <si>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</si>
  <si>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</si>
  <si>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</si>
  <si>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</si>
  <si>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</si>
  <si>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</si>
  <si>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</si>
  <si>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</si>
  <si>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</si>
  <si>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</si>
  <si>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</si>
  <si>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</si>
  <si>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</si>
  <si>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</si>
  <si>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</si>
  <si>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</si>
  <si>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</si>
  <si>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</si>
  <si>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</si>
  <si>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</si>
  <si>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</si>
  <si>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</si>
  <si>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</si>
  <si>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</si>
  <si>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</si>
  <si>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</si>
  <si>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</si>
  <si>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</si>
  <si>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</si>
  <si>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</si>
  <si>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</si>
  <si>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</si>
  <si>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</si>
  <si>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</si>
  <si>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</si>
  <si>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</si>
  <si>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</si>
  <si>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</si>
  <si>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</si>
  <si>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</si>
  <si>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</si>
  <si>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</si>
  <si>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</si>
  <si>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</si>
  <si>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</si>
  <si>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</si>
  <si>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</si>
  <si>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</si>
  <si>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</si>
  <si>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</si>
  <si>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</si>
  <si>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</si>
  <si>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</si>
  <si>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</si>
  <si>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</si>
  <si>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</si>
  <si>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</si>
  <si>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</si>
  <si>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</si>
  <si>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</si>
  <si>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</si>
  <si>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</si>
  <si>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</si>
  <si>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</si>
  <si>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</si>
  <si>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</si>
  <si>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</si>
  <si>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</si>
  <si>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</si>
  <si>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</si>
  <si>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</si>
  <si>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</si>
  <si>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</si>
  <si>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</si>
  <si>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</si>
  <si>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</si>
  <si>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</si>
  <si>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</si>
  <si>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</si>
  <si>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</si>
  <si>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</si>
  <si>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</si>
  <si>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</si>
  <si>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</si>
  <si>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</si>
  <si>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</si>
  <si>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</si>
  <si>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</si>
  <si>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</si>
  <si>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</si>
  <si>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</si>
  <si>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</si>
  <si>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</si>
  <si>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</si>
  <si>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</si>
  <si>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</si>
  <si>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</si>
  <si>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</si>
  <si>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</si>
  <si>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</si>
  <si>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</si>
  <si>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</si>
  <si>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</si>
  <si>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</si>
  <si>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</si>
  <si>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</si>
  <si>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</si>
  <si>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</si>
  <si>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</si>
  <si>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</si>
  <si>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</si>
  <si>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</si>
  <si>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</si>
  <si>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</si>
  <si>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</si>
  <si>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</si>
  <si>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</si>
  <si>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</si>
  <si>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</si>
  <si>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</si>
  <si>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</si>
  <si>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</si>
  <si>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</si>
  <si>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</si>
  <si>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</si>
  <si>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</si>
  <si>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</si>
  <si>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</si>
  <si>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</si>
  <si>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</si>
  <si>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</si>
  <si>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</si>
  <si>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</si>
  <si>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</si>
  <si>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</si>
  <si>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</si>
  <si>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</si>
  <si>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</si>
  <si>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</si>
  <si>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</si>
  <si>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</si>
  <si>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</si>
  <si>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</si>
  <si>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</si>
  <si>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</si>
  <si>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</si>
  <si>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</si>
  <si>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</si>
  <si>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</si>
  <si>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</si>
  <si>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</si>
  <si>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</si>
  <si>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</si>
  <si>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</si>
  <si>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</si>
  <si>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</si>
  <si>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</si>
  <si>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</si>
  <si>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</si>
  <si>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</si>
  <si>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</si>
  <si>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</si>
  <si>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</si>
  <si>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</si>
  <si>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</si>
  <si>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</si>
  <si>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</si>
  <si>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</si>
  <si>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</si>
  <si>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</si>
  <si>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</si>
  <si>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</si>
  <si>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</si>
  <si>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</si>
  <si>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</si>
  <si>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</si>
  <si>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</si>
  <si>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</si>
  <si>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</si>
  <si>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</si>
  <si>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</si>
  <si>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</si>
  <si>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</si>
  <si>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</si>
  <si>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</si>
  <si>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</si>
  <si>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</si>
  <si>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</si>
  <si>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</si>
  <si>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</si>
  <si>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</si>
  <si>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</si>
  <si>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</si>
  <si>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</si>
  <si>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</si>
  <si>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</si>
  <si>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</si>
  <si>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</si>
  <si>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</si>
  <si>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</si>
  <si>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</si>
  <si>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</si>
  <si>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</si>
  <si>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</si>
  <si>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</si>
  <si>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</si>
  <si>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</si>
  <si>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</si>
  <si>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</si>
  <si>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</si>
  <si>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</si>
  <si>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</si>
  <si>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</si>
  <si>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</si>
  <si>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</si>
  <si>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</si>
  <si>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</si>
  <si>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</si>
  <si>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</si>
  <si>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</si>
  <si>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</si>
  <si>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</si>
  <si>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</si>
  <si>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</si>
  <si>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</si>
  <si>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</si>
  <si>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</si>
  <si>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</si>
  <si>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</si>
  <si>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</si>
  <si>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</si>
  <si>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</si>
  <si>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</si>
  <si>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</si>
  <si>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</si>
  <si>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</si>
  <si>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</si>
  <si>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</si>
  <si>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</si>
  <si>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</si>
  <si>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</si>
  <si>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</si>
  <si>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</si>
  <si>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</si>
  <si>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</si>
  <si>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</si>
  <si>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</si>
  <si>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</si>
  <si>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</si>
  <si>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</si>
  <si>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</si>
  <si>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</si>
  <si>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</si>
  <si>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</si>
  <si>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</si>
  <si>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</si>
  <si>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</si>
  <si>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</si>
  <si>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</si>
  <si>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</si>
  <si>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</si>
  <si>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</si>
  <si>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</si>
  <si>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</si>
  <si>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</si>
  <si>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</si>
  <si>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</si>
  <si>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</si>
  <si>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</si>
  <si>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</si>
  <si>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</si>
  <si>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</si>
  <si>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</si>
  <si>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</si>
  <si>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</si>
  <si>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</si>
  <si>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</si>
  <si>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</si>
  <si>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</si>
  <si>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</si>
  <si>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</si>
  <si>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</si>
  <si>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</si>
  <si>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</si>
  <si>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</si>
  <si>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</si>
  <si>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</si>
  <si>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</si>
  <si>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</si>
  <si>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</si>
  <si>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</si>
  <si>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</si>
  <si>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</si>
  <si>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</si>
  <si>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</si>
  <si>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</si>
  <si>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</si>
  <si>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</si>
  <si>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</si>
  <si>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</si>
  <si>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</si>
  <si>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</si>
  <si>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</si>
  <si>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</si>
  <si>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</si>
  <si>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</si>
  <si>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</si>
  <si>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</si>
  <si>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</si>
  <si>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</si>
  <si>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</si>
  <si>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</si>
  <si>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</si>
  <si>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</si>
  <si>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</si>
  <si>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</si>
  <si>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</si>
  <si>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</si>
  <si>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</si>
  <si>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</si>
  <si>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</si>
  <si>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</si>
  <si>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</si>
  <si>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</si>
  <si>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</si>
  <si>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</si>
  <si>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</si>
  <si>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</si>
  <si>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</si>
  <si>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</si>
  <si>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</si>
  <si>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</si>
  <si>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</si>
  <si>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</si>
  <si>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</si>
  <si>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</si>
  <si>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</si>
  <si>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</si>
  <si>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</si>
  <si>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</si>
  <si>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</si>
  <si>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</si>
  <si>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</si>
  <si>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</si>
  <si>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</si>
  <si>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</si>
  <si>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</si>
  <si>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</si>
  <si>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</si>
  <si>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</si>
  <si>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</si>
  <si>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</si>
  <si>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</si>
  <si>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</si>
  <si>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</si>
  <si>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</si>
  <si>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</si>
  <si>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</si>
  <si>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</si>
  <si>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</si>
  <si>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</si>
  <si>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</si>
  <si>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</si>
  <si>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</si>
  <si>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</si>
  <si>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</si>
  <si>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</si>
  <si>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</si>
  <si>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</si>
  <si>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</si>
  <si>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</si>
  <si>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</si>
  <si>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</si>
  <si>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</si>
  <si>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</si>
  <si>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</si>
  <si>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</si>
  <si>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</si>
  <si>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</si>
  <si>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</si>
  <si>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</si>
  <si>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</si>
  <si>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</si>
  <si>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</si>
  <si>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</si>
  <si>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</si>
  <si>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</si>
  <si>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</si>
  <si>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</si>
  <si>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</si>
  <si>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</si>
  <si>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</si>
  <si>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</si>
  <si>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</si>
  <si>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</si>
  <si>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</si>
  <si>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</si>
  <si>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</si>
  <si>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</si>
  <si>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</si>
  <si>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</si>
  <si>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</si>
  <si>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</si>
  <si>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</si>
  <si>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</si>
  <si>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</si>
  <si>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</si>
  <si>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</si>
  <si>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</si>
  <si>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</si>
  <si>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</si>
  <si>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</si>
  <si>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</si>
  <si>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</si>
  <si>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</si>
  <si>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</si>
  <si>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</si>
  <si>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</si>
  <si>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</si>
  <si>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</si>
  <si>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</si>
  <si>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</si>
  <si>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</si>
  <si>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</si>
  <si>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</si>
  <si>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</si>
  <si>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</si>
  <si>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</si>
  <si>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</si>
  <si>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</si>
  <si>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</si>
  <si>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</si>
  <si>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</si>
  <si>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</si>
  <si>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</si>
  <si>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</si>
  <si>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</si>
  <si>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</si>
  <si>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</si>
  <si>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</si>
  <si>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</si>
  <si>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</si>
  <si>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</si>
  <si>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</si>
  <si>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</si>
  <si>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</si>
  <si>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</si>
  <si>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</si>
  <si>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</si>
  <si>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</si>
  <si>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</si>
  <si>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</si>
  <si>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</si>
  <si>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</si>
  <si>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</si>
  <si>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</si>
  <si>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</si>
  <si>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</si>
  <si>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</si>
  <si>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</si>
  <si>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</si>
  <si>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</si>
  <si>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</si>
  <si>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</si>
  <si>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</si>
  <si>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</si>
  <si>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</si>
  <si>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</si>
  <si>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</si>
  <si>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</si>
  <si>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</si>
  <si>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</si>
  <si>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</si>
  <si>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</si>
  <si>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</si>
  <si>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</si>
  <si>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</si>
  <si>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</si>
  <si>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</si>
  <si>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</si>
  <si>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</si>
  <si>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</si>
  <si>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</si>
  <si>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</si>
  <si>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</si>
  <si>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</si>
  <si>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</si>
  <si>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</si>
  <si>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</si>
  <si>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</si>
  <si>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</si>
  <si>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</si>
  <si>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</si>
  <si>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</si>
  <si>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</si>
  <si>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</si>
  <si>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</si>
  <si>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</si>
  <si>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</si>
  <si>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</si>
  <si>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</si>
  <si>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</si>
  <si>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</si>
  <si>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</si>
  <si>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</si>
  <si>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</si>
  <si>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</si>
  <si>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</si>
  <si>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</si>
  <si>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</si>
  <si>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</si>
  <si>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</si>
  <si>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</si>
  <si>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</si>
  <si>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</si>
  <si>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</si>
  <si>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</si>
  <si>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</si>
  <si>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</si>
  <si>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</si>
  <si>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</si>
  <si>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</si>
  <si>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</si>
  <si>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</si>
  <si>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</si>
  <si>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</si>
  <si>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</si>
  <si>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</si>
  <si>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</si>
  <si>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</si>
  <si>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</si>
  <si>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</si>
  <si>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</si>
  <si>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</si>
  <si>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</si>
  <si>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</si>
  <si>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</si>
  <si>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</si>
  <si>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</si>
  <si>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</si>
  <si>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</si>
  <si>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</si>
  <si>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</si>
  <si>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</si>
  <si>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</si>
  <si>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</si>
  <si>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</si>
  <si>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</si>
  <si>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</si>
  <si>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</si>
  <si>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</si>
  <si>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</si>
  <si>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</si>
  <si>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</si>
  <si>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</si>
  <si>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</si>
  <si>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</si>
  <si>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</si>
  <si>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</si>
  <si>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</si>
  <si>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</si>
  <si>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</si>
  <si>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</si>
  <si>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</si>
  <si>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</si>
  <si>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</si>
  <si>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</si>
  <si>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</si>
  <si>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</si>
  <si>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</si>
  <si>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</si>
  <si>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</si>
  <si>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</si>
  <si>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</si>
  <si>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</si>
  <si>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</si>
  <si>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</si>
  <si>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</si>
  <si>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</si>
  <si>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</si>
  <si>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</si>
  <si>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</si>
  <si>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</si>
  <si>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</si>
  <si>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</si>
  <si>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</si>
  <si>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</si>
  <si>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</si>
  <si>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</si>
  <si>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</si>
  <si>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</si>
  <si>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</si>
  <si>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</si>
  <si>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</si>
  <si>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</si>
  <si>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</si>
  <si>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</si>
  <si>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</si>
  <si>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</si>
  <si>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</si>
  <si>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</si>
  <si>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</si>
  <si>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</si>
  <si>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</si>
  <si>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</si>
  <si>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</si>
  <si>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</si>
  <si>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</si>
  <si>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</si>
  <si>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</si>
  <si>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</si>
  <si>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</si>
  <si>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</si>
  <si>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</si>
  <si>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</si>
  <si>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</si>
  <si>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</si>
  <si>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</si>
  <si>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</si>
  <si>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</si>
  <si>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</si>
  <si>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</si>
  <si>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</si>
  <si>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</si>
  <si>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</si>
  <si>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</si>
  <si>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</si>
  <si>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</si>
  <si>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</si>
  <si>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</si>
  <si>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</si>
  <si>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</si>
  <si>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</si>
  <si>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</si>
  <si>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</si>
  <si>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</si>
  <si>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</si>
  <si>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</si>
  <si>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</si>
  <si>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</si>
  <si>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</si>
  <si>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</si>
  <si>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</si>
  <si>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</si>
  <si>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</si>
  <si>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</si>
  <si>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</si>
  <si>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</si>
  <si>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</si>
  <si>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</si>
  <si>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</si>
  <si>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</si>
  <si>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</si>
  <si>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</si>
  <si>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</si>
  <si>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</si>
  <si>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</si>
  <si>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</si>
  <si>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</si>
  <si>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</si>
  <si>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</si>
  <si>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</si>
  <si>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</si>
  <si>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</si>
  <si>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</si>
  <si>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</si>
  <si>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</si>
  <si>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</si>
  <si>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</si>
  <si>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</si>
  <si>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</si>
  <si>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</si>
  <si>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</si>
  <si>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</si>
  <si>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</si>
  <si>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</si>
  <si>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</si>
  <si>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</si>
  <si>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</si>
  <si>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</si>
  <si>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</si>
  <si>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</si>
  <si>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</si>
  <si>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</si>
  <si>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</si>
  <si>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</si>
  <si>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</si>
  <si>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</si>
  <si>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</si>
  <si>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</si>
  <si>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</si>
  <si>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</si>
  <si>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</si>
  <si>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</si>
  <si>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</si>
  <si>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</si>
  <si>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</si>
  <si>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</si>
  <si>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</si>
  <si>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</si>
  <si>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</si>
  <si>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</si>
  <si>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</si>
  <si>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</si>
  <si>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</si>
  <si>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</si>
  <si>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</si>
  <si>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</si>
  <si>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</si>
  <si>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</si>
  <si>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</si>
  <si>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</si>
  <si>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</si>
  <si>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</si>
  <si>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</si>
  <si>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</si>
  <si>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</si>
  <si>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</si>
  <si>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</si>
  <si>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</si>
  <si>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</si>
  <si>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</si>
  <si>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</si>
  <si>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</si>
  <si>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</si>
  <si>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</si>
  <si>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</si>
  <si>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</si>
  <si>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</si>
  <si>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</si>
  <si>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</si>
  <si>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</si>
  <si>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</si>
  <si>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</si>
  <si>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</si>
  <si>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</si>
  <si>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</si>
  <si>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</si>
  <si>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</si>
  <si>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</si>
  <si>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</si>
  <si>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</si>
  <si>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</si>
  <si>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</si>
  <si>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</si>
  <si>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</si>
  <si>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</si>
  <si>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</si>
  <si>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</si>
  <si>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</si>
  <si>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</si>
  <si>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</si>
  <si>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</si>
  <si>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</si>
  <si>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</si>
  <si>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</si>
  <si>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</si>
  <si>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</si>
  <si>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</si>
  <si>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</si>
  <si>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</si>
  <si>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</si>
  <si>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</si>
  <si>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</si>
  <si>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</si>
  <si>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</si>
  <si>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</si>
  <si>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</si>
  <si>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</si>
  <si>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</si>
  <si>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</si>
  <si>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</si>
  <si>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</si>
  <si>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</si>
  <si>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</si>
  <si>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</si>
  <si>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</si>
  <si>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</si>
  <si>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</si>
  <si>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</si>
  <si>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</si>
  <si>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</si>
  <si>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</si>
  <si>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</si>
  <si>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</si>
  <si>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</si>
  <si>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</si>
  <si>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</si>
  <si>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</si>
  <si>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</si>
  <si>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</si>
  <si>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</si>
  <si>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</si>
  <si>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</si>
  <si>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</si>
  <si>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</si>
  <si>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</si>
  <si>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</si>
  <si>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</si>
  <si>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</si>
  <si>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</si>
  <si>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</si>
  <si>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</si>
  <si>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</si>
  <si>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</si>
  <si>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</si>
  <si>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</si>
  <si>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</si>
  <si>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</si>
  <si>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</si>
  <si>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</si>
  <si>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</si>
  <si>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</si>
  <si>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</si>
  <si>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</si>
  <si>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</si>
  <si>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</si>
  <si>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</si>
  <si>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</si>
  <si>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</si>
  <si>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</si>
  <si>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</si>
  <si>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</si>
  <si>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</si>
  <si>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</si>
  <si>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</si>
  <si>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</si>
  <si>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</si>
  <si>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</si>
  <si>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</si>
  <si>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</si>
  <si>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</si>
  <si>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</si>
  <si>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</si>
  <si>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</si>
  <si>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</si>
  <si>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</si>
  <si>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</si>
  <si>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</si>
  <si>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</si>
  <si>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</si>
  <si>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</si>
  <si>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</si>
  <si>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</si>
  <si>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</si>
  <si>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</si>
  <si>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</si>
  <si>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</si>
  <si>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</si>
  <si>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</si>
  <si>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</si>
  <si>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</si>
  <si>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</si>
  <si>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</si>
  <si>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</si>
  <si>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</si>
  <si>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</si>
  <si>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</si>
  <si>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</si>
  <si>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</si>
  <si>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</si>
  <si>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</si>
  <si>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</si>
  <si>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</si>
  <si>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</si>
  <si>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</si>
  <si>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</si>
  <si>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</si>
  <si>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</si>
  <si>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</si>
  <si>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</si>
  <si>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</si>
  <si>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</si>
  <si>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</si>
  <si>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</si>
  <si>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</si>
  <si>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</si>
  <si>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</si>
  <si>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</si>
  <si>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</si>
  <si>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</si>
  <si>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</si>
  <si>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</si>
  <si>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</si>
  <si>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</si>
  <si>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</si>
  <si>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</si>
  <si>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</si>
  <si>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</si>
  <si>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</si>
  <si>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</si>
  <si>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</si>
  <si>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</si>
  <si>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</si>
  <si>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</si>
  <si>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</si>
  <si>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</si>
  <si>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</si>
  <si>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</si>
  <si>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</si>
  <si>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</si>
  <si>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</si>
  <si>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</si>
  <si>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</si>
  <si>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</si>
  <si>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</si>
  <si>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</si>
  <si>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</si>
  <si>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</si>
  <si>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</si>
  <si>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</si>
  <si>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</si>
  <si>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</si>
  <si>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</si>
  <si>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</si>
  <si>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</si>
  <si>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</si>
  <si>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</si>
  <si>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</si>
  <si>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</si>
  <si>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</si>
  <si>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</si>
  <si>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</si>
  <si>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</si>
  <si>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</si>
  <si>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</si>
  <si>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</si>
  <si>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</si>
  <si>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</si>
  <si>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</si>
  <si>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</si>
  <si>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</si>
  <si>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</si>
  <si>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</si>
  <si>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</si>
  <si>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</si>
  <si>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</si>
  <si>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</si>
  <si>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</si>
  <si>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</si>
  <si>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</si>
  <si>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</si>
  <si>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</si>
  <si>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</si>
  <si>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</si>
  <si>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</si>
  <si>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</si>
  <si>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</si>
  <si>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</si>
  <si>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</si>
  <si>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</si>
  <si>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</si>
  <si>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</si>
  <si>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</si>
  <si>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</si>
  <si>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</si>
  <si>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</si>
  <si>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</si>
  <si>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</si>
  <si>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</si>
  <si>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</si>
  <si>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</si>
  <si>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</si>
  <si>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</si>
  <si>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</si>
  <si>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</si>
  <si>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</si>
  <si>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</si>
  <si>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</si>
  <si>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</si>
  <si>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</si>
  <si>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</si>
  <si>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</si>
  <si>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</si>
  <si>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</si>
  <si>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</si>
  <si>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</si>
  <si>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</si>
  <si>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</si>
  <si>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</si>
  <si>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</si>
  <si>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</si>
  <si>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</si>
  <si>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</si>
  <si>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</si>
  <si>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</si>
  <si>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</si>
  <si>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</si>
  <si>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</si>
  <si>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</si>
  <si>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</si>
  <si>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</si>
  <si>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</si>
  <si>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</si>
  <si>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</si>
  <si>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</si>
  <si>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</si>
  <si>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</si>
  <si>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</si>
  <si>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</si>
  <si>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</si>
  <si>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</si>
  <si>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</si>
  <si>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</si>
  <si>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</si>
  <si>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</si>
  <si>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</si>
  <si>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</si>
  <si>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</si>
  <si>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</si>
  <si>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</si>
  <si>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</si>
  <si>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</si>
  <si>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</si>
  <si>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</si>
  <si>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</si>
  <si>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</si>
  <si>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</si>
  <si>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</si>
  <si>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</si>
  <si>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</si>
  <si>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</si>
  <si>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</si>
  <si>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</si>
  <si>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</si>
  <si>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</si>
  <si>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</si>
  <si>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</si>
  <si>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</si>
  <si>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</si>
  <si>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</si>
  <si>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</si>
  <si>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</si>
  <si>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</si>
  <si>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</si>
  <si>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</si>
  <si>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</si>
  <si>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</si>
  <si>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</si>
  <si>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</si>
  <si>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</si>
  <si>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</si>
  <si>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</si>
  <si>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</si>
  <si>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</si>
  <si>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</si>
  <si>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</si>
  <si>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</si>
  <si>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</si>
  <si>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</si>
  <si>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</si>
  <si>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</si>
  <si>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</si>
  <si>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</si>
  <si>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</si>
  <si>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</si>
  <si>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</si>
  <si>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</si>
  <si>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</si>
  <si>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</si>
  <si>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</si>
  <si>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</si>
  <si>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</si>
  <si>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</si>
  <si>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</si>
  <si>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</si>
  <si>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</si>
  <si>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</si>
  <si>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</si>
  <si>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</si>
  <si>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</si>
  <si>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</si>
  <si>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</si>
  <si>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</si>
  <si>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</si>
  <si>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</si>
  <si>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</si>
  <si>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</si>
  <si>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</si>
  <si>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</si>
  <si>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</si>
  <si>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</si>
  <si>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</si>
  <si>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</si>
  <si>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</si>
  <si>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</si>
  <si>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</si>
  <si>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</si>
  <si>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</si>
  <si>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</si>
  <si>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</si>
  <si>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</si>
  <si>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</si>
  <si>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</si>
  <si>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</si>
  <si>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</si>
  <si>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</si>
  <si>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</si>
  <si>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</si>
  <si>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</si>
  <si>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</si>
  <si>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</si>
  <si>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</si>
  <si>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</si>
  <si>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</si>
  <si>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</si>
  <si>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</si>
  <si>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</si>
  <si>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</si>
  <si>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</si>
  <si>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</si>
  <si>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</si>
  <si>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</si>
  <si>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</si>
  <si>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</si>
  <si>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</si>
  <si>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</si>
  <si>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</si>
  <si>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</si>
  <si>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</si>
  <si>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</si>
  <si>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</si>
  <si>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</si>
  <si>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</si>
  <si>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</si>
  <si>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</si>
  <si>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</si>
  <si>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</si>
  <si>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</si>
  <si>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</si>
  <si>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</si>
  <si>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</si>
  <si>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</si>
  <si>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</si>
  <si>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</si>
  <si>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</si>
  <si>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</si>
  <si>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</si>
  <si>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</si>
  <si>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</si>
  <si>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</si>
  <si>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</si>
  <si>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</si>
  <si>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</si>
  <si>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</si>
  <si>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</si>
  <si>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</si>
  <si>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</si>
  <si>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</si>
  <si>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</si>
  <si>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</si>
  <si>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</si>
  <si>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</si>
  <si>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</si>
  <si>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</si>
  <si>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</si>
  <si>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</si>
  <si>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</si>
  <si>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</si>
  <si>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</si>
  <si>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</si>
  <si>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</si>
  <si>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</si>
  <si>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</si>
  <si>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</si>
  <si>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</si>
  <si>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</si>
  <si>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</si>
  <si>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</si>
  <si>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</si>
  <si>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</si>
  <si>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</si>
  <si>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</si>
  <si>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</si>
  <si>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</si>
  <si>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</si>
  <si>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</si>
  <si>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</si>
  <si>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</si>
  <si>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</si>
  <si>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</si>
  <si>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</si>
  <si>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</si>
  <si>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</si>
  <si>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</si>
  <si>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</si>
  <si>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</si>
  <si>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</si>
  <si>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</si>
  <si>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</si>
  <si>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</si>
  <si>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</si>
  <si>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</si>
  <si>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</si>
  <si>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</si>
  <si>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</si>
  <si>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</si>
  <si>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</si>
  <si>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</si>
  <si>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</si>
  <si>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</si>
  <si>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</si>
  <si>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</si>
  <si>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</si>
  <si>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</si>
  <si>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</si>
  <si>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</si>
  <si>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</si>
  <si>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</si>
  <si>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</si>
  <si>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</si>
  <si>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</si>
  <si>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</si>
  <si>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</si>
  <si>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</si>
  <si>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</si>
  <si>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</si>
  <si>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</si>
  <si>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</si>
  <si>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</si>
  <si>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</si>
  <si>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</si>
  <si>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</si>
  <si>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</si>
  <si>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</si>
  <si>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</si>
  <si>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</si>
  <si>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</si>
  <si>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</si>
  <si>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</si>
  <si>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</si>
  <si>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</si>
  <si>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</si>
  <si>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</si>
  <si>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</si>
  <si>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</si>
  <si>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</si>
  <si>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</si>
  <si>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</si>
  <si>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</si>
  <si>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</si>
  <si>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</si>
  <si>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</si>
  <si>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</si>
  <si>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</si>
  <si>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</si>
  <si>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</si>
  <si>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</si>
  <si>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</si>
  <si>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</si>
  <si>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</si>
  <si>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</si>
  <si>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</si>
  <si>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</si>
  <si>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</si>
  <si>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</si>
  <si>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</si>
  <si>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</si>
  <si>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</si>
  <si>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</si>
  <si>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</si>
  <si>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</si>
  <si>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</si>
  <si>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</si>
  <si>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</si>
  <si>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</si>
  <si>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</si>
  <si>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</si>
  <si>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</si>
  <si>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</si>
  <si>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</si>
  <si>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</si>
  <si>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</si>
  <si>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</si>
  <si>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</si>
  <si>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</si>
  <si>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</si>
  <si>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</si>
  <si>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</si>
  <si>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</si>
  <si>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</si>
  <si>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</si>
  <si>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</si>
  <si>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</si>
  <si>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</si>
  <si>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</si>
  <si>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</si>
  <si>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</si>
  <si>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</si>
  <si>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</si>
  <si>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</si>
  <si>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</si>
  <si>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</si>
  <si>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</si>
  <si>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</si>
  <si>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</si>
  <si>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</si>
  <si>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</si>
  <si>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</si>
  <si>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</si>
  <si>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</si>
  <si>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</si>
  <si>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</si>
  <si>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</si>
  <si>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</si>
  <si>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</si>
  <si>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</si>
  <si>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</si>
  <si>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</si>
  <si>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</si>
  <si>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</si>
  <si>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</si>
  <si>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</si>
  <si>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</si>
  <si>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</si>
  <si>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</si>
  <si>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</si>
  <si>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</si>
  <si>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</si>
  <si>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</si>
  <si>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</si>
  <si>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</si>
  <si>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</si>
  <si>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</si>
  <si>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</si>
  <si>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</si>
  <si>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</si>
  <si>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</si>
  <si>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</si>
  <si>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</si>
  <si>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</si>
  <si>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</si>
  <si>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</si>
  <si>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</si>
  <si>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</si>
  <si>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</si>
  <si>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</si>
  <si>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</si>
  <si>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</si>
  <si>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</si>
  <si>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</si>
  <si>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</si>
  <si>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</si>
  <si>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</si>
  <si>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</si>
  <si>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</si>
  <si>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</si>
  <si>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</si>
  <si>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</si>
  <si>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</si>
  <si>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</si>
  <si>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</si>
  <si>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</si>
  <si>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</si>
  <si>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</si>
  <si>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</si>
  <si>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</si>
  <si>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</si>
  <si>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</si>
  <si>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</si>
  <si>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</si>
  <si>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</si>
  <si>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</si>
  <si>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</si>
  <si>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</si>
  <si>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</si>
  <si>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</si>
  <si>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</si>
  <si>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</si>
  <si>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</si>
  <si>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</si>
  <si>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</si>
  <si>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</si>
  <si>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</si>
  <si>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</si>
  <si>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</si>
  <si>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</si>
  <si>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</si>
  <si>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</si>
  <si>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</si>
  <si>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</si>
  <si>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</si>
  <si>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</si>
  <si>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</si>
  <si>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</si>
  <si>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</si>
  <si>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</si>
  <si>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</si>
  <si>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</si>
  <si>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</si>
  <si>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</si>
  <si>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</si>
  <si>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</si>
  <si>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</si>
  <si>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</si>
  <si>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</si>
  <si>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</si>
  <si>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</si>
  <si>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</si>
  <si>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</si>
  <si>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</si>
  <si>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</si>
  <si>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</si>
  <si>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</si>
  <si>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</si>
  <si>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</si>
  <si>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</si>
  <si>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</si>
  <si>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</si>
  <si>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</si>
  <si>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</si>
  <si>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</si>
  <si>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</si>
  <si>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</si>
  <si>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</si>
  <si>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</si>
  <si>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</si>
  <si>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</si>
  <si>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</si>
  <si>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</si>
  <si>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</si>
  <si>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</si>
  <si>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</si>
  <si>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</si>
  <si>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</si>
  <si>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</si>
  <si>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</si>
  <si>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</si>
  <si>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</si>
  <si>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</si>
  <si>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</si>
  <si>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</si>
  <si>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</si>
  <si>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</si>
  <si>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</si>
  <si>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</si>
  <si>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</si>
  <si>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</si>
  <si>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</si>
  <si>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</si>
  <si>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</si>
  <si>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</si>
  <si>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</si>
  <si>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</si>
  <si>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</si>
  <si>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</si>
  <si>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</si>
  <si>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</si>
  <si>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</si>
  <si>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</si>
  <si>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</si>
  <si>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</si>
  <si>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</si>
  <si>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</si>
  <si>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</si>
  <si>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</si>
  <si>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</si>
  <si>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</si>
  <si>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</si>
  <si>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</si>
  <si>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</si>
  <si>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</si>
  <si>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</si>
  <si>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</si>
  <si>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</si>
  <si>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</si>
  <si>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</si>
  <si>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</si>
  <si>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</si>
  <si>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</si>
  <si>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</si>
  <si>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</si>
  <si>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</si>
  <si>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</si>
  <si>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</si>
  <si>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</si>
  <si>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</si>
  <si>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</si>
  <si>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</si>
  <si>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</si>
  <si>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</si>
  <si>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</si>
  <si>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</si>
  <si>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</si>
  <si>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</si>
  <si>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</si>
  <si>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</si>
  <si>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</si>
  <si>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</si>
  <si>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</si>
  <si>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</si>
  <si>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</si>
  <si>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</si>
  <si>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</si>
  <si>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</si>
  <si>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</si>
  <si>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</si>
  <si>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</si>
  <si>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</si>
  <si>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</si>
  <si>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</si>
  <si>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</si>
  <si>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</si>
  <si>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</si>
  <si>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</si>
  <si>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</si>
  <si>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</si>
  <si>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</si>
  <si>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</si>
  <si>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</si>
  <si>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</si>
  <si>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</si>
  <si>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</si>
  <si>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</si>
  <si>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</si>
  <si>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</si>
  <si>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</si>
  <si>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</si>
  <si>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</si>
  <si>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</si>
  <si>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</si>
  <si>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</si>
  <si>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</si>
  <si>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</si>
  <si>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</si>
  <si>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</si>
  <si>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</si>
  <si>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</si>
  <si>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</si>
  <si>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</si>
  <si>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</si>
  <si>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</si>
  <si>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</si>
  <si>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</si>
  <si>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</si>
  <si>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</si>
  <si>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</si>
  <si>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</si>
  <si>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</si>
  <si>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</si>
  <si>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</si>
  <si>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</si>
  <si>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</si>
  <si>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</si>
  <si>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</si>
  <si>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</si>
  <si>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</si>
  <si>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</si>
  <si>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</si>
  <si>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</si>
  <si>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</si>
  <si>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</si>
  <si>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</si>
  <si>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</si>
  <si>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</si>
  <si>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</si>
  <si>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</si>
  <si>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</si>
  <si>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</si>
  <si>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</si>
  <si>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</si>
  <si>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</si>
  <si>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</si>
  <si>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</si>
  <si>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</si>
  <si>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</si>
  <si>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</si>
  <si>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</si>
  <si>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</si>
  <si>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</si>
  <si>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</si>
  <si>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</si>
  <si>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</si>
  <si>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</si>
  <si>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</si>
  <si>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</si>
  <si>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</si>
  <si>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</si>
  <si>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</si>
  <si>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</si>
  <si>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</si>
  <si>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</si>
  <si>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</si>
  <si>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</si>
  <si>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</si>
  <si>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</si>
  <si>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</si>
  <si>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</si>
  <si>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</si>
  <si>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</si>
  <si>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</si>
  <si>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</si>
  <si>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</si>
  <si>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</si>
  <si>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</si>
  <si>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</si>
  <si>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</si>
  <si>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</si>
  <si>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</si>
  <si>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</si>
  <si>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</si>
  <si>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</si>
  <si>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</si>
  <si>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</si>
  <si>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</si>
  <si>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</si>
  <si>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</si>
  <si>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</si>
  <si>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</si>
  <si>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</si>
  <si>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</si>
  <si>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</si>
  <si>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</si>
  <si>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</si>
  <si>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</si>
  <si>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</si>
  <si>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</si>
  <si>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</si>
  <si>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</si>
  <si>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</si>
  <si>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</si>
  <si>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</si>
  <si>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</si>
  <si>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</si>
  <si>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</si>
  <si>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</si>
  <si>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</si>
  <si>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</si>
  <si>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</si>
  <si>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</si>
  <si>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</si>
  <si>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</si>
  <si>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</si>
  <si>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</si>
  <si>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</si>
  <si>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</si>
  <si>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</si>
  <si>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</si>
  <si>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</si>
  <si>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</si>
  <si>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</si>
  <si>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</si>
  <si>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</si>
  <si>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</si>
  <si>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</si>
  <si>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</si>
  <si>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</si>
  <si>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</si>
  <si>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</si>
  <si>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</si>
  <si>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</si>
  <si>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</si>
  <si>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</si>
  <si>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</si>
  <si>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</si>
  <si>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</si>
  <si>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</si>
  <si>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</si>
  <si>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</si>
  <si>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</si>
  <si>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</si>
  <si>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</si>
  <si>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</si>
  <si>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</si>
  <si>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</si>
  <si>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</si>
  <si>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</si>
  <si>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</si>
  <si>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</si>
  <si>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</si>
  <si>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</si>
  <si>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</si>
  <si>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</si>
  <si>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</si>
  <si>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</si>
  <si>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</si>
  <si>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</si>
  <si>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</si>
  <si>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</si>
  <si>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</si>
  <si>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</si>
  <si>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</si>
  <si>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</si>
  <si>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</si>
  <si>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</si>
  <si>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</si>
  <si>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</si>
  <si>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</si>
  <si>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</si>
  <si>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</si>
  <si>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</si>
  <si>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</si>
  <si>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</si>
  <si>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</si>
  <si>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</si>
  <si>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</si>
  <si>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</si>
  <si>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</si>
  <si>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</si>
  <si>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</si>
  <si>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</si>
  <si>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</si>
  <si>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</si>
  <si>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</si>
  <si>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</si>
  <si>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</si>
  <si>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</si>
  <si>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</si>
  <si>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</si>
  <si>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</si>
  <si>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</si>
  <si>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</si>
  <si>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</si>
  <si>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</si>
  <si>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</si>
  <si>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</si>
  <si>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</si>
  <si>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</si>
  <si>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</si>
  <si>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</si>
  <si>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</si>
  <si>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</si>
  <si>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</si>
  <si>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</si>
  <si>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</si>
  <si>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</si>
  <si>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</si>
  <si>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</si>
  <si>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</si>
  <si>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</si>
  <si>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</si>
  <si>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</si>
  <si>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</si>
  <si>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</si>
  <si>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</si>
  <si>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</si>
  <si>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</si>
  <si>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</si>
  <si>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</si>
  <si>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</si>
  <si>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</si>
  <si>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</si>
  <si>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</si>
  <si>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</si>
  <si>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</si>
  <si>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</si>
  <si>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</si>
  <si>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</si>
  <si>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</si>
  <si>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</si>
  <si>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</si>
  <si>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</si>
  <si>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</si>
  <si>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</si>
  <si>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</si>
  <si>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</si>
  <si>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</si>
  <si>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</si>
  <si>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</si>
  <si>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</si>
  <si>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</si>
  <si>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</si>
  <si>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</si>
  <si>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</si>
  <si>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</si>
  <si>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</si>
  <si>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</si>
  <si>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</si>
  <si>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</si>
  <si>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</si>
  <si>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</si>
  <si>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</si>
  <si>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</si>
  <si>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</si>
  <si>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</si>
  <si>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</si>
  <si>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</si>
  <si>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</si>
  <si>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</si>
  <si>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</si>
  <si>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</si>
  <si>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</si>
  <si>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</si>
  <si>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</si>
  <si>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</si>
  <si>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</si>
  <si>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</si>
  <si>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</si>
  <si>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</si>
  <si>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</si>
  <si>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</si>
  <si>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</si>
  <si>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</si>
  <si>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</si>
  <si>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</si>
  <si>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</si>
  <si>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</si>
  <si>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</si>
  <si>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</si>
  <si>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</si>
  <si>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</si>
  <si>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</si>
  <si>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</si>
  <si>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</si>
  <si>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</si>
  <si>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</si>
  <si>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</si>
  <si>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</si>
  <si>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</si>
  <si>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</si>
  <si>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</si>
  <si>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</si>
  <si>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</si>
  <si>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</si>
  <si>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</si>
  <si>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</si>
  <si>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</si>
  <si>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</si>
  <si>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</si>
  <si>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</si>
  <si>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</si>
  <si>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</si>
  <si>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</si>
  <si>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</si>
  <si>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</si>
  <si>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</si>
  <si>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</si>
  <si>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</si>
  <si>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</si>
  <si>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</si>
  <si>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</si>
  <si>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</si>
  <si>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</si>
  <si>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</si>
  <si>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</si>
  <si>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</si>
  <si>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</si>
  <si>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</si>
  <si>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</si>
  <si>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</si>
  <si>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</si>
  <si>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</si>
  <si>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</si>
  <si>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</si>
  <si>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</si>
  <si>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</si>
  <si>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</si>
  <si>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</si>
  <si>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</si>
  <si>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</si>
  <si>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</si>
  <si>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</si>
  <si>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</si>
  <si>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</si>
  <si>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</si>
  <si>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</si>
  <si>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</si>
  <si>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</si>
  <si>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</si>
  <si>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</si>
  <si>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</si>
  <si>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</si>
  <si>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</si>
  <si>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</si>
  <si>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</si>
  <si>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</si>
  <si>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</si>
  <si>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</si>
  <si>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</si>
  <si>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</si>
  <si>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</si>
  <si>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</si>
  <si>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</si>
  <si>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</si>
  <si>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</si>
  <si>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</si>
  <si>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</si>
  <si>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</si>
  <si>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</si>
  <si>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</si>
  <si>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</si>
  <si>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</si>
  <si>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</si>
  <si>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</si>
  <si>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</si>
  <si>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</si>
  <si>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</si>
  <si>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</si>
  <si>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</si>
  <si>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</si>
  <si>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</si>
  <si>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</si>
  <si>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</si>
  <si>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</si>
  <si>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</si>
  <si>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</si>
  <si>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</si>
  <si>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</si>
  <si>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</si>
  <si>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</si>
  <si>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</si>
  <si>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</si>
  <si>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</si>
  <si>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</si>
  <si>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</si>
  <si>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</si>
  <si>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</si>
  <si>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</si>
  <si>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</si>
  <si>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</si>
  <si>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</si>
  <si>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</si>
  <si>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</si>
  <si>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</si>
  <si>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</si>
  <si>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</si>
  <si>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</si>
  <si>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</si>
  <si>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</si>
  <si>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</si>
  <si>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</si>
  <si>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</si>
  <si>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</si>
  <si>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</si>
  <si>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</si>
  <si>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</si>
  <si>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</si>
  <si>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</si>
  <si>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</si>
  <si>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</si>
  <si>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</si>
  <si>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</si>
  <si>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</si>
  <si>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</si>
  <si>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</si>
  <si>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</si>
  <si>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</si>
  <si>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</si>
  <si>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</si>
  <si>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</si>
  <si>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</si>
  <si>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</si>
  <si>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</si>
  <si>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</si>
  <si>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Filter buttons for ship mode</t>
  </si>
  <si>
    <t>Filter buttons category</t>
  </si>
  <si>
    <t>Filter buttons segment</t>
  </si>
  <si>
    <t>Row Labels</t>
  </si>
  <si>
    <t>2014</t>
  </si>
  <si>
    <t>2015</t>
  </si>
  <si>
    <t>2016</t>
  </si>
  <si>
    <t>2017</t>
  </si>
  <si>
    <t>Sum of Sales</t>
  </si>
  <si>
    <t>Sum of Profit</t>
  </si>
  <si>
    <t>Sales vs PY</t>
  </si>
  <si>
    <t>Profit vs PY</t>
  </si>
  <si>
    <t>Column Labels</t>
  </si>
  <si>
    <t>table 1 and 2</t>
  </si>
  <si>
    <t>table 3 and 4</t>
  </si>
  <si>
    <t>Qtr1</t>
  </si>
  <si>
    <t>Qtr2</t>
  </si>
  <si>
    <t>Qtr3</t>
  </si>
  <si>
    <t>Qtr4</t>
  </si>
  <si>
    <t>Sum of Quantity</t>
  </si>
  <si>
    <t>Years (Order Date)</t>
  </si>
  <si>
    <t>Quarters (Order Date)</t>
  </si>
  <si>
    <t>Price</t>
  </si>
  <si>
    <t>ABC Company</t>
  </si>
  <si>
    <t>vs PY</t>
  </si>
  <si>
    <t>Sub Category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</si>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</sst>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 #,##0.00_-;_-* &quot;-&quot;??_-;_-@_-"/>
    <numFmt numFmtId="165" formatCode="_-* #,##0.0_-;\-* #,##0.0_-;_-* &quot;-&quot;??_-;_-@_-"/>
    <numFmt numFmtId="166" formatCode="_-[$$-409]* #,##0_ ;_-[$$-409]* \-#,##0\ ;_-[$$-409]* &quot;-&quot;??_ ;_-@_ "/>
    <numFmt numFmtId="167" formatCode="[Color10]0%\ \▲;[Red]0%\ \▼"/>
  </numFmts>
  <fonts count="6" x14ac:knownFonts="1">
    <font>
      <sz val="11"/>
      <color theme="1"/>
      <name val="Calibri"/>
      <family val="2"/>
      <charset val="238"/>
      <scheme val="minor"/>
    </font>
    <font>
      <sz val="11"/>
      <color theme="1"/>
      <name val="Calibri"/>
      <family val="2"/>
      <charset val="238"/>
      <scheme val="minor"/>
    </font>
    <font>
      <b/>
      <sz val="11"/>
      <color theme="1"/>
      <name val="Calibri"/>
      <family val="2"/>
      <charset val="238"/>
      <scheme val="minor"/>
    </font>
    <font>
      <sz val="11"/>
      <color theme="1"/>
      <name val="Arial"/>
      <family val="2"/>
      <charset val="238"/>
    </font>
    <font>
      <sz val="8"/>
      <color rgb="FF000000"/>
      <name val="Segoe UI"/>
      <family val="2"/>
      <charset val="238"/>
    </font>
    <font>
      <b/>
      <sz val="10.5"/>
      <color theme="1"/>
      <name val="Aptos"/>
      <family val="2"/>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9" fontId="0" fillId="0" borderId="0" xfId="2" applyFont="1"/>
    <xf numFmtId="0" fontId="2" fillId="0" borderId="0" xfId="0" applyFont="1"/>
    <xf numFmtId="166" fontId="0" fillId="0" borderId="0" xfId="1" applyNumberFormat="1" applyFont="1"/>
    <xf numFmtId="166" fontId="0" fillId="0" borderId="0" xfId="0" applyNumberFormat="1"/>
    <xf numFmtId="0" fontId="2" fillId="0" borderId="0" xfId="0" applyFont="1" applyAlignment="1">
      <alignment horizontal="right" vertical="center"/>
    </xf>
    <xf numFmtId="0" fontId="2" fillId="0" borderId="1" xfId="0" applyFont="1" applyBorder="1"/>
    <xf numFmtId="166" fontId="2" fillId="0" borderId="1" xfId="0" applyNumberFormat="1" applyFont="1" applyBorder="1"/>
    <xf numFmtId="0" fontId="3" fillId="0" borderId="0" xfId="0" applyFont="1"/>
    <xf numFmtId="167" fontId="0" fillId="0" borderId="0" xfId="2" applyNumberFormat="1" applyFont="1" applyBorder="1"/>
    <xf numFmtId="167" fontId="2" fillId="0" borderId="1" xfId="2" applyNumberFormat="1" applyFont="1" applyBorder="1"/>
    <xf numFmtId="0" fontId="5" fillId="0" borderId="0" xfId="0" applyFont="1"/>
  </cellXfs>
  <cellStyles count="3">
    <cellStyle name="Comma" xfId="1" builtinId="3"/>
    <cellStyle name="Normal" xfId="0" builtinId="0"/>
    <cellStyle name="Percent" xfId="2" builtinId="5"/>
  </cellStyles>
  <dxfs count="11">
    <dxf>
      <numFmt numFmtId="166" formatCode="_-[$$-409]* #,##0_ ;_-[$$-409]* \-#,##0\ ;_-[$$-409]* &quot;-&quot;??_ ;_-@_ "/>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B7D2108F-B912-4FEB-9F3E-B0DB2131171E}">
      <tableStyleElement type="wholeTable" dxfId="10"/>
      <tableStyleElement type="headerRow" dxfId="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eetMetadata" Target="metadata.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Workspace!$H$52</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Workspace!$F$53:$G$68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Workspace!$H$53:$H$68</c:f>
              <c:numCache>
                <c:formatCode>_-[$$-409]* #,##0_ ;_-[$$-409]* \-#,##0\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6BD-4B5A-A9DF-393A3388AF40}"/>
            </c:ext>
          </c:extLst>
        </c:ser>
        <c:dLbls>
          <c:showLegendKey val="0"/>
          <c:showVal val="0"/>
          <c:showCatName val="0"/>
          <c:showSerName val="0"/>
          <c:showPercent val="0"/>
          <c:showBubbleSize val="0"/>
        </c:dLbls>
        <c:gapWidth val="39"/>
        <c:overlap val="-27"/>
        <c:axId val="1386369247"/>
        <c:axId val="1386368287"/>
      </c:barChart>
      <c:lineChart>
        <c:grouping val="standard"/>
        <c:varyColors val="0"/>
        <c:ser>
          <c:idx val="1"/>
          <c:order val="1"/>
          <c:tx>
            <c:strRef>
              <c:f>Workspace!$I$52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pl-P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Workspace!$I$53:$I$68</c:f>
              <c:numCache>
                <c:formatCode>_-[$$-409]* #,##0_ ;_-[$$-409]* \-#,##0\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66BD-4B5A-A9DF-393A3388AF40}"/>
            </c:ext>
          </c:extLst>
        </c:ser>
        <c:dLbls>
          <c:showLegendKey val="0"/>
          <c:showVal val="0"/>
          <c:showCatName val="0"/>
          <c:showSerName val="0"/>
          <c:showPercent val="0"/>
          <c:showBubbleSize val="0"/>
        </c:dLbls>
        <c:marker val="1"/>
        <c:smooth val="0"/>
        <c:axId val="1433019375"/>
        <c:axId val="1433024175"/>
      </c:lineChart>
      <c:catAx>
        <c:axId val="13863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386368287"/>
        <c:crosses val="autoZero"/>
        <c:auto val="1"/>
        <c:lblAlgn val="ctr"/>
        <c:lblOffset val="100"/>
        <c:noMultiLvlLbl val="0"/>
      </c:catAx>
      <c:valAx>
        <c:axId val="138636828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386369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pl-PL"/>
              </a:p>
            </c:txPr>
          </c:dispUnitsLbl>
        </c:dispUnits>
      </c:valAx>
      <c:valAx>
        <c:axId val="1433024175"/>
        <c:scaling>
          <c:orientation val="minMax"/>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433019375"/>
        <c:crosses val="max"/>
        <c:crossBetween val="between"/>
      </c:valAx>
      <c:catAx>
        <c:axId val="1433019375"/>
        <c:scaling>
          <c:orientation val="minMax"/>
        </c:scaling>
        <c:delete val="1"/>
        <c:axPos val="b"/>
        <c:majorTickMark val="out"/>
        <c:minorTickMark val="none"/>
        <c:tickLblPos val="nextTo"/>
        <c:crossAx val="1433024175"/>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l-PL"/>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l-PL"/>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Workspace!$J$74</c:f>
          <c:strCache>
            <c:ptCount val="1"/>
            <c:pt idx="0">
              <c:v>States with the lowest sales of all time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barChart>
        <c:barDir val="col"/>
        <c:grouping val="clustered"/>
        <c:varyColors val="0"/>
        <c:ser>
          <c:idx val="0"/>
          <c:order val="0"/>
          <c:tx>
            <c:strRef>
              <c:f>Workspace!$E$74</c:f>
              <c:strCache>
                <c:ptCount val="1"/>
                <c:pt idx="0">
                  <c:v> Sales </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Workspace!$D$75:$D$84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Workspace!$E$75:$E$84</c:f>
              <c:numCache>
                <c:formatCode>_-[$$-409]* #,##0_ ;_-[$$-409]* \-#,##0\ ;_-[$$-409]* "-"??_ ;_-@_ </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8AD5-42AA-8580-BBA6697BEFD5}"/>
            </c:ext>
          </c:extLst>
        </c:ser>
        <c:dLbls>
          <c:showLegendKey val="0"/>
          <c:showVal val="0"/>
          <c:showCatName val="0"/>
          <c:showSerName val="0"/>
          <c:showPercent val="0"/>
          <c:showBubbleSize val="0"/>
        </c:dLbls>
        <c:gapWidth val="60"/>
        <c:overlap val="-27"/>
        <c:axId val="1386379807"/>
        <c:axId val="1386367807"/>
      </c:barChart>
      <c:catAx>
        <c:axId val="1386379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386367807"/>
        <c:crosses val="autoZero"/>
        <c:auto val="1"/>
        <c:lblAlgn val="ctr"/>
        <c:lblOffset val="100"/>
        <c:noMultiLvlLbl val="0"/>
      </c:catAx>
      <c:valAx>
        <c:axId val="1386367807"/>
        <c:scaling>
          <c:orientation val="minMax"/>
        </c:scaling>
        <c:delete val="1"/>
        <c:axPos val="l"/>
        <c:numFmt formatCode="_-[$$-409]* #,##0_ ;_-[$$-409]* \-#,##0\ ;_-[$$-409]* &quot;-&quot;??_ ;_-@_ " sourceLinked="1"/>
        <c:majorTickMark val="out"/>
        <c:minorTickMark val="none"/>
        <c:tickLblPos val="nextTo"/>
        <c:crossAx val="138637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space!$G$74"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0</xdr:col>
      <xdr:colOff>142875</xdr:colOff>
      <xdr:row>0</xdr:row>
      <xdr:rowOff>90179</xdr:rowOff>
    </xdr:from>
    <xdr:to>
      <xdr:col>28</xdr:col>
      <xdr:colOff>333375</xdr:colOff>
      <xdr:row>46</xdr:row>
      <xdr:rowOff>31749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42875" y="90179"/>
          <a:ext cx="18319750" cy="8736320"/>
          <a:chOff x="142875" y="90179"/>
          <a:chExt cx="18319750" cy="8736320"/>
        </a:xfrm>
      </xdr:grpSpPr>
      <xdr:cxnSp macro="">
        <xdr:nvCxnSpPr>
          <xdr:cNvPr id="2" name="Straight Connector 1">
            <a:extLst>
              <a:ext uri="{FF2B5EF4-FFF2-40B4-BE49-F238E27FC236}">
                <a16:creationId xmlns:a16="http://schemas.microsoft.com/office/drawing/2014/main" id="{00000000-0008-0000-0200-000002000000}"/>
              </a:ext>
            </a:extLst>
          </xdr:cNvPr>
          <xdr:cNvCxnSpPr/>
        </xdr:nvCxnSpPr>
        <xdr:spPr>
          <a:xfrm>
            <a:off x="142875" y="1924050"/>
            <a:ext cx="17212830" cy="15586"/>
          </a:xfrm>
          <a:prstGeom prst="line">
            <a:avLst/>
          </a:prstGeom>
          <a:ln/>
        </xdr:spPr>
        <xdr:style>
          <a:lnRef idx="3">
            <a:schemeClr val="accent1"/>
          </a:lnRef>
          <a:fillRef idx="0">
            <a:schemeClr val="accent1"/>
          </a:fillRef>
          <a:effectRef idx="2">
            <a:schemeClr val="accent1"/>
          </a:effectRef>
          <a:fontRef idx="minor">
            <a:schemeClr val="tx1"/>
          </a:fontRef>
        </xdr:style>
      </xdr:cxnSp>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161925" y="5581650"/>
            <a:ext cx="17176461" cy="9236"/>
          </a:xfrm>
          <a:prstGeom prst="line">
            <a:avLst/>
          </a:prstGeom>
        </xdr:spPr>
        <xdr:style>
          <a:lnRef idx="3">
            <a:schemeClr val="accent1"/>
          </a:lnRef>
          <a:fillRef idx="0">
            <a:schemeClr val="accent1"/>
          </a:fillRef>
          <a:effectRef idx="2">
            <a:schemeClr val="accent1"/>
          </a:effectRef>
          <a:fontRef idx="minor">
            <a:schemeClr val="tx1"/>
          </a:fontRef>
        </xdr:style>
      </xdr:cxnSp>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5717" y="226219"/>
            <a:ext cx="690563" cy="511969"/>
          </a:xfrm>
          <a:prstGeom prst="rect">
            <a:avLst/>
          </a:prstGeom>
        </xdr:spPr>
      </xdr:pic>
      <xdr:sp macro="" textlink="Workspace!B5">
        <xdr:nvSpPr>
          <xdr:cNvPr id="19" name="Rectangle: Rounded Corners 18">
            <a:extLst>
              <a:ext uri="{FF2B5EF4-FFF2-40B4-BE49-F238E27FC236}">
                <a16:creationId xmlns:a16="http://schemas.microsoft.com/office/drawing/2014/main" id="{00000000-0008-0000-0200-000013000000}"/>
              </a:ext>
            </a:extLst>
          </xdr:cNvPr>
          <xdr:cNvSpPr/>
        </xdr:nvSpPr>
        <xdr:spPr>
          <a:xfrm>
            <a:off x="2263268" y="966248"/>
            <a:ext cx="1878662"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9694A84-885A-4E21-876B-751A020DD05F}" type="TxLink">
              <a:rPr lang="en-US" sz="2400" b="1" i="0" u="none" strike="noStrike">
                <a:solidFill>
                  <a:schemeClr val="bg1"/>
                </a:solidFill>
                <a:latin typeface="Calibri"/>
                <a:cs typeface="Calibri"/>
              </a:rPr>
              <a:pPr algn="ctr"/>
              <a:t> $733,215 </a:t>
            </a:fld>
            <a:endParaRPr lang="pl-PL" sz="2800" b="1">
              <a:solidFill>
                <a:schemeClr val="bg1"/>
              </a:solidFill>
            </a:endParaRPr>
          </a:p>
        </xdr:txBody>
      </xdr:sp>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2287082" y="981726"/>
            <a:ext cx="1866755"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Sales Latest Year</a:t>
            </a:r>
          </a:p>
        </xdr:txBody>
      </xdr:sp>
      <xdr:sp macro="" textlink="Workspace!B4">
        <xdr:nvSpPr>
          <xdr:cNvPr id="35" name="Rectangle: Rounded Corners 34">
            <a:extLst>
              <a:ext uri="{FF2B5EF4-FFF2-40B4-BE49-F238E27FC236}">
                <a16:creationId xmlns:a16="http://schemas.microsoft.com/office/drawing/2014/main" id="{00000000-0008-0000-0200-000023000000}"/>
              </a:ext>
            </a:extLst>
          </xdr:cNvPr>
          <xdr:cNvSpPr/>
        </xdr:nvSpPr>
        <xdr:spPr>
          <a:xfrm>
            <a:off x="4755926" y="963867"/>
            <a:ext cx="1825376"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F960728-15E5-425F-B02B-A67864D054E8}" type="TxLink">
              <a:rPr lang="en-US" sz="2400" b="1" i="0" u="none" strike="noStrike">
                <a:solidFill>
                  <a:schemeClr val="bg1"/>
                </a:solidFill>
                <a:latin typeface="Calibri"/>
                <a:cs typeface="Calibri"/>
              </a:rPr>
              <a:pPr algn="ctr"/>
              <a:t> $609,206 </a:t>
            </a:fld>
            <a:endParaRPr lang="pl-PL" sz="2400" b="1">
              <a:solidFill>
                <a:schemeClr val="bg1"/>
              </a:solidFill>
            </a:endParaRPr>
          </a:p>
        </xdr:txBody>
      </xdr:sp>
      <xdr:sp macro="" textlink="">
        <xdr:nvSpPr>
          <xdr:cNvPr id="36" name="TextBox 35">
            <a:extLst>
              <a:ext uri="{FF2B5EF4-FFF2-40B4-BE49-F238E27FC236}">
                <a16:creationId xmlns:a16="http://schemas.microsoft.com/office/drawing/2014/main" id="{00000000-0008-0000-0200-000024000000}"/>
              </a:ext>
            </a:extLst>
          </xdr:cNvPr>
          <xdr:cNvSpPr txBox="1"/>
        </xdr:nvSpPr>
        <xdr:spPr>
          <a:xfrm>
            <a:off x="4791646" y="967439"/>
            <a:ext cx="1813469"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Sales Last Year</a:t>
            </a:r>
          </a:p>
        </xdr:txBody>
      </xdr:sp>
      <xdr:sp macro="" textlink="Workspace!E5">
        <xdr:nvSpPr>
          <xdr:cNvPr id="37" name="Rectangle: Rounded Corners 36">
            <a:extLst>
              <a:ext uri="{FF2B5EF4-FFF2-40B4-BE49-F238E27FC236}">
                <a16:creationId xmlns:a16="http://schemas.microsoft.com/office/drawing/2014/main" id="{00000000-0008-0000-0200-000025000000}"/>
              </a:ext>
            </a:extLst>
          </xdr:cNvPr>
          <xdr:cNvSpPr/>
        </xdr:nvSpPr>
        <xdr:spPr>
          <a:xfrm>
            <a:off x="7203319" y="985298"/>
            <a:ext cx="1834810"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B07A5DD-985D-46A6-AAA9-74094948A8AD}" type="TxLink">
              <a:rPr lang="en-US" sz="2400" b="1" i="0" u="none" strike="noStrike">
                <a:solidFill>
                  <a:schemeClr val="bg1"/>
                </a:solidFill>
                <a:latin typeface="Calibri"/>
                <a:cs typeface="Calibri"/>
              </a:rPr>
              <a:pPr algn="ctr"/>
              <a:t>20%</a:t>
            </a:fld>
            <a:endParaRPr lang="pl-PL" sz="2400" b="1">
              <a:solidFill>
                <a:schemeClr val="bg1"/>
              </a:solidFill>
            </a:endParaRPr>
          </a:p>
        </xdr:txBody>
      </xdr:sp>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7241421" y="991251"/>
            <a:ext cx="1822903"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Sales growth</a:t>
            </a:r>
            <a:r>
              <a:rPr lang="pl-PL" sz="1400" b="1" baseline="0">
                <a:solidFill>
                  <a:schemeClr val="bg1"/>
                </a:solidFill>
              </a:rPr>
              <a:t> vs PY</a:t>
            </a:r>
            <a:endParaRPr lang="pl-PL" sz="1400" b="1">
              <a:solidFill>
                <a:schemeClr val="bg1"/>
              </a:solidFill>
            </a:endParaRPr>
          </a:p>
        </xdr:txBody>
      </xdr:sp>
      <xdr:sp macro="" textlink="Workspace!C5">
        <xdr:nvSpPr>
          <xdr:cNvPr id="39" name="Rectangle: Rounded Corners 38">
            <a:extLst>
              <a:ext uri="{FF2B5EF4-FFF2-40B4-BE49-F238E27FC236}">
                <a16:creationId xmlns:a16="http://schemas.microsoft.com/office/drawing/2014/main" id="{00000000-0008-0000-0200-000027000000}"/>
              </a:ext>
            </a:extLst>
          </xdr:cNvPr>
          <xdr:cNvSpPr/>
        </xdr:nvSpPr>
        <xdr:spPr>
          <a:xfrm>
            <a:off x="9655788" y="971011"/>
            <a:ext cx="1821046"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2CEFCE-966D-45CC-84F9-8A3E7127968C}" type="TxLink">
              <a:rPr lang="en-US" sz="2400" b="1" i="0" u="none" strike="noStrike">
                <a:solidFill>
                  <a:schemeClr val="bg1"/>
                </a:solidFill>
                <a:latin typeface="Calibri"/>
                <a:cs typeface="Calibri"/>
              </a:rPr>
              <a:pPr algn="ctr"/>
              <a:t> $93,439 </a:t>
            </a:fld>
            <a:endParaRPr lang="pl-PL" sz="2400" b="1">
              <a:solidFill>
                <a:schemeClr val="bg1"/>
              </a:solidFill>
            </a:endParaRPr>
          </a:p>
        </xdr:txBody>
      </xdr:sp>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9693890" y="976964"/>
            <a:ext cx="1809139"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Profit Latest Year</a:t>
            </a:r>
          </a:p>
        </xdr:txBody>
      </xdr:sp>
      <xdr:sp macro="" textlink="Workspace!C4">
        <xdr:nvSpPr>
          <xdr:cNvPr id="41" name="Rectangle: Rounded Corners 40">
            <a:extLst>
              <a:ext uri="{FF2B5EF4-FFF2-40B4-BE49-F238E27FC236}">
                <a16:creationId xmlns:a16="http://schemas.microsoft.com/office/drawing/2014/main" id="{00000000-0008-0000-0200-000029000000}"/>
              </a:ext>
            </a:extLst>
          </xdr:cNvPr>
          <xdr:cNvSpPr/>
        </xdr:nvSpPr>
        <xdr:spPr>
          <a:xfrm>
            <a:off x="12108397" y="968630"/>
            <a:ext cx="1832813"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01E61DE-55E2-446C-A55D-DEC45B81AA90}" type="TxLink">
              <a:rPr lang="en-US" sz="2400" b="1" i="0" u="none" strike="noStrike">
                <a:solidFill>
                  <a:schemeClr val="bg1"/>
                </a:solidFill>
                <a:latin typeface="Calibri"/>
                <a:cs typeface="Calibri"/>
              </a:rPr>
              <a:pPr algn="ctr"/>
              <a:t> $81,795 </a:t>
            </a:fld>
            <a:endParaRPr lang="pl-PL" sz="2400" b="1">
              <a:solidFill>
                <a:schemeClr val="bg1"/>
              </a:solidFill>
            </a:endParaRPr>
          </a:p>
        </xdr:txBody>
      </xdr:sp>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12146499" y="974583"/>
            <a:ext cx="1820906"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Profit Last Year</a:t>
            </a:r>
          </a:p>
        </xdr:txBody>
      </xdr:sp>
      <xdr:sp macro="" textlink="Workspace!F5">
        <xdr:nvSpPr>
          <xdr:cNvPr id="43" name="Rectangle: Rounded Corners 42">
            <a:extLst>
              <a:ext uri="{FF2B5EF4-FFF2-40B4-BE49-F238E27FC236}">
                <a16:creationId xmlns:a16="http://schemas.microsoft.com/office/drawing/2014/main" id="{00000000-0008-0000-0200-00002B000000}"/>
              </a:ext>
            </a:extLst>
          </xdr:cNvPr>
          <xdr:cNvSpPr/>
        </xdr:nvSpPr>
        <xdr:spPr>
          <a:xfrm>
            <a:off x="14560091" y="966249"/>
            <a:ext cx="1802727" cy="750094"/>
          </a:xfrm>
          <a:prstGeom prst="roundRect">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987148F-A239-4291-BA8A-1869D883AEC6}" type="TxLink">
              <a:rPr lang="en-US" sz="2400" b="1" i="0" u="none" strike="noStrike">
                <a:solidFill>
                  <a:schemeClr val="bg1"/>
                </a:solidFill>
                <a:latin typeface="Calibri"/>
                <a:cs typeface="Calibri"/>
              </a:rPr>
              <a:pPr algn="ctr"/>
              <a:t>14%</a:t>
            </a:fld>
            <a:endParaRPr lang="pl-PL" sz="2400" b="1">
              <a:solidFill>
                <a:schemeClr val="bg1"/>
              </a:solidFill>
            </a:endParaRPr>
          </a:p>
        </xdr:txBody>
      </xdr:sp>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4598193" y="972202"/>
            <a:ext cx="1790820"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400" b="1">
                <a:solidFill>
                  <a:schemeClr val="bg1"/>
                </a:solidFill>
              </a:rPr>
              <a:t>Profit growth vs PY</a:t>
            </a:r>
          </a:p>
        </xdr:txBody>
      </xdr:sp>
      <xdr:graphicFrame macro="">
        <xdr:nvGraphicFramePr>
          <xdr:cNvPr id="45" name="Chart 44">
            <a:extLst>
              <a:ext uri="{FF2B5EF4-FFF2-40B4-BE49-F238E27FC236}">
                <a16:creationId xmlns:a16="http://schemas.microsoft.com/office/drawing/2014/main" id="{00000000-0008-0000-0200-00002D000000}"/>
              </a:ext>
            </a:extLst>
          </xdr:cNvPr>
          <xdr:cNvGraphicFramePr>
            <a:graphicFrameLocks/>
          </xdr:cNvGraphicFramePr>
        </xdr:nvGraphicFramePr>
        <xdr:xfrm>
          <a:off x="1142999" y="6461124"/>
          <a:ext cx="7477125" cy="236537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6" name="Chart 45">
            <a:extLst>
              <a:ext uri="{FF2B5EF4-FFF2-40B4-BE49-F238E27FC236}">
                <a16:creationId xmlns:a16="http://schemas.microsoft.com/office/drawing/2014/main" id="{00000000-0008-0000-0200-00002E000000}"/>
              </a:ext>
            </a:extLst>
          </xdr:cNvPr>
          <xdr:cNvGraphicFramePr>
            <a:graphicFrameLocks/>
          </xdr:cNvGraphicFramePr>
        </xdr:nvGraphicFramePr>
        <xdr:xfrm>
          <a:off x="9413875" y="6325465"/>
          <a:ext cx="7564438" cy="2414443"/>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47" name="Category">
                <a:extLst>
                  <a:ext uri="{FF2B5EF4-FFF2-40B4-BE49-F238E27FC236}">
                    <a16:creationId xmlns:a16="http://schemas.microsoft.com/office/drawing/2014/main" id="{00000000-0008-0000-0200-00002F000000}"/>
                  </a:ext>
                </a:extLst>
              </xdr:cNvPr>
              <xdr:cNvGraphicFramePr/>
            </xdr:nvGraphicFramePr>
            <xdr:xfrm>
              <a:off x="4650086" y="90179"/>
              <a:ext cx="5694863" cy="545217"/>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50086" y="90179"/>
                <a:ext cx="5694863" cy="545217"/>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Segment">
                <a:extLst>
                  <a:ext uri="{FF2B5EF4-FFF2-40B4-BE49-F238E27FC236}">
                    <a16:creationId xmlns:a16="http://schemas.microsoft.com/office/drawing/2014/main" id="{00000000-0008-0000-0200-000030000000}"/>
                  </a:ext>
                </a:extLst>
              </xdr:cNvPr>
              <xdr:cNvGraphicFramePr/>
            </xdr:nvGraphicFramePr>
            <xdr:xfrm>
              <a:off x="11318876" y="131682"/>
              <a:ext cx="5188017" cy="439818"/>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18876" y="131682"/>
                <a:ext cx="5188017" cy="439818"/>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9" name="Category_Table1">
                <a:extLst>
                  <a:ext uri="{FF2B5EF4-FFF2-40B4-BE49-F238E27FC236}">
                    <a16:creationId xmlns:a16="http://schemas.microsoft.com/office/drawing/2014/main" id="{00000000-0008-0000-0200-000031000000}"/>
                  </a:ext>
                </a:extLst>
              </xdr:cNvPr>
              <xdr:cNvGraphicFramePr/>
            </xdr:nvGraphicFramePr>
            <xdr:xfrm>
              <a:off x="1186657" y="2075476"/>
              <a:ext cx="5535573" cy="390742"/>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186657" y="2075476"/>
                <a:ext cx="5535573" cy="390742"/>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0" name="Segment_table3&amp;4">
                <a:extLst>
                  <a:ext uri="{FF2B5EF4-FFF2-40B4-BE49-F238E27FC236}">
                    <a16:creationId xmlns:a16="http://schemas.microsoft.com/office/drawing/2014/main" id="{00000000-0008-0000-0200-000032000000}"/>
                  </a:ext>
                </a:extLst>
              </xdr:cNvPr>
              <xdr:cNvGraphicFramePr/>
            </xdr:nvGraphicFramePr>
            <xdr:xfrm>
              <a:off x="8750587" y="2073853"/>
              <a:ext cx="5494949" cy="393988"/>
            </xdr:xfrm>
            <a:graphic>
              <a:graphicData uri="http://schemas.microsoft.com/office/drawing/2010/slicer">
                <sle:slicer xmlns:sle="http://schemas.microsoft.com/office/drawing/2010/slicer" name="Segment_table3&amp;4"/>
              </a:graphicData>
            </a:graphic>
          </xdr:graphicFrame>
        </mc:Choice>
        <mc:Fallback xmlns="">
          <xdr:sp macro="" textlink="">
            <xdr:nvSpPr>
              <xdr:cNvPr id="0" name=""/>
              <xdr:cNvSpPr>
                <a:spLocks noTextEdit="1"/>
              </xdr:cNvSpPr>
            </xdr:nvSpPr>
            <xdr:spPr>
              <a:xfrm>
                <a:off x="8750587" y="2073853"/>
                <a:ext cx="5494949" cy="393988"/>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1" name="Segment 1_charts">
                <a:extLst>
                  <a:ext uri="{FF2B5EF4-FFF2-40B4-BE49-F238E27FC236}">
                    <a16:creationId xmlns:a16="http://schemas.microsoft.com/office/drawing/2014/main" id="{00000000-0008-0000-0200-000033000000}"/>
                  </a:ext>
                </a:extLst>
              </xdr:cNvPr>
              <xdr:cNvGraphicFramePr/>
            </xdr:nvGraphicFramePr>
            <xdr:xfrm>
              <a:off x="6778625" y="5735927"/>
              <a:ext cx="4508500" cy="396874"/>
            </xdr:xfrm>
            <a:graphic>
              <a:graphicData uri="http://schemas.microsoft.com/office/drawing/2010/slicer">
                <sle:slicer xmlns:sle="http://schemas.microsoft.com/office/drawing/2010/slicer" name="Segment 1_charts"/>
              </a:graphicData>
            </a:graphic>
          </xdr:graphicFrame>
        </mc:Choice>
        <mc:Fallback xmlns="">
          <xdr:sp macro="" textlink="">
            <xdr:nvSpPr>
              <xdr:cNvPr id="0" name=""/>
              <xdr:cNvSpPr>
                <a:spLocks noTextEdit="1"/>
              </xdr:cNvSpPr>
            </xdr:nvSpPr>
            <xdr:spPr>
              <a:xfrm>
                <a:off x="6778625" y="5735927"/>
                <a:ext cx="4508500" cy="39687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2" name="Category 1_charts">
                <a:extLst>
                  <a:ext uri="{FF2B5EF4-FFF2-40B4-BE49-F238E27FC236}">
                    <a16:creationId xmlns:a16="http://schemas.microsoft.com/office/drawing/2014/main" id="{00000000-0008-0000-0200-000034000000}"/>
                  </a:ext>
                </a:extLst>
              </xdr:cNvPr>
              <xdr:cNvGraphicFramePr/>
            </xdr:nvGraphicFramePr>
            <xdr:xfrm>
              <a:off x="1206499" y="5738247"/>
              <a:ext cx="5498412" cy="392234"/>
            </xdr:xfrm>
            <a:graphic>
              <a:graphicData uri="http://schemas.microsoft.com/office/drawing/2010/slicer">
                <sle:slicer xmlns:sle="http://schemas.microsoft.com/office/drawing/2010/slicer" name="Category 1_charts"/>
              </a:graphicData>
            </a:graphic>
          </xdr:graphicFrame>
        </mc:Choice>
        <mc:Fallback xmlns="">
          <xdr:sp macro="" textlink="">
            <xdr:nvSpPr>
              <xdr:cNvPr id="0" name=""/>
              <xdr:cNvSpPr>
                <a:spLocks noTextEdit="1"/>
              </xdr:cNvSpPr>
            </xdr:nvSpPr>
            <xdr:spPr>
              <a:xfrm>
                <a:off x="1206499" y="5738247"/>
                <a:ext cx="5498412" cy="39223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3" name="Ship Mode_charts">
                <a:extLst>
                  <a:ext uri="{FF2B5EF4-FFF2-40B4-BE49-F238E27FC236}">
                    <a16:creationId xmlns:a16="http://schemas.microsoft.com/office/drawing/2014/main" id="{00000000-0008-0000-0200-000035000000}"/>
                  </a:ext>
                </a:extLst>
              </xdr:cNvPr>
              <xdr:cNvGraphicFramePr/>
            </xdr:nvGraphicFramePr>
            <xdr:xfrm>
              <a:off x="11318875" y="5737061"/>
              <a:ext cx="5239972" cy="394607"/>
            </xdr:xfrm>
            <a:graphic>
              <a:graphicData uri="http://schemas.microsoft.com/office/drawing/2010/slicer">
                <sle:slicer xmlns:sle="http://schemas.microsoft.com/office/drawing/2010/slicer" name="Ship Mode_charts"/>
              </a:graphicData>
            </a:graphic>
          </xdr:graphicFrame>
        </mc:Choice>
        <mc:Fallback xmlns="">
          <xdr:sp macro="" textlink="">
            <xdr:nvSpPr>
              <xdr:cNvPr id="0" name=""/>
              <xdr:cNvSpPr>
                <a:spLocks noTextEdit="1"/>
              </xdr:cNvSpPr>
            </xdr:nvSpPr>
            <xdr:spPr>
              <a:xfrm>
                <a:off x="11318875" y="5737061"/>
                <a:ext cx="5239972" cy="394607"/>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17351375" y="7156450"/>
                <a:ext cx="1044575" cy="8572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l-PL" sz="800" b="0" i="0" u="none" strike="noStrike" baseline="0">
                    <a:solidFill>
                      <a:srgbClr val="000000"/>
                    </a:solidFill>
                    <a:latin typeface="Segoe UI"/>
                    <a:cs typeface="Segoe UI"/>
                  </a:rPr>
                  <a:t>TOP 10</a:t>
                </a:r>
              </a:p>
            </xdr:txBody>
          </xdr:sp>
        </mc:Choice>
        <mc:Fallback/>
      </mc:AlternateContent>
      <mc:AlternateContent xmlns:mc="http://schemas.openxmlformats.org/markup-compatibility/2006">
        <mc:Choice xmlns:a14="http://schemas.microsoft.com/office/drawing/2010/main" Requires="a14">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17351375" y="7823200"/>
                <a:ext cx="1111250" cy="4286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l-PL" sz="800" b="0" i="0" u="none" strike="noStrike" baseline="0">
                    <a:solidFill>
                      <a:srgbClr val="000000"/>
                    </a:solidFill>
                    <a:latin typeface="Segoe UI"/>
                    <a:cs typeface="Segoe UI"/>
                  </a:rPr>
                  <a:t>BOTTOM 10</a:t>
                </a:r>
              </a:p>
            </xdr:txBody>
          </xdr:sp>
        </mc:Choice>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za rozmund" refreshedDate="45501.494595138887" createdVersion="8" refreshedVersion="8" minRefreshableVersion="3" recordCount="9994" xr:uid="{13FA8041-3A21-44A2-9A22-95540B610F8C}">
  <cacheSource type="worksheet">
    <worksheetSource ref="A1:U9995" sheet="Databas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sty"/>
          <s v="lut"/>
          <s v="mar"/>
          <s v="kwi"/>
          <s v="maj"/>
          <s v="cze"/>
          <s v="lip"/>
          <s v="sie"/>
          <s v="wrz"/>
          <s v="paź"/>
          <s v="lis"/>
          <s v="gru"/>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91381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D8B34D-496B-447F-A1DD-B609E3738FC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2">
    <format dxfId="1">
      <pivotArea outline="0" collapsedLevelsAreSubtotals="1" fieldPosition="0"/>
    </format>
    <format dxfId="0">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BBFC97-ABBD-4C76-8DE7-1FF098B2A10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B516B6-4482-4CA3-B72C-431CFDA76C9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31D789-3DFA-47BE-825A-0A773435B83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2:D68"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58486E-F02D-4F27-9766-2E6BEEEC886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500DC8-378B-44C2-A3F9-E995B001DC6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D5CD46-FC0B-4C18-AE5C-271B0EF0F75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3:G4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65"/>
  </dataFields>
  <formats count="1">
    <format dxfId="7">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F39855-7601-4C45-BE18-7245F11600E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J14:K21"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h="1" sd="0" x="4"/>
        <item sd="0" x="3"/>
        <item h="1" sd="0" x="5"/>
      </items>
    </pivotField>
  </pivotFields>
  <rowFields count="1">
    <field x="14"/>
  </rowFields>
  <rowItems count="3">
    <i>
      <x/>
    </i>
    <i>
      <x v="1"/>
    </i>
    <i>
      <x v="2"/>
    </i>
  </rowItems>
  <colFields count="4">
    <field x="23"/>
    <field x="22"/>
    <field x="21"/>
    <field x="2"/>
  </colFields>
  <colItems count="1">
    <i>
      <x v="4"/>
    </i>
  </colItems>
  <dataFields count="1">
    <dataField name="Sum of Sales" fld="17" baseField="0" baseItem="0" numFmtId="165"/>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C3C2E9-0A4C-4AE3-988D-5287AF16C172}" sourceName="Category">
  <pivotTables>
    <pivotTable tabId="3" name="PivotTable1"/>
  </pivotTables>
  <data>
    <tabular pivotCacheId="10913810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408883-F782-4B9C-B532-93AC23195418}" sourceName="Segment">
  <pivotTables>
    <pivotTable tabId="3" name="PivotTable1"/>
  </pivotTables>
  <data>
    <tabular pivotCacheId="10913810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A53F66E-BDE1-4ECE-8135-5C9CDC04AC1C}" sourceName="Category">
  <pivotTables>
    <pivotTable tabId="3" name="PivotTable2"/>
    <pivotTable tabId="3" name="PivotTable3"/>
    <pivotTable tabId="3" name="PivotTable8"/>
  </pivotTables>
  <data>
    <tabular pivotCacheId="109138100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E1299E12-BD10-4FCF-BA27-63E24D8E1C6A}" sourceName="Segment">
  <pivotTables>
    <pivotTable tabId="3" name="PivotTable5"/>
    <pivotTable tabId="3" name="PivotTable4"/>
  </pivotTables>
  <data>
    <tabular pivotCacheId="109138100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BE6FE5D-2183-40AA-BC9F-69B3623F47A8}" sourceName="Segment">
  <pivotTables>
    <pivotTable tabId="3" name="PivotTable6"/>
    <pivotTable tabId="3" name="PivotTable7"/>
  </pivotTables>
  <data>
    <tabular pivotCacheId="1091381006">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0EC1F085-A677-4640-AC85-48C374010DA5}" sourceName="Category">
  <pivotTables>
    <pivotTable tabId="3" name="PivotTable6"/>
    <pivotTable tabId="3" name="PivotTable7"/>
  </pivotTables>
  <data>
    <tabular pivotCacheId="109138100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014187B-9658-48A5-BF9C-F0398A23C928}" sourceName="Ship Mode">
  <pivotTables>
    <pivotTable tabId="3" name="PivotTable6"/>
    <pivotTable tabId="3" name="PivotTable7"/>
  </pivotTables>
  <data>
    <tabular pivotCacheId="10913810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E0962C-7F77-455F-9E64-545DBFA11A8E}" cache="Slicer_Category" caption="Category" columnCount="3" showCaption="0" style="Slicer_noborder" rowHeight="241300"/>
  <slicer name="Segment" xr10:uid="{23D8B839-07E3-44C7-82E1-90F6BBC2D023}" cache="Slicer_Segment" caption="Segment" columnCount="3" showCaption="0" style="Slicer_noborder" rowHeight="241300"/>
  <slicer name="Category_Table1" xr10:uid="{712073B5-2A1B-4F0D-81E9-B03AF89D5174}" cache="Slicer_Category1" caption="Category" columnCount="3" showCaption="0" style="Slicer_noborder" rowHeight="241300"/>
  <slicer name="Segment_table3&amp;4" xr10:uid="{80707153-C090-4A17-B50F-CAF92B4EDD22}" cache="Slicer_Segment1" caption="Segment" columnCount="3" showCaption="0" style="Slicer_noborder" rowHeight="241300"/>
  <slicer name="Segment 1_charts" xr10:uid="{51BA4ED9-F68B-4F14-87C1-85634056DB9A}" cache="Slicer_Segment2" caption="Segment" columnCount="3" showCaption="0" style="Slicer_noborder" rowHeight="241300"/>
  <slicer name="Category 1_charts" xr10:uid="{70F43BF8-8DB9-46C8-94D9-6F311FDD276F}" cache="Slicer_Category2" caption="Category" columnCount="3" showCaption="0" style="Slicer_noborder" rowHeight="241300"/>
  <slicer name="Ship Mode_charts" xr10:uid="{75D1C8B3-C237-4F94-B8DA-E575931F7A7E}"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2ECC71"/>
      </a:accent1>
      <a:accent2>
        <a:srgbClr val="F1C40F"/>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45396-76A8-45D2-9B73-8944503A73BC}">
  <dimension ref="A1:U9995"/>
  <sheetViews>
    <sheetView workbookViewId="0">
      <selection activeCell="X11" sqref="X11"/>
    </sheetView>
  </sheetViews>
  <sheetFormatPr defaultRowHeight="15" x14ac:dyDescent="0.25"/>
  <cols>
    <col min="2" max="2" width="15" bestFit="1" customWidth="1"/>
    <col min="3" max="4" width="10.7109375" bestFit="1" customWidth="1"/>
    <col min="5" max="5" width="13.85546875" bestFit="1" customWidth="1"/>
    <col min="9" max="9" width="12.85546875" bestFit="1" customWidth="1"/>
    <col min="10" max="10" width="18.28515625" bestFit="1" customWidth="1"/>
    <col min="11" max="11" width="18.7109375" bestFit="1" customWidth="1"/>
    <col min="14" max="14" width="16.7109375" bestFit="1" customWidth="1"/>
    <col min="15" max="15" width="14.5703125" bestFit="1" customWidth="1"/>
    <col min="16" max="16" width="12.855468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6C0A-237F-472B-A101-B59CD20036C2}">
  <dimension ref="A3:K123"/>
  <sheetViews>
    <sheetView topLeftCell="A69" zoomScale="80" zoomScaleNormal="80" workbookViewId="0">
      <selection activeCell="K31" sqref="K31"/>
    </sheetView>
  </sheetViews>
  <sheetFormatPr defaultRowHeight="15" x14ac:dyDescent="0.25"/>
  <cols>
    <col min="1" max="1" width="14.140625" bestFit="1" customWidth="1"/>
    <col min="2" max="2" width="16.7109375" bestFit="1" customWidth="1"/>
    <col min="3" max="3" width="10.140625" bestFit="1" customWidth="1"/>
    <col min="4" max="4" width="15.85546875" bestFit="1" customWidth="1"/>
    <col min="5" max="5" width="14.5703125" bestFit="1" customWidth="1"/>
    <col min="6" max="6" width="16.7109375" bestFit="1" customWidth="1"/>
    <col min="7" max="7" width="10.140625" bestFit="1" customWidth="1"/>
    <col min="8" max="8" width="13.140625" bestFit="1" customWidth="1"/>
    <col min="9" max="9" width="10.28515625" bestFit="1" customWidth="1"/>
    <col min="10" max="10" width="16.28515625" bestFit="1" customWidth="1"/>
    <col min="11" max="11" width="16.7109375" bestFit="1" customWidth="1"/>
    <col min="12" max="12" width="11.28515625" bestFit="1" customWidth="1"/>
    <col min="13" max="1195" width="10.140625" bestFit="1" customWidth="1"/>
    <col min="1196" max="1196" width="11" bestFit="1" customWidth="1"/>
    <col min="1197" max="1238" width="10.140625" bestFit="1" customWidth="1"/>
    <col min="1239" max="1239" width="12" bestFit="1" customWidth="1"/>
  </cols>
  <sheetData>
    <row r="3" spans="1:11" x14ac:dyDescent="0.25">
      <c r="A3" s="2" t="s">
        <v>10944</v>
      </c>
      <c r="B3" t="s">
        <v>10949</v>
      </c>
      <c r="C3" t="s">
        <v>10950</v>
      </c>
      <c r="E3" t="s">
        <v>10951</v>
      </c>
      <c r="F3" t="s">
        <v>10952</v>
      </c>
    </row>
    <row r="4" spans="1:11" x14ac:dyDescent="0.25">
      <c r="A4" s="3" t="s">
        <v>10947</v>
      </c>
      <c r="B4" s="8">
        <v>609205.59799999965</v>
      </c>
      <c r="C4" s="8">
        <v>81795.17429999981</v>
      </c>
    </row>
    <row r="5" spans="1:11" x14ac:dyDescent="0.25">
      <c r="A5" s="3" t="s">
        <v>10948</v>
      </c>
      <c r="B5" s="8">
        <v>733215.2551999999</v>
      </c>
      <c r="C5" s="8">
        <v>93439.269600000145</v>
      </c>
      <c r="E5" s="5">
        <f>B5/B4-1</f>
        <v>0.20355961535337097</v>
      </c>
      <c r="F5" s="5">
        <f>C5/C4-1</f>
        <v>0.1423567514789239</v>
      </c>
    </row>
    <row r="12" spans="1:11" x14ac:dyDescent="0.25">
      <c r="A12" t="s">
        <v>10954</v>
      </c>
    </row>
    <row r="14" spans="1:11" x14ac:dyDescent="0.25">
      <c r="A14" s="2" t="s">
        <v>10949</v>
      </c>
      <c r="B14" s="2" t="s">
        <v>10953</v>
      </c>
      <c r="E14" s="2" t="s">
        <v>10949</v>
      </c>
      <c r="F14" s="2" t="s">
        <v>10953</v>
      </c>
      <c r="H14" s="2"/>
      <c r="I14" s="2"/>
      <c r="J14" s="2" t="s">
        <v>10949</v>
      </c>
      <c r="K14" s="2" t="s">
        <v>10953</v>
      </c>
    </row>
    <row r="15" spans="1:11" x14ac:dyDescent="0.25">
      <c r="B15" t="s">
        <v>10948</v>
      </c>
      <c r="C15" t="s">
        <v>10947</v>
      </c>
      <c r="F15" t="s">
        <v>10948</v>
      </c>
      <c r="G15" t="s">
        <v>10947</v>
      </c>
      <c r="K15" t="s">
        <v>10947</v>
      </c>
    </row>
    <row r="18" spans="1:11" x14ac:dyDescent="0.25">
      <c r="A18" s="2" t="s">
        <v>10944</v>
      </c>
      <c r="E18" s="2" t="s">
        <v>10944</v>
      </c>
      <c r="J18" s="2" t="s">
        <v>10944</v>
      </c>
    </row>
    <row r="19" spans="1:11" x14ac:dyDescent="0.25">
      <c r="A19" s="3" t="s">
        <v>71</v>
      </c>
      <c r="B19" s="4">
        <v>105340.51600000002</v>
      </c>
      <c r="C19" s="4">
        <v>78962.029999999984</v>
      </c>
      <c r="E19" s="3" t="s">
        <v>265</v>
      </c>
      <c r="F19" s="4">
        <v>86939.600999999995</v>
      </c>
      <c r="G19" s="4">
        <v>54824.09800000002</v>
      </c>
      <c r="J19" s="3" t="s">
        <v>31</v>
      </c>
      <c r="K19" s="4">
        <v>198901.43600000019</v>
      </c>
    </row>
    <row r="20" spans="1:11" x14ac:dyDescent="0.25">
      <c r="A20" s="3" t="s">
        <v>35</v>
      </c>
      <c r="B20" s="4">
        <v>95554.352999999988</v>
      </c>
      <c r="C20" s="4">
        <v>83918.64499999996</v>
      </c>
      <c r="E20" s="3" t="s">
        <v>41</v>
      </c>
      <c r="F20" s="4">
        <v>48875.692499999976</v>
      </c>
      <c r="G20" s="4">
        <v>56398.747999999992</v>
      </c>
      <c r="J20" s="3" t="s">
        <v>45</v>
      </c>
      <c r="K20" s="4">
        <v>183939.98200000013</v>
      </c>
    </row>
    <row r="21" spans="1:11" x14ac:dyDescent="0.25">
      <c r="A21" s="3" t="s">
        <v>58</v>
      </c>
      <c r="B21" s="4">
        <v>69677.617999999973</v>
      </c>
      <c r="C21" s="4">
        <v>58788.700000000004</v>
      </c>
      <c r="E21" s="3" t="s">
        <v>94</v>
      </c>
      <c r="F21" s="4">
        <v>56990.82</v>
      </c>
      <c r="G21" s="4">
        <v>16158.721999999998</v>
      </c>
      <c r="J21" s="3" t="s">
        <v>70</v>
      </c>
      <c r="K21" s="4">
        <v>226364.18000000014</v>
      </c>
    </row>
    <row r="22" spans="1:11" x14ac:dyDescent="0.25">
      <c r="A22" s="3" t="s">
        <v>74</v>
      </c>
      <c r="B22" s="4">
        <v>72788.044999999984</v>
      </c>
      <c r="C22" s="4">
        <v>49683.325000000004</v>
      </c>
      <c r="E22" s="3" t="s">
        <v>145</v>
      </c>
      <c r="F22" s="4">
        <v>41595.501999999964</v>
      </c>
      <c r="G22" s="4">
        <v>30304.938000000002</v>
      </c>
    </row>
    <row r="23" spans="1:11" x14ac:dyDescent="0.25">
      <c r="A23" s="3" t="s">
        <v>55</v>
      </c>
      <c r="B23" s="4">
        <v>60893.54250000004</v>
      </c>
      <c r="C23" s="4">
        <v>60833.200499999992</v>
      </c>
      <c r="E23" s="3" t="s">
        <v>126</v>
      </c>
      <c r="F23" s="4">
        <v>37197.550999999992</v>
      </c>
      <c r="G23" s="4">
        <v>29845.870999999992</v>
      </c>
    </row>
    <row r="24" spans="1:11" x14ac:dyDescent="0.25">
      <c r="A24" s="3" t="s">
        <v>1218</v>
      </c>
      <c r="B24" s="4">
        <v>62899.387999999984</v>
      </c>
      <c r="C24" s="4">
        <v>49599.41</v>
      </c>
      <c r="E24" s="3" t="s">
        <v>881</v>
      </c>
      <c r="F24" s="4">
        <v>12148.885999999997</v>
      </c>
      <c r="G24" s="4">
        <v>21197.32</v>
      </c>
    </row>
    <row r="25" spans="1:11" x14ac:dyDescent="0.25">
      <c r="A25" s="3" t="s">
        <v>160</v>
      </c>
      <c r="B25" s="4">
        <v>59946.232000000011</v>
      </c>
      <c r="C25" s="4">
        <v>41895.853999999999</v>
      </c>
      <c r="E25" s="3" t="s">
        <v>183</v>
      </c>
      <c r="F25" s="4">
        <v>16212.806399999998</v>
      </c>
      <c r="G25" s="4">
        <v>16448.681399999994</v>
      </c>
    </row>
    <row r="26" spans="1:11" x14ac:dyDescent="0.25">
      <c r="A26" s="3" t="s">
        <v>683</v>
      </c>
      <c r="B26" s="4">
        <v>43544.675000000003</v>
      </c>
      <c r="C26" s="4">
        <v>55906.886000000013</v>
      </c>
      <c r="E26" s="3" t="s">
        <v>302</v>
      </c>
      <c r="F26" s="4">
        <v>16245.611000000001</v>
      </c>
      <c r="G26" s="4">
        <v>13067.549999999997</v>
      </c>
    </row>
    <row r="27" spans="1:11" x14ac:dyDescent="0.25">
      <c r="A27" s="3" t="s">
        <v>77</v>
      </c>
      <c r="B27" s="4">
        <v>42926.932000000001</v>
      </c>
      <c r="C27" s="4">
        <v>26050.314999999999</v>
      </c>
      <c r="E27" s="3" t="s">
        <v>496</v>
      </c>
      <c r="F27" s="4">
        <v>17571.473000000002</v>
      </c>
      <c r="G27" s="4">
        <v>9506.4120000000021</v>
      </c>
    </row>
    <row r="28" spans="1:11" x14ac:dyDescent="0.25">
      <c r="A28" s="3" t="s">
        <v>64</v>
      </c>
      <c r="B28" s="4">
        <v>28915.093999999986</v>
      </c>
      <c r="C28" s="4">
        <v>27874.12399999996</v>
      </c>
      <c r="E28" s="3" t="s">
        <v>4276</v>
      </c>
      <c r="F28" s="4">
        <v>5630.51</v>
      </c>
      <c r="G28" s="4">
        <v>18431.34</v>
      </c>
    </row>
    <row r="31" spans="1:11" x14ac:dyDescent="0.25">
      <c r="A31" t="s">
        <v>10955</v>
      </c>
    </row>
    <row r="32" spans="1:11" x14ac:dyDescent="0.25">
      <c r="H32" s="2"/>
      <c r="I32" s="2"/>
    </row>
    <row r="33" spans="1:7" x14ac:dyDescent="0.25">
      <c r="A33" s="2" t="s">
        <v>10949</v>
      </c>
      <c r="B33" s="2" t="s">
        <v>10953</v>
      </c>
      <c r="D33" s="2"/>
      <c r="E33" s="2" t="s">
        <v>10949</v>
      </c>
      <c r="F33" s="2" t="s">
        <v>10953</v>
      </c>
    </row>
    <row r="34" spans="1:7" x14ac:dyDescent="0.25">
      <c r="B34" t="s">
        <v>10948</v>
      </c>
      <c r="C34" t="s">
        <v>10947</v>
      </c>
      <c r="F34" t="s">
        <v>10948</v>
      </c>
      <c r="G34" t="s">
        <v>10947</v>
      </c>
    </row>
    <row r="37" spans="1:7" x14ac:dyDescent="0.25">
      <c r="A37" s="2" t="s">
        <v>10944</v>
      </c>
      <c r="E37" s="2" t="s">
        <v>10944</v>
      </c>
    </row>
    <row r="38" spans="1:7" x14ac:dyDescent="0.25">
      <c r="A38" s="3" t="s">
        <v>71</v>
      </c>
      <c r="B38" s="4">
        <v>105340.51600000002</v>
      </c>
      <c r="C38" s="4">
        <v>78962.029999999984</v>
      </c>
      <c r="E38" s="3" t="s">
        <v>265</v>
      </c>
      <c r="F38" s="4">
        <v>86939.600999999995</v>
      </c>
      <c r="G38" s="4">
        <v>54824.09800000002</v>
      </c>
    </row>
    <row r="39" spans="1:7" x14ac:dyDescent="0.25">
      <c r="A39" s="3" t="s">
        <v>35</v>
      </c>
      <c r="B39" s="4">
        <v>95554.352999999988</v>
      </c>
      <c r="C39" s="4">
        <v>83918.64499999996</v>
      </c>
      <c r="E39" s="3" t="s">
        <v>41</v>
      </c>
      <c r="F39" s="4">
        <v>48875.692499999976</v>
      </c>
      <c r="G39" s="4">
        <v>56398.747999999992</v>
      </c>
    </row>
    <row r="40" spans="1:7" x14ac:dyDescent="0.25">
      <c r="A40" s="3" t="s">
        <v>58</v>
      </c>
      <c r="B40" s="4">
        <v>69677.617999999973</v>
      </c>
      <c r="C40" s="4">
        <v>58788.700000000004</v>
      </c>
      <c r="E40" s="3" t="s">
        <v>94</v>
      </c>
      <c r="F40" s="4">
        <v>56990.82</v>
      </c>
      <c r="G40" s="4">
        <v>16158.721999999998</v>
      </c>
    </row>
    <row r="41" spans="1:7" x14ac:dyDescent="0.25">
      <c r="A41" s="3" t="s">
        <v>74</v>
      </c>
      <c r="B41" s="4">
        <v>72788.044999999984</v>
      </c>
      <c r="C41" s="4">
        <v>49683.325000000004</v>
      </c>
      <c r="E41" s="3" t="s">
        <v>145</v>
      </c>
      <c r="F41" s="4">
        <v>41595.501999999964</v>
      </c>
      <c r="G41" s="4">
        <v>30304.938000000002</v>
      </c>
    </row>
    <row r="42" spans="1:7" x14ac:dyDescent="0.25">
      <c r="A42" s="3" t="s">
        <v>55</v>
      </c>
      <c r="B42" s="4">
        <v>60893.54250000004</v>
      </c>
      <c r="C42" s="4">
        <v>60833.200499999992</v>
      </c>
      <c r="E42" s="3" t="s">
        <v>126</v>
      </c>
      <c r="F42" s="4">
        <v>37197.550999999992</v>
      </c>
      <c r="G42" s="4">
        <v>29845.870999999992</v>
      </c>
    </row>
    <row r="43" spans="1:7" x14ac:dyDescent="0.25">
      <c r="A43" s="3" t="s">
        <v>1218</v>
      </c>
      <c r="B43" s="4">
        <v>62899.387999999984</v>
      </c>
      <c r="C43" s="4">
        <v>49599.41</v>
      </c>
      <c r="E43" s="3" t="s">
        <v>881</v>
      </c>
      <c r="F43" s="4">
        <v>12148.885999999997</v>
      </c>
      <c r="G43" s="4">
        <v>21197.32</v>
      </c>
    </row>
    <row r="44" spans="1:7" x14ac:dyDescent="0.25">
      <c r="A44" s="3" t="s">
        <v>160</v>
      </c>
      <c r="B44" s="4">
        <v>59946.232000000011</v>
      </c>
      <c r="C44" s="4">
        <v>41895.853999999999</v>
      </c>
      <c r="E44" s="3" t="s">
        <v>183</v>
      </c>
      <c r="F44" s="4">
        <v>16212.806399999998</v>
      </c>
      <c r="G44" s="4">
        <v>16448.681399999994</v>
      </c>
    </row>
    <row r="45" spans="1:7" x14ac:dyDescent="0.25">
      <c r="A45" s="3" t="s">
        <v>683</v>
      </c>
      <c r="B45" s="4">
        <v>43544.675000000003</v>
      </c>
      <c r="C45" s="4">
        <v>55906.886000000013</v>
      </c>
      <c r="E45" s="3" t="s">
        <v>302</v>
      </c>
      <c r="F45" s="4">
        <v>16245.611000000001</v>
      </c>
      <c r="G45" s="4">
        <v>13067.549999999997</v>
      </c>
    </row>
    <row r="46" spans="1:7" x14ac:dyDescent="0.25">
      <c r="A46" s="3" t="s">
        <v>77</v>
      </c>
      <c r="B46" s="4">
        <v>42926.932000000001</v>
      </c>
      <c r="C46" s="4">
        <v>26050.314999999999</v>
      </c>
      <c r="E46" s="3" t="s">
        <v>496</v>
      </c>
      <c r="F46" s="4">
        <v>17571.473000000002</v>
      </c>
      <c r="G46" s="4">
        <v>9506.4120000000021</v>
      </c>
    </row>
    <row r="47" spans="1:7" x14ac:dyDescent="0.25">
      <c r="A47" s="3" t="s">
        <v>64</v>
      </c>
      <c r="B47" s="4">
        <v>28915.093999999986</v>
      </c>
      <c r="C47" s="4">
        <v>27874.12399999996</v>
      </c>
      <c r="E47" s="3" t="s">
        <v>4276</v>
      </c>
      <c r="F47" s="4">
        <v>5630.51</v>
      </c>
      <c r="G47" s="4">
        <v>18431.34</v>
      </c>
    </row>
    <row r="52" spans="1:9" x14ac:dyDescent="0.25">
      <c r="A52" s="2" t="s">
        <v>10961</v>
      </c>
      <c r="B52" s="2" t="s">
        <v>10962</v>
      </c>
      <c r="C52" t="s">
        <v>10949</v>
      </c>
      <c r="D52" t="s">
        <v>10960</v>
      </c>
      <c r="H52" t="s">
        <v>17</v>
      </c>
      <c r="I52" t="s">
        <v>10963</v>
      </c>
    </row>
    <row r="53" spans="1:9" x14ac:dyDescent="0.25">
      <c r="A53" t="s">
        <v>10945</v>
      </c>
      <c r="B53" t="s">
        <v>10956</v>
      </c>
      <c r="C53" s="4">
        <v>74447.796000000104</v>
      </c>
      <c r="D53" s="4">
        <v>1028</v>
      </c>
      <c r="F53" t="str">
        <f>A53</f>
        <v>2014</v>
      </c>
      <c r="G53" t="str">
        <f t="shared" ref="G53:H53" si="0">B53</f>
        <v>Qtr1</v>
      </c>
      <c r="H53" s="8">
        <f t="shared" si="0"/>
        <v>74447.796000000104</v>
      </c>
      <c r="I53" s="7">
        <f>H53/D53</f>
        <v>72.420035019455355</v>
      </c>
    </row>
    <row r="54" spans="1:9" x14ac:dyDescent="0.25">
      <c r="B54" t="s">
        <v>10957</v>
      </c>
      <c r="C54" s="4">
        <v>86538.759600000005</v>
      </c>
      <c r="D54" s="4">
        <v>1523</v>
      </c>
      <c r="G54" t="str">
        <f t="shared" ref="G54:G68" si="1">B54</f>
        <v>Qtr2</v>
      </c>
      <c r="H54" s="8">
        <f t="shared" ref="H54:H68" si="2">C54</f>
        <v>86538.759600000005</v>
      </c>
      <c r="I54" s="7">
        <f t="shared" ref="I54:I68" si="3">H54/D54</f>
        <v>56.821247275114906</v>
      </c>
    </row>
    <row r="55" spans="1:9" x14ac:dyDescent="0.25">
      <c r="B55" t="s">
        <v>10958</v>
      </c>
      <c r="C55" s="4">
        <v>143633.21229999998</v>
      </c>
      <c r="D55" s="4">
        <v>2159</v>
      </c>
      <c r="G55" t="str">
        <f t="shared" si="1"/>
        <v>Qtr3</v>
      </c>
      <c r="H55" s="8">
        <f t="shared" si="2"/>
        <v>143633.21229999998</v>
      </c>
      <c r="I55" s="7">
        <f t="shared" si="3"/>
        <v>66.527657387679469</v>
      </c>
    </row>
    <row r="56" spans="1:9" x14ac:dyDescent="0.25">
      <c r="B56" t="s">
        <v>10959</v>
      </c>
      <c r="C56" s="4">
        <v>179627.73020000022</v>
      </c>
      <c r="D56" s="4">
        <v>2871</v>
      </c>
      <c r="G56" t="str">
        <f t="shared" si="1"/>
        <v>Qtr4</v>
      </c>
      <c r="H56" s="8">
        <f t="shared" si="2"/>
        <v>179627.73020000022</v>
      </c>
      <c r="I56" s="7">
        <f t="shared" si="3"/>
        <v>62.566259212817911</v>
      </c>
    </row>
    <row r="57" spans="1:9" x14ac:dyDescent="0.25">
      <c r="A57" t="s">
        <v>10946</v>
      </c>
      <c r="B57" t="s">
        <v>10956</v>
      </c>
      <c r="C57" s="4">
        <v>68851.738599999939</v>
      </c>
      <c r="D57" s="4">
        <v>990</v>
      </c>
      <c r="F57" t="str">
        <f t="shared" ref="F57:F65" si="4">A57</f>
        <v>2015</v>
      </c>
      <c r="G57" t="str">
        <f t="shared" si="1"/>
        <v>Qtr1</v>
      </c>
      <c r="H57" s="8">
        <f t="shared" si="2"/>
        <v>68851.738599999939</v>
      </c>
      <c r="I57" s="7">
        <f t="shared" si="3"/>
        <v>69.547210707070647</v>
      </c>
    </row>
    <row r="58" spans="1:9" x14ac:dyDescent="0.25">
      <c r="B58" t="s">
        <v>10957</v>
      </c>
      <c r="C58" s="4">
        <v>89124.186999999874</v>
      </c>
      <c r="D58" s="4">
        <v>1604</v>
      </c>
      <c r="G58" t="str">
        <f t="shared" si="1"/>
        <v>Qtr2</v>
      </c>
      <c r="H58" s="8">
        <f t="shared" si="2"/>
        <v>89124.186999999874</v>
      </c>
      <c r="I58" s="7">
        <f t="shared" si="3"/>
        <v>55.563707605984959</v>
      </c>
    </row>
    <row r="59" spans="1:9" x14ac:dyDescent="0.25">
      <c r="B59" t="s">
        <v>10958</v>
      </c>
      <c r="C59" s="4">
        <v>130259.57519999996</v>
      </c>
      <c r="D59" s="4">
        <v>2241</v>
      </c>
      <c r="G59" t="str">
        <f t="shared" si="1"/>
        <v>Qtr3</v>
      </c>
      <c r="H59" s="8">
        <f t="shared" si="2"/>
        <v>130259.57519999996</v>
      </c>
      <c r="I59" s="7">
        <f t="shared" si="3"/>
        <v>58.125647121820599</v>
      </c>
    </row>
    <row r="60" spans="1:9" x14ac:dyDescent="0.25">
      <c r="B60" t="s">
        <v>10959</v>
      </c>
      <c r="C60" s="4">
        <v>182297.00819999998</v>
      </c>
      <c r="D60" s="4">
        <v>3144</v>
      </c>
      <c r="G60" t="str">
        <f t="shared" si="1"/>
        <v>Qtr4</v>
      </c>
      <c r="H60" s="8">
        <f t="shared" si="2"/>
        <v>182297.00819999998</v>
      </c>
      <c r="I60" s="7">
        <f t="shared" si="3"/>
        <v>57.982508969465641</v>
      </c>
    </row>
    <row r="61" spans="1:9" x14ac:dyDescent="0.25">
      <c r="A61" t="s">
        <v>10947</v>
      </c>
      <c r="B61" t="s">
        <v>10956</v>
      </c>
      <c r="C61" s="4">
        <v>93237.180999999953</v>
      </c>
      <c r="D61" s="4">
        <v>1243</v>
      </c>
      <c r="F61" t="str">
        <f t="shared" si="4"/>
        <v>2016</v>
      </c>
      <c r="G61" t="str">
        <f t="shared" si="1"/>
        <v>Qtr1</v>
      </c>
      <c r="H61" s="8">
        <f t="shared" si="2"/>
        <v>93237.180999999953</v>
      </c>
      <c r="I61" s="7">
        <f t="shared" si="3"/>
        <v>75.009799678197865</v>
      </c>
    </row>
    <row r="62" spans="1:9" x14ac:dyDescent="0.25">
      <c r="B62" t="s">
        <v>10957</v>
      </c>
      <c r="C62" s="4">
        <v>136082.30100000001</v>
      </c>
      <c r="D62" s="4">
        <v>2240</v>
      </c>
      <c r="G62" t="str">
        <f t="shared" si="1"/>
        <v>Qtr2</v>
      </c>
      <c r="H62" s="8">
        <f t="shared" si="2"/>
        <v>136082.30100000001</v>
      </c>
      <c r="I62" s="7">
        <f t="shared" si="3"/>
        <v>60.75102723214286</v>
      </c>
    </row>
    <row r="63" spans="1:9" x14ac:dyDescent="0.25">
      <c r="B63" t="s">
        <v>10958</v>
      </c>
      <c r="C63" s="4">
        <v>143787.36219999992</v>
      </c>
      <c r="D63" s="4">
        <v>2767</v>
      </c>
      <c r="G63" t="str">
        <f t="shared" si="1"/>
        <v>Qtr3</v>
      </c>
      <c r="H63" s="8">
        <f t="shared" si="2"/>
        <v>143787.36219999992</v>
      </c>
      <c r="I63" s="7">
        <f t="shared" si="3"/>
        <v>51.965074882544243</v>
      </c>
    </row>
    <row r="64" spans="1:9" x14ac:dyDescent="0.25">
      <c r="B64" t="s">
        <v>10959</v>
      </c>
      <c r="C64" s="4">
        <v>236098.75379999995</v>
      </c>
      <c r="D64" s="4">
        <v>3587</v>
      </c>
      <c r="G64" t="str">
        <f t="shared" si="1"/>
        <v>Qtr4</v>
      </c>
      <c r="H64" s="8">
        <f t="shared" si="2"/>
        <v>236098.75379999995</v>
      </c>
      <c r="I64" s="7">
        <f t="shared" si="3"/>
        <v>65.820672930025083</v>
      </c>
    </row>
    <row r="65" spans="1:10" x14ac:dyDescent="0.25">
      <c r="A65" t="s">
        <v>10948</v>
      </c>
      <c r="B65" t="s">
        <v>10956</v>
      </c>
      <c r="C65" s="4">
        <v>123144.86019999994</v>
      </c>
      <c r="D65" s="4">
        <v>1845</v>
      </c>
      <c r="F65" t="str">
        <f t="shared" si="4"/>
        <v>2017</v>
      </c>
      <c r="G65" t="str">
        <f t="shared" si="1"/>
        <v>Qtr1</v>
      </c>
      <c r="H65" s="8">
        <f t="shared" si="2"/>
        <v>123144.86019999994</v>
      </c>
      <c r="I65" s="7">
        <f t="shared" si="3"/>
        <v>66.745181680216774</v>
      </c>
    </row>
    <row r="66" spans="1:10" x14ac:dyDescent="0.25">
      <c r="B66" t="s">
        <v>10957</v>
      </c>
      <c r="C66" s="4">
        <v>133764.37199999994</v>
      </c>
      <c r="D66" s="4">
        <v>2551</v>
      </c>
      <c r="G66" t="str">
        <f t="shared" si="1"/>
        <v>Qtr2</v>
      </c>
      <c r="H66" s="8">
        <f t="shared" si="2"/>
        <v>133764.37199999994</v>
      </c>
      <c r="I66" s="7">
        <f t="shared" si="3"/>
        <v>52.43605331242648</v>
      </c>
    </row>
    <row r="67" spans="1:10" x14ac:dyDescent="0.25">
      <c r="B67" t="s">
        <v>10958</v>
      </c>
      <c r="C67" s="4">
        <v>196251.95600000018</v>
      </c>
      <c r="D67" s="4">
        <v>3384</v>
      </c>
      <c r="G67" t="str">
        <f t="shared" si="1"/>
        <v>Qtr3</v>
      </c>
      <c r="H67" s="8">
        <f t="shared" si="2"/>
        <v>196251.95600000018</v>
      </c>
      <c r="I67" s="7">
        <f t="shared" si="3"/>
        <v>57.99407683215135</v>
      </c>
    </row>
    <row r="68" spans="1:10" x14ac:dyDescent="0.25">
      <c r="B68" t="s">
        <v>10959</v>
      </c>
      <c r="C68" s="4">
        <v>280054.06699999998</v>
      </c>
      <c r="D68" s="4">
        <v>4696</v>
      </c>
      <c r="G68" t="str">
        <f t="shared" si="1"/>
        <v>Qtr4</v>
      </c>
      <c r="H68" s="8">
        <f t="shared" si="2"/>
        <v>280054.06699999998</v>
      </c>
      <c r="I68" s="7">
        <f t="shared" si="3"/>
        <v>59.636726362862007</v>
      </c>
    </row>
    <row r="74" spans="1:10" x14ac:dyDescent="0.25">
      <c r="A74" s="2" t="s">
        <v>10</v>
      </c>
      <c r="B74" t="s">
        <v>10949</v>
      </c>
      <c r="D74" t="s">
        <v>10</v>
      </c>
      <c r="E74" s="8" t="s">
        <v>17</v>
      </c>
      <c r="G74">
        <v>2</v>
      </c>
      <c r="I74" t="str" cm="1">
        <f t="array" ref="I74">_xlfn.SWITCH(G74,1,"highest",2,"lowest")</f>
        <v>lowest</v>
      </c>
      <c r="J74" t="str">
        <f>CONCATENATE("States with the ",I74," sales of all time")</f>
        <v>States with the lowest sales of all time</v>
      </c>
    </row>
    <row r="75" spans="1:10" x14ac:dyDescent="0.25">
      <c r="A75" t="s">
        <v>42</v>
      </c>
      <c r="B75" s="4">
        <v>457687.63150000101</v>
      </c>
      <c r="D75" t="str" cm="1">
        <f t="array" ref="D75:E123">_xlfn.SWITCH(G74,1,_xlfn._xlws.SORT(A75:B123,2,-1,FALSE),2,_xlfn._xlws.SORT(A75:B123,2,1,FALSE))</f>
        <v>North Dakota</v>
      </c>
      <c r="E75" s="7">
        <v>919.91</v>
      </c>
    </row>
    <row r="76" spans="1:10" x14ac:dyDescent="0.25">
      <c r="A76" t="s">
        <v>266</v>
      </c>
      <c r="B76" s="4">
        <v>310876.27099999978</v>
      </c>
      <c r="D76" t="str">
        <v>West Virginia</v>
      </c>
      <c r="E76" s="7">
        <v>1209.8240000000001</v>
      </c>
    </row>
    <row r="77" spans="1:10" x14ac:dyDescent="0.25">
      <c r="A77" t="s">
        <v>103</v>
      </c>
      <c r="B77" s="4">
        <v>170188.04580000002</v>
      </c>
      <c r="D77" t="str">
        <v>Maine</v>
      </c>
      <c r="E77" s="7">
        <v>1270.5300000000002</v>
      </c>
    </row>
    <row r="78" spans="1:10" x14ac:dyDescent="0.25">
      <c r="A78" t="s">
        <v>95</v>
      </c>
      <c r="B78" s="4">
        <v>138641.26999999993</v>
      </c>
      <c r="D78" t="str">
        <v>South Dakota</v>
      </c>
      <c r="E78" s="7">
        <v>1315.5600000000002</v>
      </c>
    </row>
    <row r="79" spans="1:10" x14ac:dyDescent="0.25">
      <c r="A79" t="s">
        <v>146</v>
      </c>
      <c r="B79" s="4">
        <v>116511.91400000003</v>
      </c>
      <c r="D79" t="str">
        <v>Wyoming</v>
      </c>
      <c r="E79" s="7">
        <v>1603.136</v>
      </c>
    </row>
    <row r="80" spans="1:10" x14ac:dyDescent="0.25">
      <c r="A80" t="s">
        <v>53</v>
      </c>
      <c r="B80" s="4">
        <v>89473.707999999999</v>
      </c>
      <c r="D80" t="str">
        <v>District of Columbia</v>
      </c>
      <c r="E80" s="7">
        <v>2865.0199999999995</v>
      </c>
    </row>
    <row r="81" spans="1:5" x14ac:dyDescent="0.25">
      <c r="A81" t="s">
        <v>210</v>
      </c>
      <c r="B81" s="4">
        <v>80166.100999999864</v>
      </c>
      <c r="D81" t="str">
        <v>Kansas</v>
      </c>
      <c r="E81" s="7">
        <v>2914.31</v>
      </c>
    </row>
    <row r="82" spans="1:5" x14ac:dyDescent="0.25">
      <c r="A82" t="s">
        <v>497</v>
      </c>
      <c r="B82" s="4">
        <v>78258.135999999926</v>
      </c>
      <c r="D82" t="str">
        <v>Idaho</v>
      </c>
      <c r="E82" s="7">
        <v>4382.4860000000017</v>
      </c>
    </row>
    <row r="83" spans="1:5" x14ac:dyDescent="0.25">
      <c r="A83" t="s">
        <v>237</v>
      </c>
      <c r="B83" s="4">
        <v>76269.614000000016</v>
      </c>
      <c r="D83" t="str">
        <v>Iowa</v>
      </c>
      <c r="E83" s="7">
        <v>4579.7599999999993</v>
      </c>
    </row>
    <row r="84" spans="1:5" x14ac:dyDescent="0.25">
      <c r="A84" t="s">
        <v>318</v>
      </c>
      <c r="B84" s="4">
        <v>70636.719999999987</v>
      </c>
      <c r="D84" t="str">
        <v>New Mexico</v>
      </c>
      <c r="E84" s="7">
        <v>4783.521999999999</v>
      </c>
    </row>
    <row r="85" spans="1:5" x14ac:dyDescent="0.25">
      <c r="A85" t="s">
        <v>87</v>
      </c>
      <c r="B85" s="4">
        <v>55603.163999999968</v>
      </c>
      <c r="D85" t="str">
        <v>Montana</v>
      </c>
      <c r="E85" s="7">
        <v>5589.3519999999971</v>
      </c>
    </row>
    <row r="86" spans="1:5" x14ac:dyDescent="0.25">
      <c r="A86" t="s">
        <v>253</v>
      </c>
      <c r="B86" s="4">
        <v>53555.360000000001</v>
      </c>
      <c r="D86" t="str">
        <v>New Hampshire</v>
      </c>
      <c r="E86" s="7">
        <v>7292.5239999999994</v>
      </c>
    </row>
    <row r="87" spans="1:5" x14ac:dyDescent="0.25">
      <c r="A87" t="s">
        <v>1274</v>
      </c>
      <c r="B87" s="4">
        <v>49095.840000000004</v>
      </c>
      <c r="D87" t="str">
        <v>Nebraska</v>
      </c>
      <c r="E87" s="7">
        <v>7464.9299999999985</v>
      </c>
    </row>
    <row r="88" spans="1:5" x14ac:dyDescent="0.25">
      <c r="A88" t="s">
        <v>28</v>
      </c>
      <c r="B88" s="4">
        <v>36591.749999999971</v>
      </c>
      <c r="D88" t="str">
        <v>South Carolina</v>
      </c>
      <c r="E88" s="7">
        <v>8481.7099999999991</v>
      </c>
    </row>
    <row r="89" spans="1:5" x14ac:dyDescent="0.25">
      <c r="A89" t="s">
        <v>789</v>
      </c>
      <c r="B89" s="4">
        <v>35764.312000000013</v>
      </c>
      <c r="D89" t="str">
        <v>Vermont</v>
      </c>
      <c r="E89" s="7">
        <v>8929.369999999999</v>
      </c>
    </row>
    <row r="90" spans="1:5" x14ac:dyDescent="0.25">
      <c r="A90" t="s">
        <v>309</v>
      </c>
      <c r="B90" s="4">
        <v>35282.000999999997</v>
      </c>
      <c r="D90" t="str">
        <v>Louisiana</v>
      </c>
      <c r="E90" s="7">
        <v>9217.0299999999988</v>
      </c>
    </row>
    <row r="91" spans="1:5" x14ac:dyDescent="0.25">
      <c r="A91" t="s">
        <v>113</v>
      </c>
      <c r="B91" s="4">
        <v>32114.610000000019</v>
      </c>
      <c r="D91" t="str">
        <v>Mississippi</v>
      </c>
      <c r="E91" s="7">
        <v>10771.34</v>
      </c>
    </row>
    <row r="92" spans="1:5" x14ac:dyDescent="0.25">
      <c r="A92" t="s">
        <v>456</v>
      </c>
      <c r="B92" s="4">
        <v>32108.117999999995</v>
      </c>
      <c r="D92" t="str">
        <v>Utah</v>
      </c>
      <c r="E92" s="7">
        <v>11220.055999999999</v>
      </c>
    </row>
    <row r="93" spans="1:5" x14ac:dyDescent="0.25">
      <c r="A93" t="s">
        <v>334</v>
      </c>
      <c r="B93" s="4">
        <v>30661.872999999981</v>
      </c>
      <c r="D93" t="str">
        <v>Arkansas</v>
      </c>
      <c r="E93" s="7">
        <v>11678.129999999997</v>
      </c>
    </row>
    <row r="94" spans="1:5" x14ac:dyDescent="0.25">
      <c r="A94" t="s">
        <v>228</v>
      </c>
      <c r="B94" s="4">
        <v>29863.149999999994</v>
      </c>
      <c r="D94" t="str">
        <v>Connecticut</v>
      </c>
      <c r="E94" s="7">
        <v>13384.356999999996</v>
      </c>
    </row>
    <row r="95" spans="1:5" x14ac:dyDescent="0.25">
      <c r="A95" t="s">
        <v>1247</v>
      </c>
      <c r="B95" s="4">
        <v>28634.433999999994</v>
      </c>
      <c r="D95" t="str">
        <v>Nevada</v>
      </c>
      <c r="E95" s="7">
        <v>16729.101999999999</v>
      </c>
    </row>
    <row r="96" spans="1:5" x14ac:dyDescent="0.25">
      <c r="A96" t="s">
        <v>244</v>
      </c>
      <c r="B96" s="4">
        <v>27451.068999999992</v>
      </c>
      <c r="D96" t="str">
        <v>Oregon</v>
      </c>
      <c r="E96" s="7">
        <v>17431.149999999991</v>
      </c>
    </row>
    <row r="97" spans="1:5" x14ac:dyDescent="0.25">
      <c r="A97" t="s">
        <v>2741</v>
      </c>
      <c r="B97" s="4">
        <v>23705.523000000001</v>
      </c>
      <c r="D97" t="str">
        <v>Alabama</v>
      </c>
      <c r="E97" s="7">
        <v>19510.639999999992</v>
      </c>
    </row>
    <row r="98" spans="1:5" x14ac:dyDescent="0.25">
      <c r="A98" t="s">
        <v>1402</v>
      </c>
      <c r="B98" s="4">
        <v>22627.955999999995</v>
      </c>
      <c r="D98" t="str">
        <v>Oklahoma</v>
      </c>
      <c r="E98" s="7">
        <v>19683.39</v>
      </c>
    </row>
    <row r="99" spans="1:5" x14ac:dyDescent="0.25">
      <c r="A99" t="s">
        <v>596</v>
      </c>
      <c r="B99" s="4">
        <v>22205.149999999998</v>
      </c>
      <c r="D99" t="str">
        <v>Missouri</v>
      </c>
      <c r="E99" s="7">
        <v>22205.149999999998</v>
      </c>
    </row>
    <row r="100" spans="1:5" x14ac:dyDescent="0.25">
      <c r="A100" t="s">
        <v>649</v>
      </c>
      <c r="B100" s="4">
        <v>19683.39</v>
      </c>
      <c r="D100" t="str">
        <v>Rhode Island</v>
      </c>
      <c r="E100" s="7">
        <v>22627.955999999995</v>
      </c>
    </row>
    <row r="101" spans="1:5" x14ac:dyDescent="0.25">
      <c r="A101" t="s">
        <v>357</v>
      </c>
      <c r="B101" s="4">
        <v>19510.639999999992</v>
      </c>
      <c r="D101" t="str">
        <v>Maryland</v>
      </c>
      <c r="E101" s="7">
        <v>23705.523000000001</v>
      </c>
    </row>
    <row r="102" spans="1:5" x14ac:dyDescent="0.25">
      <c r="A102" t="s">
        <v>419</v>
      </c>
      <c r="B102" s="4">
        <v>17431.149999999991</v>
      </c>
      <c r="D102" t="str">
        <v>Delaware</v>
      </c>
      <c r="E102" s="7">
        <v>27451.068999999992</v>
      </c>
    </row>
    <row r="103" spans="1:5" x14ac:dyDescent="0.25">
      <c r="A103" t="s">
        <v>1395</v>
      </c>
      <c r="B103" s="4">
        <v>16729.101999999999</v>
      </c>
      <c r="D103" t="str">
        <v>Massachusetts</v>
      </c>
      <c r="E103" s="7">
        <v>28634.433999999994</v>
      </c>
    </row>
    <row r="104" spans="1:5" x14ac:dyDescent="0.25">
      <c r="A104" t="s">
        <v>748</v>
      </c>
      <c r="B104" s="4">
        <v>13384.356999999996</v>
      </c>
      <c r="D104" t="str">
        <v>Minnesota</v>
      </c>
      <c r="E104" s="7">
        <v>29863.149999999994</v>
      </c>
    </row>
    <row r="105" spans="1:5" x14ac:dyDescent="0.25">
      <c r="A105" t="s">
        <v>1711</v>
      </c>
      <c r="B105" s="4">
        <v>11678.129999999997</v>
      </c>
      <c r="D105" t="str">
        <v>Tennessee</v>
      </c>
      <c r="E105" s="7">
        <v>30661.872999999981</v>
      </c>
    </row>
    <row r="106" spans="1:5" x14ac:dyDescent="0.25">
      <c r="A106" t="s">
        <v>120</v>
      </c>
      <c r="B106" s="4">
        <v>11220.055999999999</v>
      </c>
      <c r="D106" t="str">
        <v>Colorado</v>
      </c>
      <c r="E106" s="7">
        <v>32108.117999999995</v>
      </c>
    </row>
    <row r="107" spans="1:5" x14ac:dyDescent="0.25">
      <c r="A107" t="s">
        <v>1491</v>
      </c>
      <c r="B107" s="4">
        <v>10771.34</v>
      </c>
      <c r="D107" t="str">
        <v>Wisconsin</v>
      </c>
      <c r="E107" s="7">
        <v>32114.610000000019</v>
      </c>
    </row>
    <row r="108" spans="1:5" x14ac:dyDescent="0.25">
      <c r="A108" t="s">
        <v>737</v>
      </c>
      <c r="B108" s="4">
        <v>9217.0299999999988</v>
      </c>
      <c r="D108" t="str">
        <v>Arizona</v>
      </c>
      <c r="E108" s="7">
        <v>35282.000999999997</v>
      </c>
    </row>
    <row r="109" spans="1:5" x14ac:dyDescent="0.25">
      <c r="A109" t="s">
        <v>5211</v>
      </c>
      <c r="B109" s="4">
        <v>8929.369999999999</v>
      </c>
      <c r="D109" t="str">
        <v>New Jersey</v>
      </c>
      <c r="E109" s="7">
        <v>35764.312000000013</v>
      </c>
    </row>
    <row r="110" spans="1:5" x14ac:dyDescent="0.25">
      <c r="A110" t="s">
        <v>382</v>
      </c>
      <c r="B110" s="4">
        <v>8481.7099999999991</v>
      </c>
      <c r="D110" t="str">
        <v>Kentucky</v>
      </c>
      <c r="E110" s="7">
        <v>36591.749999999971</v>
      </c>
    </row>
    <row r="111" spans="1:5" x14ac:dyDescent="0.25">
      <c r="A111" t="s">
        <v>137</v>
      </c>
      <c r="B111" s="4">
        <v>7464.9299999999985</v>
      </c>
      <c r="D111" t="str">
        <v>Georgia</v>
      </c>
      <c r="E111" s="7">
        <v>49095.840000000004</v>
      </c>
    </row>
    <row r="112" spans="1:5" x14ac:dyDescent="0.25">
      <c r="A112" t="s">
        <v>2700</v>
      </c>
      <c r="B112" s="4">
        <v>7292.5239999999994</v>
      </c>
      <c r="D112" t="str">
        <v>Indiana</v>
      </c>
      <c r="E112" s="7">
        <v>53555.360000000001</v>
      </c>
    </row>
    <row r="113" spans="1:5" x14ac:dyDescent="0.25">
      <c r="A113" t="s">
        <v>1766</v>
      </c>
      <c r="B113" s="4">
        <v>5589.3519999999971</v>
      </c>
      <c r="D113" t="str">
        <v>North Carolina</v>
      </c>
      <c r="E113" s="7">
        <v>55603.163999999968</v>
      </c>
    </row>
    <row r="114" spans="1:5" x14ac:dyDescent="0.25">
      <c r="A114" t="s">
        <v>668</v>
      </c>
      <c r="B114" s="4">
        <v>4783.521999999999</v>
      </c>
      <c r="D114" t="str">
        <v>Virginia</v>
      </c>
      <c r="E114" s="7">
        <v>70636.719999999987</v>
      </c>
    </row>
    <row r="115" spans="1:5" x14ac:dyDescent="0.25">
      <c r="A115" t="s">
        <v>488</v>
      </c>
      <c r="B115" s="4">
        <v>4579.7599999999993</v>
      </c>
      <c r="D115" t="str">
        <v>Michigan</v>
      </c>
      <c r="E115" s="7">
        <v>76269.614000000016</v>
      </c>
    </row>
    <row r="116" spans="1:5" x14ac:dyDescent="0.25">
      <c r="A116" t="s">
        <v>6267</v>
      </c>
      <c r="B116" s="4">
        <v>4382.4860000000017</v>
      </c>
      <c r="D116" t="str">
        <v>Ohio</v>
      </c>
      <c r="E116" s="7">
        <v>78258.135999999926</v>
      </c>
    </row>
    <row r="117" spans="1:5" x14ac:dyDescent="0.25">
      <c r="A117" t="s">
        <v>4538</v>
      </c>
      <c r="B117" s="4">
        <v>2914.31</v>
      </c>
      <c r="D117" t="str">
        <v>Illinois</v>
      </c>
      <c r="E117" s="7">
        <v>80166.100999999864</v>
      </c>
    </row>
    <row r="118" spans="1:5" x14ac:dyDescent="0.25">
      <c r="A118" t="s">
        <v>3040</v>
      </c>
      <c r="B118" s="4">
        <v>2865.0199999999995</v>
      </c>
      <c r="D118" t="str">
        <v>Florida</v>
      </c>
      <c r="E118" s="7">
        <v>89473.707999999999</v>
      </c>
    </row>
    <row r="119" spans="1:5" x14ac:dyDescent="0.25">
      <c r="A119" t="s">
        <v>8549</v>
      </c>
      <c r="B119" s="4">
        <v>1603.136</v>
      </c>
      <c r="D119" t="str">
        <v>Pennsylvania</v>
      </c>
      <c r="E119" s="7">
        <v>116511.91400000003</v>
      </c>
    </row>
    <row r="120" spans="1:5" x14ac:dyDescent="0.25">
      <c r="A120" t="s">
        <v>5333</v>
      </c>
      <c r="B120" s="4">
        <v>1315.5600000000002</v>
      </c>
      <c r="D120" t="str">
        <v>Washington</v>
      </c>
      <c r="E120" s="7">
        <v>138641.26999999993</v>
      </c>
    </row>
    <row r="121" spans="1:5" x14ac:dyDescent="0.25">
      <c r="A121" t="s">
        <v>5242</v>
      </c>
      <c r="B121" s="4">
        <v>1270.5300000000002</v>
      </c>
      <c r="D121" t="str">
        <v>Texas</v>
      </c>
      <c r="E121" s="7">
        <v>170188.04580000002</v>
      </c>
    </row>
    <row r="122" spans="1:5" x14ac:dyDescent="0.25">
      <c r="A122" t="s">
        <v>9733</v>
      </c>
      <c r="B122" s="4">
        <v>1209.8240000000001</v>
      </c>
      <c r="D122" t="str">
        <v>New York</v>
      </c>
      <c r="E122" s="7">
        <v>310876.27099999978</v>
      </c>
    </row>
    <row r="123" spans="1:5" x14ac:dyDescent="0.25">
      <c r="A123" t="s">
        <v>7456</v>
      </c>
      <c r="B123" s="4">
        <v>919.91</v>
      </c>
      <c r="D123" t="str">
        <v>California</v>
      </c>
      <c r="E123" s="7">
        <v>457687.63150000101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71F1-66B8-4E59-8229-1D73B4E77F94}">
  <dimension ref="B2:Z31"/>
  <sheetViews>
    <sheetView showGridLines="0" tabSelected="1" zoomScale="60" zoomScaleNormal="60" workbookViewId="0">
      <selection activeCell="AD28" sqref="AD28"/>
    </sheetView>
  </sheetViews>
  <sheetFormatPr defaultRowHeight="15" x14ac:dyDescent="0.25"/>
  <cols>
    <col min="1" max="2" width="9.140625" customWidth="1"/>
    <col min="3" max="3" width="13.28515625" customWidth="1"/>
    <col min="4" max="5" width="12.5703125" bestFit="1" customWidth="1"/>
    <col min="7" max="7" width="4" customWidth="1"/>
    <col min="8" max="8" width="4.42578125" customWidth="1"/>
    <col min="9" max="9" width="14" customWidth="1"/>
    <col min="10" max="11" width="12.5703125" bestFit="1" customWidth="1"/>
    <col min="13" max="13" width="4" customWidth="1"/>
    <col min="14" max="14" width="4.42578125" customWidth="1"/>
    <col min="15" max="15" width="13.28515625" customWidth="1"/>
    <col min="16" max="17" width="12.5703125" bestFit="1" customWidth="1"/>
    <col min="19" max="19" width="4" customWidth="1"/>
    <col min="20" max="20" width="4.42578125" customWidth="1"/>
    <col min="21" max="21" width="14.140625" customWidth="1"/>
    <col min="22" max="23" width="12.5703125" bestFit="1" customWidth="1"/>
  </cols>
  <sheetData>
    <row r="2" spans="2:24" x14ac:dyDescent="0.25">
      <c r="J2" t="s">
        <v>10939</v>
      </c>
      <c r="T2" t="s">
        <v>10940</v>
      </c>
    </row>
    <row r="3" spans="2:24" x14ac:dyDescent="0.25">
      <c r="B3" s="15" t="s">
        <v>10964</v>
      </c>
    </row>
    <row r="12" spans="2:24" x14ac:dyDescent="0.25">
      <c r="E12" t="s">
        <v>10939</v>
      </c>
      <c r="Q12" t="s">
        <v>10940</v>
      </c>
    </row>
    <row r="16" spans="2:24" x14ac:dyDescent="0.25">
      <c r="C16" s="6" t="s">
        <v>10966</v>
      </c>
      <c r="D16" s="6">
        <v>2017</v>
      </c>
      <c r="E16" s="6">
        <v>2016</v>
      </c>
      <c r="F16" s="9" t="s">
        <v>10965</v>
      </c>
      <c r="I16" s="6" t="s">
        <v>9</v>
      </c>
      <c r="J16" s="6">
        <v>2017</v>
      </c>
      <c r="K16" s="6">
        <v>2016</v>
      </c>
      <c r="L16" s="9" t="s">
        <v>10965</v>
      </c>
      <c r="O16" s="6" t="s">
        <v>10966</v>
      </c>
      <c r="P16" s="6">
        <v>2017</v>
      </c>
      <c r="Q16" s="6">
        <v>2016</v>
      </c>
      <c r="R16" s="9" t="s">
        <v>10965</v>
      </c>
      <c r="U16" s="6" t="s">
        <v>9</v>
      </c>
      <c r="V16" s="6">
        <v>2017</v>
      </c>
      <c r="W16" s="6">
        <v>2016</v>
      </c>
      <c r="X16" s="9" t="s">
        <v>10965</v>
      </c>
    </row>
    <row r="17" spans="3:26" x14ac:dyDescent="0.25">
      <c r="C17" t="str">
        <f>IF(Workspace!A19="","",Workspace!A19)</f>
        <v>Phones</v>
      </c>
      <c r="D17" s="8">
        <f>IF(Workspace!B19="","",Workspace!B19)</f>
        <v>105340.51600000002</v>
      </c>
      <c r="E17" s="8">
        <f>IF(Workspace!C19="","",Workspace!C19)</f>
        <v>78962.029999999984</v>
      </c>
      <c r="F17" s="13">
        <f>IF(C17="","",D17/E17-1)</f>
        <v>0.33406544892526235</v>
      </c>
      <c r="I17" t="str">
        <f>IF(Workspace!E19="","",Workspace!E19)</f>
        <v>New York City</v>
      </c>
      <c r="J17" s="8">
        <f>IF(Workspace!F19="","",Workspace!F19)</f>
        <v>86939.600999999995</v>
      </c>
      <c r="K17" s="8">
        <f>IF(Workspace!G19="","",Workspace!G19)</f>
        <v>54824.09800000002</v>
      </c>
      <c r="L17" s="13">
        <f>IF(I17="","",J17/K17-1)</f>
        <v>0.58579172611284847</v>
      </c>
      <c r="O17" t="str">
        <f>IF(Workspace!A38="","",Workspace!A38)</f>
        <v>Phones</v>
      </c>
      <c r="P17" s="8">
        <f>IF(Workspace!B38="","",Workspace!B38)</f>
        <v>105340.51600000002</v>
      </c>
      <c r="Q17" s="8">
        <f>IF(Workspace!C38="","",Workspace!C38)</f>
        <v>78962.029999999984</v>
      </c>
      <c r="R17" s="13">
        <f>IF(O17="","",P17/Q17-1)</f>
        <v>0.33406544892526235</v>
      </c>
      <c r="U17" t="str">
        <f>IF(Workspace!E38="","",Workspace!E38)</f>
        <v>New York City</v>
      </c>
      <c r="V17" s="8">
        <f>IF(Workspace!F38="","",Workspace!F38)</f>
        <v>86939.600999999995</v>
      </c>
      <c r="W17" s="8">
        <f>IF(Workspace!G38="","",Workspace!G38)</f>
        <v>54824.09800000002</v>
      </c>
      <c r="X17" s="13">
        <f>IF(U17="","",V17/W17-1)</f>
        <v>0.58579172611284847</v>
      </c>
      <c r="Z17" s="12"/>
    </row>
    <row r="18" spans="3:26" x14ac:dyDescent="0.25">
      <c r="C18" t="str">
        <f>IF(Workspace!A20="","",Workspace!A20)</f>
        <v>Chairs</v>
      </c>
      <c r="D18" s="8">
        <f>IF(Workspace!B20="","",Workspace!B20)</f>
        <v>95554.352999999988</v>
      </c>
      <c r="E18" s="8">
        <f>IF(Workspace!C20="","",Workspace!C20)</f>
        <v>83918.64499999996</v>
      </c>
      <c r="F18" s="13">
        <f t="shared" ref="F18:F26" si="0">IF(C18="","",D18/E18-1)</f>
        <v>0.13865462198537681</v>
      </c>
      <c r="I18" t="str">
        <f>IF(Workspace!E20="","",Workspace!E20)</f>
        <v>Los Angeles</v>
      </c>
      <c r="J18" s="8">
        <f>IF(Workspace!F20="","",Workspace!F20)</f>
        <v>48875.692499999976</v>
      </c>
      <c r="K18" s="8">
        <f>IF(Workspace!G20="","",Workspace!G20)</f>
        <v>56398.747999999992</v>
      </c>
      <c r="L18" s="13">
        <f t="shared" ref="L18:L26" si="1">IF(I18="","",J18/K18-1)</f>
        <v>-0.13339046994447501</v>
      </c>
      <c r="O18" t="str">
        <f>IF(Workspace!A39="","",Workspace!A39)</f>
        <v>Chairs</v>
      </c>
      <c r="P18" s="8">
        <f>IF(Workspace!B39="","",Workspace!B39)</f>
        <v>95554.352999999988</v>
      </c>
      <c r="Q18" s="8">
        <f>IF(Workspace!C39="","",Workspace!C39)</f>
        <v>83918.64499999996</v>
      </c>
      <c r="R18" s="13">
        <f t="shared" ref="R18:R26" si="2">IF(O18="","",P18/Q18-1)</f>
        <v>0.13865462198537681</v>
      </c>
      <c r="U18" t="str">
        <f>IF(Workspace!E39="","",Workspace!E39)</f>
        <v>Los Angeles</v>
      </c>
      <c r="V18" s="8">
        <f>IF(Workspace!F39="","",Workspace!F39)</f>
        <v>48875.692499999976</v>
      </c>
      <c r="W18" s="8">
        <f>IF(Workspace!G39="","",Workspace!G39)</f>
        <v>56398.747999999992</v>
      </c>
      <c r="X18" s="13">
        <f t="shared" ref="X18:X26" si="3">IF(U18="","",V18/W18-1)</f>
        <v>-0.13339046994447501</v>
      </c>
    </row>
    <row r="19" spans="3:26" x14ac:dyDescent="0.25">
      <c r="C19" t="str">
        <f>IF(Workspace!A21="","",Workspace!A21)</f>
        <v>Storage</v>
      </c>
      <c r="D19" s="8">
        <f>IF(Workspace!B21="","",Workspace!B21)</f>
        <v>69677.617999999973</v>
      </c>
      <c r="E19" s="8">
        <f>IF(Workspace!C21="","",Workspace!C21)</f>
        <v>58788.700000000004</v>
      </c>
      <c r="F19" s="13">
        <f t="shared" si="0"/>
        <v>0.18522127551723311</v>
      </c>
      <c r="I19" t="str">
        <f>IF(Workspace!E21="","",Workspace!E21)</f>
        <v>Seattle</v>
      </c>
      <c r="J19" s="8">
        <f>IF(Workspace!F21="","",Workspace!F21)</f>
        <v>56990.82</v>
      </c>
      <c r="K19" s="8">
        <f>IF(Workspace!G21="","",Workspace!G21)</f>
        <v>16158.721999999998</v>
      </c>
      <c r="L19" s="13">
        <f t="shared" si="1"/>
        <v>2.5269385784346068</v>
      </c>
      <c r="O19" t="str">
        <f>IF(Workspace!A40="","",Workspace!A40)</f>
        <v>Storage</v>
      </c>
      <c r="P19" s="8">
        <f>IF(Workspace!B40="","",Workspace!B40)</f>
        <v>69677.617999999973</v>
      </c>
      <c r="Q19" s="8">
        <f>IF(Workspace!C40="","",Workspace!C40)</f>
        <v>58788.700000000004</v>
      </c>
      <c r="R19" s="13">
        <f t="shared" si="2"/>
        <v>0.18522127551723311</v>
      </c>
      <c r="U19" t="str">
        <f>IF(Workspace!E40="","",Workspace!E40)</f>
        <v>Seattle</v>
      </c>
      <c r="V19" s="8">
        <f>IF(Workspace!F40="","",Workspace!F40)</f>
        <v>56990.82</v>
      </c>
      <c r="W19" s="8">
        <f>IF(Workspace!G40="","",Workspace!G40)</f>
        <v>16158.721999999998</v>
      </c>
      <c r="X19" s="13">
        <f t="shared" si="3"/>
        <v>2.5269385784346068</v>
      </c>
    </row>
    <row r="20" spans="3:26" x14ac:dyDescent="0.25">
      <c r="C20" t="str">
        <f>IF(Workspace!A22="","",Workspace!A22)</f>
        <v>Binders</v>
      </c>
      <c r="D20" s="8">
        <f>IF(Workspace!B22="","",Workspace!B22)</f>
        <v>72788.044999999984</v>
      </c>
      <c r="E20" s="8">
        <f>IF(Workspace!C22="","",Workspace!C22)</f>
        <v>49683.325000000004</v>
      </c>
      <c r="F20" s="13">
        <f t="shared" si="0"/>
        <v>0.46503972912440905</v>
      </c>
      <c r="I20" t="str">
        <f>IF(Workspace!E22="","",Workspace!E22)</f>
        <v>Philadelphia</v>
      </c>
      <c r="J20" s="8">
        <f>IF(Workspace!F22="","",Workspace!F22)</f>
        <v>41595.501999999964</v>
      </c>
      <c r="K20" s="8">
        <f>IF(Workspace!G22="","",Workspace!G22)</f>
        <v>30304.938000000002</v>
      </c>
      <c r="L20" s="13">
        <f t="shared" si="1"/>
        <v>0.37256515753307129</v>
      </c>
      <c r="O20" t="str">
        <f>IF(Workspace!A41="","",Workspace!A41)</f>
        <v>Binders</v>
      </c>
      <c r="P20" s="8">
        <f>IF(Workspace!B41="","",Workspace!B41)</f>
        <v>72788.044999999984</v>
      </c>
      <c r="Q20" s="8">
        <f>IF(Workspace!C41="","",Workspace!C41)</f>
        <v>49683.325000000004</v>
      </c>
      <c r="R20" s="13">
        <f t="shared" si="2"/>
        <v>0.46503972912440905</v>
      </c>
      <c r="U20" t="str">
        <f>IF(Workspace!E41="","",Workspace!E41)</f>
        <v>Philadelphia</v>
      </c>
      <c r="V20" s="8">
        <f>IF(Workspace!F41="","",Workspace!F41)</f>
        <v>41595.501999999964</v>
      </c>
      <c r="W20" s="8">
        <f>IF(Workspace!G41="","",Workspace!G41)</f>
        <v>30304.938000000002</v>
      </c>
      <c r="X20" s="13">
        <f t="shared" si="3"/>
        <v>0.37256515753307129</v>
      </c>
    </row>
    <row r="21" spans="3:26" x14ac:dyDescent="0.25">
      <c r="C21" t="str">
        <f>IF(Workspace!A23="","",Workspace!A23)</f>
        <v>Tables</v>
      </c>
      <c r="D21" s="8">
        <f>IF(Workspace!B23="","",Workspace!B23)</f>
        <v>60893.54250000004</v>
      </c>
      <c r="E21" s="8">
        <f>IF(Workspace!C23="","",Workspace!C23)</f>
        <v>60833.200499999992</v>
      </c>
      <c r="F21" s="13">
        <f t="shared" si="0"/>
        <v>9.9192545360238249E-4</v>
      </c>
      <c r="I21" t="str">
        <f>IF(Workspace!E23="","",Workspace!E23)</f>
        <v>San Francisco</v>
      </c>
      <c r="J21" s="8">
        <f>IF(Workspace!F23="","",Workspace!F23)</f>
        <v>37197.550999999992</v>
      </c>
      <c r="K21" s="8">
        <f>IF(Workspace!G23="","",Workspace!G23)</f>
        <v>29845.870999999992</v>
      </c>
      <c r="L21" s="13">
        <f t="shared" si="1"/>
        <v>0.24632150959842991</v>
      </c>
      <c r="O21" t="str">
        <f>IF(Workspace!A42="","",Workspace!A42)</f>
        <v>Tables</v>
      </c>
      <c r="P21" s="8">
        <f>IF(Workspace!B42="","",Workspace!B42)</f>
        <v>60893.54250000004</v>
      </c>
      <c r="Q21" s="8">
        <f>IF(Workspace!C42="","",Workspace!C42)</f>
        <v>60833.200499999992</v>
      </c>
      <c r="R21" s="13">
        <f t="shared" si="2"/>
        <v>9.9192545360238249E-4</v>
      </c>
      <c r="U21" t="str">
        <f>IF(Workspace!E42="","",Workspace!E42)</f>
        <v>San Francisco</v>
      </c>
      <c r="V21" s="8">
        <f>IF(Workspace!F42="","",Workspace!F42)</f>
        <v>37197.550999999992</v>
      </c>
      <c r="W21" s="8">
        <f>IF(Workspace!G42="","",Workspace!G42)</f>
        <v>29845.870999999992</v>
      </c>
      <c r="X21" s="13">
        <f t="shared" si="3"/>
        <v>0.24632150959842991</v>
      </c>
    </row>
    <row r="22" spans="3:26" x14ac:dyDescent="0.25">
      <c r="C22" t="str">
        <f>IF(Workspace!A24="","",Workspace!A24)</f>
        <v>Copiers</v>
      </c>
      <c r="D22" s="8">
        <f>IF(Workspace!B24="","",Workspace!B24)</f>
        <v>62899.387999999984</v>
      </c>
      <c r="E22" s="8">
        <f>IF(Workspace!C24="","",Workspace!C24)</f>
        <v>49599.41</v>
      </c>
      <c r="F22" s="13">
        <f t="shared" si="0"/>
        <v>0.26814790740454342</v>
      </c>
      <c r="I22" t="str">
        <f>IF(Workspace!E24="","",Workspace!E24)</f>
        <v>Detroit</v>
      </c>
      <c r="J22" s="8">
        <f>IF(Workspace!F24="","",Workspace!F24)</f>
        <v>12148.885999999997</v>
      </c>
      <c r="K22" s="8">
        <f>IF(Workspace!G24="","",Workspace!G24)</f>
        <v>21197.32</v>
      </c>
      <c r="L22" s="13">
        <f t="shared" si="1"/>
        <v>-0.42686688694608577</v>
      </c>
      <c r="O22" t="str">
        <f>IF(Workspace!A43="","",Workspace!A43)</f>
        <v>Copiers</v>
      </c>
      <c r="P22" s="8">
        <f>IF(Workspace!B43="","",Workspace!B43)</f>
        <v>62899.387999999984</v>
      </c>
      <c r="Q22" s="8">
        <f>IF(Workspace!C43="","",Workspace!C43)</f>
        <v>49599.41</v>
      </c>
      <c r="R22" s="13">
        <f t="shared" si="2"/>
        <v>0.26814790740454342</v>
      </c>
      <c r="U22" t="str">
        <f>IF(Workspace!E43="","",Workspace!E43)</f>
        <v>Detroit</v>
      </c>
      <c r="V22" s="8">
        <f>IF(Workspace!F43="","",Workspace!F43)</f>
        <v>12148.885999999997</v>
      </c>
      <c r="W22" s="8">
        <f>IF(Workspace!G43="","",Workspace!G43)</f>
        <v>21197.32</v>
      </c>
      <c r="X22" s="13">
        <f t="shared" si="3"/>
        <v>-0.42686688694608577</v>
      </c>
    </row>
    <row r="23" spans="3:26" x14ac:dyDescent="0.25">
      <c r="C23" t="str">
        <f>IF(Workspace!A25="","",Workspace!A25)</f>
        <v>Accessories</v>
      </c>
      <c r="D23" s="8">
        <f>IF(Workspace!B25="","",Workspace!B25)</f>
        <v>59946.232000000011</v>
      </c>
      <c r="E23" s="8">
        <f>IF(Workspace!C25="","",Workspace!C25)</f>
        <v>41895.853999999999</v>
      </c>
      <c r="F23" s="13">
        <f t="shared" si="0"/>
        <v>0.43083924247015015</v>
      </c>
      <c r="I23" t="str">
        <f>IF(Workspace!E25="","",Workspace!E25)</f>
        <v>Houston</v>
      </c>
      <c r="J23" s="8">
        <f>IF(Workspace!F25="","",Workspace!F25)</f>
        <v>16212.806399999998</v>
      </c>
      <c r="K23" s="8">
        <f>IF(Workspace!G25="","",Workspace!G25)</f>
        <v>16448.681399999994</v>
      </c>
      <c r="L23" s="13">
        <f t="shared" si="1"/>
        <v>-1.4340055246008787E-2</v>
      </c>
      <c r="O23" t="str">
        <f>IF(Workspace!A44="","",Workspace!A44)</f>
        <v>Accessories</v>
      </c>
      <c r="P23" s="8">
        <f>IF(Workspace!B44="","",Workspace!B44)</f>
        <v>59946.232000000011</v>
      </c>
      <c r="Q23" s="8">
        <f>IF(Workspace!C44="","",Workspace!C44)</f>
        <v>41895.853999999999</v>
      </c>
      <c r="R23" s="13">
        <f t="shared" si="2"/>
        <v>0.43083924247015015</v>
      </c>
      <c r="U23" t="str">
        <f>IF(Workspace!E44="","",Workspace!E44)</f>
        <v>Houston</v>
      </c>
      <c r="V23" s="8">
        <f>IF(Workspace!F44="","",Workspace!F44)</f>
        <v>16212.806399999998</v>
      </c>
      <c r="W23" s="8">
        <f>IF(Workspace!G44="","",Workspace!G44)</f>
        <v>16448.681399999994</v>
      </c>
      <c r="X23" s="13">
        <f t="shared" si="3"/>
        <v>-1.4340055246008787E-2</v>
      </c>
    </row>
    <row r="24" spans="3:26" x14ac:dyDescent="0.25">
      <c r="C24" t="str">
        <f>IF(Workspace!A26="","",Workspace!A26)</f>
        <v>Machines</v>
      </c>
      <c r="D24" s="8">
        <f>IF(Workspace!B26="","",Workspace!B26)</f>
        <v>43544.675000000003</v>
      </c>
      <c r="E24" s="8">
        <f>IF(Workspace!C26="","",Workspace!C26)</f>
        <v>55906.886000000013</v>
      </c>
      <c r="F24" s="13">
        <f t="shared" si="0"/>
        <v>-0.22112143752739166</v>
      </c>
      <c r="I24" t="str">
        <f>IF(Workspace!E26="","",Workspace!E26)</f>
        <v>Chicago</v>
      </c>
      <c r="J24" s="8">
        <f>IF(Workspace!F26="","",Workspace!F26)</f>
        <v>16245.611000000001</v>
      </c>
      <c r="K24" s="8">
        <f>IF(Workspace!G26="","",Workspace!G26)</f>
        <v>13067.549999999997</v>
      </c>
      <c r="L24" s="13">
        <f t="shared" si="1"/>
        <v>0.24320251309541607</v>
      </c>
      <c r="O24" t="str">
        <f>IF(Workspace!A45="","",Workspace!A45)</f>
        <v>Machines</v>
      </c>
      <c r="P24" s="8">
        <f>IF(Workspace!B45="","",Workspace!B45)</f>
        <v>43544.675000000003</v>
      </c>
      <c r="Q24" s="8">
        <f>IF(Workspace!C45="","",Workspace!C45)</f>
        <v>55906.886000000013</v>
      </c>
      <c r="R24" s="13">
        <f t="shared" si="2"/>
        <v>-0.22112143752739166</v>
      </c>
      <c r="U24" t="str">
        <f>IF(Workspace!E45="","",Workspace!E45)</f>
        <v>Chicago</v>
      </c>
      <c r="V24" s="8">
        <f>IF(Workspace!F45="","",Workspace!F45)</f>
        <v>16245.611000000001</v>
      </c>
      <c r="W24" s="8">
        <f>IF(Workspace!G45="","",Workspace!G45)</f>
        <v>13067.549999999997</v>
      </c>
      <c r="X24" s="13">
        <f t="shared" si="3"/>
        <v>0.24320251309541607</v>
      </c>
    </row>
    <row r="25" spans="3:26" x14ac:dyDescent="0.25">
      <c r="C25" t="str">
        <f>IF(Workspace!A27="","",Workspace!A27)</f>
        <v>Appliances</v>
      </c>
      <c r="D25" s="8">
        <f>IF(Workspace!B27="","",Workspace!B27)</f>
        <v>42926.932000000001</v>
      </c>
      <c r="E25" s="8">
        <f>IF(Workspace!C27="","",Workspace!C27)</f>
        <v>26050.314999999999</v>
      </c>
      <c r="F25" s="13">
        <f t="shared" si="0"/>
        <v>0.64784694542081356</v>
      </c>
      <c r="I25" t="str">
        <f>IF(Workspace!E27="","",Workspace!E27)</f>
        <v>Columbus</v>
      </c>
      <c r="J25" s="8">
        <f>IF(Workspace!F27="","",Workspace!F27)</f>
        <v>17571.473000000002</v>
      </c>
      <c r="K25" s="8">
        <f>IF(Workspace!G27="","",Workspace!G27)</f>
        <v>9506.4120000000021</v>
      </c>
      <c r="L25" s="13">
        <f t="shared" si="1"/>
        <v>0.84838117683096392</v>
      </c>
      <c r="O25" t="str">
        <f>IF(Workspace!A46="","",Workspace!A46)</f>
        <v>Appliances</v>
      </c>
      <c r="P25" s="8">
        <f>IF(Workspace!B46="","",Workspace!B46)</f>
        <v>42926.932000000001</v>
      </c>
      <c r="Q25" s="8">
        <f>IF(Workspace!C46="","",Workspace!C46)</f>
        <v>26050.314999999999</v>
      </c>
      <c r="R25" s="13">
        <f t="shared" si="2"/>
        <v>0.64784694542081356</v>
      </c>
      <c r="U25" t="str">
        <f>IF(Workspace!E46="","",Workspace!E46)</f>
        <v>Columbus</v>
      </c>
      <c r="V25" s="8">
        <f>IF(Workspace!F46="","",Workspace!F46)</f>
        <v>17571.473000000002</v>
      </c>
      <c r="W25" s="8">
        <f>IF(Workspace!G46="","",Workspace!G46)</f>
        <v>9506.4120000000021</v>
      </c>
      <c r="X25" s="13">
        <f t="shared" si="3"/>
        <v>0.84838117683096392</v>
      </c>
    </row>
    <row r="26" spans="3:26" x14ac:dyDescent="0.25">
      <c r="C26" t="str">
        <f>IF(Workspace!A28="","",Workspace!A28)</f>
        <v>Furnishings</v>
      </c>
      <c r="D26" s="8">
        <f>IF(Workspace!B28="","",Workspace!B28)</f>
        <v>28915.093999999986</v>
      </c>
      <c r="E26" s="8">
        <f>IF(Workspace!C28="","",Workspace!C28)</f>
        <v>27874.12399999996</v>
      </c>
      <c r="F26" s="13">
        <f t="shared" si="0"/>
        <v>3.7345388863163187E-2</v>
      </c>
      <c r="I26" t="str">
        <f>IF(Workspace!E28="","",Workspace!E28)</f>
        <v>Lafayette</v>
      </c>
      <c r="J26" s="8">
        <f>IF(Workspace!F28="","",Workspace!F28)</f>
        <v>5630.51</v>
      </c>
      <c r="K26" s="8">
        <f>IF(Workspace!G28="","",Workspace!G28)</f>
        <v>18431.34</v>
      </c>
      <c r="L26" s="13">
        <f t="shared" si="1"/>
        <v>-0.69451434350405339</v>
      </c>
      <c r="O26" t="str">
        <f>IF(Workspace!A47="","",Workspace!A47)</f>
        <v>Furnishings</v>
      </c>
      <c r="P26" s="8">
        <f>IF(Workspace!B47="","",Workspace!B47)</f>
        <v>28915.093999999986</v>
      </c>
      <c r="Q26" s="8">
        <f>IF(Workspace!C47="","",Workspace!C47)</f>
        <v>27874.12399999996</v>
      </c>
      <c r="R26" s="13">
        <f t="shared" si="2"/>
        <v>3.7345388863163187E-2</v>
      </c>
      <c r="U26" t="str">
        <f>IF(Workspace!E47="","",Workspace!E47)</f>
        <v>Lafayette</v>
      </c>
      <c r="V26" s="8">
        <f>IF(Workspace!F47="","",Workspace!F47)</f>
        <v>5630.51</v>
      </c>
      <c r="W26" s="8">
        <f>IF(Workspace!G47="","",Workspace!G47)</f>
        <v>18431.34</v>
      </c>
      <c r="X26" s="13">
        <f t="shared" si="3"/>
        <v>-0.69451434350405339</v>
      </c>
    </row>
    <row r="27" spans="3:26" ht="15.75" thickBot="1" x14ac:dyDescent="0.3">
      <c r="C27" s="10" t="s">
        <v>10967</v>
      </c>
      <c r="D27" s="11">
        <f>SUM(D17:D26)</f>
        <v>642486.3955000001</v>
      </c>
      <c r="E27" s="11">
        <f>SUM(E17:E26)</f>
        <v>533512.48949999991</v>
      </c>
      <c r="F27" s="14">
        <f t="shared" ref="F27" si="4">D27/E27-1</f>
        <v>0.20425746003084</v>
      </c>
      <c r="I27" s="10" t="s">
        <v>10967</v>
      </c>
      <c r="J27" s="11">
        <f>SUM(J17:J26)</f>
        <v>339408.45289999992</v>
      </c>
      <c r="K27" s="11">
        <f>SUM(K17:K26)</f>
        <v>266183.68040000001</v>
      </c>
      <c r="L27" s="14">
        <f>J27/K27-1</f>
        <v>0.27509114153791647</v>
      </c>
      <c r="O27" s="10" t="s">
        <v>10967</v>
      </c>
      <c r="P27" s="11">
        <f>SUM(P17:P26)</f>
        <v>642486.3955000001</v>
      </c>
      <c r="Q27" s="11">
        <f>SUM(Q17:Q26)</f>
        <v>533512.48949999991</v>
      </c>
      <c r="R27" s="14">
        <f>P27/Q27-1</f>
        <v>0.20425746003084</v>
      </c>
      <c r="U27" s="10" t="s">
        <v>10967</v>
      </c>
      <c r="V27" s="11">
        <f>SUM(V17:V26)</f>
        <v>339408.45289999992</v>
      </c>
      <c r="W27" s="11">
        <f>SUM(W17:W26)</f>
        <v>266183.68040000001</v>
      </c>
      <c r="X27" s="14">
        <f>V27/W27-1</f>
        <v>0.27509114153791647</v>
      </c>
    </row>
    <row r="28" spans="3:26" ht="15.75" thickTop="1" x14ac:dyDescent="0.25"/>
    <row r="31" spans="3:26" x14ac:dyDescent="0.25">
      <c r="E31" t="s">
        <v>10941</v>
      </c>
      <c r="N31" t="s">
        <v>10942</v>
      </c>
      <c r="U31" t="s">
        <v>10943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moveWithCells="1">
                  <from>
                    <xdr:col>26</xdr:col>
                    <xdr:colOff>428625</xdr:colOff>
                    <xdr:row>37</xdr:row>
                    <xdr:rowOff>76200</xdr:rowOff>
                  </from>
                  <to>
                    <xdr:col>28</xdr:col>
                    <xdr:colOff>266700</xdr:colOff>
                    <xdr:row>41</xdr:row>
                    <xdr:rowOff>171450</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26</xdr:col>
                    <xdr:colOff>428625</xdr:colOff>
                    <xdr:row>40</xdr:row>
                    <xdr:rowOff>171450</xdr:rowOff>
                  </from>
                  <to>
                    <xdr:col>28</xdr:col>
                    <xdr:colOff>333375</xdr:colOff>
                    <xdr:row>43</xdr:row>
                    <xdr:rowOff>28575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Workspace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Izabela Rozmund</dc:creator>
  <cp:lastModifiedBy>Izabela Rozmund</cp:lastModifiedBy>
  <dcterms:created xsi:type="dcterms:W3CDTF">2024-07-28T09:38:30Z</dcterms:created>
  <dcterms:modified xsi:type="dcterms:W3CDTF">2024-07-31T22:03:24Z</dcterms:modified>
</cp:coreProperties>
</file>