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9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<sst xmlns="http://schemas.openxmlformats.org/spreadsheetml/2006/main" count="28" uniqueCount="25">
  <si>
    <t>Bảng kê tiền thuê phòng tháng 11-12/1998</t>
  </si>
  <si>
    <t>Số TT</t>
  </si>
  <si>
    <t>Tên khách</t>
  </si>
  <si>
    <t>Loại phòng</t>
  </si>
  <si>
    <t>Ngày đến</t>
  </si>
  <si>
    <t>Ngày đi</t>
  </si>
  <si>
    <t>Số tuần ở</t>
  </si>
  <si>
    <t>Tiền tính 
theo tuần</t>
  </si>
  <si>
    <t>Số ngày lẻ
ở</t>
  </si>
  <si>
    <t xml:space="preserve">Tiền tính
theo ngày
lẻ
</t>
  </si>
  <si>
    <t>Thành tiền</t>
  </si>
  <si>
    <t>Long</t>
  </si>
  <si>
    <t>C</t>
  </si>
  <si>
    <t>12/25/1998</t>
  </si>
  <si>
    <t>Chi</t>
  </si>
  <si>
    <t>B</t>
  </si>
  <si>
    <t>12/29/1998</t>
  </si>
  <si>
    <t>Tuấn</t>
  </si>
  <si>
    <t>A</t>
  </si>
  <si>
    <t>11/29/1998</t>
  </si>
  <si>
    <t>Hà</t>
  </si>
  <si>
    <t>7/30/1998</t>
  </si>
  <si>
    <t>8/30/1998</t>
  </si>
  <si>
    <t>Đơn giá tuần</t>
  </si>
  <si>
    <t>Đơn giá 
ngày lẻ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</si>
</sst>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5" fillId="3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11" borderId="5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0" borderId="0"/>
    <xf numFmtId="0" fontId="5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32" applyFont="1" applyAlignment="1">
      <alignment horizontal="center" vertical="center"/>
    </xf>
    <xf numFmtId="0" fontId="1" fillId="0" borderId="1" xfId="32" applyFont="1" applyBorder="1" applyAlignment="1">
      <alignment horizontal="center" vertical="center"/>
    </xf>
    <xf numFmtId="0" fontId="1" fillId="0" borderId="1" xfId="32" applyFont="1" applyBorder="1" applyAlignment="1">
      <alignment horizontal="center" vertical="center" wrapText="1"/>
    </xf>
    <xf numFmtId="58" fontId="1" fillId="0" borderId="1" xfId="32" applyNumberFormat="1" applyFont="1" applyBorder="1" applyAlignment="1">
      <alignment horizontal="center" vertical="center"/>
    </xf>
    <xf numFmtId="2" fontId="1" fillId="0" borderId="1" xfId="32" applyNumberFormat="1" applyFont="1" applyBorder="1" applyAlignment="1">
      <alignment horizontal="center" vertical="center"/>
    </xf>
    <xf numFmtId="1" fontId="1" fillId="0" borderId="1" xfId="32" applyNumberFormat="1" applyFont="1" applyBorder="1" applyAlignment="1">
      <alignment horizontal="center" vertical="center"/>
    </xf>
    <xf numFmtId="0" fontId="1" fillId="0" borderId="2" xfId="32" applyFont="1" applyBorder="1" applyAlignment="1">
      <alignment horizontal="center" vertical="center"/>
    </xf>
    <xf numFmtId="0" fontId="1" fillId="0" borderId="0" xfId="32" applyFont="1" applyBorder="1" applyAlignment="1">
      <alignment horizontal="center" vertical="center"/>
    </xf>
    <xf numFmtId="0" fontId="1" fillId="0" borderId="0" xfId="32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topLeftCell="F1" workbookViewId="0">
      <selection activeCell="H9" sqref="H9"/>
    </sheetView>
  </sheetViews>
  <sheetFormatPr defaultColWidth="18.1111111111111" defaultRowHeight="18"/>
  <cols>
    <col min="1" max="1" width="8.66666666666667" style="1" customWidth="1"/>
    <col min="2" max="16384" width="18.1111111111111" style="1"/>
  </cols>
  <sheetData>
    <row r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10"/>
    </row>
    <row r="2" ht="72" spans="1:1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3" t="s">
        <v>10</v>
      </c>
      <c r="K2" s="10"/>
    </row>
    <row r="3" spans="1:11">
      <c r="A3" s="3">
        <v>1</v>
      </c>
      <c r="B3" s="3" t="s">
        <v>11</v>
      </c>
      <c r="C3" s="3" t="s">
        <v>12</v>
      </c>
      <c r="D3" s="5">
        <v>36136</v>
      </c>
      <c r="E3" s="6" t="s">
        <v>13</v>
      </c>
      <c r="F3" s="7">
        <f>QUOTIENT(E3-D3,7)</f>
        <v>2</v>
      </c>
      <c r="G3" s="3">
        <f>INDEX($E$12:$E$14,MATCH(C3,$D$12:$D$14,0))*F3</f>
        <v>100</v>
      </c>
      <c r="H3" s="7">
        <f>MOD(E3-D3,7)</f>
        <v>4</v>
      </c>
      <c r="I3" s="3">
        <f>VLOOKUP(C3,$D$11:$G$14,3,0)*H3</f>
        <v>40</v>
      </c>
      <c r="J3" s="3">
        <f>G3+I3</f>
        <v>140</v>
      </c>
      <c r="K3" s="10"/>
    </row>
    <row r="4" spans="1:11">
      <c r="A4" s="3">
        <v>2</v>
      </c>
      <c r="B4" s="3" t="s">
        <v>14</v>
      </c>
      <c r="C4" s="3" t="s">
        <v>15</v>
      </c>
      <c r="D4" s="5">
        <v>36130</v>
      </c>
      <c r="E4" s="3" t="s">
        <v>16</v>
      </c>
      <c r="F4" s="7">
        <f t="shared" ref="F4:F6" si="0">QUOTIENT(E4-D4,7)</f>
        <v>4</v>
      </c>
      <c r="G4" s="3">
        <f t="shared" ref="G4:G6" si="1">INDEX($E$12:$E$14,MATCH(C4,$D$12:$D$14,0))*F4</f>
        <v>320</v>
      </c>
      <c r="H4" s="7">
        <f t="shared" ref="H4:H6" si="2">MOD(E4-D4,7)</f>
        <v>0</v>
      </c>
      <c r="I4" s="3">
        <f t="shared" ref="I4:I6" si="3">VLOOKUP(C4,$D$11:$G$14,3,0)*H4</f>
        <v>0</v>
      </c>
      <c r="J4" s="3">
        <f t="shared" ref="J4:J6" si="4">G4+I4</f>
        <v>320</v>
      </c>
      <c r="K4" s="10"/>
    </row>
    <row r="5" spans="1:11">
      <c r="A5" s="3">
        <v>3</v>
      </c>
      <c r="B5" s="3" t="s">
        <v>17</v>
      </c>
      <c r="C5" s="3" t="s">
        <v>18</v>
      </c>
      <c r="D5" s="5">
        <v>36101</v>
      </c>
      <c r="E5" s="3" t="s">
        <v>19</v>
      </c>
      <c r="F5" s="7">
        <f>INT(DATEDIF(D5,E5,"d")/7)</f>
        <v>3</v>
      </c>
      <c r="G5" s="3">
        <f t="shared" si="1"/>
        <v>330</v>
      </c>
      <c r="H5" s="7">
        <f>DATEDIF(D5,E5,"d")-F5*7</f>
        <v>6</v>
      </c>
      <c r="I5" s="3">
        <f t="shared" si="3"/>
        <v>120</v>
      </c>
      <c r="J5" s="3">
        <f t="shared" si="4"/>
        <v>450</v>
      </c>
      <c r="K5" s="10"/>
    </row>
    <row r="6" spans="1:11">
      <c r="A6" s="3">
        <v>4</v>
      </c>
      <c r="B6" s="3" t="s">
        <v>20</v>
      </c>
      <c r="C6" s="3" t="s">
        <v>15</v>
      </c>
      <c r="D6" s="5" t="s">
        <v>21</v>
      </c>
      <c r="E6" s="3" t="s">
        <v>22</v>
      </c>
      <c r="F6" s="7">
        <f>INT(DATEDIF(D6,E6,"d")/7)</f>
        <v>4</v>
      </c>
      <c r="G6" s="3">
        <f t="shared" si="1"/>
        <v>320</v>
      </c>
      <c r="H6" s="7">
        <f>DATEDIF(D6,E6,"d")-F6*7</f>
        <v>3</v>
      </c>
      <c r="I6" s="3">
        <f t="shared" si="3"/>
        <v>45</v>
      </c>
      <c r="J6" s="3">
        <f t="shared" si="4"/>
        <v>365</v>
      </c>
      <c r="K6" s="10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10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ht="36" spans="1:11">
      <c r="A11" s="2"/>
      <c r="B11" s="2"/>
      <c r="C11" s="2"/>
      <c r="D11" s="3" t="s">
        <v>3</v>
      </c>
      <c r="E11" s="8" t="s">
        <v>23</v>
      </c>
      <c r="F11" s="4" t="s">
        <v>24</v>
      </c>
      <c r="G11" s="9"/>
      <c r="H11" s="2"/>
      <c r="I11" s="2"/>
      <c r="J11" s="2"/>
      <c r="K11" s="10"/>
    </row>
    <row r="12" spans="1:11">
      <c r="A12" s="2"/>
      <c r="B12" s="2"/>
      <c r="C12" s="2"/>
      <c r="D12" s="3" t="str">
        <f>C5</f>
        <v>A</v>
      </c>
      <c r="E12" s="8">
        <v>110</v>
      </c>
      <c r="F12" s="3">
        <v>20</v>
      </c>
      <c r="G12" s="9"/>
      <c r="H12" s="2"/>
      <c r="I12" s="2"/>
      <c r="J12" s="2"/>
      <c r="K12" s="10"/>
    </row>
    <row r="13" spans="1:11">
      <c r="A13" s="2"/>
      <c r="B13" s="2"/>
      <c r="C13" s="2"/>
      <c r="D13" s="3" t="s">
        <v>15</v>
      </c>
      <c r="E13" s="8">
        <v>80</v>
      </c>
      <c r="F13" s="3">
        <v>15</v>
      </c>
      <c r="G13" s="9"/>
      <c r="H13" s="2"/>
      <c r="I13" s="2"/>
      <c r="J13" s="2"/>
      <c r="K13" s="10"/>
    </row>
    <row r="14" spans="1:11">
      <c r="A14" s="2"/>
      <c r="B14" s="2"/>
      <c r="C14" s="2"/>
      <c r="D14" s="3" t="str">
        <f>C3</f>
        <v>C</v>
      </c>
      <c r="E14" s="8">
        <v>50</v>
      </c>
      <c r="F14" s="3">
        <v>10</v>
      </c>
      <c r="G14" s="9"/>
      <c r="H14" s="2"/>
      <c r="I14" s="2"/>
      <c r="J14" s="2"/>
      <c r="K14" s="10"/>
    </row>
    <row r="15" spans="1:1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</sheetData>
  <mergeCells count="1">
    <mergeCell ref="A1:D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2021-02-16T02:00:00Z</dcterms:created>
  <dcterms:modified xsi:type="dcterms:W3CDTF">2021-03-18T09:26:18Z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