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<sst xmlns="http://schemas.openxmlformats.org/spreadsheetml/2006/main" count="45" uniqueCount="45">
  <si>
    <t>Category</t>
  </si>
  <si>
    <t>Emission source category, Mt CO2e</t>
  </si>
  <si>
    <t>2022 (CF)</t>
  </si>
  <si>
    <t>2023 (F)</t>
  </si>
  <si>
    <t>2024 (F)</t>
  </si>
  <si>
    <t>2025 (F)</t>
  </si>
  <si>
    <t>2026 (F)</t>
  </si>
  <si>
    <t>GHG Protocol Standards: Corporate Scope - 1 and 2, Value Chain - Scope 3, Mt CO2e</t>
  </si>
  <si>
    <t>Scope 1</t>
  </si>
  <si>
    <t>Direct emissions arising from owned or controlled stationary sources that use fossil fuels and/or emit fugitive emissions</t>
  </si>
  <si>
    <t>Fuels</t>
  </si>
  <si>
    <t>Refrigerants</t>
  </si>
  <si>
    <t>Direct emissions from owned or controlled mobile sources</t>
  </si>
  <si>
    <t>Passenger vehicles</t>
  </si>
  <si>
    <t>Delivery vehicles</t>
  </si>
  <si>
    <t>Total (Scope 1)</t>
  </si>
  <si>
    <t>Scope 2</t>
  </si>
  <si>
    <t>Location-based emissions from the generation of purchased electricity, heat, steam or cooling</t>
  </si>
  <si>
    <t>Electricity</t>
  </si>
  <si>
    <t>Heat and steam</t>
  </si>
  <si>
    <t>Electricity for Evs</t>
  </si>
  <si>
    <t>District cooling</t>
  </si>
  <si>
    <t>Total (Scope 2)</t>
  </si>
  <si>
    <t>Scope 3</t>
  </si>
  <si>
    <t>Fuel- and energy-related activities</t>
  </si>
  <si>
    <t>All other fuel- and energy related activities</t>
  </si>
  <si>
    <t>Transmission and distribution losses</t>
  </si>
  <si>
    <t>Waste generated in operations</t>
  </si>
  <si>
    <t>Waste water</t>
  </si>
  <si>
    <t>Waste</t>
  </si>
  <si>
    <t>Purchased goods</t>
  </si>
  <si>
    <t>Water supplied</t>
  </si>
  <si>
    <t>Material use</t>
  </si>
  <si>
    <t>Business travel</t>
  </si>
  <si>
    <t>All transportation by air</t>
  </si>
  <si>
    <t>Emissions arising from hotel accommodation associated with business travel</t>
  </si>
  <si>
    <t>All transportation by sea</t>
  </si>
  <si>
    <t>All transportation by land, public transport, rented/leased vehicle and taxi</t>
  </si>
  <si>
    <t>Upstream transportation and distribution</t>
  </si>
  <si>
    <t>Freighting goods</t>
  </si>
  <si>
    <t>Employees commuting</t>
  </si>
  <si>
    <t>Food</t>
  </si>
  <si>
    <t>Home office</t>
  </si>
  <si>
    <t>Total (Scope 3)</t>
  </si>
  <si>
    <t xml:space="preserve">                   Total Scope 1, 2, 3 Emissions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</si>
</sst>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\ _€_-;\-* #,##0.00\ _€_-;_-* &quot;-&quot;??\ _€_-;_-@"/>
  </numFmts>
  <fonts count="7">
    <font>
      <sz val="10.0"/>
      <color rgb="FF000000"/>
      <name val="Arial"/>
      <scheme val="minor"/>
    </font>
    <font>
      <b/>
      <sz val="12.0"/>
      <color theme="1"/>
      <name val="Montserrat"/>
    </font>
    <font/>
    <font>
      <b/>
      <color theme="1"/>
      <name val="Montserrat"/>
    </font>
    <font>
      <color rgb="FF333F4F"/>
      <name val="Montserrat"/>
    </font>
    <font>
      <color theme="1"/>
      <name val="Arial"/>
      <scheme val="minor"/>
    </font>
    <font>
      <b/>
      <sz val="12.0"/>
      <color rgb="FF333F4F"/>
      <name val="Montserrat"/>
    </font>
  </fonts>
  <fills count="4">
    <fill>
      <patternFill patternType="none"/>
    </fill>
    <fill>
      <patternFill patternType="lightGray"/>
    </fill>
    <fill>
      <patternFill patternType="solid">
        <fgColor rgb="FFF6FBFF"/>
        <bgColor rgb="FFF6FBFF"/>
      </patternFill>
    </fill>
    <fill>
      <patternFill patternType="solid">
        <fgColor rgb="FFFFFFFF"/>
        <bgColor rgb="FFFFFFFF"/>
      </patternFill>
    </fill>
  </fills>
  <borders count="6">
    <border/>
    <border>
      <bottom style="thin">
        <color rgb="FF4C97D8"/>
      </bottom>
    </border>
    <border>
      <left style="thin">
        <color rgb="FF4C97D8"/>
      </left>
      <right style="thin">
        <color rgb="FF4C97D8"/>
      </right>
    </border>
    <border>
      <right style="thin">
        <color rgb="FF4C97D8"/>
      </right>
    </border>
    <border>
      <right style="thin">
        <color rgb="FF4C97D8"/>
      </right>
      <bottom style="thin">
        <color rgb="FF4C97D8"/>
      </bottom>
    </border>
    <border>
      <left style="thin">
        <color rgb="FF4C97D8"/>
      </left>
      <right style="thin">
        <color rgb="FF4C97D8"/>
      </right>
      <bottom style="thin">
        <color rgb="FF4C97D8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Border="1" applyFont="1"/>
    <xf borderId="1" fillId="3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wrapText="1"/>
    </xf>
    <xf borderId="2" fillId="3" fontId="3" numFmtId="0" xfId="0" applyAlignment="1" applyBorder="1" applyFont="1">
      <alignment horizontal="center" shrinkToFit="0" textRotation="90" vertical="center" wrapText="1"/>
    </xf>
    <xf borderId="3" fillId="3" fontId="3" numFmtId="0" xfId="0" applyAlignment="1" applyBorder="1" applyFont="1">
      <alignment horizontal="center" shrinkToFit="0" wrapText="1"/>
    </xf>
    <xf borderId="0" fillId="3" fontId="4" numFmtId="0" xfId="0" applyAlignment="1" applyFont="1">
      <alignment shrinkToFit="0" wrapText="1"/>
    </xf>
    <xf borderId="0" fillId="3" fontId="4" numFmtId="0" xfId="0" applyAlignment="1" applyFont="1">
      <alignment horizontal="center" shrinkToFit="0" wrapText="1"/>
    </xf>
    <xf borderId="1" fillId="3" fontId="4" numFmtId="164" xfId="0" applyAlignment="1" applyBorder="1" applyFont="1" applyNumberForma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1" fillId="3" fontId="4" numFmtId="0" xfId="0" applyAlignment="1" applyBorder="1" applyFont="1">
      <alignment horizontal="center" shrinkToFit="0" wrapText="1"/>
    </xf>
    <xf borderId="4" fillId="0" fontId="2" numFmtId="0" xfId="0" applyBorder="1" applyFont="1"/>
    <xf borderId="1" fillId="3" fontId="1" numFmtId="164" xfId="0" applyAlignment="1" applyBorder="1" applyFont="1" applyNumberFormat="1">
      <alignment horizontal="center" shrinkToFit="0" wrapText="1"/>
    </xf>
    <xf borderId="0" fillId="0" fontId="5" numFmtId="10" xfId="0" applyFont="1" applyNumberFormat="1"/>
    <xf borderId="1" fillId="3" fontId="4" numFmtId="0" xfId="0" applyAlignment="1" applyBorder="1" applyFont="1">
      <alignment shrinkToFit="0" wrapText="1"/>
    </xf>
    <xf borderId="5" fillId="0" fontId="2" numFmtId="0" xfId="0" applyBorder="1" applyFont="1"/>
    <xf borderId="1" fillId="3" fontId="6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13"/>
    <col customWidth="1" min="4" max="4" width="16.88"/>
  </cols>
  <sheetData>
    <row r="1" ht="39.75" customHeight="1">
      <c r="A1" s="1" t="str">
        <f>A3</f>
        <v>GHG Protocol Standards: Corporate Scope - 1 and 2, Value Chain - Scope 3, Mt CO2e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3" t="s">
        <v>0</v>
      </c>
      <c r="B2" s="2"/>
      <c r="C2" s="4" t="s">
        <v>1</v>
      </c>
      <c r="D2" s="2"/>
      <c r="E2" s="4">
        <v>2018.0</v>
      </c>
      <c r="F2" s="4">
        <v>2019.0</v>
      </c>
      <c r="G2" s="4">
        <v>2020.0</v>
      </c>
      <c r="H2" s="4">
        <v>2021.0</v>
      </c>
      <c r="I2" s="4" t="s">
        <v>2</v>
      </c>
      <c r="J2" s="4" t="s">
        <v>3</v>
      </c>
      <c r="K2" s="4" t="s">
        <v>4</v>
      </c>
      <c r="L2" s="4" t="s">
        <v>5</v>
      </c>
      <c r="M2" s="4" t="s">
        <v>6</v>
      </c>
    </row>
    <row r="3" ht="37.5" customHeight="1">
      <c r="A3" s="5" t="s">
        <v>7</v>
      </c>
      <c r="B3" s="6" t="s">
        <v>8</v>
      </c>
      <c r="C3" s="7" t="s">
        <v>9</v>
      </c>
      <c r="D3" s="8" t="s">
        <v>10</v>
      </c>
      <c r="E3" s="9">
        <v>10.8</v>
      </c>
      <c r="F3" s="9">
        <v>25.02</v>
      </c>
      <c r="G3" s="9">
        <v>25.11</v>
      </c>
      <c r="H3" s="9">
        <v>21.0</v>
      </c>
      <c r="I3" s="9">
        <f t="shared" ref="I3:M3" si="1">H3*0.9</f>
        <v>18.9</v>
      </c>
      <c r="J3" s="9">
        <f t="shared" si="1"/>
        <v>17.01</v>
      </c>
      <c r="K3" s="9">
        <f t="shared" si="1"/>
        <v>15.309</v>
      </c>
      <c r="L3" s="9">
        <f t="shared" si="1"/>
        <v>13.7781</v>
      </c>
      <c r="M3" s="9">
        <f t="shared" si="1"/>
        <v>12.40029</v>
      </c>
    </row>
    <row r="4" ht="37.5" customHeight="1">
      <c r="A4" s="10"/>
      <c r="B4" s="11"/>
      <c r="C4" s="2"/>
      <c r="D4" s="12" t="s">
        <v>11</v>
      </c>
      <c r="E4" s="9">
        <v>6.83</v>
      </c>
      <c r="F4" s="9">
        <v>6.54</v>
      </c>
      <c r="G4" s="9">
        <v>6.57</v>
      </c>
      <c r="H4" s="9">
        <v>5.49</v>
      </c>
      <c r="I4" s="9">
        <f t="shared" ref="I4:I6" si="3">H4*0.9</f>
        <v>4.941</v>
      </c>
      <c r="J4" s="9">
        <f t="shared" ref="J4:M4" si="2">(1-(I4/E4)/5)*I4</f>
        <v>4.226110366</v>
      </c>
      <c r="K4" s="9">
        <f t="shared" si="2"/>
        <v>3.679932726</v>
      </c>
      <c r="L4" s="9">
        <f t="shared" si="2"/>
        <v>3.267698179</v>
      </c>
      <c r="M4" s="9">
        <f t="shared" si="2"/>
        <v>2.878705414</v>
      </c>
    </row>
    <row r="5" ht="37.5" customHeight="1">
      <c r="A5" s="10"/>
      <c r="B5" s="11"/>
      <c r="C5" s="7" t="s">
        <v>12</v>
      </c>
      <c r="D5" s="8" t="s">
        <v>13</v>
      </c>
      <c r="E5" s="9">
        <v>3.97</v>
      </c>
      <c r="F5" s="9">
        <v>3.8</v>
      </c>
      <c r="G5" s="9">
        <v>3.82</v>
      </c>
      <c r="H5" s="9">
        <v>3.19</v>
      </c>
      <c r="I5" s="9">
        <f t="shared" si="3"/>
        <v>2.871</v>
      </c>
      <c r="J5" s="9">
        <f t="shared" ref="J5:M5" si="4">(1-(I5/E5)/5)*I5</f>
        <v>2.455753602</v>
      </c>
      <c r="K5" s="9">
        <f t="shared" si="4"/>
        <v>2.138346983</v>
      </c>
      <c r="L5" s="9">
        <f t="shared" si="4"/>
        <v>1.898947621</v>
      </c>
      <c r="M5" s="9">
        <f t="shared" si="4"/>
        <v>1.672865987</v>
      </c>
    </row>
    <row r="6" ht="37.5" customHeight="1">
      <c r="A6" s="10"/>
      <c r="B6" s="13"/>
      <c r="C6" s="2"/>
      <c r="D6" s="12" t="s">
        <v>14</v>
      </c>
      <c r="E6" s="9">
        <v>4.54</v>
      </c>
      <c r="F6" s="9">
        <v>4.35</v>
      </c>
      <c r="G6" s="9">
        <v>4.37</v>
      </c>
      <c r="H6" s="9">
        <v>3.65</v>
      </c>
      <c r="I6" s="9">
        <f t="shared" si="3"/>
        <v>3.285</v>
      </c>
      <c r="J6" s="9">
        <f t="shared" ref="J6:M6" si="5">(1-(I6/E6)/5)*I6</f>
        <v>2.809615639</v>
      </c>
      <c r="K6" s="9">
        <f t="shared" si="5"/>
        <v>2.446675867</v>
      </c>
      <c r="L6" s="9">
        <f t="shared" si="5"/>
        <v>2.17270686</v>
      </c>
      <c r="M6" s="9">
        <f t="shared" si="5"/>
        <v>1.914040827</v>
      </c>
    </row>
    <row r="7" ht="37.5" customHeight="1">
      <c r="A7" s="10"/>
      <c r="B7" s="4" t="s">
        <v>15</v>
      </c>
      <c r="C7" s="2"/>
      <c r="D7" s="2"/>
      <c r="E7" s="14">
        <f t="shared" ref="E7:M7" si="6">sum(E3:E6)</f>
        <v>26.14</v>
      </c>
      <c r="F7" s="14">
        <f t="shared" si="6"/>
        <v>39.71</v>
      </c>
      <c r="G7" s="14">
        <f t="shared" si="6"/>
        <v>39.87</v>
      </c>
      <c r="H7" s="14">
        <f t="shared" si="6"/>
        <v>33.33</v>
      </c>
      <c r="I7" s="14">
        <f t="shared" si="6"/>
        <v>29.997</v>
      </c>
      <c r="J7" s="14">
        <f t="shared" si="6"/>
        <v>26.50147961</v>
      </c>
      <c r="K7" s="14">
        <f t="shared" si="6"/>
        <v>23.57395558</v>
      </c>
      <c r="L7" s="14">
        <f t="shared" si="6"/>
        <v>21.11745266</v>
      </c>
      <c r="M7" s="14">
        <f t="shared" si="6"/>
        <v>18.86590223</v>
      </c>
    </row>
    <row r="8" ht="37.5" customHeight="1">
      <c r="A8" s="10"/>
      <c r="B8" s="6" t="s">
        <v>16</v>
      </c>
      <c r="C8" s="7" t="s">
        <v>17</v>
      </c>
      <c r="D8" s="8" t="s">
        <v>18</v>
      </c>
      <c r="E8" s="9">
        <v>10.03</v>
      </c>
      <c r="F8" s="9">
        <v>9.61</v>
      </c>
      <c r="G8" s="9">
        <v>9.64</v>
      </c>
      <c r="H8" s="9">
        <v>8.06</v>
      </c>
      <c r="I8" s="9">
        <f t="shared" ref="I8:M8" si="7">H8*0.9</f>
        <v>7.254</v>
      </c>
      <c r="J8" s="9">
        <f t="shared" si="7"/>
        <v>6.5286</v>
      </c>
      <c r="K8" s="9">
        <f t="shared" si="7"/>
        <v>5.87574</v>
      </c>
      <c r="L8" s="9">
        <f t="shared" si="7"/>
        <v>5.288166</v>
      </c>
      <c r="M8" s="9">
        <f t="shared" si="7"/>
        <v>4.7593494</v>
      </c>
    </row>
    <row r="9" ht="37.5" customHeight="1">
      <c r="A9" s="10"/>
      <c r="B9" s="11"/>
      <c r="D9" s="8" t="s">
        <v>19</v>
      </c>
      <c r="E9" s="9">
        <v>2.83</v>
      </c>
      <c r="F9" s="9">
        <v>2.71</v>
      </c>
      <c r="G9" s="9">
        <v>2.72</v>
      </c>
      <c r="H9" s="9">
        <v>2.28</v>
      </c>
      <c r="I9" s="9">
        <f t="shared" ref="I9:M9" si="8">H9*0.9</f>
        <v>2.052</v>
      </c>
      <c r="J9" s="9">
        <f t="shared" si="8"/>
        <v>1.8468</v>
      </c>
      <c r="K9" s="9">
        <f t="shared" si="8"/>
        <v>1.66212</v>
      </c>
      <c r="L9" s="9">
        <f t="shared" si="8"/>
        <v>1.495908</v>
      </c>
      <c r="M9" s="9">
        <f t="shared" si="8"/>
        <v>1.3463172</v>
      </c>
    </row>
    <row r="10" ht="37.5" customHeight="1">
      <c r="A10" s="10"/>
      <c r="B10" s="11"/>
      <c r="D10" s="8" t="s">
        <v>20</v>
      </c>
      <c r="E10" s="9">
        <v>1.7</v>
      </c>
      <c r="F10" s="9">
        <v>1.62</v>
      </c>
      <c r="G10" s="9">
        <v>1.63</v>
      </c>
      <c r="H10" s="9">
        <v>1.36</v>
      </c>
      <c r="I10" s="9">
        <f t="shared" ref="I10:M10" si="9">H10*0.9</f>
        <v>1.224</v>
      </c>
      <c r="J10" s="9">
        <f t="shared" si="9"/>
        <v>1.1016</v>
      </c>
      <c r="K10" s="9">
        <f t="shared" si="9"/>
        <v>0.99144</v>
      </c>
      <c r="L10" s="9">
        <f t="shared" si="9"/>
        <v>0.892296</v>
      </c>
      <c r="M10" s="9">
        <f t="shared" si="9"/>
        <v>0.8030664</v>
      </c>
      <c r="O10" s="15"/>
    </row>
    <row r="11" ht="37.5" customHeight="1">
      <c r="A11" s="10"/>
      <c r="B11" s="13"/>
      <c r="C11" s="2"/>
      <c r="D11" s="12" t="s">
        <v>21</v>
      </c>
      <c r="E11" s="9">
        <v>0.57</v>
      </c>
      <c r="F11" s="9">
        <v>0.54</v>
      </c>
      <c r="G11" s="9">
        <v>0.55</v>
      </c>
      <c r="H11" s="9">
        <v>0.46</v>
      </c>
      <c r="I11" s="9">
        <f t="shared" ref="I11:M11" si="10">H11*0.9</f>
        <v>0.414</v>
      </c>
      <c r="J11" s="9">
        <f t="shared" si="10"/>
        <v>0.3726</v>
      </c>
      <c r="K11" s="9">
        <f t="shared" si="10"/>
        <v>0.33534</v>
      </c>
      <c r="L11" s="9">
        <f t="shared" si="10"/>
        <v>0.301806</v>
      </c>
      <c r="M11" s="9">
        <f t="shared" si="10"/>
        <v>0.2716254</v>
      </c>
    </row>
    <row r="12" ht="37.5" customHeight="1">
      <c r="A12" s="10"/>
      <c r="B12" s="4" t="s">
        <v>22</v>
      </c>
      <c r="C12" s="2"/>
      <c r="D12" s="2"/>
      <c r="E12" s="14">
        <f t="shared" ref="E12:M12" si="11">sum(E8:E11)</f>
        <v>15.13</v>
      </c>
      <c r="F12" s="14">
        <f t="shared" si="11"/>
        <v>14.48</v>
      </c>
      <c r="G12" s="14">
        <f t="shared" si="11"/>
        <v>14.54</v>
      </c>
      <c r="H12" s="14">
        <f t="shared" si="11"/>
        <v>12.16</v>
      </c>
      <c r="I12" s="14">
        <f t="shared" si="11"/>
        <v>10.944</v>
      </c>
      <c r="J12" s="14">
        <f t="shared" si="11"/>
        <v>9.8496</v>
      </c>
      <c r="K12" s="14">
        <f t="shared" si="11"/>
        <v>8.86464</v>
      </c>
      <c r="L12" s="14">
        <f t="shared" si="11"/>
        <v>7.978176</v>
      </c>
      <c r="M12" s="14">
        <f t="shared" si="11"/>
        <v>7.1803584</v>
      </c>
    </row>
    <row r="13" ht="37.5" customHeight="1">
      <c r="A13" s="10"/>
      <c r="B13" s="6" t="s">
        <v>23</v>
      </c>
      <c r="C13" s="7" t="s">
        <v>24</v>
      </c>
      <c r="D13" s="8" t="s">
        <v>25</v>
      </c>
      <c r="E13" s="9">
        <v>98.98</v>
      </c>
      <c r="F13" s="9">
        <v>101.76</v>
      </c>
      <c r="G13" s="9">
        <v>88.05</v>
      </c>
      <c r="H13" s="9">
        <v>79.97</v>
      </c>
      <c r="I13" s="9">
        <f t="shared" ref="I13:I26" si="13">H13*0.9</f>
        <v>71.973</v>
      </c>
      <c r="J13" s="9">
        <f t="shared" ref="J13:M13" si="12">(1-(I13/G13)/5)*I13</f>
        <v>60.20670192</v>
      </c>
      <c r="K13" s="9">
        <f t="shared" si="12"/>
        <v>51.14118496</v>
      </c>
      <c r="L13" s="9">
        <f t="shared" si="12"/>
        <v>43.87340177</v>
      </c>
      <c r="M13" s="9">
        <f t="shared" si="12"/>
        <v>37.47917879</v>
      </c>
    </row>
    <row r="14" ht="37.5" customHeight="1">
      <c r="A14" s="10"/>
      <c r="B14" s="11"/>
      <c r="C14" s="2"/>
      <c r="D14" s="12" t="s">
        <v>26</v>
      </c>
      <c r="E14" s="9">
        <v>12.45</v>
      </c>
      <c r="F14" s="9">
        <v>13.34</v>
      </c>
      <c r="G14" s="9">
        <v>7.06</v>
      </c>
      <c r="H14" s="9">
        <v>6.41</v>
      </c>
      <c r="I14" s="9">
        <f t="shared" si="13"/>
        <v>5.769</v>
      </c>
      <c r="J14" s="9">
        <f t="shared" ref="J14:M14" si="14">(1-(I14/G14)/5)*I14</f>
        <v>4.826185241</v>
      </c>
      <c r="K14" s="9">
        <f t="shared" si="14"/>
        <v>4.099443775</v>
      </c>
      <c r="L14" s="9">
        <f t="shared" si="14"/>
        <v>3.516831909</v>
      </c>
      <c r="M14" s="9">
        <f t="shared" si="14"/>
        <v>3.004290179</v>
      </c>
    </row>
    <row r="15" ht="37.5" customHeight="1">
      <c r="A15" s="10"/>
      <c r="B15" s="11"/>
      <c r="C15" s="7" t="s">
        <v>27</v>
      </c>
      <c r="D15" s="8" t="s">
        <v>28</v>
      </c>
      <c r="E15" s="9">
        <v>19.54</v>
      </c>
      <c r="F15" s="9">
        <v>22.98</v>
      </c>
      <c r="G15" s="9">
        <v>24.64</v>
      </c>
      <c r="H15" s="9">
        <v>22.38</v>
      </c>
      <c r="I15" s="9">
        <f t="shared" si="13"/>
        <v>20.142</v>
      </c>
      <c r="J15" s="9">
        <f t="shared" ref="J15:M15" si="15">(1-(I15/G15)/5)*I15</f>
        <v>16.84897919</v>
      </c>
      <c r="K15" s="9">
        <f t="shared" si="15"/>
        <v>14.31199885</v>
      </c>
      <c r="L15" s="9">
        <f t="shared" si="15"/>
        <v>12.27810638</v>
      </c>
      <c r="M15" s="9">
        <f t="shared" si="15"/>
        <v>10.48865795</v>
      </c>
    </row>
    <row r="16" ht="37.5" customHeight="1">
      <c r="A16" s="10"/>
      <c r="B16" s="11"/>
      <c r="C16" s="2"/>
      <c r="D16" s="12" t="s">
        <v>29</v>
      </c>
      <c r="E16" s="9">
        <v>10.34</v>
      </c>
      <c r="F16" s="9">
        <v>9.54</v>
      </c>
      <c r="G16" s="9">
        <v>7.04</v>
      </c>
      <c r="H16" s="9">
        <v>6.39</v>
      </c>
      <c r="I16" s="9">
        <f t="shared" si="13"/>
        <v>5.751</v>
      </c>
      <c r="J16" s="9">
        <f t="shared" ref="J16:M16" si="16">(1-(I16/G16)/5)*I16</f>
        <v>4.811397699</v>
      </c>
      <c r="K16" s="9">
        <f t="shared" si="16"/>
        <v>4.086842212</v>
      </c>
      <c r="L16" s="9">
        <f t="shared" si="16"/>
        <v>3.505994385</v>
      </c>
      <c r="M16" s="9">
        <f t="shared" si="16"/>
        <v>2.995041128</v>
      </c>
    </row>
    <row r="17" ht="37.5" customHeight="1">
      <c r="A17" s="10"/>
      <c r="B17" s="11"/>
      <c r="C17" s="7" t="s">
        <v>30</v>
      </c>
      <c r="D17" s="8" t="s">
        <v>31</v>
      </c>
      <c r="E17" s="9">
        <v>76.65</v>
      </c>
      <c r="F17" s="9">
        <v>65.13</v>
      </c>
      <c r="G17" s="9">
        <v>52.9</v>
      </c>
      <c r="H17" s="9">
        <v>48.04</v>
      </c>
      <c r="I17" s="9">
        <f t="shared" si="13"/>
        <v>43.236</v>
      </c>
      <c r="J17" s="9">
        <f t="shared" ref="J17:M17" si="17">(1-(I17/G17)/5)*I17</f>
        <v>36.16850777</v>
      </c>
      <c r="K17" s="9">
        <f t="shared" si="17"/>
        <v>30.72237557</v>
      </c>
      <c r="L17" s="9">
        <f t="shared" si="17"/>
        <v>26.35627158</v>
      </c>
      <c r="M17" s="9">
        <f t="shared" si="17"/>
        <v>22.51506775</v>
      </c>
    </row>
    <row r="18" ht="37.5" customHeight="1">
      <c r="A18" s="10"/>
      <c r="B18" s="11"/>
      <c r="C18" s="2"/>
      <c r="D18" s="12" t="s">
        <v>32</v>
      </c>
      <c r="E18" s="9">
        <v>56.54</v>
      </c>
      <c r="F18" s="9">
        <v>45.74</v>
      </c>
      <c r="G18" s="9">
        <v>38.5</v>
      </c>
      <c r="H18" s="9">
        <v>34.97</v>
      </c>
      <c r="I18" s="9">
        <f t="shared" si="13"/>
        <v>31.473</v>
      </c>
      <c r="J18" s="9">
        <f t="shared" ref="J18:M18" si="18">(1-(I18/G18)/5)*I18</f>
        <v>26.32728712</v>
      </c>
      <c r="K18" s="9">
        <f t="shared" si="18"/>
        <v>22.36316904</v>
      </c>
      <c r="L18" s="9">
        <f t="shared" si="18"/>
        <v>19.18513498</v>
      </c>
      <c r="M18" s="9">
        <f t="shared" si="18"/>
        <v>16.38902916</v>
      </c>
    </row>
    <row r="19" ht="37.5" customHeight="1">
      <c r="A19" s="10"/>
      <c r="B19" s="11"/>
      <c r="C19" s="7" t="s">
        <v>33</v>
      </c>
      <c r="D19" s="8" t="s">
        <v>34</v>
      </c>
      <c r="E19" s="9">
        <v>4.54</v>
      </c>
      <c r="F19" s="9">
        <v>1.76</v>
      </c>
      <c r="G19" s="9">
        <v>2.72</v>
      </c>
      <c r="H19" s="9">
        <v>2.47</v>
      </c>
      <c r="I19" s="9">
        <f t="shared" si="13"/>
        <v>2.223</v>
      </c>
      <c r="J19" s="9">
        <f t="shared" ref="J19:M19" si="19">(1-(I19/G19)/5)*I19</f>
        <v>1.859637574</v>
      </c>
      <c r="K19" s="9">
        <f t="shared" si="19"/>
        <v>1.579617176</v>
      </c>
      <c r="L19" s="9">
        <f t="shared" si="19"/>
        <v>1.355128609</v>
      </c>
      <c r="M19" s="9">
        <f t="shared" si="19"/>
        <v>1.157630605</v>
      </c>
    </row>
    <row r="20" ht="37.5" customHeight="1">
      <c r="A20" s="10"/>
      <c r="B20" s="11"/>
      <c r="D20" s="8" t="s">
        <v>35</v>
      </c>
      <c r="E20" s="9">
        <v>10.86</v>
      </c>
      <c r="F20" s="9">
        <v>18.76</v>
      </c>
      <c r="G20" s="9">
        <v>13.25</v>
      </c>
      <c r="H20" s="9">
        <v>12.03</v>
      </c>
      <c r="I20" s="9">
        <f t="shared" si="13"/>
        <v>10.827</v>
      </c>
      <c r="J20" s="9">
        <f t="shared" ref="J20:M20" si="20">(1-(I20/G20)/5)*I20</f>
        <v>9.057582204</v>
      </c>
      <c r="K20" s="9">
        <f t="shared" si="20"/>
        <v>7.693662081</v>
      </c>
      <c r="L20" s="9">
        <f t="shared" si="20"/>
        <v>6.600239412</v>
      </c>
      <c r="M20" s="9">
        <f t="shared" si="20"/>
        <v>5.638323542</v>
      </c>
    </row>
    <row r="21" ht="37.5" customHeight="1">
      <c r="A21" s="10"/>
      <c r="B21" s="11"/>
      <c r="D21" s="8" t="s">
        <v>36</v>
      </c>
      <c r="E21" s="9">
        <v>12.01</v>
      </c>
      <c r="F21" s="9">
        <v>10.65</v>
      </c>
      <c r="G21" s="9">
        <v>7.12</v>
      </c>
      <c r="H21" s="9">
        <v>6.46</v>
      </c>
      <c r="I21" s="9">
        <f t="shared" si="13"/>
        <v>5.814</v>
      </c>
      <c r="J21" s="9">
        <f t="shared" ref="J21:M21" si="21">(1-(I21/G21)/5)*I21</f>
        <v>4.864488876</v>
      </c>
      <c r="K21" s="9">
        <f t="shared" si="21"/>
        <v>4.131880454</v>
      </c>
      <c r="L21" s="9">
        <f t="shared" si="21"/>
        <v>3.544593351</v>
      </c>
      <c r="M21" s="9">
        <f t="shared" si="21"/>
        <v>3.028027589</v>
      </c>
    </row>
    <row r="22" ht="37.5" customHeight="1">
      <c r="A22" s="10"/>
      <c r="B22" s="11"/>
      <c r="C22" s="2"/>
      <c r="D22" s="12" t="s">
        <v>37</v>
      </c>
      <c r="E22" s="9">
        <v>45.87</v>
      </c>
      <c r="F22" s="9">
        <v>37.54</v>
      </c>
      <c r="G22" s="9">
        <v>26.87</v>
      </c>
      <c r="H22" s="9">
        <v>24.4</v>
      </c>
      <c r="I22" s="9">
        <f t="shared" si="13"/>
        <v>21.96</v>
      </c>
      <c r="J22" s="9">
        <f t="shared" ref="J22:M22" si="22">(1-(I22/G22)/5)*I22</f>
        <v>18.3705575</v>
      </c>
      <c r="K22" s="9">
        <f t="shared" si="22"/>
        <v>15.60434944</v>
      </c>
      <c r="L22" s="9">
        <f t="shared" si="22"/>
        <v>13.38671992</v>
      </c>
      <c r="M22" s="9">
        <f t="shared" si="22"/>
        <v>11.43572556</v>
      </c>
    </row>
    <row r="23" ht="37.5" customHeight="1">
      <c r="A23" s="10"/>
      <c r="B23" s="11"/>
      <c r="C23" s="7" t="s">
        <v>38</v>
      </c>
      <c r="D23" s="8" t="s">
        <v>39</v>
      </c>
      <c r="E23" s="9">
        <v>78.56</v>
      </c>
      <c r="F23" s="9">
        <v>59.87</v>
      </c>
      <c r="G23" s="9">
        <v>68.08</v>
      </c>
      <c r="H23" s="9">
        <v>61.83</v>
      </c>
      <c r="I23" s="9">
        <f t="shared" si="13"/>
        <v>55.647</v>
      </c>
      <c r="J23" s="9">
        <f t="shared" ref="J23:M23" si="23">(1-(I23/G23)/5)*I23</f>
        <v>46.55008869</v>
      </c>
      <c r="K23" s="9">
        <f t="shared" si="23"/>
        <v>39.54083507</v>
      </c>
      <c r="L23" s="9">
        <f t="shared" si="23"/>
        <v>33.92156489</v>
      </c>
      <c r="M23" s="9">
        <f t="shared" si="23"/>
        <v>28.97776093</v>
      </c>
    </row>
    <row r="24" ht="37.5" customHeight="1">
      <c r="A24" s="10"/>
      <c r="B24" s="11"/>
      <c r="C24" s="7"/>
      <c r="D24" s="8" t="s">
        <v>40</v>
      </c>
      <c r="E24" s="9">
        <v>6.87</v>
      </c>
      <c r="F24" s="9">
        <v>4.67</v>
      </c>
      <c r="G24" s="9">
        <v>3.53</v>
      </c>
      <c r="H24" s="9">
        <v>3.21</v>
      </c>
      <c r="I24" s="9">
        <f t="shared" si="13"/>
        <v>2.889</v>
      </c>
      <c r="J24" s="9">
        <f t="shared" ref="J24:M24" si="24">(1-(I24/G24)/5)*I24</f>
        <v>2.416120623</v>
      </c>
      <c r="K24" s="9">
        <f t="shared" si="24"/>
        <v>2.052404806</v>
      </c>
      <c r="L24" s="9">
        <f t="shared" si="24"/>
        <v>1.760790719</v>
      </c>
      <c r="M24" s="9">
        <f t="shared" si="24"/>
        <v>1.504149231</v>
      </c>
    </row>
    <row r="25" ht="37.5" customHeight="1">
      <c r="A25" s="10"/>
      <c r="B25" s="11"/>
      <c r="C25" s="7"/>
      <c r="D25" s="8" t="s">
        <v>41</v>
      </c>
      <c r="E25" s="9">
        <v>10.86</v>
      </c>
      <c r="F25" s="9">
        <v>9.56</v>
      </c>
      <c r="G25" s="9">
        <v>7.06</v>
      </c>
      <c r="H25" s="9">
        <v>6.41</v>
      </c>
      <c r="I25" s="9">
        <f t="shared" si="13"/>
        <v>5.769</v>
      </c>
      <c r="J25" s="9">
        <f t="shared" ref="J25:M25" si="25">(1-(I25/G25)/5)*I25</f>
        <v>4.826185241</v>
      </c>
      <c r="K25" s="9">
        <f t="shared" si="25"/>
        <v>4.099443775</v>
      </c>
      <c r="L25" s="9">
        <f t="shared" si="25"/>
        <v>3.516831909</v>
      </c>
      <c r="M25" s="9">
        <f t="shared" si="25"/>
        <v>3.004290179</v>
      </c>
    </row>
    <row r="26" ht="37.5" customHeight="1">
      <c r="A26" s="10"/>
      <c r="B26" s="13"/>
      <c r="C26" s="16"/>
      <c r="D26" s="12" t="s">
        <v>42</v>
      </c>
      <c r="E26" s="9">
        <v>10.76</v>
      </c>
      <c r="F26" s="9">
        <v>11.78</v>
      </c>
      <c r="G26" s="9">
        <v>14.09</v>
      </c>
      <c r="H26" s="9">
        <v>12.8</v>
      </c>
      <c r="I26" s="9">
        <f t="shared" si="13"/>
        <v>11.52</v>
      </c>
      <c r="J26" s="9">
        <f t="shared" ref="J26:M26" si="26">(1-(I26/G26)/5)*I26</f>
        <v>9.636246984</v>
      </c>
      <c r="K26" s="9">
        <f t="shared" si="26"/>
        <v>8.18535236</v>
      </c>
      <c r="L26" s="9">
        <f t="shared" si="26"/>
        <v>7.022158032</v>
      </c>
      <c r="M26" s="9">
        <f t="shared" si="26"/>
        <v>5.998715949</v>
      </c>
    </row>
    <row r="27" ht="37.5" customHeight="1">
      <c r="A27" s="17"/>
      <c r="B27" s="4" t="s">
        <v>43</v>
      </c>
      <c r="C27" s="2"/>
      <c r="D27" s="2"/>
      <c r="E27" s="14">
        <f t="shared" ref="E27:M27" si="27">SUM(E13:E26)</f>
        <v>454.83</v>
      </c>
      <c r="F27" s="14">
        <f t="shared" si="27"/>
        <v>413.08</v>
      </c>
      <c r="G27" s="14">
        <f t="shared" si="27"/>
        <v>360.91</v>
      </c>
      <c r="H27" s="14">
        <f t="shared" si="27"/>
        <v>327.77</v>
      </c>
      <c r="I27" s="14">
        <f t="shared" si="27"/>
        <v>294.993</v>
      </c>
      <c r="J27" s="14">
        <f t="shared" si="27"/>
        <v>246.7699666</v>
      </c>
      <c r="K27" s="14">
        <f t="shared" si="27"/>
        <v>209.6125596</v>
      </c>
      <c r="L27" s="14">
        <f t="shared" si="27"/>
        <v>179.8237678</v>
      </c>
      <c r="M27" s="14">
        <f t="shared" si="27"/>
        <v>153.6158886</v>
      </c>
    </row>
    <row r="28" ht="37.5" customHeight="1">
      <c r="A28" s="18" t="s">
        <v>44</v>
      </c>
      <c r="B28" s="2"/>
      <c r="C28" s="2"/>
      <c r="D28" s="2"/>
      <c r="E28" s="14">
        <f t="shared" ref="E28:M28" si="28">E12+E7+E27</f>
        <v>496.1</v>
      </c>
      <c r="F28" s="14">
        <f t="shared" si="28"/>
        <v>467.27</v>
      </c>
      <c r="G28" s="14">
        <f t="shared" si="28"/>
        <v>415.32</v>
      </c>
      <c r="H28" s="14">
        <f t="shared" si="28"/>
        <v>373.26</v>
      </c>
      <c r="I28" s="14">
        <f t="shared" si="28"/>
        <v>335.934</v>
      </c>
      <c r="J28" s="14">
        <f t="shared" si="28"/>
        <v>283.1210462</v>
      </c>
      <c r="K28" s="14">
        <f t="shared" si="28"/>
        <v>242.0511551</v>
      </c>
      <c r="L28" s="14">
        <f t="shared" si="28"/>
        <v>208.9193965</v>
      </c>
      <c r="M28" s="14">
        <f t="shared" si="28"/>
        <v>179.6621492</v>
      </c>
    </row>
  </sheetData>
  <mergeCells count="18">
    <mergeCell ref="B3:B6"/>
    <mergeCell ref="B8:B11"/>
    <mergeCell ref="C8:C11"/>
    <mergeCell ref="B12:D12"/>
    <mergeCell ref="C5:C6"/>
    <mergeCell ref="C13:C14"/>
    <mergeCell ref="C15:C16"/>
    <mergeCell ref="C17:C18"/>
    <mergeCell ref="C19:C22"/>
    <mergeCell ref="B27:D27"/>
    <mergeCell ref="A1:M1"/>
    <mergeCell ref="A2:B2"/>
    <mergeCell ref="C2:D2"/>
    <mergeCell ref="A3:A27"/>
    <mergeCell ref="C3:C4"/>
    <mergeCell ref="B7:D7"/>
    <mergeCell ref="B13:B26"/>
    <mergeCell ref="A28:D28"/>
  </mergeCells>
  <drawing r:id="rId1"/>
</worksheet>
</file>