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esktop/DPANN/Excel_files/"/>
    </mc:Choice>
  </mc:AlternateContent>
  <xr:revisionPtr revIDLastSave="0" documentId="13_ncr:1_{65C5D08F-E77E-F042-8246-A2798A74D2E4}" xr6:coauthVersionLast="36" xr6:coauthVersionMax="36" xr10:uidLastSave="{00000000-0000-0000-0000-000000000000}"/>
  <bookViews>
    <workbookView xWindow="8920" yWindow="500" windowWidth="28100" windowHeight="16340" activeTab="3" xr2:uid="{862BF42C-B2C0-9B41-BC8F-A0D2E4236DD8}"/>
  </bookViews>
  <sheets>
    <sheet name="electrode" sheetId="1" r:id="rId1"/>
    <sheet name="for_ggplot" sheetId="5" r:id="rId2"/>
    <sheet name="transformed_for_ggplot" sheetId="6" r:id="rId3"/>
    <sheet name="DPANN test2" sheetId="3" r:id="rId4"/>
    <sheet name="DPANN test3" sheetId="4" r:id="rId5"/>
    <sheet name="raw_values" sheetId="9" r:id="rId6"/>
    <sheet name="normalized" sheetId="8" r:id="rId7"/>
  </sheets>
  <definedNames>
    <definedName name="_xlnm.Print_Area" localSheetId="3">'DPANN test2'!$B$29:$AB$69</definedName>
    <definedName name="_xlnm.Print_Area" localSheetId="4">'DPANN test3'!$B$29:$AB$69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9" l="1"/>
  <c r="G30" i="9"/>
  <c r="A2" i="8" l="1"/>
  <c r="A3" i="8"/>
  <c r="A4" i="8"/>
  <c r="A5" i="8"/>
  <c r="A6" i="8"/>
  <c r="K20" i="4"/>
  <c r="K21" i="4"/>
  <c r="K23" i="4"/>
  <c r="B33" i="4"/>
  <c r="C33" i="4"/>
  <c r="D33" i="4"/>
  <c r="D35" i="4" s="1"/>
  <c r="E33" i="4"/>
  <c r="E35" i="4" s="1"/>
  <c r="F33" i="4"/>
  <c r="G33" i="4"/>
  <c r="B35" i="4"/>
  <c r="K22" i="4" s="1"/>
  <c r="C35" i="4"/>
  <c r="F35" i="4"/>
  <c r="G35" i="4"/>
  <c r="B2" i="8"/>
  <c r="B3" i="8"/>
  <c r="B4" i="8"/>
  <c r="F7" i="8"/>
  <c r="F6" i="8"/>
  <c r="F5" i="8"/>
  <c r="F4" i="8"/>
  <c r="F3" i="8"/>
  <c r="F2" i="8"/>
  <c r="E4" i="8"/>
  <c r="E3" i="8"/>
  <c r="E2" i="8"/>
  <c r="D9" i="8"/>
  <c r="D8" i="8"/>
  <c r="D7" i="8"/>
  <c r="D6" i="8"/>
  <c r="D5" i="8"/>
  <c r="D3" i="8"/>
  <c r="D2" i="8"/>
  <c r="C31" i="9"/>
  <c r="B33" i="9"/>
  <c r="B32" i="9"/>
  <c r="B31" i="9"/>
  <c r="A32" i="9"/>
  <c r="A31" i="9"/>
  <c r="G21" i="9"/>
  <c r="A25" i="9"/>
  <c r="G20" i="9"/>
  <c r="G19" i="9"/>
  <c r="G18" i="9"/>
  <c r="G17" i="9"/>
  <c r="G16" i="9"/>
  <c r="G15" i="9"/>
  <c r="G14" i="9"/>
  <c r="G13" i="9"/>
  <c r="B8" i="8"/>
  <c r="B7" i="8"/>
  <c r="B6" i="8"/>
  <c r="F3" i="9"/>
  <c r="E3" i="9"/>
  <c r="F2" i="9"/>
  <c r="E2" i="9"/>
  <c r="C4" i="8" l="1"/>
  <c r="C3" i="8"/>
  <c r="B5" i="8"/>
  <c r="C2" i="8"/>
  <c r="G30" i="3"/>
  <c r="I30" i="3" l="1"/>
  <c r="M25" i="3"/>
  <c r="M24" i="3"/>
  <c r="M23" i="3"/>
  <c r="M22" i="3"/>
  <c r="M21" i="3"/>
  <c r="L25" i="3"/>
  <c r="L24" i="3"/>
  <c r="L23" i="3"/>
  <c r="L22" i="3"/>
  <c r="L21" i="3"/>
  <c r="K25" i="3"/>
  <c r="K24" i="3"/>
  <c r="K23" i="3"/>
  <c r="K22" i="3"/>
  <c r="K21" i="3"/>
  <c r="J30" i="3" l="1"/>
  <c r="H30" i="3"/>
</calcChain>
</file>

<file path=xl/sharedStrings.xml><?xml version="1.0" encoding="utf-8"?>
<sst xmlns="http://schemas.openxmlformats.org/spreadsheetml/2006/main" count="126" uniqueCount="68">
  <si>
    <t>Concentration</t>
  </si>
  <si>
    <t>Electrode 1</t>
  </si>
  <si>
    <t xml:space="preserve">Electrode 2 </t>
  </si>
  <si>
    <t>Culture</t>
  </si>
  <si>
    <t>delta nosZ</t>
  </si>
  <si>
    <t>putnos1</t>
  </si>
  <si>
    <t>wt</t>
  </si>
  <si>
    <t>Concentration (uM)</t>
  </si>
  <si>
    <t>putnos2</t>
  </si>
  <si>
    <t>putnos3</t>
  </si>
  <si>
    <t>delta nosZ 50</t>
  </si>
  <si>
    <t>delta nosZ 150</t>
  </si>
  <si>
    <t>delta nosZ 250</t>
  </si>
  <si>
    <t>wt 50</t>
  </si>
  <si>
    <t>wt 150</t>
  </si>
  <si>
    <t>wt 250</t>
  </si>
  <si>
    <t>putnos1 50</t>
  </si>
  <si>
    <t>putnos1 150</t>
  </si>
  <si>
    <t>putnos1 250</t>
  </si>
  <si>
    <t>putnos2 50</t>
  </si>
  <si>
    <t>putnos2 150</t>
  </si>
  <si>
    <t>putnos2 250</t>
  </si>
  <si>
    <t>putnos3 50</t>
  </si>
  <si>
    <t>putnos3 150</t>
  </si>
  <si>
    <t>putnos3 250</t>
  </si>
  <si>
    <t xml:space="preserve">50 read 1 </t>
  </si>
  <si>
    <t>50 read 2</t>
  </si>
  <si>
    <t>150 read 1</t>
  </si>
  <si>
    <t>150 read 2</t>
  </si>
  <si>
    <t>250 read 2</t>
  </si>
  <si>
    <t>avg 50</t>
  </si>
  <si>
    <t>avg 150</t>
  </si>
  <si>
    <t>avg 250</t>
  </si>
  <si>
    <t>delta nosZ vs wt</t>
  </si>
  <si>
    <t>delta nosZ vs putnos1</t>
  </si>
  <si>
    <t>t-test, paired</t>
  </si>
  <si>
    <t>delta nosZ vs putnos3</t>
  </si>
  <si>
    <t>delta nosZ vs putnos2</t>
  </si>
  <si>
    <t>Points read 1</t>
  </si>
  <si>
    <t>Points read 2</t>
  </si>
  <si>
    <t>Electrode 2 try1</t>
  </si>
  <si>
    <t>Electrode 2 try2</t>
  </si>
  <si>
    <t>Concentration read 1(uM)</t>
  </si>
  <si>
    <t>Concentration read 2 (uM)</t>
  </si>
  <si>
    <t>Points try 2 read 1</t>
  </si>
  <si>
    <t>Concentration try 2 (uM)</t>
  </si>
  <si>
    <t>50 read 3</t>
  </si>
  <si>
    <t>250 read 1</t>
  </si>
  <si>
    <t>150 read 3</t>
  </si>
  <si>
    <t>250 read 3</t>
  </si>
  <si>
    <t>putnos 2 50</t>
  </si>
  <si>
    <t>control</t>
  </si>
  <si>
    <t>50 bottle 1 read 1</t>
  </si>
  <si>
    <t>50 bottle 1 read 2</t>
  </si>
  <si>
    <t>50 bottle 2 read 1</t>
  </si>
  <si>
    <t>50 bottle 2 read 2</t>
  </si>
  <si>
    <t>avg delta nos</t>
  </si>
  <si>
    <t>avg wt</t>
  </si>
  <si>
    <t>avg putnos 2</t>
  </si>
  <si>
    <t>avg control</t>
  </si>
  <si>
    <t>avg bottle 1</t>
  </si>
  <si>
    <t>avg bottle 2</t>
  </si>
  <si>
    <t>avg bottle 3</t>
  </si>
  <si>
    <t>avg bottle 4</t>
  </si>
  <si>
    <t>avg bottle 5</t>
  </si>
  <si>
    <t>avg bottle 6</t>
  </si>
  <si>
    <t>avg trial 1</t>
  </si>
  <si>
    <t>avg 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</si>
</sst>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N2O Electrodes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electrode!$B$1</c:f>
              <c:strCache>
                <c:ptCount val="1"/>
                <c:pt idx="0">
                  <c:v>Electrode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60422646708686"/>
                  <c:y val="6.1847251487930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electrode!$A$2:$A$10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electrode!$B$2:$B$10</c:f>
              <c:numCache>
                <c:formatCode>General</c:formatCode>
                <c:ptCount val="9"/>
                <c:pt idx="0">
                  <c:v>39.5</c:v>
                </c:pt>
                <c:pt idx="1">
                  <c:v>54.9</c:v>
                </c:pt>
                <c:pt idx="2">
                  <c:v>61.7</c:v>
                </c:pt>
                <c:pt idx="3">
                  <c:v>76.599999999999994</c:v>
                </c:pt>
                <c:pt idx="4">
                  <c:v>85.1</c:v>
                </c:pt>
                <c:pt idx="5">
                  <c:v>94.2</c:v>
                </c:pt>
                <c:pt idx="6">
                  <c:v>104.4</c:v>
                </c:pt>
                <c:pt idx="7">
                  <c:v>105.4</c:v>
                </c:pt>
                <c:pt idx="8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4-5446-915D-D8AE81394AA0}"/>
            </c:ext>
          </c:extLst>
        </c:ser>
        <c:ser>
          <c:idx val="1"/>
          <c:order val="1"/>
          <c:tx>
            <c:strRef>
              <c:f>electrode!$C$1</c:f>
              <c:strCache>
                <c:ptCount val="1"/>
                <c:pt idx="0">
                  <c:v>Electrode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073440455399715E-2"/>
                  <c:y val="-7.28863997634098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electrode!$A$2:$A$10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electrode!$C$2:$C$10</c:f>
              <c:numCache>
                <c:formatCode>General</c:formatCode>
                <c:ptCount val="9"/>
                <c:pt idx="0">
                  <c:v>45.3</c:v>
                </c:pt>
                <c:pt idx="1">
                  <c:v>58.8</c:v>
                </c:pt>
                <c:pt idx="2">
                  <c:v>67.5</c:v>
                </c:pt>
                <c:pt idx="3">
                  <c:v>83.6</c:v>
                </c:pt>
                <c:pt idx="4">
                  <c:v>92.3</c:v>
                </c:pt>
                <c:pt idx="5">
                  <c:v>101.5</c:v>
                </c:pt>
                <c:pt idx="6">
                  <c:v>111.1</c:v>
                </c:pt>
                <c:pt idx="7">
                  <c:v>115.5</c:v>
                </c:pt>
                <c:pt idx="8">
                  <c:v>136.9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4-5446-915D-D8AE8139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03024"/>
        <c:axId val="1066253648"/>
      </c:scatterChart>
      <c:valAx>
        <c:axId val="11023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of NO3- (uM)</a:t>
                </a:r>
              </a:p>
            </c:rich>
          </c:tx>
          <c:layout>
            <c:manualLayout>
              <c:xMode val="edge"/>
              <c:yMode val="edge"/>
              <c:x val="0.42184432049600856"/>
              <c:y val="0.89165834904439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53648"/>
        <c:crosses val="autoZero"/>
        <c:crossBetween val="midCat"/>
      </c:valAx>
      <c:valAx>
        <c:axId val="10662536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59843728282999"/>
          <c:y val="0.63174854903700406"/>
          <c:w val="0.251189925127356"/>
          <c:h val="0.145246756127315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N2O Electrodes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'DPANN test2'!$B$1</c:f>
              <c:strCache>
                <c:ptCount val="1"/>
                <c:pt idx="0">
                  <c:v>Electrode 2 try1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1151231941484E-3"/>
                  <c:y val="0.1180697621175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'DPANN test2'!$A$2:$A$10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'DPANN test2'!$B$2:$B$10</c:f>
              <c:numCache>
                <c:formatCode>General</c:formatCode>
                <c:ptCount val="9"/>
                <c:pt idx="0">
                  <c:v>81.099999999999994</c:v>
                </c:pt>
                <c:pt idx="1">
                  <c:v>100.8</c:v>
                </c:pt>
                <c:pt idx="2">
                  <c:v>104.4</c:v>
                </c:pt>
                <c:pt idx="3">
                  <c:v>117.5</c:v>
                </c:pt>
                <c:pt idx="4">
                  <c:v>124.4</c:v>
                </c:pt>
                <c:pt idx="5">
                  <c:v>131.69999999999999</c:v>
                </c:pt>
                <c:pt idx="6">
                  <c:v>139.6</c:v>
                </c:pt>
                <c:pt idx="7">
                  <c:v>148.80000000000001</c:v>
                </c:pt>
                <c:pt idx="8">
                  <c:v>155.5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2-8F4A-9BEA-399BB9A2D8EC}"/>
            </c:ext>
          </c:extLst>
        </c:ser>
        <c:ser>
          <c:idx val="0"/>
          <c:order val="1"/>
          <c:tx>
            <c:strRef>
              <c:f>'DPANN test2'!$C$1</c:f>
              <c:strCache>
                <c:ptCount val="1"/>
                <c:pt idx="0">
                  <c:v>Electrode 2 try2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559466264288654E-2"/>
                  <c:y val="-1.3270649204860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'DPANN test2'!$A$2:$A$10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'DPANN test2'!$C$2:$C$10</c:f>
              <c:numCache>
                <c:formatCode>General</c:formatCode>
                <c:ptCount val="9"/>
                <c:pt idx="0">
                  <c:v>81.3</c:v>
                </c:pt>
                <c:pt idx="1">
                  <c:v>94.9</c:v>
                </c:pt>
                <c:pt idx="2">
                  <c:v>105.2</c:v>
                </c:pt>
                <c:pt idx="3">
                  <c:v>118.7</c:v>
                </c:pt>
                <c:pt idx="4">
                  <c:v>130.80000000000001</c:v>
                </c:pt>
                <c:pt idx="5">
                  <c:v>140.30000000000001</c:v>
                </c:pt>
                <c:pt idx="6">
                  <c:v>157.1</c:v>
                </c:pt>
                <c:pt idx="8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62-8F4A-9BEA-399BB9A2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03024"/>
        <c:axId val="1066253648"/>
      </c:scatterChart>
      <c:valAx>
        <c:axId val="11023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of NO3- (uM)</a:t>
                </a:r>
              </a:p>
            </c:rich>
          </c:tx>
          <c:layout>
            <c:manualLayout>
              <c:xMode val="edge"/>
              <c:yMode val="edge"/>
              <c:x val="0.42184431051339255"/>
              <c:y val="0.9291760786055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53648"/>
        <c:crosses val="autoZero"/>
        <c:crossBetween val="midCat"/>
      </c:valAx>
      <c:valAx>
        <c:axId val="10662536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N2O Accumulation </a:t>
            </a:r>
          </a:p>
        </c:rich>
      </c:tx>
      <c:layout>
        <c:manualLayout>
          <c:xMode val="edge"/>
          <c:yMode val="edge"/>
          <c:x val="0.45639895013123366"/>
          <c:y val="2.373887240356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'DPANN test2'!$A$21</c:f>
              <c:strCache>
                <c:ptCount val="1"/>
                <c:pt idx="0">
                  <c:v>delta nosZ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Strain</c:v>
              </c:pt>
            </c:strLit>
          </c:cat>
          <c:val>
            <c:numRef>
              <c:f>'DPANN test2'!$K$21:$M$21</c:f>
              <c:numCache>
                <c:formatCode>0.00</c:formatCode>
                <c:ptCount val="3"/>
                <c:pt idx="0">
                  <c:v>79.101359005480148</c:v>
                </c:pt>
                <c:pt idx="1">
                  <c:v>123.82298355952776</c:v>
                </c:pt>
                <c:pt idx="2">
                  <c:v>103.23942954871454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9-2541-ABF2-BE7DCCC6FF3F}"/>
            </c:ext>
          </c:extLst>
        </c:ser>
        <c:ser>
          <c:idx val="1"/>
          <c:order val="1"/>
          <c:tx>
            <c:strRef>
              <c:f>'DPANN test2'!$A$22</c:f>
              <c:strCache>
                <c:ptCount val="1"/>
                <c:pt idx="0">
                  <c:v>putnos1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Strain</c:v>
              </c:pt>
            </c:strLit>
          </c:cat>
          <c:val>
            <c:numRef>
              <c:f>'DPANN test2'!$K$22:$M$22</c:f>
              <c:numCache>
                <c:formatCode>0.00</c:formatCode>
                <c:ptCount val="3"/>
                <c:pt idx="0">
                  <c:v>87.069241237265075</c:v>
                </c:pt>
                <c:pt idx="1">
                  <c:v>114.03225936959801</c:v>
                </c:pt>
                <c:pt idx="2">
                  <c:v>106.01987384604068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9-2541-ABF2-BE7DCCC6FF3F}"/>
            </c:ext>
          </c:extLst>
        </c:ser>
        <c:ser>
          <c:idx val="2"/>
          <c:order val="2"/>
          <c:tx>
            <c:strRef>
              <c:f>'DPANN test2'!$A$23</c:f>
              <c:strCache>
                <c:ptCount val="1"/>
                <c:pt idx="0">
                  <c:v>putnos2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Strain</c:v>
              </c:pt>
            </c:strLit>
          </c:cat>
          <c:val>
            <c:numRef>
              <c:f>'DPANN test2'!$K$23:$M$23</c:f>
              <c:numCache>
                <c:formatCode>0.00</c:formatCode>
                <c:ptCount val="3"/>
                <c:pt idx="0">
                  <c:v>49.386492699253374</c:v>
                </c:pt>
                <c:pt idx="1">
                  <c:v>104.81534260178749</c:v>
                </c:pt>
                <c:pt idx="2">
                  <c:v>94.758426201772764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9-2541-ABF2-BE7DCCC6FF3F}"/>
            </c:ext>
          </c:extLst>
        </c:ser>
        <c:ser>
          <c:idx val="3"/>
          <c:order val="3"/>
          <c:tx>
            <c:strRef>
              <c:f>'DPANN test2'!$A$24</c:f>
              <c:strCache>
                <c:ptCount val="1"/>
                <c:pt idx="0">
                  <c:v>putnos3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Strain</c:v>
              </c:pt>
            </c:strLit>
          </c:cat>
          <c:val>
            <c:numRef>
              <c:f>'DPANN test2'!$K$24:$M$24</c:f>
              <c:numCache>
                <c:formatCode>0.00</c:formatCode>
                <c:ptCount val="3"/>
                <c:pt idx="0">
                  <c:v>103.38778917944758</c:v>
                </c:pt>
                <c:pt idx="1">
                  <c:v>102.40986612232889</c:v>
                </c:pt>
                <c:pt idx="2">
                  <c:v>99.610480341314499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9-2541-ABF2-BE7DCCC6FF3F}"/>
            </c:ext>
          </c:extLst>
        </c:ser>
        <c:ser>
          <c:idx val="4"/>
          <c:order val="4"/>
          <c:tx>
            <c:strRef>
              <c:f>'DPANN test2'!$A$25</c:f>
              <c:strCache>
                <c:ptCount val="1"/>
                <c:pt idx="0">
                  <c:v>wt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Strain</c:v>
              </c:pt>
            </c:strLit>
          </c:cat>
          <c:val>
            <c:numRef>
              <c:f>'DPANN test2'!$K$25:$M$25</c:f>
              <c:numCache>
                <c:formatCode>0.00</c:formatCode>
                <c:ptCount val="3"/>
                <c:pt idx="0">
                  <c:v>-2.5034021111478826E-2</c:v>
                </c:pt>
                <c:pt idx="1">
                  <c:v>3.2826915296627299</c:v>
                </c:pt>
                <c:pt idx="2">
                  <c:v>6.9520523005627268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9-2541-ABF2-BE7DCCC6FF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2451775"/>
        <c:axId val="306035743"/>
      </c:barChart>
      <c:catAx>
        <c:axId val="282451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035743"/>
        <c:crosses val="autoZero"/>
        <c:auto val="0"/>
        <c:lblAlgn val="ctr"/>
        <c:lblOffset val="100"/>
        <c:noMultiLvlLbl val="0"/>
      </c:catAx>
      <c:valAx>
        <c:axId val="30603574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87314539802992"/>
          <c:y val="2.7903450922945525E-2"/>
          <c:w val="0.13785938911909532"/>
          <c:h val="0.20679429636824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N2O Electrodes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'DPANN test3'!$B$1</c:f>
              <c:strCache>
                <c:ptCount val="1"/>
                <c:pt idx="0">
                  <c:v>Electrode 2 try1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1151231941484E-3"/>
                  <c:y val="0.1180697621175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'DPANN test3'!$A$2:$A$10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'DPANN test3'!$B$2:$B$10</c:f>
              <c:numCache>
                <c:formatCode>General</c:formatCode>
                <c:ptCount val="9"/>
                <c:pt idx="0">
                  <c:v>86.9</c:v>
                </c:pt>
                <c:pt idx="1">
                  <c:v>100.5</c:v>
                </c:pt>
                <c:pt idx="2">
                  <c:v>112.7</c:v>
                </c:pt>
                <c:pt idx="5">
                  <c:v>142.6</c:v>
                </c:pt>
                <c:pt idx="6">
                  <c:v>151.5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7A4F-90FF-B5EF1B0CAAE5}"/>
            </c:ext>
          </c:extLst>
        </c:ser>
        <c:ser>
          <c:idx val="0"/>
          <c:order val="1"/>
          <c:tx>
            <c:strRef>
              <c:f>'DPANN test3'!$C$1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559466264288654E-2"/>
                  <c:y val="-1.3270649204860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'DPANN test3'!$A$2:$A$10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'DPANN test3'!$C$2:$C$10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9F-7A4F-90FF-B5EF1B0C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03024"/>
        <c:axId val="1066253648"/>
      </c:scatterChart>
      <c:valAx>
        <c:axId val="11023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of NO3- (uM)</a:t>
                </a:r>
              </a:p>
            </c:rich>
          </c:tx>
          <c:layout>
            <c:manualLayout>
              <c:xMode val="edge"/>
              <c:yMode val="edge"/>
              <c:x val="0.42184431051339255"/>
              <c:y val="0.9291760786055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53648"/>
        <c:crosses val="autoZero"/>
        <c:crossBetween val="midCat"/>
      </c:valAx>
      <c:valAx>
        <c:axId val="10662536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/>
              <a:t>N2O electrode</a:t>
            </a:r>
            <a:r>
              <a:rPr lang="en-US" sz="2800" baseline="0"/>
              <a:t> results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69049821617319E-2"/>
          <c:y val="7.3179805848547538E-2"/>
          <c:w val="0.9392838533477319"/>
          <c:h val="0.85468106357401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654A-8293-ED537EA575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8-654A-8293-ED537EA575E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654A-8293-ED537EA575E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delnos </a:t>
                    </a:r>
                  </a:p>
                </c:rich>
              </c:tx>
              <c:dLblPos val="inBase"/>
              <c:showLegendKey val="0"/>
              <c:showVal val="1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E8-654A-8293-ED537EA575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wt 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E8-654A-8293-ED537EA575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putnos 2</a:t>
                    </a:r>
                  </a:p>
                </c:rich>
              </c:tx>
              <c:dLblPos val="inBase"/>
              <c:showLegendKey val="0"/>
              <c:showVal val="1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E8-654A-8293-ED537EA575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800" baseline="0"/>
                      <a:t>cell-free control</a:t>
                    </a:r>
                  </a:p>
                </c:rich>
              </c:tx>
              <c:dLblPos val="inBase"/>
              <c:showLegendKey val="0"/>
              <c:showVal val="1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8-654A-8293-ED537EA57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'DPANN test3'!$M$29:$M$32</c:f>
              <c:numCache>
                <c:formatCode>General</c:formatCode>
                <c:ptCount val="4"/>
              </c:numCache>
            </c:numRef>
          </c:cat>
          <c:val>
            <c:numRef>
              <c:f>'DPANN test3'!$K$20:$K$23</c:f>
              <c:numCache>
                <c:formatCode>0.00</c:formatCode>
                <c:ptCount val="4"/>
                <c:pt idx="0">
                  <c:v>76.351566951566952</c:v>
                </c:pt>
                <c:pt idx="1">
                  <c:v>17.861538461538462</c:v>
                </c:pt>
                <c:pt idx="2">
                  <c:v>56.404899281617055</c:v>
                </c:pt>
                <c:pt idx="3">
                  <c:v>13.673504273504275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654A-8293-ED537EA5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4"/>
        <c:axId val="2094445311"/>
        <c:axId val="2095580143"/>
      </c:barChart>
      <c:catAx>
        <c:axId val="209444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Culture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80143"/>
        <c:crosses val="autoZero"/>
        <c:auto val="1"/>
        <c:lblAlgn val="ctr"/>
        <c:lblOffset val="100"/>
        <c:noMultiLvlLbl val="0"/>
      </c:catAx>
      <c:valAx>
        <c:axId val="2095580143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4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</xdr:row>
      <xdr:rowOff>0</xdr:rowOff>
    </xdr:from>
    <xdr:to>
      <xdr:col>14</xdr:col>
      <xdr:colOff>673100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4577-7FE2-E349-87AB-01B3376DC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74869</xdr:colOff>
      <xdr:row>19</xdr:row>
      <xdr:rowOff>99608</xdr:rowOff>
    </xdr:from>
    <xdr:to>
      <xdr:col>29</xdr:col>
      <xdr:colOff>522940</xdr:colOff>
      <xdr:row>54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72742-D8F1-4E49-84E7-E0E7B0D12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651626</xdr:colOff>
      <xdr:row>40</xdr:row>
      <xdr:rowOff>199560</xdr:rowOff>
    </xdr:from>
    <xdr:to>
      <xdr:col>13</xdr:col>
      <xdr:colOff>75119</xdr:colOff>
      <xdr:row>76</xdr:row>
      <xdr:rowOff>203574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85238AC-CFEE-6046-BE9F-F2F33B9A4F30}"/>
            </a:ext>
          </a:extLst>
        </xdr:cNvPr>
        <xdr:cNvGrpSpPr/>
      </xdr:nvGrpSpPr>
      <xdr:grpSpPr>
        <a:xfrm>
          <a:off x="3127322" y="8559054"/>
          <a:ext cx="13232734" cy="7527558"/>
          <a:chOff x="3241705" y="7352631"/>
          <a:chExt cx="11864473" cy="7222959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B8F273B-64DA-5144-A3B6-A7B91C5C7F7F}"/>
              </a:ext>
            </a:extLst>
          </xdr:cNvPr>
          <xdr:cNvGraphicFramePr>
            <a:graphicFrameLocks/>
          </xdr:cNvGraphicFramePr>
        </xdr:nvGraphicFramePr>
        <xdr:xfrm>
          <a:off x="3241705" y="7352631"/>
          <a:ext cx="11864473" cy="71855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E4B14E8-15C3-DA4D-850B-235A05DA92E8}"/>
              </a:ext>
            </a:extLst>
          </xdr:cNvPr>
          <xdr:cNvSpPr txBox="1"/>
        </xdr:nvSpPr>
        <xdr:spPr>
          <a:xfrm>
            <a:off x="4614148" y="14086975"/>
            <a:ext cx="1888289" cy="48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Added 50 uM NO3-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9B9378C-2C5D-CE47-B3B4-323FAD98A06C}"/>
              </a:ext>
            </a:extLst>
          </xdr:cNvPr>
          <xdr:cNvSpPr txBox="1"/>
        </xdr:nvSpPr>
        <xdr:spPr>
          <a:xfrm>
            <a:off x="8499901" y="14055559"/>
            <a:ext cx="1888289" cy="48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Added 150 uM NO3-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A0D19B8-A1B0-1342-B591-5FFEE1E03C2E}"/>
              </a:ext>
            </a:extLst>
          </xdr:cNvPr>
          <xdr:cNvSpPr txBox="1"/>
        </xdr:nvSpPr>
        <xdr:spPr>
          <a:xfrm>
            <a:off x="12444479" y="14090985"/>
            <a:ext cx="1888289" cy="48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Added 250 uM NO3-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94407</xdr:colOff>
      <xdr:row>7</xdr:row>
      <xdr:rowOff>158226</xdr:rowOff>
    </xdr:from>
    <xdr:to>
      <xdr:col>27</xdr:col>
      <xdr:colOff>542478</xdr:colOff>
      <xdr:row>42</xdr:row>
      <xdr:rowOff>158225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4A24D-2682-4B4E-8455-A60BCC2BA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598249</xdr:colOff>
      <xdr:row>39</xdr:row>
      <xdr:rowOff>181431</xdr:rowOff>
    </xdr:from>
    <xdr:to>
      <xdr:col>9</xdr:col>
      <xdr:colOff>672219</xdr:colOff>
      <xdr:row>75</xdr:row>
      <xdr:rowOff>102111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46C52-6887-7B40-B656-96EE32907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5290-911C-F243-8D26-30CB1F60BD77}">
  <dimension ref="A1:C10"/>
  <sheetViews>
    <sheetView workbookViewId="0">
      <selection activeCell="B26" sqref="B26"/>
    </sheetView>
  </sheetViews>
  <sheetFormatPr baseColWidth="10" defaultRowHeight="16" x14ac:dyDescent="0.2"/>
  <cols>
    <col min="1" max="1" width="15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39.5</v>
      </c>
      <c r="C2">
        <v>45.3</v>
      </c>
    </row>
    <row r="3" spans="1:3" x14ac:dyDescent="0.2">
      <c r="A3">
        <v>50</v>
      </c>
      <c r="B3">
        <v>54.9</v>
      </c>
      <c r="C3">
        <v>58.8</v>
      </c>
    </row>
    <row r="4" spans="1:3" x14ac:dyDescent="0.2">
      <c r="A4">
        <v>100</v>
      </c>
      <c r="B4">
        <v>61.7</v>
      </c>
      <c r="C4">
        <v>67.5</v>
      </c>
    </row>
    <row r="5" spans="1:3" x14ac:dyDescent="0.2">
      <c r="A5">
        <v>200</v>
      </c>
      <c r="B5">
        <v>76.599999999999994</v>
      </c>
      <c r="C5">
        <v>83.6</v>
      </c>
    </row>
    <row r="6" spans="1:3" x14ac:dyDescent="0.2">
      <c r="A6">
        <v>250</v>
      </c>
      <c r="B6">
        <v>85.1</v>
      </c>
      <c r="C6">
        <v>92.3</v>
      </c>
    </row>
    <row r="7" spans="1:3" x14ac:dyDescent="0.2">
      <c r="A7">
        <v>300</v>
      </c>
      <c r="B7">
        <v>94.2</v>
      </c>
      <c r="C7">
        <v>101.5</v>
      </c>
    </row>
    <row r="8" spans="1:3" x14ac:dyDescent="0.2">
      <c r="A8">
        <v>350</v>
      </c>
      <c r="B8">
        <v>104.4</v>
      </c>
      <c r="C8">
        <v>111.1</v>
      </c>
    </row>
    <row r="9" spans="1:3" x14ac:dyDescent="0.2">
      <c r="A9">
        <v>400</v>
      </c>
      <c r="B9">
        <v>105.4</v>
      </c>
      <c r="C9">
        <v>115.5</v>
      </c>
    </row>
    <row r="10" spans="1:3" x14ac:dyDescent="0.2">
      <c r="A10">
        <v>450</v>
      </c>
      <c r="B10">
        <v>135.5</v>
      </c>
      <c r="C10">
        <v>136.9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2D7-0C2A-B74A-B986-509B562F60CB}">
  <dimension ref="A1:R33"/>
  <sheetViews>
    <sheetView workbookViewId="0">
      <selection activeCell="D16" sqref="D16"/>
    </sheetView>
  </sheetViews>
  <sheetFormatPr baseColWidth="10" defaultRowHeight="16" x14ac:dyDescent="0.2"/>
  <cols>
    <col min="1" max="1" width="23.33203125" customWidth="1"/>
    <col min="2" max="2" width="20.33203125" customWidth="1"/>
    <col min="4" max="4" width="16.1640625" customWidth="1"/>
    <col min="10" max="10" width="23.83203125" customWidth="1"/>
    <col min="11" max="11" width="24.83203125" customWidth="1"/>
    <col min="13" max="13" width="10.83203125" customWidth="1"/>
  </cols>
  <sheetData>
    <row r="1" spans="1:18" x14ac:dyDescent="0.2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51</v>
      </c>
      <c r="G1" s="1"/>
      <c r="H1" s="1"/>
    </row>
    <row r="2" spans="1:18" x14ac:dyDescent="0.2">
      <c r="A2" s="1">
        <v>83.231578947368405</v>
      </c>
      <c r="B2" s="1">
        <v>84.942105263157913</v>
      </c>
      <c r="C2" s="1">
        <v>52.178947368421049</v>
      </c>
      <c r="D2" s="1">
        <v>106.65263157894738</v>
      </c>
      <c r="E2" s="1">
        <v>-2.4263157894736858</v>
      </c>
      <c r="F2" s="1">
        <v>15.867236467236465</v>
      </c>
      <c r="H2" s="1"/>
      <c r="I2" s="1"/>
      <c r="R2" s="1"/>
    </row>
    <row r="3" spans="1:18" x14ac:dyDescent="0.2">
      <c r="A3" s="1">
        <v>88.165789473684214</v>
      </c>
      <c r="B3" s="1">
        <v>90.6</v>
      </c>
      <c r="C3" s="1">
        <v>51.981578947368412</v>
      </c>
      <c r="D3" s="1">
        <v>107.31052631578949</v>
      </c>
      <c r="E3" s="1">
        <v>2.6394736842105266</v>
      </c>
      <c r="F3" s="1">
        <v>11.479772079772083</v>
      </c>
      <c r="H3" s="1"/>
      <c r="I3" s="1"/>
    </row>
    <row r="4" spans="1:18" x14ac:dyDescent="0.2">
      <c r="A4" s="1">
        <v>65.90670859538784</v>
      </c>
      <c r="B4" s="1">
        <v>85.665618448637318</v>
      </c>
      <c r="C4" s="1">
        <v>43.998951781970597</v>
      </c>
      <c r="D4" s="1">
        <v>96.200209643605874</v>
      </c>
      <c r="E4" s="1">
        <v>-0.28825995807127736</v>
      </c>
      <c r="H4" s="1"/>
      <c r="I4" s="1"/>
      <c r="K4" s="1"/>
      <c r="L4" s="1"/>
      <c r="M4" s="1"/>
    </row>
    <row r="5" spans="1:18" x14ac:dyDescent="0.2">
      <c r="A5" s="1">
        <v>71.536752136752142</v>
      </c>
      <c r="C5" s="1">
        <v>63.445584045584049</v>
      </c>
      <c r="E5" s="1">
        <v>20.083760683760683</v>
      </c>
      <c r="H5" s="1"/>
      <c r="K5" s="1"/>
      <c r="L5" s="1"/>
      <c r="M5" s="1"/>
    </row>
    <row r="6" spans="1:18" x14ac:dyDescent="0.2">
      <c r="A6" s="1">
        <v>81.166381766381775</v>
      </c>
      <c r="C6" s="1">
        <v>69.71339031339032</v>
      </c>
      <c r="E6" s="1">
        <v>13.929914529914532</v>
      </c>
      <c r="H6" s="1"/>
      <c r="K6" s="1"/>
      <c r="L6" s="1"/>
      <c r="M6" s="1"/>
    </row>
    <row r="7" spans="1:18" x14ac:dyDescent="0.2">
      <c r="C7" s="1">
        <v>59.684900284900287</v>
      </c>
      <c r="E7" s="1">
        <v>23.217663817663819</v>
      </c>
      <c r="H7" s="1"/>
      <c r="K7" s="1"/>
      <c r="L7" s="1"/>
      <c r="M7" s="1"/>
    </row>
    <row r="8" spans="1:18" x14ac:dyDescent="0.2">
      <c r="C8" s="1">
        <v>61.337321937321946</v>
      </c>
      <c r="E8" s="1">
        <v>14.214814814814817</v>
      </c>
      <c r="H8" s="1"/>
      <c r="K8" s="1"/>
      <c r="L8" s="1"/>
      <c r="M8" s="1"/>
    </row>
    <row r="9" spans="1:18" x14ac:dyDescent="0.2">
      <c r="C9" s="1">
        <v>65.382905982905996</v>
      </c>
      <c r="H9" s="1"/>
      <c r="K9" s="2"/>
      <c r="L9" s="2"/>
    </row>
    <row r="10" spans="1:18" x14ac:dyDescent="0.2">
      <c r="C10" s="1">
        <v>62.875783475783479</v>
      </c>
      <c r="H10" s="1"/>
      <c r="O10" s="1"/>
      <c r="P10" s="1"/>
    </row>
    <row r="11" spans="1:18" x14ac:dyDescent="0.2">
      <c r="C11" s="1">
        <v>58.488319088319095</v>
      </c>
      <c r="H11" s="1"/>
      <c r="O11" s="1"/>
    </row>
    <row r="12" spans="1:18" x14ac:dyDescent="0.2">
      <c r="C12" s="1">
        <v>54.72763532763534</v>
      </c>
      <c r="H12" s="1"/>
      <c r="Q12" s="1"/>
    </row>
    <row r="13" spans="1:18" x14ac:dyDescent="0.2">
      <c r="C13" s="1">
        <v>69.200569800569795</v>
      </c>
      <c r="H13" s="1"/>
      <c r="Q13" s="1"/>
    </row>
    <row r="14" spans="1:18" x14ac:dyDescent="0.2">
      <c r="C14" s="1">
        <v>62.419943019943027</v>
      </c>
      <c r="H14" s="1"/>
    </row>
    <row r="15" spans="1:18" x14ac:dyDescent="0.2">
      <c r="H15" s="1"/>
      <c r="K15" s="1"/>
      <c r="L15" s="1"/>
    </row>
    <row r="16" spans="1:18" x14ac:dyDescent="0.2">
      <c r="H16" s="1"/>
      <c r="K16" s="1"/>
      <c r="L16" s="1"/>
    </row>
    <row r="17" spans="1:13" x14ac:dyDescent="0.2">
      <c r="K17" s="1"/>
      <c r="L17" s="1"/>
    </row>
    <row r="18" spans="1:13" x14ac:dyDescent="0.2">
      <c r="I18" s="1"/>
      <c r="K18" s="1"/>
      <c r="L18" s="1"/>
    </row>
    <row r="19" spans="1:13" x14ac:dyDescent="0.2">
      <c r="A19" s="1"/>
      <c r="B19" s="1"/>
      <c r="C19" s="1"/>
      <c r="D19" s="1"/>
      <c r="E19" s="1"/>
      <c r="I19" s="1"/>
      <c r="K19" s="1"/>
      <c r="L19" s="1"/>
    </row>
    <row r="20" spans="1:13" x14ac:dyDescent="0.2">
      <c r="A20" s="1"/>
      <c r="B20" s="1"/>
      <c r="C20" s="1"/>
      <c r="E20" s="2"/>
      <c r="F20" s="2"/>
      <c r="G20" s="2"/>
      <c r="K20" s="1"/>
      <c r="L20" s="1"/>
    </row>
    <row r="21" spans="1:13" x14ac:dyDescent="0.2">
      <c r="B21" s="1"/>
      <c r="C21" s="1"/>
      <c r="D21" s="1"/>
      <c r="E21" s="1"/>
      <c r="F21" s="1"/>
      <c r="G21" s="1"/>
      <c r="H21" s="1"/>
      <c r="I21" s="1"/>
      <c r="K21" s="1"/>
      <c r="L21" s="1"/>
    </row>
    <row r="22" spans="1:13" x14ac:dyDescent="0.2">
      <c r="B22" s="1"/>
      <c r="C22" s="1"/>
      <c r="D22" s="1"/>
      <c r="E22" s="1"/>
      <c r="F22" s="1"/>
      <c r="G22" s="1"/>
      <c r="H22" s="1"/>
      <c r="I22" s="1"/>
      <c r="K22" s="1"/>
      <c r="L22" s="1"/>
    </row>
    <row r="23" spans="1:13" x14ac:dyDescent="0.2">
      <c r="B23" s="1"/>
      <c r="C23" s="1"/>
      <c r="D23" s="1"/>
      <c r="E23" s="1"/>
      <c r="F23" s="1"/>
      <c r="G23" s="1"/>
      <c r="H23" s="1"/>
      <c r="I23" s="1"/>
      <c r="K23" s="1"/>
      <c r="L23" s="1"/>
    </row>
    <row r="24" spans="1:13" x14ac:dyDescent="0.2">
      <c r="B24" s="1"/>
      <c r="C24" s="1"/>
      <c r="D24" s="1"/>
      <c r="E24" s="1"/>
      <c r="F24" s="1"/>
      <c r="G24" s="1"/>
      <c r="H24" s="1"/>
      <c r="I24" s="1"/>
      <c r="K24" s="1"/>
      <c r="L24" s="1"/>
    </row>
    <row r="25" spans="1:13" x14ac:dyDescent="0.2">
      <c r="B25" s="1"/>
      <c r="C25" s="1"/>
      <c r="D25" s="1"/>
      <c r="E25" s="1"/>
      <c r="F25" s="1"/>
      <c r="G25" s="1"/>
      <c r="H25" s="1"/>
      <c r="I25" s="1"/>
      <c r="K25" s="1"/>
      <c r="L25" s="1"/>
    </row>
    <row r="26" spans="1:13" x14ac:dyDescent="0.2">
      <c r="L26" s="1"/>
      <c r="M26" s="1"/>
    </row>
    <row r="28" spans="1:13" x14ac:dyDescent="0.2">
      <c r="D28" s="1"/>
      <c r="E28" s="1"/>
      <c r="F28" s="1"/>
      <c r="G28" s="1"/>
    </row>
    <row r="29" spans="1:13" x14ac:dyDescent="0.2">
      <c r="E29" s="1"/>
      <c r="F29" s="1"/>
      <c r="G29" s="1"/>
    </row>
    <row r="30" spans="1:13" x14ac:dyDescent="0.2">
      <c r="E30" s="1"/>
      <c r="F30" s="1"/>
      <c r="G30" s="1"/>
    </row>
    <row r="31" spans="1:13" x14ac:dyDescent="0.2">
      <c r="E31" s="1"/>
      <c r="F31" s="1"/>
      <c r="G31" s="1"/>
    </row>
    <row r="32" spans="1:13" x14ac:dyDescent="0.2">
      <c r="E32" s="1"/>
      <c r="F32" s="1"/>
      <c r="G32" s="1"/>
    </row>
    <row r="33" spans="5:7" x14ac:dyDescent="0.2"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276F-F0C6-9C48-BC69-7AF1461FC24C}">
  <dimension ref="A1:F26"/>
  <sheetViews>
    <sheetView workbookViewId="0">
      <selection activeCell="K31" sqref="K31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51</v>
      </c>
    </row>
    <row r="2" spans="1:6" x14ac:dyDescent="0.2">
      <c r="A2" s="1">
        <v>1.0670517956722096</v>
      </c>
      <c r="B2" s="1">
        <v>1.0889812147687996</v>
      </c>
      <c r="C2" s="1">
        <v>0.66894849514950594</v>
      </c>
      <c r="D2" s="1">
        <v>1.3673161494562831</v>
      </c>
      <c r="E2" s="1">
        <v>-3.1106037549316366E-2</v>
      </c>
      <c r="F2" s="1">
        <v>0.20342234736922005</v>
      </c>
    </row>
    <row r="3" spans="1:6" x14ac:dyDescent="0.2">
      <c r="A3" s="1">
        <v>1.1303097353739107</v>
      </c>
      <c r="B3" s="1">
        <v>1.1615169856267495</v>
      </c>
      <c r="C3" s="1">
        <v>0.66641817756143784</v>
      </c>
      <c r="D3" s="1">
        <v>1.3757505414165099</v>
      </c>
      <c r="E3" s="1">
        <v>3.3838780544429826E-2</v>
      </c>
      <c r="F3" s="1">
        <v>0.14717384394899549</v>
      </c>
    </row>
    <row r="4" spans="1:6" x14ac:dyDescent="0.2">
      <c r="A4" s="1">
        <v>0.84494217991496112</v>
      </c>
      <c r="B4" s="1">
        <v>1.0982568533367825</v>
      </c>
      <c r="C4" s="1">
        <v>0.56407869585575332</v>
      </c>
      <c r="D4" s="1">
        <v>1.2333132176810426</v>
      </c>
      <c r="E4" s="1">
        <v>-3.6955721586737675E-3</v>
      </c>
      <c r="F4" s="1"/>
    </row>
    <row r="5" spans="1:6" x14ac:dyDescent="0.2">
      <c r="A5" s="1">
        <v>0.91712089076609593</v>
      </c>
      <c r="B5" s="1"/>
      <c r="C5" s="1">
        <v>0.81338988445866867</v>
      </c>
      <c r="D5" s="1"/>
      <c r="E5" s="1">
        <v>0.25747935065618915</v>
      </c>
      <c r="F5" s="1"/>
    </row>
    <row r="6" spans="1:6" x14ac:dyDescent="0.2">
      <c r="A6" s="1">
        <v>1.0405753982728227</v>
      </c>
      <c r="B6" s="1"/>
      <c r="C6" s="1">
        <v>0.89374488934470386</v>
      </c>
      <c r="D6" s="1"/>
      <c r="E6" s="1">
        <v>0.17858534585899105</v>
      </c>
      <c r="F6" s="1"/>
    </row>
    <row r="7" spans="1:6" x14ac:dyDescent="0.2">
      <c r="C7" s="1">
        <v>0.76517688152704766</v>
      </c>
      <c r="D7" s="1"/>
      <c r="E7" s="1">
        <v>0.29765685309920675</v>
      </c>
      <c r="F7" s="1"/>
    </row>
    <row r="8" spans="1:6" x14ac:dyDescent="0.2">
      <c r="C8" s="1">
        <v>0.7863613828151842</v>
      </c>
      <c r="D8" s="1"/>
      <c r="E8" s="1">
        <v>0.18223784608108357</v>
      </c>
      <c r="F8" s="1"/>
    </row>
    <row r="9" spans="1:6" x14ac:dyDescent="0.2">
      <c r="C9" s="1">
        <v>0.83822688596889805</v>
      </c>
      <c r="D9" s="1"/>
    </row>
    <row r="10" spans="1:6" x14ac:dyDescent="0.2">
      <c r="C10" s="1">
        <v>0.80608488401448375</v>
      </c>
      <c r="D10" s="1"/>
    </row>
    <row r="11" spans="1:6" x14ac:dyDescent="0.2">
      <c r="C11" s="1">
        <v>0.74983638059425917</v>
      </c>
      <c r="D11" s="1"/>
    </row>
    <row r="12" spans="1:6" x14ac:dyDescent="0.2">
      <c r="C12" s="1">
        <v>0.70162337766263816</v>
      </c>
      <c r="D12" s="1"/>
    </row>
    <row r="13" spans="1:6" x14ac:dyDescent="0.2">
      <c r="C13" s="1">
        <v>0.88717038894493727</v>
      </c>
      <c r="D13" s="1"/>
    </row>
    <row r="14" spans="1:6" x14ac:dyDescent="0.2">
      <c r="C14" s="1">
        <v>0.8002408836591357</v>
      </c>
      <c r="D14" s="1"/>
    </row>
    <row r="26" spans="5:5" x14ac:dyDescent="0.2">
      <c r="E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EE2-2BE1-9D4E-8591-4DFC1B5DE35E}">
  <sheetPr>
    <pageSetUpPr fitToPage="1"/>
  </sheetPr>
  <dimension ref="A1:M30"/>
  <sheetViews>
    <sheetView tabSelected="1" zoomScale="79" zoomScaleNormal="79" workbookViewId="0">
      <selection activeCell="P70" sqref="P70"/>
    </sheetView>
  </sheetViews>
  <sheetFormatPr baseColWidth="10" defaultRowHeight="16" x14ac:dyDescent="0.2"/>
  <cols>
    <col min="1" max="1" width="15.33203125" customWidth="1"/>
    <col min="2" max="3" width="17" customWidth="1"/>
    <col min="4" max="4" width="18.6640625" customWidth="1"/>
    <col min="5" max="5" width="13.1640625" customWidth="1"/>
    <col min="6" max="6" width="16.5" customWidth="1"/>
    <col min="7" max="7" width="21.83203125" customWidth="1"/>
    <col min="8" max="8" width="20.6640625" customWidth="1"/>
    <col min="9" max="9" width="21.5" style="1" customWidth="1"/>
    <col min="10" max="10" width="19.83203125" customWidth="1"/>
  </cols>
  <sheetData>
    <row r="1" spans="1:10" x14ac:dyDescent="0.2">
      <c r="A1" t="s">
        <v>7</v>
      </c>
      <c r="B1" t="s">
        <v>40</v>
      </c>
      <c r="C1" t="s">
        <v>41</v>
      </c>
      <c r="D1" t="s">
        <v>3</v>
      </c>
      <c r="E1" t="s">
        <v>38</v>
      </c>
      <c r="F1" t="s">
        <v>39</v>
      </c>
      <c r="G1" s="1" t="s">
        <v>44</v>
      </c>
      <c r="H1" s="1" t="s">
        <v>42</v>
      </c>
      <c r="I1" s="1" t="s">
        <v>43</v>
      </c>
      <c r="J1" s="1" t="s">
        <v>45</v>
      </c>
    </row>
    <row r="2" spans="1:10" x14ac:dyDescent="0.2">
      <c r="A2">
        <v>0</v>
      </c>
      <c r="B2">
        <v>81.099999999999994</v>
      </c>
      <c r="C2">
        <v>81.3</v>
      </c>
      <c r="D2" t="s">
        <v>10</v>
      </c>
      <c r="E2">
        <v>99.839200000000005</v>
      </c>
      <c r="F2">
        <v>100.58920000000001</v>
      </c>
      <c r="G2">
        <v>96.325000000000003</v>
      </c>
      <c r="H2" s="1">
        <v>83.231578947368405</v>
      </c>
      <c r="I2" s="1">
        <v>88.165789473684214</v>
      </c>
      <c r="J2" s="1">
        <v>65.90670859538784</v>
      </c>
    </row>
    <row r="3" spans="1:10" x14ac:dyDescent="0.2">
      <c r="A3">
        <v>50</v>
      </c>
      <c r="B3">
        <v>100.8</v>
      </c>
      <c r="C3">
        <v>94.9</v>
      </c>
      <c r="D3" t="s">
        <v>11</v>
      </c>
      <c r="E3">
        <v>107.1992</v>
      </c>
      <c r="F3">
        <v>105.79920000000001</v>
      </c>
      <c r="G3">
        <v>106.145</v>
      </c>
      <c r="H3" s="1">
        <v>131.65263157894739</v>
      </c>
      <c r="I3" s="1">
        <v>122.44210526315791</v>
      </c>
      <c r="J3" s="1">
        <v>117.37421383647799</v>
      </c>
    </row>
    <row r="4" spans="1:10" x14ac:dyDescent="0.2">
      <c r="A4">
        <v>100</v>
      </c>
      <c r="B4">
        <v>104.4</v>
      </c>
      <c r="C4">
        <v>105.2</v>
      </c>
      <c r="D4" t="s">
        <v>12</v>
      </c>
      <c r="E4">
        <v>103.3792</v>
      </c>
      <c r="F4">
        <v>104.00919999999999</v>
      </c>
      <c r="G4">
        <v>101.405</v>
      </c>
      <c r="H4" s="1">
        <v>106.52105263157893</v>
      </c>
      <c r="I4" s="1">
        <v>110.6657894736842</v>
      </c>
      <c r="J4" s="1">
        <v>92.531446540880509</v>
      </c>
    </row>
    <row r="5" spans="1:10" x14ac:dyDescent="0.2">
      <c r="A5">
        <v>200</v>
      </c>
      <c r="B5">
        <v>117.5</v>
      </c>
      <c r="C5">
        <v>118.7</v>
      </c>
      <c r="D5" t="s">
        <v>13</v>
      </c>
      <c r="E5">
        <v>86.819199999999995</v>
      </c>
      <c r="F5">
        <v>87.589200000000005</v>
      </c>
      <c r="G5">
        <v>83.694999999999993</v>
      </c>
      <c r="H5" s="1">
        <v>-2.4263157894736858</v>
      </c>
      <c r="I5" s="1">
        <v>2.6394736842105266</v>
      </c>
      <c r="J5" s="1">
        <v>-0.28825995807127736</v>
      </c>
    </row>
    <row r="6" spans="1:10" x14ac:dyDescent="0.2">
      <c r="A6">
        <v>250</v>
      </c>
      <c r="B6">
        <v>124.4</v>
      </c>
      <c r="C6">
        <v>130.80000000000001</v>
      </c>
      <c r="D6" t="s">
        <v>14</v>
      </c>
      <c r="E6">
        <v>87.889200000000002</v>
      </c>
      <c r="F6">
        <v>87.629199999999997</v>
      </c>
      <c r="G6">
        <v>84.194999999999993</v>
      </c>
      <c r="H6" s="1">
        <v>4.6131578947368421</v>
      </c>
      <c r="I6" s="1">
        <v>2.9026315789473629</v>
      </c>
      <c r="J6" s="1">
        <v>2.3322851153039847</v>
      </c>
    </row>
    <row r="7" spans="1:10" x14ac:dyDescent="0.2">
      <c r="A7">
        <v>300</v>
      </c>
      <c r="B7">
        <v>131.69999999999999</v>
      </c>
      <c r="C7">
        <v>140.30000000000001</v>
      </c>
      <c r="D7" t="s">
        <v>15</v>
      </c>
      <c r="E7">
        <v>88.419200000000004</v>
      </c>
      <c r="F7">
        <v>88.589200000000005</v>
      </c>
      <c r="G7">
        <v>84.424999999999997</v>
      </c>
      <c r="H7" s="1">
        <v>8.0999999999999979</v>
      </c>
      <c r="I7" s="1">
        <v>9.2184210526315784</v>
      </c>
      <c r="J7" s="1">
        <v>3.5377358490566038</v>
      </c>
    </row>
    <row r="8" spans="1:10" x14ac:dyDescent="0.2">
      <c r="A8">
        <v>350</v>
      </c>
      <c r="B8">
        <v>139.6</v>
      </c>
      <c r="C8">
        <v>157.1</v>
      </c>
      <c r="D8" t="s">
        <v>16</v>
      </c>
      <c r="E8">
        <v>100.09920000000001</v>
      </c>
      <c r="F8">
        <v>100.9592</v>
      </c>
      <c r="G8">
        <v>100.095</v>
      </c>
      <c r="H8" s="1">
        <v>84.942105263157913</v>
      </c>
      <c r="I8" s="1">
        <v>90.6</v>
      </c>
      <c r="J8" s="1">
        <v>85.665618448637318</v>
      </c>
    </row>
    <row r="9" spans="1:10" x14ac:dyDescent="0.2">
      <c r="A9">
        <v>400</v>
      </c>
      <c r="B9">
        <v>148.80000000000001</v>
      </c>
      <c r="D9" t="s">
        <v>17</v>
      </c>
      <c r="E9">
        <v>104.7792</v>
      </c>
      <c r="F9">
        <v>103.61920000000001</v>
      </c>
      <c r="G9">
        <v>106.315</v>
      </c>
      <c r="H9" s="1">
        <v>115.73157894736845</v>
      </c>
      <c r="I9" s="1">
        <v>108.10000000000001</v>
      </c>
      <c r="J9" s="1">
        <v>118.26519916142557</v>
      </c>
    </row>
    <row r="10" spans="1:10" x14ac:dyDescent="0.2">
      <c r="A10">
        <v>450</v>
      </c>
      <c r="B10">
        <v>155.5</v>
      </c>
      <c r="C10">
        <v>166</v>
      </c>
      <c r="D10" t="s">
        <v>18</v>
      </c>
      <c r="E10">
        <v>104.1092</v>
      </c>
      <c r="F10">
        <v>102.61920000000001</v>
      </c>
      <c r="G10">
        <v>103.825</v>
      </c>
      <c r="H10" s="1">
        <v>111.32368421052631</v>
      </c>
      <c r="I10" s="1">
        <v>101.52105263157895</v>
      </c>
      <c r="J10" s="1">
        <v>105.21488469601678</v>
      </c>
    </row>
    <row r="11" spans="1:10" x14ac:dyDescent="0.2">
      <c r="D11" t="s">
        <v>19</v>
      </c>
      <c r="E11">
        <v>95.119200000000006</v>
      </c>
      <c r="F11">
        <v>95.089200000000005</v>
      </c>
      <c r="G11">
        <v>92.144999999999996</v>
      </c>
      <c r="H11" s="1">
        <v>52.178947368421049</v>
      </c>
      <c r="I11" s="1">
        <v>51.981578947368412</v>
      </c>
      <c r="J11" s="1">
        <v>43.998951781970646</v>
      </c>
    </row>
    <row r="12" spans="1:10" x14ac:dyDescent="0.2">
      <c r="D12" t="s">
        <v>20</v>
      </c>
      <c r="E12">
        <v>106.9192</v>
      </c>
      <c r="F12">
        <v>101.8092</v>
      </c>
      <c r="G12">
        <v>100.625</v>
      </c>
      <c r="H12" s="1">
        <v>129.81052631578947</v>
      </c>
      <c r="I12" s="1">
        <v>96.192105263157885</v>
      </c>
      <c r="J12" s="1">
        <v>88.443396226415103</v>
      </c>
    </row>
    <row r="13" spans="1:10" x14ac:dyDescent="0.2">
      <c r="D13" t="s">
        <v>21</v>
      </c>
      <c r="E13">
        <v>102.00919999999999</v>
      </c>
      <c r="F13">
        <v>102.61920000000001</v>
      </c>
      <c r="G13">
        <v>100.015</v>
      </c>
      <c r="H13" s="1">
        <v>97.50789473684209</v>
      </c>
      <c r="I13" s="1">
        <v>101.52105263157895</v>
      </c>
      <c r="J13" s="1">
        <v>85.246331236897277</v>
      </c>
    </row>
    <row r="14" spans="1:10" x14ac:dyDescent="0.2">
      <c r="D14" t="s">
        <v>22</v>
      </c>
      <c r="E14">
        <v>103.39920000000001</v>
      </c>
      <c r="F14">
        <v>103.11920000000001</v>
      </c>
      <c r="G14">
        <v>102.105</v>
      </c>
      <c r="H14" s="1">
        <v>106.65263157894738</v>
      </c>
      <c r="I14" s="1">
        <v>104.81052631578947</v>
      </c>
      <c r="J14" s="1">
        <v>96.200209643605874</v>
      </c>
    </row>
    <row r="15" spans="1:10" x14ac:dyDescent="0.2">
      <c r="D15" t="s">
        <v>23</v>
      </c>
      <c r="E15">
        <v>103.4992</v>
      </c>
      <c r="F15">
        <v>102.9692</v>
      </c>
      <c r="G15">
        <v>102.08500000000001</v>
      </c>
      <c r="H15" s="1">
        <v>107.31052631578949</v>
      </c>
      <c r="I15" s="1">
        <v>103.82368421052632</v>
      </c>
      <c r="J15" s="1">
        <v>96.095387840670881</v>
      </c>
    </row>
    <row r="16" spans="1:10" x14ac:dyDescent="0.2">
      <c r="D16" t="s">
        <v>24</v>
      </c>
      <c r="E16">
        <v>103.5192</v>
      </c>
      <c r="F16">
        <v>103.4492</v>
      </c>
      <c r="G16">
        <v>99.855000000000004</v>
      </c>
      <c r="H16" s="1">
        <v>107.4421052631579</v>
      </c>
      <c r="I16" s="1">
        <v>106.98157894736843</v>
      </c>
      <c r="J16" s="1">
        <v>84.407756813417194</v>
      </c>
    </row>
    <row r="20" spans="1:13" x14ac:dyDescent="0.2">
      <c r="B20" t="s">
        <v>25</v>
      </c>
      <c r="C20" t="s">
        <v>26</v>
      </c>
      <c r="D20" t="s">
        <v>46</v>
      </c>
      <c r="E20" s="2" t="s">
        <v>27</v>
      </c>
      <c r="F20" s="2" t="s">
        <v>28</v>
      </c>
      <c r="G20" s="2" t="s">
        <v>48</v>
      </c>
      <c r="H20" t="s">
        <v>47</v>
      </c>
      <c r="I20" t="s">
        <v>29</v>
      </c>
      <c r="J20" t="s">
        <v>49</v>
      </c>
      <c r="K20" t="s">
        <v>30</v>
      </c>
      <c r="L20" s="1" t="s">
        <v>31</v>
      </c>
      <c r="M20" t="s">
        <v>32</v>
      </c>
    </row>
    <row r="21" spans="1:13" x14ac:dyDescent="0.2">
      <c r="A21" t="s">
        <v>4</v>
      </c>
      <c r="B21" s="1">
        <v>83.231578947368405</v>
      </c>
      <c r="C21" s="1">
        <v>88.165789473684214</v>
      </c>
      <c r="D21" s="1">
        <v>65.90670859538784</v>
      </c>
      <c r="E21" s="1">
        <v>131.65263157894739</v>
      </c>
      <c r="F21" s="1">
        <v>122.44210526315791</v>
      </c>
      <c r="G21" s="1">
        <v>117.37421383647799</v>
      </c>
      <c r="H21" s="1">
        <v>106.52105263157893</v>
      </c>
      <c r="I21" s="1">
        <v>110.6657894736842</v>
      </c>
      <c r="J21" s="1">
        <v>92.531446540880509</v>
      </c>
      <c r="K21" s="1">
        <f>AVERAGE(B21:D21)</f>
        <v>79.101359005480148</v>
      </c>
      <c r="L21" s="1">
        <f>AVERAGE(E21:G21)</f>
        <v>123.82298355952776</v>
      </c>
      <c r="M21" s="1">
        <f>AVERAGE(H21:J21)</f>
        <v>103.23942954871454</v>
      </c>
    </row>
    <row r="22" spans="1:13" x14ac:dyDescent="0.2">
      <c r="A22" t="s">
        <v>5</v>
      </c>
      <c r="B22" s="1">
        <v>84.942105263157913</v>
      </c>
      <c r="C22" s="1">
        <v>90.6</v>
      </c>
      <c r="D22" s="1">
        <v>85.665618448637318</v>
      </c>
      <c r="E22" s="1">
        <v>115.73157894736845</v>
      </c>
      <c r="F22" s="1">
        <v>108.10000000000001</v>
      </c>
      <c r="G22" s="1">
        <v>118.26519916142557</v>
      </c>
      <c r="H22" s="1">
        <v>111.32368421052631</v>
      </c>
      <c r="I22" s="1">
        <v>101.52105263157895</v>
      </c>
      <c r="J22" s="1">
        <v>105.21488469601678</v>
      </c>
      <c r="K22" s="1">
        <f t="shared" ref="K22:K24" si="0">AVERAGE(B22:D22)</f>
        <v>87.069241237265075</v>
      </c>
      <c r="L22" s="1">
        <f t="shared" ref="L22:L25" si="1">AVERAGE(E22:G22)</f>
        <v>114.03225936959801</v>
      </c>
      <c r="M22" s="1">
        <f t="shared" ref="M22:M25" si="2">AVERAGE(H22:J22)</f>
        <v>106.01987384604068</v>
      </c>
    </row>
    <row r="23" spans="1:13" x14ac:dyDescent="0.2">
      <c r="A23" t="s">
        <v>8</v>
      </c>
      <c r="B23" s="1">
        <v>52.178947368421049</v>
      </c>
      <c r="C23" s="1">
        <v>51.981578947368412</v>
      </c>
      <c r="D23" s="1">
        <v>43.998951781970646</v>
      </c>
      <c r="E23" s="1">
        <v>129.81052631578947</v>
      </c>
      <c r="F23" s="1">
        <v>96.192105263157885</v>
      </c>
      <c r="G23" s="1">
        <v>88.443396226415103</v>
      </c>
      <c r="H23" s="1">
        <v>97.50789473684209</v>
      </c>
      <c r="I23" s="1">
        <v>101.52105263157895</v>
      </c>
      <c r="J23" s="1">
        <v>85.246331236897277</v>
      </c>
      <c r="K23" s="1">
        <f t="shared" si="0"/>
        <v>49.386492699253374</v>
      </c>
      <c r="L23" s="1">
        <f t="shared" si="1"/>
        <v>104.81534260178749</v>
      </c>
      <c r="M23" s="1">
        <f t="shared" si="2"/>
        <v>94.758426201772764</v>
      </c>
    </row>
    <row r="24" spans="1:13" x14ac:dyDescent="0.2">
      <c r="A24" t="s">
        <v>9</v>
      </c>
      <c r="B24" s="1">
        <v>106.65263157894738</v>
      </c>
      <c r="C24" s="1">
        <v>107.31052631578949</v>
      </c>
      <c r="D24" s="1">
        <v>96.200209643605874</v>
      </c>
      <c r="E24" s="1">
        <v>107.31052631578949</v>
      </c>
      <c r="F24" s="1">
        <v>103.82368421052632</v>
      </c>
      <c r="G24" s="1">
        <v>96.095387840670881</v>
      </c>
      <c r="H24" s="1">
        <v>107.4421052631579</v>
      </c>
      <c r="I24" s="1">
        <v>106.98157894736843</v>
      </c>
      <c r="J24" s="1">
        <v>84.407756813417194</v>
      </c>
      <c r="K24" s="1">
        <f t="shared" si="0"/>
        <v>103.38778917944758</v>
      </c>
      <c r="L24" s="1">
        <f t="shared" si="1"/>
        <v>102.40986612232889</v>
      </c>
      <c r="M24" s="1">
        <f t="shared" si="2"/>
        <v>99.610480341314499</v>
      </c>
    </row>
    <row r="25" spans="1:13" x14ac:dyDescent="0.2">
      <c r="A25" t="s">
        <v>6</v>
      </c>
      <c r="B25" s="1">
        <v>-2.4263157894736858</v>
      </c>
      <c r="C25" s="1">
        <v>2.6394736842105266</v>
      </c>
      <c r="D25" s="1">
        <v>-0.28825995807127736</v>
      </c>
      <c r="E25" s="1">
        <v>4.6131578947368421</v>
      </c>
      <c r="F25" s="1">
        <v>2.9026315789473629</v>
      </c>
      <c r="G25" s="1">
        <v>2.3322851153039847</v>
      </c>
      <c r="H25" s="1">
        <v>8.0999999999999979</v>
      </c>
      <c r="I25" s="1">
        <v>9.2184210526315784</v>
      </c>
      <c r="J25" s="1">
        <v>3.5377358490566038</v>
      </c>
      <c r="K25" s="1">
        <f>AVERAGE(B25:D25)</f>
        <v>-2.5034021111478826E-2</v>
      </c>
      <c r="L25" s="1">
        <f t="shared" si="1"/>
        <v>3.2826915296627299</v>
      </c>
      <c r="M25" s="1">
        <f t="shared" si="2"/>
        <v>6.9520523005627268</v>
      </c>
    </row>
    <row r="26" spans="1:13" x14ac:dyDescent="0.2">
      <c r="B26" s="2"/>
      <c r="C26" s="2"/>
    </row>
    <row r="29" spans="1:13" x14ac:dyDescent="0.2">
      <c r="G29" t="s">
        <v>33</v>
      </c>
      <c r="H29" t="s">
        <v>34</v>
      </c>
      <c r="I29" t="s">
        <v>37</v>
      </c>
      <c r="J29" t="s">
        <v>36</v>
      </c>
    </row>
    <row r="30" spans="1:13" x14ac:dyDescent="0.2">
      <c r="F30" t="s">
        <v>35</v>
      </c>
      <c r="G30">
        <f>TTEST(K21:M21,K25:M25,2,1)</f>
        <v>1.4507673421879448E-2</v>
      </c>
      <c r="H30">
        <f>TTEST(K21:M21,K22:M22,2,1)</f>
        <v>0.95722725238770801</v>
      </c>
      <c r="I30" s="1">
        <f>TTEST(K21:M21,K23:M23,2,1)</f>
        <v>8.9662196015111606E-2</v>
      </c>
      <c r="J30" s="1">
        <f>TTEST(K21:M21,K24:M24,2,1)</f>
        <v>0.98660977503263059</v>
      </c>
    </row>
  </sheetData>
  <pageMargins left="0.25" right="0.25" top="0.75" bottom="0.75" header="0.3" footer="0.3"/>
  <pageSetup scale="34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56E-0F81-B64B-81DE-023BAF3ECD71}">
  <sheetPr>
    <pageSetUpPr fitToPage="1"/>
  </sheetPr>
  <dimension ref="A1:M49"/>
  <sheetViews>
    <sheetView topLeftCell="B1" zoomScale="84" zoomScaleNormal="84" workbookViewId="0">
      <selection activeCell="L45" sqref="L45"/>
    </sheetView>
  </sheetViews>
  <sheetFormatPr baseColWidth="10" defaultRowHeight="16" x14ac:dyDescent="0.2"/>
  <cols>
    <col min="1" max="1" width="15.33203125" customWidth="1"/>
    <col min="2" max="3" width="17" customWidth="1"/>
    <col min="4" max="4" width="18.6640625" customWidth="1"/>
    <col min="5" max="5" width="28" customWidth="1"/>
    <col min="6" max="6" width="16.5" customWidth="1"/>
    <col min="7" max="7" width="21.83203125" customWidth="1"/>
    <col min="8" max="8" width="20.6640625" customWidth="1"/>
    <col min="9" max="9" width="21.5" style="1" customWidth="1"/>
    <col min="10" max="10" width="19.83203125" customWidth="1"/>
  </cols>
  <sheetData>
    <row r="1" spans="1:10" x14ac:dyDescent="0.2">
      <c r="A1" t="s">
        <v>7</v>
      </c>
      <c r="B1" t="s">
        <v>40</v>
      </c>
      <c r="D1" t="s">
        <v>3</v>
      </c>
      <c r="E1" t="s">
        <v>38</v>
      </c>
      <c r="F1" t="s">
        <v>39</v>
      </c>
      <c r="G1" s="1"/>
      <c r="H1" s="1" t="s">
        <v>42</v>
      </c>
      <c r="I1" s="1" t="s">
        <v>43</v>
      </c>
      <c r="J1" s="1"/>
    </row>
    <row r="2" spans="1:10" x14ac:dyDescent="0.2">
      <c r="A2">
        <v>0</v>
      </c>
      <c r="B2">
        <v>86.9</v>
      </c>
      <c r="D2" t="s">
        <v>10</v>
      </c>
      <c r="E2">
        <v>197.2</v>
      </c>
      <c r="F2">
        <v>188.3</v>
      </c>
      <c r="H2" s="1"/>
      <c r="J2" s="1"/>
    </row>
    <row r="3" spans="1:10" x14ac:dyDescent="0.2">
      <c r="A3">
        <v>50</v>
      </c>
      <c r="B3">
        <v>100.5</v>
      </c>
      <c r="D3" t="s">
        <v>10</v>
      </c>
      <c r="E3">
        <v>216.3</v>
      </c>
      <c r="F3">
        <v>233.2</v>
      </c>
      <c r="H3" s="1">
        <v>71.536752136752142</v>
      </c>
      <c r="I3" s="1">
        <v>81.166381766381775</v>
      </c>
      <c r="J3" s="1"/>
    </row>
    <row r="4" spans="1:10" x14ac:dyDescent="0.2">
      <c r="A4">
        <v>100</v>
      </c>
      <c r="B4">
        <v>112.7</v>
      </c>
      <c r="D4" t="s">
        <v>13</v>
      </c>
      <c r="E4">
        <v>126</v>
      </c>
      <c r="F4">
        <v>115.2</v>
      </c>
      <c r="H4" s="1">
        <v>20.083760683760683</v>
      </c>
      <c r="I4" s="1">
        <v>13.929914529914532</v>
      </c>
      <c r="J4" s="1"/>
    </row>
    <row r="5" spans="1:10" x14ac:dyDescent="0.2">
      <c r="A5">
        <v>200</v>
      </c>
      <c r="D5" t="s">
        <v>13</v>
      </c>
      <c r="E5">
        <v>131.5</v>
      </c>
      <c r="F5">
        <v>115.7</v>
      </c>
      <c r="H5" s="1">
        <v>23.217663817663819</v>
      </c>
      <c r="I5" s="1">
        <v>14.214814814814817</v>
      </c>
      <c r="J5" s="1"/>
    </row>
    <row r="6" spans="1:10" x14ac:dyDescent="0.2">
      <c r="A6">
        <v>250</v>
      </c>
      <c r="D6" t="s">
        <v>50</v>
      </c>
      <c r="E6">
        <v>202.1</v>
      </c>
      <c r="F6">
        <v>213.1</v>
      </c>
      <c r="H6" s="1">
        <v>63.445584045584049</v>
      </c>
      <c r="I6" s="1">
        <v>69.71339031339032</v>
      </c>
      <c r="J6" s="1"/>
    </row>
    <row r="7" spans="1:10" x14ac:dyDescent="0.2">
      <c r="A7">
        <v>300</v>
      </c>
      <c r="B7">
        <v>142.6</v>
      </c>
      <c r="D7" t="s">
        <v>50</v>
      </c>
      <c r="E7">
        <v>195.5</v>
      </c>
      <c r="F7">
        <v>198.4</v>
      </c>
      <c r="H7" s="1">
        <v>59.684900284900287</v>
      </c>
      <c r="I7" s="1">
        <v>61.337321937321946</v>
      </c>
      <c r="J7" s="1"/>
    </row>
    <row r="8" spans="1:10" x14ac:dyDescent="0.2">
      <c r="A8">
        <v>350</v>
      </c>
      <c r="B8">
        <v>151.5</v>
      </c>
      <c r="D8" t="s">
        <v>50</v>
      </c>
      <c r="E8">
        <v>205.5</v>
      </c>
      <c r="F8">
        <v>201.1</v>
      </c>
      <c r="H8" s="1">
        <v>65.382905982905982</v>
      </c>
      <c r="I8" s="1">
        <v>62.875783475783479</v>
      </c>
      <c r="J8" s="1"/>
    </row>
    <row r="9" spans="1:10" x14ac:dyDescent="0.2">
      <c r="A9">
        <v>400</v>
      </c>
      <c r="D9" t="s">
        <v>50</v>
      </c>
      <c r="E9">
        <v>193.4</v>
      </c>
      <c r="F9">
        <v>186.8</v>
      </c>
      <c r="H9" s="1">
        <v>58.488319088319095</v>
      </c>
      <c r="I9" s="1">
        <v>54.72763532763534</v>
      </c>
      <c r="J9" s="1"/>
    </row>
    <row r="10" spans="1:10" x14ac:dyDescent="0.2">
      <c r="A10">
        <v>450</v>
      </c>
      <c r="D10" t="s">
        <v>50</v>
      </c>
      <c r="E10">
        <v>212.2</v>
      </c>
      <c r="F10">
        <v>200.3</v>
      </c>
      <c r="H10" s="1">
        <v>69.200569800569795</v>
      </c>
      <c r="I10" s="1">
        <v>62.419943019943027</v>
      </c>
      <c r="J10" s="1"/>
    </row>
    <row r="11" spans="1:10" x14ac:dyDescent="0.2">
      <c r="D11" t="s">
        <v>51</v>
      </c>
      <c r="E11">
        <v>118.6</v>
      </c>
      <c r="F11">
        <v>110.9</v>
      </c>
      <c r="H11" s="1">
        <v>15.867236467236465</v>
      </c>
      <c r="I11" s="1">
        <v>11.479772079772083</v>
      </c>
      <c r="J11" s="1"/>
    </row>
    <row r="12" spans="1:10" x14ac:dyDescent="0.2">
      <c r="H12" s="1"/>
      <c r="J12" s="1"/>
    </row>
    <row r="13" spans="1:10" x14ac:dyDescent="0.2">
      <c r="H13" s="1"/>
      <c r="J13" s="1"/>
    </row>
    <row r="14" spans="1:10" x14ac:dyDescent="0.2">
      <c r="H14" s="1"/>
      <c r="J14" s="1"/>
    </row>
    <row r="15" spans="1:10" x14ac:dyDescent="0.2">
      <c r="H15" s="1"/>
      <c r="J15" s="1"/>
    </row>
    <row r="16" spans="1:10" x14ac:dyDescent="0.2">
      <c r="H16" s="1"/>
      <c r="J16" s="1"/>
    </row>
    <row r="20" spans="1:13" x14ac:dyDescent="0.2">
      <c r="B20" t="s">
        <v>52</v>
      </c>
      <c r="C20" t="s">
        <v>53</v>
      </c>
      <c r="D20" s="2" t="s">
        <v>54</v>
      </c>
      <c r="E20" s="2" t="s">
        <v>55</v>
      </c>
      <c r="F20" s="2"/>
      <c r="G20" s="2"/>
      <c r="H20" s="2"/>
      <c r="J20" s="2" t="s">
        <v>56</v>
      </c>
      <c r="K20" s="1">
        <f>AVERAGE(B21:H21)</f>
        <v>76.351566951566952</v>
      </c>
      <c r="L20" s="1"/>
    </row>
    <row r="21" spans="1:13" x14ac:dyDescent="0.2">
      <c r="A21" t="s">
        <v>4</v>
      </c>
      <c r="B21" s="1"/>
      <c r="C21" s="1"/>
      <c r="D21" s="1">
        <v>71.536752136752142</v>
      </c>
      <c r="E21" s="1">
        <v>81.166381766381775</v>
      </c>
      <c r="F21" s="1"/>
      <c r="G21" s="1"/>
      <c r="H21" s="1"/>
      <c r="J21" s="1" t="s">
        <v>57</v>
      </c>
      <c r="K21" s="1">
        <f>AVERAGE(B27:H27)</f>
        <v>17.861538461538462</v>
      </c>
      <c r="L21" s="1"/>
      <c r="M21" s="1"/>
    </row>
    <row r="22" spans="1:13" x14ac:dyDescent="0.2">
      <c r="A22" t="s">
        <v>8</v>
      </c>
      <c r="B22" s="1">
        <v>63.445584045584049</v>
      </c>
      <c r="C22" s="1">
        <v>90.6</v>
      </c>
      <c r="D22" s="1">
        <v>85.665618448637318</v>
      </c>
      <c r="E22" s="1">
        <v>108.73157894736801</v>
      </c>
      <c r="F22" s="1"/>
      <c r="G22" s="1"/>
      <c r="H22" s="1"/>
      <c r="J22" s="1" t="s">
        <v>58</v>
      </c>
      <c r="K22" s="1">
        <f>AVERAGE(B22:H25,B35:D35)</f>
        <v>56.404899281617055</v>
      </c>
      <c r="L22" s="1"/>
      <c r="M22" s="1"/>
    </row>
    <row r="23" spans="1:13" x14ac:dyDescent="0.2">
      <c r="A23" t="s">
        <v>8</v>
      </c>
      <c r="B23" s="1">
        <v>52.178947368421049</v>
      </c>
      <c r="C23" s="1">
        <v>69.71339031339032</v>
      </c>
      <c r="D23" s="1">
        <v>59.684900284900287</v>
      </c>
      <c r="E23" s="1">
        <v>61.337321937321946</v>
      </c>
      <c r="F23" s="1"/>
      <c r="J23" s="1" t="s">
        <v>59</v>
      </c>
      <c r="K23" s="1">
        <f>AVERAGE(B26:C26)</f>
        <v>13.673504273504275</v>
      </c>
      <c r="L23" s="1"/>
      <c r="M23" s="1"/>
    </row>
    <row r="24" spans="1:13" x14ac:dyDescent="0.2">
      <c r="A24" t="s">
        <v>8</v>
      </c>
      <c r="B24" s="1">
        <v>65.382905982905982</v>
      </c>
      <c r="C24" s="1">
        <v>62.875783475783479</v>
      </c>
      <c r="D24" s="1">
        <v>58.488319088319095</v>
      </c>
      <c r="E24" s="1">
        <v>54.72763532763534</v>
      </c>
      <c r="F24" s="1"/>
      <c r="G24" s="1"/>
      <c r="H24" s="1"/>
      <c r="J24" s="1"/>
      <c r="K24" s="1"/>
      <c r="L24" s="1"/>
      <c r="M24" s="1"/>
    </row>
    <row r="25" spans="1:13" x14ac:dyDescent="0.2">
      <c r="A25" t="s">
        <v>8</v>
      </c>
      <c r="B25" s="1">
        <v>69.200569800569795</v>
      </c>
      <c r="C25" s="1">
        <v>62.419943019943027</v>
      </c>
      <c r="D25" s="1">
        <v>52.178947368421049</v>
      </c>
      <c r="E25" s="1">
        <v>51.981578947368412</v>
      </c>
      <c r="F25" s="1"/>
      <c r="G25" s="1"/>
      <c r="H25" s="1"/>
      <c r="J25" s="1"/>
      <c r="K25" s="1"/>
      <c r="L25" s="1"/>
      <c r="M25" s="1"/>
    </row>
    <row r="26" spans="1:13" x14ac:dyDescent="0.2">
      <c r="A26" t="s">
        <v>51</v>
      </c>
      <c r="B26" s="1">
        <v>15.867236467236465</v>
      </c>
      <c r="C26" s="1">
        <v>11.479772079772083</v>
      </c>
    </row>
    <row r="27" spans="1:13" x14ac:dyDescent="0.2">
      <c r="A27" t="s">
        <v>6</v>
      </c>
      <c r="B27" s="1">
        <v>20.083760683760683</v>
      </c>
      <c r="C27" s="1">
        <v>13.929914529914532</v>
      </c>
      <c r="D27" s="1">
        <v>23.217663817663819</v>
      </c>
      <c r="E27" s="1">
        <v>14.214814814814817</v>
      </c>
      <c r="F27" s="1"/>
      <c r="G27" s="1"/>
      <c r="H27" s="1"/>
    </row>
    <row r="29" spans="1:13" x14ac:dyDescent="0.2">
      <c r="I29"/>
    </row>
    <row r="30" spans="1:13" x14ac:dyDescent="0.2">
      <c r="J30" s="1"/>
    </row>
    <row r="32" spans="1:13" x14ac:dyDescent="0.2">
      <c r="B32" t="s">
        <v>60</v>
      </c>
      <c r="C32" t="s">
        <v>61</v>
      </c>
      <c r="D32" t="s">
        <v>62</v>
      </c>
      <c r="E32" t="s">
        <v>63</v>
      </c>
      <c r="F32" t="s">
        <v>64</v>
      </c>
      <c r="G32" t="s">
        <v>65</v>
      </c>
    </row>
    <row r="33" spans="1:7" x14ac:dyDescent="0.2">
      <c r="A33" t="s">
        <v>8</v>
      </c>
      <c r="B33" s="1">
        <f>AVERAGE(B22:C22)</f>
        <v>77.022792022792018</v>
      </c>
      <c r="C33" s="1">
        <f>AVERAGE(D22:E22)</f>
        <v>97.198598698002655</v>
      </c>
      <c r="D33" s="1">
        <f>AVERAGE(B23:C23)</f>
        <v>60.946168840905685</v>
      </c>
      <c r="E33" s="1">
        <f>AVERAGE(D23:E23)</f>
        <v>60.51111111111112</v>
      </c>
      <c r="F33" s="1">
        <f>AVERAGE(B25:C25)</f>
        <v>65.810256410256414</v>
      </c>
      <c r="G33" s="1">
        <f>AVERAGE(D25:F25)</f>
        <v>52.080263157894734</v>
      </c>
    </row>
    <row r="34" spans="1:7" x14ac:dyDescent="0.2">
      <c r="A34" s="1"/>
      <c r="E34" s="1"/>
    </row>
    <row r="35" spans="1:7" x14ac:dyDescent="0.2">
      <c r="A35" s="1"/>
      <c r="B35">
        <f>B33/K20</f>
        <v>1.0087912415949609</v>
      </c>
      <c r="C35">
        <f>C33/K20</f>
        <v>1.2730399987685892</v>
      </c>
      <c r="D35">
        <f>D33/K20</f>
        <v>0.79823075379142427</v>
      </c>
      <c r="E35">
        <f>E33/K20</f>
        <v>0.79253266864183536</v>
      </c>
      <c r="F35">
        <f>F33/K20</f>
        <v>0.86193720754942282</v>
      </c>
      <c r="G35">
        <f>G33/K20</f>
        <v>0.68211125504380887</v>
      </c>
    </row>
    <row r="36" spans="1:7" x14ac:dyDescent="0.2">
      <c r="A36" s="1"/>
    </row>
    <row r="37" spans="1:7" x14ac:dyDescent="0.2">
      <c r="A37" s="1"/>
      <c r="C37" s="1"/>
      <c r="D37" s="1"/>
    </row>
    <row r="38" spans="1:7" x14ac:dyDescent="0.2">
      <c r="A38" s="1"/>
    </row>
    <row r="39" spans="1:7" x14ac:dyDescent="0.2">
      <c r="A39" s="1"/>
    </row>
    <row r="40" spans="1:7" x14ac:dyDescent="0.2">
      <c r="A40" s="1"/>
    </row>
    <row r="41" spans="1:7" x14ac:dyDescent="0.2">
      <c r="A41" s="1"/>
    </row>
    <row r="42" spans="1:7" x14ac:dyDescent="0.2">
      <c r="A42" s="1"/>
    </row>
    <row r="43" spans="1:7" x14ac:dyDescent="0.2">
      <c r="A43" s="1"/>
    </row>
    <row r="44" spans="1:7" x14ac:dyDescent="0.2">
      <c r="A44" s="1"/>
    </row>
    <row r="45" spans="1:7" x14ac:dyDescent="0.2">
      <c r="A45" s="1"/>
    </row>
    <row r="46" spans="1:7" x14ac:dyDescent="0.2">
      <c r="A46" s="1"/>
    </row>
    <row r="47" spans="1:7" x14ac:dyDescent="0.2">
      <c r="A47" s="1"/>
    </row>
    <row r="48" spans="1:7" x14ac:dyDescent="0.2">
      <c r="A48" s="1"/>
    </row>
    <row r="49" spans="1:1" x14ac:dyDescent="0.2">
      <c r="A49" s="1"/>
    </row>
  </sheetData>
  <pageMargins left="0.25" right="0.25" top="0.75" bottom="0.75" header="0.3" footer="0.3"/>
  <pageSetup scale="34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923-CA8A-254F-A5E3-3280A7B4AF13}">
  <dimension ref="A1:W33"/>
  <sheetViews>
    <sheetView workbookViewId="0">
      <selection activeCell="E29" sqref="E29"/>
    </sheetView>
  </sheetViews>
  <sheetFormatPr baseColWidth="10" defaultRowHeight="16" x14ac:dyDescent="0.2"/>
  <cols>
    <col min="1" max="2" width="27.1640625" customWidth="1"/>
    <col min="3" max="3" width="26" customWidth="1"/>
    <col min="4" max="6" width="18.6640625" customWidth="1"/>
    <col min="7" max="7" width="29.83203125" customWidth="1"/>
    <col min="8" max="8" width="16.5" customWidth="1"/>
    <col min="9" max="9" width="21.83203125" customWidth="1"/>
    <col min="10" max="10" width="20.6640625" customWidth="1"/>
    <col min="11" max="11" width="21.5" style="1" customWidth="1"/>
    <col min="12" max="12" width="19.83203125" customWidth="1"/>
  </cols>
  <sheetData>
    <row r="1" spans="1:23" x14ac:dyDescent="0.2">
      <c r="A1" t="s">
        <v>3</v>
      </c>
      <c r="B1" s="1" t="s">
        <v>42</v>
      </c>
      <c r="C1" s="1" t="s">
        <v>43</v>
      </c>
      <c r="D1" s="1" t="s">
        <v>45</v>
      </c>
      <c r="E1" s="1" t="s">
        <v>66</v>
      </c>
      <c r="F1" s="1" t="s">
        <v>67</v>
      </c>
    </row>
    <row r="2" spans="1:23" x14ac:dyDescent="0.2">
      <c r="A2" t="s">
        <v>10</v>
      </c>
      <c r="B2" s="1">
        <v>83.231578947368405</v>
      </c>
      <c r="C2" s="1">
        <v>88.165789473684214</v>
      </c>
      <c r="D2" s="1">
        <v>65.90670859538784</v>
      </c>
      <c r="E2" s="1">
        <f>AVERAGE(B2:D2)</f>
        <v>79.101359005480148</v>
      </c>
      <c r="F2" s="1">
        <f>AVERAGE(G2:I2)</f>
        <v>78.644904283500765</v>
      </c>
      <c r="G2" s="1">
        <v>71.536752136752142</v>
      </c>
      <c r="H2" s="1">
        <v>81.166381766381775</v>
      </c>
      <c r="I2" s="1">
        <v>83.231578947368405</v>
      </c>
      <c r="J2" s="1"/>
    </row>
    <row r="3" spans="1:23" x14ac:dyDescent="0.2">
      <c r="A3" t="s">
        <v>13</v>
      </c>
      <c r="B3" s="1">
        <v>-2.4263157894736858</v>
      </c>
      <c r="C3" s="1">
        <v>2.6394736842105266</v>
      </c>
      <c r="D3" s="1">
        <v>-0.28825995807127736</v>
      </c>
      <c r="E3" s="1">
        <f>AVERAGE(B3:D3)</f>
        <v>-2.5034021111478826E-2</v>
      </c>
      <c r="F3" s="1">
        <f>AVERAGE(G3:I3)</f>
        <v>19.077113010446343</v>
      </c>
      <c r="G3" s="1">
        <v>20.083760683760683</v>
      </c>
      <c r="H3" s="1">
        <v>13.929914529914532</v>
      </c>
      <c r="I3" s="1">
        <v>23.217663817663819</v>
      </c>
      <c r="J3" s="1">
        <v>14.214814814814817</v>
      </c>
    </row>
    <row r="4" spans="1:23" x14ac:dyDescent="0.2">
      <c r="A4" t="s">
        <v>16</v>
      </c>
      <c r="B4" s="1">
        <v>84.942105263157913</v>
      </c>
      <c r="C4" s="1">
        <v>90.6</v>
      </c>
      <c r="D4" s="1">
        <v>85.665618448637318</v>
      </c>
      <c r="E4" s="1"/>
      <c r="F4" s="1"/>
    </row>
    <row r="5" spans="1:23" x14ac:dyDescent="0.2">
      <c r="A5" t="s">
        <v>19</v>
      </c>
      <c r="B5" s="1">
        <v>52.178947368421049</v>
      </c>
      <c r="C5" s="1">
        <v>51.981578947368412</v>
      </c>
      <c r="D5" s="1">
        <v>43.998951781970646</v>
      </c>
      <c r="E5" s="1"/>
      <c r="F5" s="1"/>
      <c r="G5" s="1">
        <v>63.445584045584049</v>
      </c>
      <c r="H5" s="1">
        <v>90.6</v>
      </c>
      <c r="I5" s="1">
        <v>85.665618448637318</v>
      </c>
      <c r="J5" s="1">
        <v>115.73157894736845</v>
      </c>
      <c r="K5" s="1">
        <v>52.178947368421049</v>
      </c>
      <c r="L5" s="1">
        <v>69.71339031339032</v>
      </c>
      <c r="M5" s="1">
        <v>59.684900284900287</v>
      </c>
      <c r="N5" s="1">
        <v>61.337321937321946</v>
      </c>
      <c r="O5" s="1">
        <v>65.382905982905982</v>
      </c>
      <c r="P5" s="1">
        <v>62.875783475783479</v>
      </c>
      <c r="Q5" s="1">
        <v>58.488319088319095</v>
      </c>
      <c r="R5" s="1">
        <v>54.72763532763534</v>
      </c>
      <c r="S5" s="1">
        <v>69.200569800569795</v>
      </c>
      <c r="T5" s="1">
        <v>62.419943019943027</v>
      </c>
      <c r="U5" s="1">
        <v>52.178947368421049</v>
      </c>
      <c r="V5" s="1">
        <v>51.981578947368412</v>
      </c>
      <c r="W5" s="1"/>
    </row>
    <row r="6" spans="1:23" x14ac:dyDescent="0.2">
      <c r="A6" t="s">
        <v>22</v>
      </c>
      <c r="B6" s="1">
        <v>106.65263157894738</v>
      </c>
      <c r="C6" s="1">
        <v>104.81052631578947</v>
      </c>
      <c r="D6" s="1">
        <v>96.200209643605874</v>
      </c>
      <c r="E6" s="1"/>
      <c r="F6" s="1"/>
    </row>
    <row r="7" spans="1:23" x14ac:dyDescent="0.2">
      <c r="A7" t="s">
        <v>51</v>
      </c>
      <c r="G7" s="1">
        <v>15.867236467236465</v>
      </c>
      <c r="H7" s="1">
        <v>11.479772079772083</v>
      </c>
      <c r="I7" s="1">
        <v>20.083760683760683</v>
      </c>
      <c r="J7" s="1">
        <v>13.929914529914532</v>
      </c>
      <c r="K7" s="1">
        <v>23.217663817663819</v>
      </c>
      <c r="L7" s="1">
        <v>14.214814814814817</v>
      </c>
      <c r="M7" s="1"/>
      <c r="N7" s="1"/>
      <c r="O7" s="1"/>
    </row>
    <row r="9" spans="1:23" x14ac:dyDescent="0.2">
      <c r="D9" s="2"/>
      <c r="E9" s="2"/>
      <c r="F9" s="2"/>
      <c r="G9" s="2"/>
      <c r="H9" s="2"/>
      <c r="I9" s="2"/>
      <c r="J9" s="2"/>
    </row>
    <row r="10" spans="1:23" x14ac:dyDescent="0.2">
      <c r="B10" s="1"/>
      <c r="C10" s="1"/>
      <c r="D10" s="1"/>
      <c r="E10" s="1"/>
      <c r="F10" s="1"/>
      <c r="G10" s="1"/>
      <c r="H10" s="1"/>
      <c r="I10" s="1"/>
      <c r="J10" s="1"/>
      <c r="K10"/>
      <c r="N10" s="1"/>
    </row>
    <row r="11" spans="1:23" x14ac:dyDescent="0.2">
      <c r="B11" s="1"/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</row>
    <row r="12" spans="1:23" x14ac:dyDescent="0.2">
      <c r="A12" t="s">
        <v>10</v>
      </c>
      <c r="B12" t="s">
        <v>13</v>
      </c>
      <c r="C12" t="s">
        <v>16</v>
      </c>
      <c r="D12" t="s">
        <v>19</v>
      </c>
      <c r="E12" t="s">
        <v>22</v>
      </c>
      <c r="F12" t="s">
        <v>51</v>
      </c>
      <c r="G12" s="1" t="s">
        <v>8</v>
      </c>
      <c r="J12" s="1"/>
      <c r="L12" s="1"/>
      <c r="M12" s="1"/>
      <c r="N12" s="1"/>
    </row>
    <row r="13" spans="1:23" x14ac:dyDescent="0.2">
      <c r="A13" s="1">
        <v>83.231578947368405</v>
      </c>
      <c r="B13" s="1">
        <v>-2.4263157894736858</v>
      </c>
      <c r="C13" s="1">
        <v>84.942105263157913</v>
      </c>
      <c r="D13" s="1">
        <v>52.178947368421049</v>
      </c>
      <c r="E13" s="1">
        <v>106.65263157894738</v>
      </c>
      <c r="F13" s="1">
        <v>15.867236467236465</v>
      </c>
      <c r="G13" s="1">
        <f>AVERAGE(D13:D15)</f>
        <v>49.386492699253374</v>
      </c>
      <c r="H13" s="1"/>
      <c r="I13" s="1"/>
      <c r="J13" s="1"/>
      <c r="L13" s="1"/>
      <c r="M13" s="1"/>
      <c r="N13" s="1"/>
    </row>
    <row r="14" spans="1:23" x14ac:dyDescent="0.2">
      <c r="A14" s="1">
        <v>88.165789473684214</v>
      </c>
      <c r="B14" s="1">
        <v>2.6394736842105266</v>
      </c>
      <c r="C14" s="1">
        <v>90.6</v>
      </c>
      <c r="D14" s="1">
        <v>51.981578947368412</v>
      </c>
      <c r="E14" s="1">
        <v>104.81052631578947</v>
      </c>
      <c r="F14" s="1">
        <v>11.479772079772083</v>
      </c>
      <c r="G14" s="1">
        <f>AVERAGE(D16:D17)</f>
        <v>77.022792022792018</v>
      </c>
      <c r="H14" s="1"/>
      <c r="I14" s="1"/>
      <c r="J14" s="1"/>
      <c r="L14" s="1"/>
      <c r="M14" s="1"/>
      <c r="N14" s="1"/>
    </row>
    <row r="15" spans="1:23" x14ac:dyDescent="0.2">
      <c r="A15" s="1">
        <v>65.90670859538784</v>
      </c>
      <c r="B15" s="1">
        <v>-0.28825995807127736</v>
      </c>
      <c r="C15" s="1">
        <v>85.665618448637318</v>
      </c>
      <c r="D15" s="1">
        <v>43.998951781970646</v>
      </c>
      <c r="E15" s="1">
        <v>96.200209643605874</v>
      </c>
      <c r="F15" s="1">
        <v>20.083760683760683</v>
      </c>
      <c r="G15" s="1">
        <f>AVERAGE(D18:D19)</f>
        <v>97.198598698002655</v>
      </c>
      <c r="J15" s="1"/>
      <c r="L15" s="1"/>
      <c r="M15" s="1"/>
      <c r="N15" s="1"/>
    </row>
    <row r="16" spans="1:23" x14ac:dyDescent="0.2">
      <c r="A16" s="1">
        <v>71.536752136752142</v>
      </c>
      <c r="B16" s="1">
        <v>20.083760683760683</v>
      </c>
      <c r="D16" s="1">
        <v>63.445584045584049</v>
      </c>
      <c r="F16" s="1">
        <v>13.929914529914532</v>
      </c>
      <c r="G16" s="1">
        <f>AVERAGE(D20:D21)</f>
        <v>60.946168840905685</v>
      </c>
      <c r="H16" s="1"/>
      <c r="I16" s="1"/>
      <c r="J16" s="1"/>
      <c r="K16"/>
    </row>
    <row r="17" spans="1:11" x14ac:dyDescent="0.2">
      <c r="A17" s="1">
        <v>81.166381766381775</v>
      </c>
      <c r="B17" s="1">
        <v>13.929914529914532</v>
      </c>
      <c r="D17" s="1">
        <v>90.6</v>
      </c>
      <c r="F17" s="1">
        <v>23.217663817663819</v>
      </c>
      <c r="G17" s="1">
        <f>AVERAGE(D22:D23)</f>
        <v>60.51111111111112</v>
      </c>
      <c r="J17" s="1"/>
      <c r="K17"/>
    </row>
    <row r="18" spans="1:11" x14ac:dyDescent="0.2">
      <c r="A18" s="1"/>
      <c r="B18" s="1">
        <v>23.217663817663819</v>
      </c>
      <c r="D18" s="1">
        <v>85.665618448637318</v>
      </c>
      <c r="F18" s="1">
        <v>14.214814814814817</v>
      </c>
      <c r="G18" s="1">
        <f>AVERAGE(D24:D25)</f>
        <v>64.129344729344723</v>
      </c>
      <c r="J18" s="1"/>
      <c r="K18"/>
    </row>
    <row r="19" spans="1:11" x14ac:dyDescent="0.2">
      <c r="A19" s="1"/>
      <c r="B19" s="1">
        <v>14.214814814814817</v>
      </c>
      <c r="D19" s="1">
        <v>108.73157894736801</v>
      </c>
      <c r="G19" s="1">
        <f>AVERAGE(D26:D27)</f>
        <v>56.607977207977214</v>
      </c>
      <c r="K19"/>
    </row>
    <row r="20" spans="1:11" x14ac:dyDescent="0.2">
      <c r="A20" s="1"/>
      <c r="B20" s="1"/>
      <c r="C20" s="1"/>
      <c r="D20" s="1">
        <v>52.178947368421049</v>
      </c>
      <c r="E20" s="1"/>
      <c r="G20" s="1">
        <f>AVERAGE(D28:D29)</f>
        <v>65.810256410256414</v>
      </c>
      <c r="J20" s="1"/>
    </row>
    <row r="21" spans="1:11" x14ac:dyDescent="0.2">
      <c r="C21" s="1"/>
      <c r="D21" s="1">
        <v>69.71339031339032</v>
      </c>
      <c r="G21" s="1">
        <f>AVERAGE(D30:D31)</f>
        <v>52.080263157894734</v>
      </c>
      <c r="J21" s="1"/>
      <c r="K21"/>
    </row>
    <row r="22" spans="1:11" x14ac:dyDescent="0.2">
      <c r="D22" s="1">
        <v>59.684900284900287</v>
      </c>
      <c r="F22" s="1"/>
      <c r="J22" s="1"/>
      <c r="K22"/>
    </row>
    <row r="23" spans="1:11" x14ac:dyDescent="0.2">
      <c r="D23" s="1">
        <v>61.337321937321946</v>
      </c>
      <c r="F23" s="1"/>
      <c r="J23" s="1"/>
      <c r="K23"/>
    </row>
    <row r="24" spans="1:11" x14ac:dyDescent="0.2">
      <c r="D24" s="1">
        <v>65.382905982905982</v>
      </c>
      <c r="F24" s="1"/>
      <c r="J24" s="1"/>
      <c r="K24"/>
    </row>
    <row r="25" spans="1:11" x14ac:dyDescent="0.2">
      <c r="A25" s="1">
        <f>AVERAGE(A13:A18)</f>
        <v>78.001442183914875</v>
      </c>
      <c r="B25" s="1"/>
      <c r="D25" s="1">
        <v>62.875783475783479</v>
      </c>
      <c r="J25" s="1"/>
      <c r="K25"/>
    </row>
    <row r="26" spans="1:11" x14ac:dyDescent="0.2">
      <c r="D26" s="1">
        <v>58.488319088319095</v>
      </c>
      <c r="J26" s="1"/>
      <c r="K26"/>
    </row>
    <row r="27" spans="1:11" x14ac:dyDescent="0.2">
      <c r="D27" s="1">
        <v>54.72763532763534</v>
      </c>
      <c r="J27" s="1"/>
      <c r="K27"/>
    </row>
    <row r="28" spans="1:11" x14ac:dyDescent="0.2">
      <c r="A28" s="1"/>
      <c r="B28" s="1"/>
      <c r="D28" s="1">
        <v>69.200569800569795</v>
      </c>
      <c r="J28" s="1"/>
      <c r="K28"/>
    </row>
    <row r="29" spans="1:11" x14ac:dyDescent="0.2">
      <c r="D29" s="1">
        <v>62.419943019943027</v>
      </c>
      <c r="J29" s="1"/>
      <c r="K29"/>
    </row>
    <row r="30" spans="1:11" x14ac:dyDescent="0.2">
      <c r="D30" s="1">
        <v>52.178947368421049</v>
      </c>
      <c r="G30">
        <f>_xlfn.T.TEST(A31:A32,G13:G21,2,2)</f>
        <v>0.26202067650728889</v>
      </c>
      <c r="J30" s="1"/>
      <c r="K30"/>
    </row>
    <row r="31" spans="1:11" x14ac:dyDescent="0.2">
      <c r="A31" s="1">
        <f>AVERAGE(A13:A15)</f>
        <v>79.101359005480148</v>
      </c>
      <c r="B31" s="1">
        <f>AVERAGE(B13:B15)</f>
        <v>-2.5034021111478826E-2</v>
      </c>
      <c r="C31" s="1">
        <f>AVERAGE(C13:C15)</f>
        <v>87.069241237265075</v>
      </c>
      <c r="D31" s="1">
        <v>51.981578947368412</v>
      </c>
      <c r="G31">
        <f>_xlfn.T.TEST(B13:B19,A13:A18,2,2)</f>
        <v>3.2489921456295034E-7</v>
      </c>
      <c r="J31" s="1"/>
      <c r="K31"/>
    </row>
    <row r="32" spans="1:11" x14ac:dyDescent="0.2">
      <c r="A32" s="1">
        <f>AVERAGE(A16:A17)</f>
        <v>76.351566951566952</v>
      </c>
      <c r="B32" s="1">
        <f>AVERAGE(B16:B17)</f>
        <v>17.006837606837607</v>
      </c>
      <c r="J32" s="1"/>
      <c r="K32"/>
    </row>
    <row r="33" spans="1:11" x14ac:dyDescent="0.2">
      <c r="A33" s="1"/>
      <c r="B33" s="1">
        <f>AVERAGE(B18:B19)</f>
        <v>18.716239316239317</v>
      </c>
      <c r="J33" s="1"/>
      <c r="K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AB11-7CC6-6144-83C8-04D5095A9A01}">
  <dimension ref="A1:W20"/>
  <sheetViews>
    <sheetView workbookViewId="0">
      <selection activeCell="C21" sqref="C21"/>
    </sheetView>
  </sheetViews>
  <sheetFormatPr baseColWidth="10" defaultRowHeight="16" x14ac:dyDescent="0.2"/>
  <cols>
    <col min="1" max="1" width="15.33203125" customWidth="1"/>
    <col min="2" max="2" width="27.1640625" customWidth="1"/>
    <col min="3" max="3" width="26" customWidth="1"/>
    <col min="4" max="6" width="18.6640625" customWidth="1"/>
    <col min="7" max="7" width="29.83203125" customWidth="1"/>
    <col min="8" max="8" width="16.5" customWidth="1"/>
    <col min="9" max="9" width="21.83203125" customWidth="1"/>
    <col min="10" max="10" width="20.6640625" customWidth="1"/>
    <col min="11" max="11" width="21.5" style="1" customWidth="1"/>
    <col min="12" max="12" width="19.83203125" customWidth="1"/>
  </cols>
  <sheetData>
    <row r="1" spans="1:23" x14ac:dyDescent="0.2">
      <c r="A1" t="s">
        <v>4</v>
      </c>
      <c r="B1" s="1" t="s">
        <v>6</v>
      </c>
      <c r="C1" s="1" t="s">
        <v>5</v>
      </c>
      <c r="D1" s="1" t="s">
        <v>8</v>
      </c>
      <c r="E1" s="1" t="s">
        <v>9</v>
      </c>
      <c r="F1" s="1" t="s">
        <v>51</v>
      </c>
    </row>
    <row r="2" spans="1:23" x14ac:dyDescent="0.2">
      <c r="A2" s="1">
        <f>raw_values!A13/raw_values!A25</f>
        <v>1.0670517956722096</v>
      </c>
      <c r="B2" s="1">
        <f>raw_values!B13/raw_values!A25</f>
        <v>-3.1106037549316366E-2</v>
      </c>
      <c r="C2" s="1">
        <f>raw_values!C13/raw_values!A25</f>
        <v>1.0889812147687996</v>
      </c>
      <c r="D2" s="1">
        <f>raw_values!G13/raw_values!A25</f>
        <v>0.63314845618889914</v>
      </c>
      <c r="E2" s="1">
        <f>raw_values!E13/raw_values!A25</f>
        <v>1.3673161494562831</v>
      </c>
      <c r="F2" s="1">
        <f>raw_values!F13/raw_values!A25</f>
        <v>0.20342234736922005</v>
      </c>
      <c r="G2" s="1"/>
      <c r="H2" s="1"/>
      <c r="I2" s="1"/>
      <c r="J2" s="1"/>
    </row>
    <row r="3" spans="1:23" x14ac:dyDescent="0.2">
      <c r="A3" s="1">
        <f>raw_values!A14/raw_values!A25</f>
        <v>1.1303097353739107</v>
      </c>
      <c r="B3" s="1">
        <f>raw_values!B14/raw_values!A25</f>
        <v>3.3838780544429826E-2</v>
      </c>
      <c r="C3" s="1">
        <f>raw_values!C14/raw_values!A25</f>
        <v>1.1615169856267495</v>
      </c>
      <c r="D3" s="1">
        <f>raw_values!G14/raw_values!A25</f>
        <v>0.9874534350427091</v>
      </c>
      <c r="E3" s="1">
        <f>raw_values!E14/raw_values!A25</f>
        <v>1.343699851967648</v>
      </c>
      <c r="F3" s="1">
        <f>raw_values!F14/raw_values!A25</f>
        <v>0.14717384394899549</v>
      </c>
      <c r="G3" s="1"/>
      <c r="H3" s="1"/>
      <c r="I3" s="1"/>
      <c r="J3" s="1"/>
    </row>
    <row r="4" spans="1:23" x14ac:dyDescent="0.2">
      <c r="A4" s="1">
        <f>raw_values!A15/raw_values!A25</f>
        <v>0.84494217991496112</v>
      </c>
      <c r="B4" s="1">
        <f>raw_values!B15/raw_values!A25</f>
        <v>-3.6955721586737675E-3</v>
      </c>
      <c r="C4" s="1">
        <f>raw_values!C15/raw_values!A25</f>
        <v>1.0982568533367825</v>
      </c>
      <c r="D4" s="1">
        <v>1.2161128406936901</v>
      </c>
      <c r="E4" s="1">
        <f>raw_values!E15/raw_values!A25</f>
        <v>1.2333132176810426</v>
      </c>
      <c r="F4" s="1">
        <f>raw_values!F15/raw_values!A25</f>
        <v>0.25747935065618915</v>
      </c>
    </row>
    <row r="5" spans="1:23" x14ac:dyDescent="0.2">
      <c r="A5" s="1">
        <f>raw_values!A16/raw_values!A25</f>
        <v>0.91712089076609593</v>
      </c>
      <c r="B5" s="1">
        <f>raw_values!B16/raw_values!A25</f>
        <v>0.25747935065618915</v>
      </c>
      <c r="C5" s="1"/>
      <c r="D5" s="1">
        <f>raw_values!G16/raw_values!A25</f>
        <v>0.78134669224710496</v>
      </c>
      <c r="E5" s="1"/>
      <c r="F5" s="1">
        <f>raw_values!F16/raw_values!A25</f>
        <v>0.17858534585899105</v>
      </c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>
        <f>raw_values!A17/raw_values!A25</f>
        <v>1.0405753982728227</v>
      </c>
      <c r="B6" s="1">
        <f>raw_values!B17/raw_values!A25</f>
        <v>0.17858534585899105</v>
      </c>
      <c r="C6" s="1"/>
      <c r="D6" s="1">
        <f>raw_values!G18/raw_values!A25</f>
        <v>0.82215588499169057</v>
      </c>
      <c r="E6" s="1"/>
      <c r="F6" s="1">
        <f>raw_values!F17/raw_values!A25</f>
        <v>0.29765685309920675</v>
      </c>
    </row>
    <row r="7" spans="1:23" x14ac:dyDescent="0.2">
      <c r="B7" s="1">
        <f>raw_values!B18/raw_values!A25</f>
        <v>0.29765685309920675</v>
      </c>
      <c r="D7" s="1">
        <f>raw_values!G19/raw_values!A25</f>
        <v>0.72572987912844855</v>
      </c>
      <c r="F7" s="1">
        <f>raw_values!F18/raw_values!A25</f>
        <v>0.18223784608108357</v>
      </c>
      <c r="G7" s="1"/>
      <c r="H7" s="1"/>
      <c r="I7" s="1"/>
      <c r="J7" s="1"/>
      <c r="L7" s="1"/>
      <c r="M7" s="1"/>
      <c r="N7" s="1"/>
      <c r="O7" s="1"/>
    </row>
    <row r="8" spans="1:23" x14ac:dyDescent="0.2">
      <c r="B8" s="1">
        <f>raw_values!B19/raw_values!A25</f>
        <v>0.18223784608108357</v>
      </c>
      <c r="D8" s="1">
        <f>raw_values!G20/raw_values!A25</f>
        <v>0.84370563630203654</v>
      </c>
    </row>
    <row r="9" spans="1:23" x14ac:dyDescent="0.2">
      <c r="D9" s="1">
        <f>raw_values!G21/raw_values!A25</f>
        <v>0.66768333635547195</v>
      </c>
      <c r="E9" s="2"/>
      <c r="F9" s="2"/>
      <c r="G9" s="2"/>
      <c r="H9" s="2"/>
      <c r="I9" s="2"/>
      <c r="J9" s="2"/>
    </row>
    <row r="10" spans="1:23" x14ac:dyDescent="0.2">
      <c r="B10" s="1"/>
      <c r="C10" s="1"/>
      <c r="E10" s="1"/>
      <c r="F10" s="1"/>
      <c r="G10" s="1"/>
      <c r="H10" s="1"/>
      <c r="I10" s="1"/>
      <c r="J10" s="1"/>
      <c r="K10"/>
      <c r="N10" s="1"/>
    </row>
    <row r="11" spans="1:23" x14ac:dyDescent="0.2">
      <c r="B11" s="1"/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</row>
    <row r="12" spans="1:23" x14ac:dyDescent="0.2">
      <c r="B12" s="1"/>
      <c r="C12" s="1"/>
      <c r="D12" s="1"/>
      <c r="E12" s="1"/>
      <c r="F12" s="1"/>
      <c r="G12" s="1"/>
      <c r="H12" s="1"/>
      <c r="L12" s="1"/>
      <c r="M12" s="1"/>
      <c r="N12" s="1"/>
      <c r="O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</row>
    <row r="15" spans="1:23" x14ac:dyDescent="0.2">
      <c r="B15" s="1"/>
      <c r="C15" s="1"/>
      <c r="D15" s="1"/>
      <c r="L15" s="1"/>
      <c r="M15" s="1"/>
      <c r="N15" s="1"/>
      <c r="O15" s="1"/>
    </row>
    <row r="16" spans="1:23" x14ac:dyDescent="0.2">
      <c r="B16" s="1"/>
      <c r="C16" s="1"/>
      <c r="D16" s="1"/>
      <c r="E16" s="1"/>
      <c r="F16" s="1"/>
      <c r="G16" s="1"/>
      <c r="H16" s="1"/>
      <c r="I16" s="1"/>
      <c r="J16" s="1"/>
    </row>
    <row r="17" spans="4:12" x14ac:dyDescent="0.2">
      <c r="D17" s="1"/>
    </row>
    <row r="18" spans="4:12" x14ac:dyDescent="0.2">
      <c r="D18" s="1"/>
    </row>
    <row r="19" spans="4:12" x14ac:dyDescent="0.2">
      <c r="D19" s="1"/>
      <c r="K19"/>
    </row>
    <row r="20" spans="4:12" x14ac:dyDescent="0.2">
      <c r="D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electrode</vt:lpstr>
      <vt:lpstr>for_ggplot</vt:lpstr>
      <vt:lpstr>transformed_for_ggplot</vt:lpstr>
      <vt:lpstr>DPANN test2</vt:lpstr>
      <vt:lpstr>DPANN test3</vt:lpstr>
      <vt:lpstr>raw_values</vt:lpstr>
      <vt:lpstr>normalized</vt:lpstr>
      <vt:lpstr>'DPANN test2'!Print_Area</vt:lpstr>
      <vt:lpstr>'DPANN test3'!Print_Area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Huang Zhang</dc:creator>
  <cp:lastModifiedBy>Irene Huang Zhang</cp:lastModifiedBy>
  <cp:lastPrinted>2023-04-04T22:25:36Z</cp:lastPrinted>
  <dcterms:created xsi:type="dcterms:W3CDTF">2023-03-01T20:10:27Z</dcterms:created>
  <dcterms:modified xsi:type="dcterms:W3CDTF">2023-12-05T01:58:24Z</dcterms:modified>
</cp:coreProperties>
</file>