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0\"/>
    </mc:Choice>
  </mc:AlternateContent>
  <xr:revisionPtr revIDLastSave="0" documentId="13_ncr:1_{4415DF72-E111-42F3-914D-E48D10DF8618}" xr6:coauthVersionLast="47" xr6:coauthVersionMax="47" xr10:uidLastSave="{00000000-0000-0000-0000-000000000000}"/>
  <bookViews>
    <workbookView xWindow="-28898" yWindow="-98" windowWidth="28996" windowHeight="16395" activeTab="5" xr2:uid="{00000000-000D-0000-FFFF-FFFF00000000}"/>
  </bookViews>
  <sheets>
    <sheet name="array-references" sheetId="3" r:id="rId1"/>
    <sheet name="array-functions" sheetId="4" r:id="rId2"/>
    <sheet name="unique" sheetId="5" r:id="rId3"/>
    <sheet name="filter" sheetId="6" r:id="rId4"/>
    <sheet name="sort-sortby" sheetId="7" r:id="rId5"/>
    <sheet name="xlookup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8" l="1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H2" i="7" l="1" a="1"/>
  <c r="H2" i="7" s="1"/>
  <c r="Q2" i="7" a="1"/>
  <c r="Q2" i="7" s="1"/>
  <c r="Q1" i="7" a="1"/>
  <c r="Q1" i="7" s="1"/>
  <c r="Q48" i="7" a="1"/>
  <c r="Q48" i="7" s="1"/>
  <c r="Q49" i="7" a="1"/>
  <c r="Q49" i="7" s="1"/>
  <c r="Q30" i="7" a="1"/>
  <c r="Q30" i="7" s="1"/>
  <c r="Q29" i="7" a="1"/>
  <c r="Q29" i="7" s="1"/>
  <c r="H24" i="6" a="1"/>
  <c r="H24" i="6" s="1"/>
  <c r="H12" i="6" a="1"/>
  <c r="H12" i="6" s="1"/>
  <c r="H11" i="6" a="1"/>
  <c r="H11" i="6" s="1"/>
  <c r="H7" i="6" a="1"/>
  <c r="H7" i="6" s="1"/>
  <c r="H6" i="6" a="1"/>
  <c r="H6" i="6" s="1"/>
  <c r="H1" i="6" a="1"/>
  <c r="H1" i="6" s="1"/>
  <c r="H2" i="6" a="1"/>
  <c r="H2" i="6" s="1"/>
  <c r="I4" i="5"/>
  <c r="H2" i="5" a="1"/>
  <c r="H2" i="5" s="1"/>
  <c r="K2" i="4" a="1"/>
  <c r="K2" i="4" s="1"/>
  <c r="I2" i="4" a="1"/>
  <c r="I2" i="4" s="1"/>
  <c r="I3" i="4" s="1" a="1"/>
  <c r="I3" i="4" s="1"/>
  <c r="I4" i="4" s="1" a="1"/>
  <c r="I4" i="4" s="1"/>
  <c r="E5" i="3" a="1"/>
  <c r="E5" i="3" s="1"/>
  <c r="H5" i="3"/>
  <c r="I5" i="4" l="1" a="1"/>
  <c r="I5" i="4" s="1"/>
  <c r="I6" i="4" s="1" a="1"/>
  <c r="I6" i="4" s="1"/>
  <c r="E2" i="3" a="1"/>
  <c r="E2" i="3" s="1"/>
  <c r="H2" i="3"/>
  <c r="G2" i="3" l="1"/>
  <c r="F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<sst xmlns="http://schemas.openxmlformats.org/spreadsheetml/2006/main" count="235" uniqueCount="43">
  <si>
    <t>Array:</t>
  </si>
  <si>
    <t>product_id</t>
  </si>
  <si>
    <t>product_name</t>
  </si>
  <si>
    <t>Static array reference (Ctrl + Shift + Enter):</t>
  </si>
  <si>
    <t>Dynamic array reference:</t>
  </si>
  <si>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</si>
  <si>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</si>
  <si>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</si>
  <si>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</si>
  <si>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</si>
  <si>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</si>
  <si>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</si>
  <si>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</si>
  <si>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</si>
  <si>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</si>
  <si>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Beesly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</si>
  <si>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</si>
  <si>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</si>
  <si>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</si>
  <si>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</si>
  <si>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</si>
  <si>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</si>
  <si>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</si>
  <si>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</si>
  <si>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Phyllis</t>
  </si>
  <si>
    <t>Vance</t>
  </si>
  <si>
    <t>Rubber bands</t>
  </si>
  <si>
    <t>Unique product names (static array)</t>
  </si>
  <si>
    <t>Unique product names (dynamic array)</t>
  </si>
  <si>
    <t>Product names listed only once (truly unique):</t>
  </si>
  <si>
    <t>Count of unique values:</t>
  </si>
  <si>
    <t>AND criteria</t>
  </si>
  <si>
    <t>OR criteria</t>
  </si>
  <si>
    <t>Nested AND/OR</t>
  </si>
  <si>
    <t>trans_id sorted by sales_amt, descending:</t>
  </si>
  <si>
    <t>branch_id</t>
  </si>
  <si>
    <t>branch_name</t>
  </si>
  <si>
    <t>Scranton</t>
  </si>
  <si>
    <t>Stamford</t>
  </si>
  <si>
    <t>Nashua</t>
  </si>
  <si>
    <t>trans_date</t>
  </si>
  <si>
    <t>total_price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</si>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</sst>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8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FF313B-2AE6-48A7-9FFB-D14CA4CAABE1}" name="dm_sales_OG" displayName="dm_sales_OG" ref="A1:F16" totalsRowShown="0">
  <autoFilter ref="A1:F16" xr:uid="{AEFF313B-2AE6-48A7-9FFB-D14CA4CAABE1}"/>
  <tableColumns count="6">
    <tableColumn id="1" xr3:uid="{66A576D4-9B7C-438B-B561-A8C31C0019A6}" name="trans_id"/>
    <tableColumn id="2" xr3:uid="{9F975DB4-6B95-4CF5-840A-999D39C31BCB}" name="emp_first"/>
    <tableColumn id="3" xr3:uid="{16007AC6-9440-440D-B39D-1B052D4EF64D}" name="emp_last"/>
    <tableColumn id="4" xr3:uid="{E876A0EB-7348-46EC-A33E-0F3A9747E06C}" name="product"/>
    <tableColumn id="5" xr3:uid="{F95233C5-F6AF-44CC-AB8F-37693C9C70D4}" name="quantity"/>
    <tableColumn id="6" xr3:uid="{22E66951-9132-4B58-9457-6FD5810DA41C}" name="sales_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1EDD28-B905-40E1-B691-26DE0D47A5BF}" name="dm_sales_3" displayName="dm_sales_3" ref="A1:F16" totalsRowShown="0">
  <tableColumns count="6">
    <tableColumn id="1" xr3:uid="{CFBFB7F1-1404-40B0-AC84-DB75A295FBEE}" name="trans_id"/>
    <tableColumn id="2" xr3:uid="{9521C06B-9E46-4D0C-ACEB-3BDEFF642F0D}" name="emp_first"/>
    <tableColumn id="3" xr3:uid="{1CDFBA57-DBA6-403F-98B9-B58CE85C98B0}" name="emp_last"/>
    <tableColumn id="4" xr3:uid="{540323EE-C406-46ED-A646-766A7E686189}" name="product"/>
    <tableColumn id="5" xr3:uid="{52C39015-5D99-430D-83C1-DEDD082AF087}" name="quantity"/>
    <tableColumn id="6" xr3:uid="{511630DF-4A4C-4BE4-BEE0-99ECE3729CD6}" name="sales_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0EFF67-4703-459F-89C0-25C7EBB3BCE0}" name="dm_sales_4" displayName="dm_sales_4" ref="A1:F16" totalsRowShown="0">
  <tableColumns count="6">
    <tableColumn id="1" xr3:uid="{81880CE7-7CB8-4516-A05B-87E29A0C7861}" name="trans_id"/>
    <tableColumn id="2" xr3:uid="{6DAA1049-22D2-4070-8241-3343B3C9FFAF}" name="emp_first"/>
    <tableColumn id="3" xr3:uid="{024A9DD8-876F-4811-88AD-4DAEDBC63C94}" name="emp_last"/>
    <tableColumn id="4" xr3:uid="{6EAA4B6F-B0C5-40FA-A489-69686EE6DA79}" name="product"/>
    <tableColumn id="5" xr3:uid="{27AD3AEA-A7B9-4A55-ADA8-79B95459EE7B}" name="quantity"/>
    <tableColumn id="6" xr3:uid="{9F9F2F2C-0559-4F32-936F-81A5852C2786}" name="sales_am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325D94-3C47-4089-9477-9145DD7D5FD6}" name="dm_sales" displayName="dm_sales" ref="A1:F16" totalsRowShown="0">
  <tableColumns count="6">
    <tableColumn id="1" xr3:uid="{6EA823BD-A818-44A3-89CD-B97189FDAF31}" name="trans_id"/>
    <tableColumn id="2" xr3:uid="{13C9DF14-C673-47FA-A535-BC68907F36A1}" name="emp_first"/>
    <tableColumn id="3" xr3:uid="{74AB35F7-E21A-4D1E-A485-131CFA12D6DD}" name="emp_last"/>
    <tableColumn id="4" xr3:uid="{45626706-4810-4F3D-9587-CCE84EA4FFE2}" name="product"/>
    <tableColumn id="5" xr3:uid="{189A37D4-11E6-4BAC-94D8-A8090FF5F5D2}" name="quantity"/>
    <tableColumn id="6" xr3:uid="{50C86103-5DA2-49A8-A525-170F6A5F1A63}" name="sales_am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F3E84B-F706-4DD6-8CCD-E4438BCD0D12}" name="transactions" displayName="transactions" ref="A1:G21" totalsRowShown="0">
  <tableColumns count="7">
    <tableColumn id="1" xr3:uid="{EEF479B5-2E93-497D-8501-736E4296481E}" name="trans_id"/>
    <tableColumn id="2" xr3:uid="{8D4739B4-CB7C-43BF-BB19-2204FEA8792E}" name="trans_date" dataDxfId="3"/>
    <tableColumn id="3" xr3:uid="{FF52F6C4-75D3-401B-B687-5077D7CEED93}" name="branch_id"/>
    <tableColumn id="4" xr3:uid="{B9A8441C-8F6E-4200-861D-54E1DAFB6C03}" name="product_id"/>
    <tableColumn id="5" xr3:uid="{82220B8E-F7E4-4664-B59E-50A502801415}" name="quantity"/>
    <tableColumn id="6" xr3:uid="{7B1B0320-C7A7-4FFA-9221-983D02057C07}" name="total_price" dataDxfId="1"/>
    <tableColumn id="7" xr3:uid="{878DE153-2AB6-439B-B549-9E3D2F1A3B4C}" name="product_name" dataDxfId="0">
      <calculatedColumnFormula>_xlfn.XLOOKUP(transactions[[#This Row],[product_id]], products[product_id], products[product_name])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C71386-E2D6-409C-A9CE-876265D941E8}" name="branches" displayName="branches" ref="I1:J4" totalsRowShown="0">
  <tableColumns count="2">
    <tableColumn id="1" xr3:uid="{4175D5DF-4E11-4DCA-9AC8-5318CEDFA460}" name="branch_id"/>
    <tableColumn id="2" xr3:uid="{A115BA84-576C-454D-81AB-A73E2142265D}" name="branch_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967EE-D78A-47C6-BC15-4E8FC012AEC0}" name="products" displayName="products" ref="I7:K12" totalsRowShown="0">
  <tableColumns count="3">
    <tableColumn id="1" xr3:uid="{425C0671-A57D-4F2A-B27E-89BDE6F6A323}" name="product_id"/>
    <tableColumn id="2" xr3:uid="{5D9FF2AA-097F-47C6-9D85-4DA8673A8912}" name="product_name"/>
    <tableColumn id="3" xr3:uid="{843E4B4C-745F-4EC9-8059-C1DBE3428C67}" name="product_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6D4A-372A-44D5-9850-365A4A804FBA}">
  <dimension ref="A1:H5"/>
  <sheetViews>
    <sheetView zoomScale="150" zoomScaleNormal="150" workbookViewId="0">
      <selection activeCell="E18" sqref="E18"/>
    </sheetView>
  </sheetViews>
  <sheetFormatPr defaultRowHeight="14.25" x14ac:dyDescent="0.45"/>
  <cols>
    <col min="4" max="4" width="2.1328125" customWidth="1"/>
  </cols>
  <sheetData>
    <row r="1" spans="1:8" x14ac:dyDescent="0.45">
      <c r="A1" t="s">
        <v>0</v>
      </c>
      <c r="E1" t="s">
        <v>3</v>
      </c>
    </row>
    <row r="2" spans="1:8" x14ac:dyDescent="0.45">
      <c r="A2">
        <v>3</v>
      </c>
      <c r="B2">
        <v>4</v>
      </c>
      <c r="C2">
        <v>7</v>
      </c>
      <c r="E2">
        <f t="array" ref="E2:G2">A2:C2</f>
        <v>3</v>
      </c>
      <c r="F2">
        <v>4</v>
      </c>
      <c r="G2">
        <v>7</v>
      </c>
      <c r="H2" t="str">
        <f ca="1">_xlfn.FORMULATEXT(E2)</f>
        <v>{=A2:C2}</v>
      </c>
    </row>
    <row r="4" spans="1:8" x14ac:dyDescent="0.45">
      <c r="E4" t="s">
        <v>4</v>
      </c>
    </row>
    <row r="5" spans="1:8" x14ac:dyDescent="0.45">
      <c r="E5" cm="1">
        <f t="array" ref="E5:G5">A2:C2</f>
        <v>3</v>
      </c>
      <c r="F5">
        <v>4</v>
      </c>
      <c r="G5">
        <v>7</v>
      </c>
      <c r="H5" t="str">
        <f ca="1">_xlfn.FORMULATEXT(E5)</f>
        <v>=A2:C2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CD22-BB7B-4305-9639-39B459C0453E}">
  <dimension ref="A1:K16"/>
  <sheetViews>
    <sheetView zoomScale="120" zoomScaleNormal="120" workbookViewId="0">
      <selection activeCell="K1" sqref="K1:K1048576"/>
    </sheetView>
  </sheetViews>
  <sheetFormatPr defaultRowHeight="14.25" x14ac:dyDescent="0.45"/>
  <cols>
    <col min="1" max="1" width="9.53125" bestFit="1" customWidth="1"/>
    <col min="2" max="2" width="10.73046875" bestFit="1" customWidth="1"/>
    <col min="3" max="3" width="10.3984375" bestFit="1" customWidth="1"/>
    <col min="4" max="4" width="11.59765625" bestFit="1" customWidth="1"/>
    <col min="5" max="5" width="9.796875" bestFit="1" customWidth="1"/>
    <col min="6" max="6" width="11.06640625" bestFit="1" customWidth="1"/>
    <col min="7" max="8" width="4.53125" customWidth="1"/>
    <col min="9" max="9" width="18.265625" bestFit="1" customWidth="1"/>
    <col min="11" max="11" width="14.53125" customWidth="1"/>
  </cols>
  <sheetData>
    <row r="1" spans="1:11" ht="42.7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I1" s="1" t="s">
        <v>27</v>
      </c>
      <c r="K1" s="1" t="s">
        <v>28</v>
      </c>
    </row>
    <row r="2" spans="1:11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>
        <v>99.9</v>
      </c>
      <c r="I2" t="str" cm="1">
        <f t="array" ref="I2">INDEX(dm_sales_OG[product],
MATCH(0, COUNTIF($I$1:I1, dm_sales_OG[product]),0))</f>
        <v>Copy Paper</v>
      </c>
      <c r="K2" t="str" cm="1">
        <f t="array" ref="K2:K7">_xlfn.UNIQUE(dm_sales_OG[product])</f>
        <v>Copy Paper</v>
      </c>
    </row>
    <row r="3" spans="1:11" x14ac:dyDescent="0.45">
      <c r="A3">
        <v>2</v>
      </c>
      <c r="B3" t="s">
        <v>14</v>
      </c>
      <c r="C3" t="s">
        <v>15</v>
      </c>
      <c r="D3" t="s">
        <v>16</v>
      </c>
      <c r="E3">
        <v>5</v>
      </c>
      <c r="F3">
        <v>12.45</v>
      </c>
      <c r="I3" t="str" cm="1">
        <f t="array" ref="I3">INDEX(dm_sales_OG[product],
MATCH(0, COUNTIF($I$1:I2, dm_sales_OG[product]),0))</f>
        <v>Sticky Notes</v>
      </c>
      <c r="K3" t="str">
        <v>Sticky Notes</v>
      </c>
    </row>
    <row r="4" spans="1:11" x14ac:dyDescent="0.45">
      <c r="A4">
        <v>3</v>
      </c>
      <c r="B4" t="s">
        <v>17</v>
      </c>
      <c r="C4" t="s">
        <v>18</v>
      </c>
      <c r="D4" t="s">
        <v>19</v>
      </c>
      <c r="E4">
        <v>2</v>
      </c>
      <c r="F4">
        <v>39.979999999999997</v>
      </c>
      <c r="I4" t="str" cm="1">
        <f t="array" ref="I4">INDEX(dm_sales_OG[product],
MATCH(0, COUNTIF($I$1:I3, dm_sales_OG[product]),0))</f>
        <v>Printer Ink</v>
      </c>
      <c r="K4" t="str">
        <v>Printer Ink</v>
      </c>
    </row>
    <row r="5" spans="1:11" x14ac:dyDescent="0.45">
      <c r="A5">
        <v>4</v>
      </c>
      <c r="B5" t="s">
        <v>20</v>
      </c>
      <c r="C5" t="s">
        <v>21</v>
      </c>
      <c r="D5" t="s">
        <v>22</v>
      </c>
      <c r="E5">
        <v>15</v>
      </c>
      <c r="F5">
        <v>149.85</v>
      </c>
      <c r="I5" t="str" cm="1">
        <f t="array" ref="I5">INDEX(dm_sales_OG[product],
MATCH(0, COUNTIF($I$1:I4, dm_sales_OG[product]),0))</f>
        <v>Envelopes</v>
      </c>
      <c r="K5" t="str">
        <v>Envelopes</v>
      </c>
    </row>
    <row r="6" spans="1:11" x14ac:dyDescent="0.45">
      <c r="A6">
        <v>5</v>
      </c>
      <c r="B6" t="s">
        <v>11</v>
      </c>
      <c r="C6" t="s">
        <v>12</v>
      </c>
      <c r="D6" t="s">
        <v>23</v>
      </c>
      <c r="E6">
        <v>3</v>
      </c>
      <c r="F6">
        <v>14.97</v>
      </c>
      <c r="I6" t="str" cm="1">
        <f t="array" ref="I6">INDEX(dm_sales_OG[product],
MATCH(0, COUNTIF($I$1:I5, dm_sales_OG[product]),0))</f>
        <v>Legal Pads</v>
      </c>
      <c r="K6" t="str">
        <v>Legal Pads</v>
      </c>
    </row>
    <row r="7" spans="1:11" x14ac:dyDescent="0.45">
      <c r="A7">
        <v>6</v>
      </c>
      <c r="B7" t="s">
        <v>14</v>
      </c>
      <c r="C7" t="s">
        <v>15</v>
      </c>
      <c r="D7" t="s">
        <v>13</v>
      </c>
      <c r="E7">
        <v>8</v>
      </c>
      <c r="F7">
        <v>79.92</v>
      </c>
      <c r="K7" t="str">
        <v>Rubber bands</v>
      </c>
    </row>
    <row r="8" spans="1:11" x14ac:dyDescent="0.45">
      <c r="A8">
        <v>7</v>
      </c>
      <c r="B8" t="s">
        <v>17</v>
      </c>
      <c r="C8" t="s">
        <v>18</v>
      </c>
      <c r="D8" t="s">
        <v>16</v>
      </c>
      <c r="E8">
        <v>10</v>
      </c>
      <c r="F8">
        <v>24.9</v>
      </c>
    </row>
    <row r="9" spans="1:11" x14ac:dyDescent="0.45">
      <c r="A9">
        <v>8</v>
      </c>
      <c r="B9" t="s">
        <v>24</v>
      </c>
      <c r="C9" t="s">
        <v>25</v>
      </c>
      <c r="D9" t="s">
        <v>19</v>
      </c>
      <c r="E9">
        <v>5</v>
      </c>
      <c r="F9">
        <v>99.95</v>
      </c>
    </row>
    <row r="10" spans="1:11" x14ac:dyDescent="0.45">
      <c r="A10">
        <v>9</v>
      </c>
      <c r="B10" t="s">
        <v>11</v>
      </c>
      <c r="C10" t="s">
        <v>12</v>
      </c>
      <c r="D10" t="s">
        <v>22</v>
      </c>
      <c r="E10">
        <v>12</v>
      </c>
      <c r="F10">
        <v>119.88</v>
      </c>
    </row>
    <row r="11" spans="1:11" x14ac:dyDescent="0.45">
      <c r="A11">
        <v>10</v>
      </c>
      <c r="B11" t="s">
        <v>14</v>
      </c>
      <c r="C11" t="s">
        <v>15</v>
      </c>
      <c r="D11" t="s">
        <v>23</v>
      </c>
      <c r="E11">
        <v>7</v>
      </c>
      <c r="F11">
        <v>17.43</v>
      </c>
    </row>
    <row r="12" spans="1:11" x14ac:dyDescent="0.45">
      <c r="A12">
        <v>11</v>
      </c>
      <c r="B12" t="s">
        <v>17</v>
      </c>
      <c r="C12" t="s">
        <v>18</v>
      </c>
      <c r="D12" t="s">
        <v>13</v>
      </c>
      <c r="E12">
        <v>4</v>
      </c>
      <c r="F12" s="4">
        <v>39.96</v>
      </c>
    </row>
    <row r="13" spans="1:11" x14ac:dyDescent="0.45">
      <c r="A13">
        <v>12</v>
      </c>
      <c r="B13" t="s">
        <v>11</v>
      </c>
      <c r="C13" t="s">
        <v>12</v>
      </c>
      <c r="D13" t="s">
        <v>19</v>
      </c>
      <c r="E13">
        <v>8</v>
      </c>
      <c r="F13" s="4">
        <v>79.92</v>
      </c>
    </row>
    <row r="14" spans="1:11" x14ac:dyDescent="0.45">
      <c r="A14">
        <v>13</v>
      </c>
      <c r="B14" t="s">
        <v>24</v>
      </c>
      <c r="C14" t="s">
        <v>25</v>
      </c>
      <c r="D14" t="s">
        <v>22</v>
      </c>
      <c r="E14">
        <v>15</v>
      </c>
      <c r="F14" s="4">
        <v>74.849999999999994</v>
      </c>
    </row>
    <row r="15" spans="1:11" x14ac:dyDescent="0.45">
      <c r="A15">
        <v>14</v>
      </c>
      <c r="B15" t="s">
        <v>17</v>
      </c>
      <c r="C15" t="s">
        <v>18</v>
      </c>
      <c r="D15" t="s">
        <v>23</v>
      </c>
      <c r="E15">
        <v>3</v>
      </c>
      <c r="F15" s="4">
        <v>59.97</v>
      </c>
    </row>
    <row r="16" spans="1:11" x14ac:dyDescent="0.45">
      <c r="A16">
        <v>15</v>
      </c>
      <c r="B16" t="s">
        <v>20</v>
      </c>
      <c r="C16" t="s">
        <v>21</v>
      </c>
      <c r="D16" t="s">
        <v>26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F960-2026-4361-94F1-598CF4B016BE}">
  <dimension ref="A1:I16"/>
  <sheetViews>
    <sheetView zoomScale="120" zoomScaleNormal="120" workbookViewId="0">
      <selection activeCell="H8" sqref="H8"/>
    </sheetView>
  </sheetViews>
  <sheetFormatPr defaultColWidth="8.86328125"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59765625" bestFit="1" customWidth="1"/>
    <col min="5" max="5" width="7.59765625" bestFit="1" customWidth="1"/>
    <col min="7" max="7" width="2.86328125" customWidth="1"/>
    <col min="8" max="8" width="21.06640625" bestFit="1" customWidth="1"/>
    <col min="9" max="9" width="9.06640625" customWidth="1"/>
  </cols>
  <sheetData>
    <row r="1" spans="1:9" ht="28.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s="1" t="s">
        <v>29</v>
      </c>
    </row>
    <row r="2" spans="1:9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t="str" cm="1">
        <f t="array" ref="H2">_xlfn.UNIQUE(dm_sales_3[product], , TRUE)</f>
        <v>Rubber bands</v>
      </c>
    </row>
    <row r="3" spans="1:9" x14ac:dyDescent="0.45">
      <c r="A3">
        <v>2</v>
      </c>
      <c r="B3" t="s">
        <v>14</v>
      </c>
      <c r="C3" t="s">
        <v>15</v>
      </c>
      <c r="D3" t="s">
        <v>16</v>
      </c>
      <c r="E3">
        <v>5</v>
      </c>
      <c r="F3" s="4">
        <v>12.45</v>
      </c>
    </row>
    <row r="4" spans="1:9" x14ac:dyDescent="0.45">
      <c r="A4">
        <v>3</v>
      </c>
      <c r="B4" t="s">
        <v>17</v>
      </c>
      <c r="C4" t="s">
        <v>18</v>
      </c>
      <c r="D4" t="s">
        <v>19</v>
      </c>
      <c r="E4">
        <v>2</v>
      </c>
      <c r="F4" s="4">
        <v>39.979999999999997</v>
      </c>
      <c r="H4" t="s">
        <v>30</v>
      </c>
      <c r="I4">
        <f>COUNTA(_xlfn.ANCHORARRAY(H2))</f>
        <v>1</v>
      </c>
    </row>
    <row r="5" spans="1:9" x14ac:dyDescent="0.45">
      <c r="A5">
        <v>4</v>
      </c>
      <c r="B5" t="s">
        <v>20</v>
      </c>
      <c r="C5" t="s">
        <v>21</v>
      </c>
      <c r="D5" t="s">
        <v>22</v>
      </c>
      <c r="E5">
        <v>15</v>
      </c>
      <c r="F5" s="4">
        <v>149.85</v>
      </c>
    </row>
    <row r="6" spans="1:9" x14ac:dyDescent="0.45">
      <c r="A6">
        <v>5</v>
      </c>
      <c r="B6" t="s">
        <v>11</v>
      </c>
      <c r="C6" t="s">
        <v>12</v>
      </c>
      <c r="D6" t="s">
        <v>23</v>
      </c>
      <c r="E6">
        <v>3</v>
      </c>
      <c r="F6" s="4">
        <v>14.97</v>
      </c>
    </row>
    <row r="7" spans="1:9" x14ac:dyDescent="0.45">
      <c r="A7">
        <v>6</v>
      </c>
      <c r="B7" t="s">
        <v>14</v>
      </c>
      <c r="C7" t="s">
        <v>15</v>
      </c>
      <c r="D7" t="s">
        <v>13</v>
      </c>
      <c r="E7">
        <v>8</v>
      </c>
      <c r="F7" s="4">
        <v>79.92</v>
      </c>
    </row>
    <row r="8" spans="1:9" x14ac:dyDescent="0.45">
      <c r="A8">
        <v>7</v>
      </c>
      <c r="B8" t="s">
        <v>17</v>
      </c>
      <c r="C8" t="s">
        <v>18</v>
      </c>
      <c r="D8" t="s">
        <v>16</v>
      </c>
      <c r="E8">
        <v>10</v>
      </c>
      <c r="F8" s="4">
        <v>24.9</v>
      </c>
    </row>
    <row r="9" spans="1:9" x14ac:dyDescent="0.45">
      <c r="A9">
        <v>8</v>
      </c>
      <c r="B9" t="s">
        <v>24</v>
      </c>
      <c r="C9" t="s">
        <v>25</v>
      </c>
      <c r="D9" t="s">
        <v>19</v>
      </c>
      <c r="E9">
        <v>5</v>
      </c>
      <c r="F9" s="4">
        <v>99.95</v>
      </c>
    </row>
    <row r="10" spans="1:9" x14ac:dyDescent="0.45">
      <c r="A10">
        <v>9</v>
      </c>
      <c r="B10" t="s">
        <v>11</v>
      </c>
      <c r="C10" t="s">
        <v>12</v>
      </c>
      <c r="D10" t="s">
        <v>22</v>
      </c>
      <c r="E10">
        <v>12</v>
      </c>
      <c r="F10" s="4">
        <v>119.88</v>
      </c>
    </row>
    <row r="11" spans="1:9" x14ac:dyDescent="0.45">
      <c r="A11">
        <v>10</v>
      </c>
      <c r="B11" t="s">
        <v>14</v>
      </c>
      <c r="C11" t="s">
        <v>15</v>
      </c>
      <c r="D11" t="s">
        <v>23</v>
      </c>
      <c r="E11">
        <v>7</v>
      </c>
      <c r="F11" s="4">
        <v>17.43</v>
      </c>
    </row>
    <row r="12" spans="1:9" x14ac:dyDescent="0.45">
      <c r="A12">
        <v>11</v>
      </c>
      <c r="B12" t="s">
        <v>17</v>
      </c>
      <c r="C12" t="s">
        <v>18</v>
      </c>
      <c r="D12" t="s">
        <v>13</v>
      </c>
      <c r="E12">
        <v>4</v>
      </c>
      <c r="F12" s="4">
        <v>39.96</v>
      </c>
    </row>
    <row r="13" spans="1:9" x14ac:dyDescent="0.45">
      <c r="A13">
        <v>12</v>
      </c>
      <c r="B13" t="s">
        <v>11</v>
      </c>
      <c r="C13" t="s">
        <v>12</v>
      </c>
      <c r="D13" t="s">
        <v>19</v>
      </c>
      <c r="E13">
        <v>8</v>
      </c>
      <c r="F13" s="4">
        <v>79.92</v>
      </c>
    </row>
    <row r="14" spans="1:9" x14ac:dyDescent="0.45">
      <c r="A14">
        <v>13</v>
      </c>
      <c r="B14" t="s">
        <v>24</v>
      </c>
      <c r="C14" t="s">
        <v>25</v>
      </c>
      <c r="D14" t="s">
        <v>22</v>
      </c>
      <c r="E14">
        <v>15</v>
      </c>
      <c r="F14" s="4">
        <v>74.849999999999994</v>
      </c>
    </row>
    <row r="15" spans="1:9" x14ac:dyDescent="0.45">
      <c r="A15">
        <v>14</v>
      </c>
      <c r="B15" t="s">
        <v>17</v>
      </c>
      <c r="C15" t="s">
        <v>18</v>
      </c>
      <c r="D15" t="s">
        <v>23</v>
      </c>
      <c r="E15">
        <v>3</v>
      </c>
      <c r="F15" s="4">
        <v>59.97</v>
      </c>
    </row>
    <row r="16" spans="1:9" x14ac:dyDescent="0.45">
      <c r="A16">
        <v>15</v>
      </c>
      <c r="B16" t="s">
        <v>20</v>
      </c>
      <c r="C16" t="s">
        <v>21</v>
      </c>
      <c r="D16" t="s">
        <v>26</v>
      </c>
      <c r="E16">
        <v>60</v>
      </c>
      <c r="F16" s="4">
        <v>14.94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399B-EBC2-466C-9E96-D86D9664DCF7}">
  <dimension ref="A1:M26"/>
  <sheetViews>
    <sheetView zoomScale="130" zoomScaleNormal="130" workbookViewId="0">
      <selection activeCell="J11" sqref="J11"/>
    </sheetView>
  </sheetViews>
  <sheetFormatPr defaultRowHeight="14.25" x14ac:dyDescent="0.45"/>
  <cols>
    <col min="1" max="1" width="7.33203125" bestFit="1" customWidth="1"/>
    <col min="2" max="2" width="8.53125" bestFit="1" customWidth="1"/>
    <col min="3" max="3" width="8.19921875" bestFit="1" customWidth="1"/>
    <col min="4" max="4" width="11.73046875" bestFit="1" customWidth="1"/>
    <col min="5" max="5" width="7.59765625" bestFit="1" customWidth="1"/>
    <col min="6" max="6" width="8.86328125" bestFit="1" customWidth="1"/>
    <col min="11" max="11" width="10.3984375" bestFit="1" customWidth="1"/>
    <col min="13" max="13" width="9.06640625" style="5"/>
  </cols>
  <sheetData>
    <row r="1" spans="1:13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t="str" cm="1">
        <f t="array" ref="H1:M1">dm_sales_4[#Headers]</f>
        <v>trans_id</v>
      </c>
      <c r="I1" t="str">
        <v>emp_first</v>
      </c>
      <c r="J1" t="str">
        <v>emp_last</v>
      </c>
      <c r="K1" t="str">
        <v>product</v>
      </c>
      <c r="L1" t="str">
        <v>quantity</v>
      </c>
      <c r="M1" s="5" t="str">
        <v>sales_amt</v>
      </c>
    </row>
    <row r="2" spans="1:13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cm="1">
        <f t="array" ref="H2:M3">_xlfn._xlws.FILTER(dm_sales_4[], dm_sales_4[product] = "Sticky Notes")</f>
        <v>2</v>
      </c>
      <c r="I2" t="str">
        <v>Pam</v>
      </c>
      <c r="J2" t="str">
        <v>Beesly</v>
      </c>
      <c r="K2" t="str">
        <v>Sticky Notes</v>
      </c>
      <c r="L2">
        <v>5</v>
      </c>
      <c r="M2" s="5">
        <v>12.45</v>
      </c>
    </row>
    <row r="3" spans="1:13" x14ac:dyDescent="0.45">
      <c r="A3">
        <v>2</v>
      </c>
      <c r="B3" t="s">
        <v>14</v>
      </c>
      <c r="C3" t="s">
        <v>15</v>
      </c>
      <c r="D3" t="s">
        <v>16</v>
      </c>
      <c r="E3">
        <v>5</v>
      </c>
      <c r="F3" s="4">
        <v>12.45</v>
      </c>
      <c r="H3">
        <v>7</v>
      </c>
      <c r="I3" t="str">
        <v>Andy</v>
      </c>
      <c r="J3" t="str">
        <v>Bernard</v>
      </c>
      <c r="K3" t="str">
        <v>Sticky Notes</v>
      </c>
      <c r="L3">
        <v>10</v>
      </c>
      <c r="M3" s="5">
        <v>24.9</v>
      </c>
    </row>
    <row r="4" spans="1:13" x14ac:dyDescent="0.45">
      <c r="A4">
        <v>3</v>
      </c>
      <c r="B4" t="s">
        <v>17</v>
      </c>
      <c r="C4" t="s">
        <v>18</v>
      </c>
      <c r="D4" t="s">
        <v>19</v>
      </c>
      <c r="E4">
        <v>2</v>
      </c>
      <c r="F4" s="4">
        <v>39.979999999999997</v>
      </c>
    </row>
    <row r="5" spans="1:13" x14ac:dyDescent="0.45">
      <c r="A5">
        <v>4</v>
      </c>
      <c r="B5" t="s">
        <v>20</v>
      </c>
      <c r="C5" t="s">
        <v>21</v>
      </c>
      <c r="D5" t="s">
        <v>22</v>
      </c>
      <c r="E5">
        <v>15</v>
      </c>
      <c r="F5" s="4">
        <v>149.85</v>
      </c>
      <c r="H5" t="s">
        <v>31</v>
      </c>
    </row>
    <row r="6" spans="1:13" x14ac:dyDescent="0.45">
      <c r="A6">
        <v>5</v>
      </c>
      <c r="B6" t="s">
        <v>11</v>
      </c>
      <c r="C6" t="s">
        <v>12</v>
      </c>
      <c r="D6" t="s">
        <v>23</v>
      </c>
      <c r="E6">
        <v>3</v>
      </c>
      <c r="F6" s="4">
        <v>14.97</v>
      </c>
      <c r="H6" t="str" cm="1">
        <f t="array" ref="H6:M6">dm_sales_4[#Headers]</f>
        <v>trans_id</v>
      </c>
      <c r="I6" t="str">
        <v>emp_first</v>
      </c>
      <c r="J6" t="str">
        <v>emp_last</v>
      </c>
      <c r="K6" t="str">
        <v>product</v>
      </c>
      <c r="L6" t="str">
        <v>quantity</v>
      </c>
      <c r="M6" s="5" t="str">
        <v>sales_amt</v>
      </c>
    </row>
    <row r="7" spans="1:13" x14ac:dyDescent="0.45">
      <c r="A7">
        <v>6</v>
      </c>
      <c r="B7" t="s">
        <v>14</v>
      </c>
      <c r="C7" t="s">
        <v>15</v>
      </c>
      <c r="D7" t="s">
        <v>13</v>
      </c>
      <c r="E7">
        <v>8</v>
      </c>
      <c r="F7" s="4">
        <v>79.92</v>
      </c>
      <c r="H7" cm="1">
        <f t="array" ref="H7:M8">_xlfn._xlws.FILTER(dm_sales_4[], (dm_sales_4[product] = "Copy paper") *
(dm_sales_4[quantity] &gt; 5))</f>
        <v>1</v>
      </c>
      <c r="I7" t="str">
        <v>Jim</v>
      </c>
      <c r="J7" t="str">
        <v>Halpert</v>
      </c>
      <c r="K7" t="str">
        <v>Copy Paper</v>
      </c>
      <c r="L7">
        <v>10</v>
      </c>
      <c r="M7" s="5">
        <v>99.9</v>
      </c>
    </row>
    <row r="8" spans="1:13" x14ac:dyDescent="0.45">
      <c r="A8">
        <v>7</v>
      </c>
      <c r="B8" t="s">
        <v>17</v>
      </c>
      <c r="C8" t="s">
        <v>18</v>
      </c>
      <c r="D8" t="s">
        <v>16</v>
      </c>
      <c r="E8">
        <v>10</v>
      </c>
      <c r="F8" s="4">
        <v>24.9</v>
      </c>
      <c r="H8">
        <v>6</v>
      </c>
      <c r="I8" t="str">
        <v>Pam</v>
      </c>
      <c r="J8" t="str">
        <v>Beesly</v>
      </c>
      <c r="K8" t="str">
        <v>Copy Paper</v>
      </c>
      <c r="L8">
        <v>8</v>
      </c>
      <c r="M8" s="5">
        <v>79.92</v>
      </c>
    </row>
    <row r="9" spans="1:13" x14ac:dyDescent="0.45">
      <c r="A9">
        <v>8</v>
      </c>
      <c r="B9" t="s">
        <v>24</v>
      </c>
      <c r="C9" t="s">
        <v>25</v>
      </c>
      <c r="D9" t="s">
        <v>19</v>
      </c>
      <c r="E9">
        <v>5</v>
      </c>
      <c r="F9" s="4">
        <v>99.95</v>
      </c>
    </row>
    <row r="10" spans="1:13" x14ac:dyDescent="0.45">
      <c r="A10">
        <v>9</v>
      </c>
      <c r="B10" t="s">
        <v>11</v>
      </c>
      <c r="C10" t="s">
        <v>12</v>
      </c>
      <c r="D10" t="s">
        <v>22</v>
      </c>
      <c r="E10">
        <v>12</v>
      </c>
      <c r="F10" s="4">
        <v>119.88</v>
      </c>
      <c r="H10" t="s">
        <v>32</v>
      </c>
    </row>
    <row r="11" spans="1:13" x14ac:dyDescent="0.45">
      <c r="A11">
        <v>10</v>
      </c>
      <c r="B11" t="s">
        <v>14</v>
      </c>
      <c r="C11" t="s">
        <v>15</v>
      </c>
      <c r="D11" t="s">
        <v>23</v>
      </c>
      <c r="E11">
        <v>7</v>
      </c>
      <c r="F11" s="4">
        <v>17.43</v>
      </c>
      <c r="H11" t="str" cm="1">
        <f t="array" ref="H11:M11">dm_sales_4[#Headers]</f>
        <v>trans_id</v>
      </c>
      <c r="I11" t="str">
        <v>emp_first</v>
      </c>
      <c r="J11" t="str">
        <v>emp_last</v>
      </c>
      <c r="K11" t="str">
        <v>product</v>
      </c>
      <c r="L11" t="str">
        <v>quantity</v>
      </c>
      <c r="M11" s="5" t="str">
        <v>sales_amt</v>
      </c>
    </row>
    <row r="12" spans="1:13" x14ac:dyDescent="0.45">
      <c r="A12">
        <v>11</v>
      </c>
      <c r="B12" t="s">
        <v>17</v>
      </c>
      <c r="C12" t="s">
        <v>18</v>
      </c>
      <c r="D12" t="s">
        <v>13</v>
      </c>
      <c r="E12">
        <v>4</v>
      </c>
      <c r="F12" s="4">
        <v>39.96</v>
      </c>
      <c r="H12" cm="1">
        <f t="array" ref="H12:M21">_xlfn._xlws.FILTER(dm_sales_4[], (dm_sales_4[product] = "Copy paper") +
(dm_sales_4[quantity] &gt; 5))</f>
        <v>1</v>
      </c>
      <c r="I12" t="str">
        <v>Jim</v>
      </c>
      <c r="J12" t="str">
        <v>Halpert</v>
      </c>
      <c r="K12" t="str">
        <v>Copy Paper</v>
      </c>
      <c r="L12">
        <v>10</v>
      </c>
      <c r="M12" s="5">
        <v>99.9</v>
      </c>
    </row>
    <row r="13" spans="1:13" x14ac:dyDescent="0.45">
      <c r="A13">
        <v>12</v>
      </c>
      <c r="B13" t="s">
        <v>11</v>
      </c>
      <c r="C13" t="s">
        <v>12</v>
      </c>
      <c r="D13" t="s">
        <v>19</v>
      </c>
      <c r="E13">
        <v>8</v>
      </c>
      <c r="F13" s="4">
        <v>79.92</v>
      </c>
      <c r="H13">
        <v>4</v>
      </c>
      <c r="I13" t="str">
        <v>Stanley</v>
      </c>
      <c r="J13" t="str">
        <v>Hudson</v>
      </c>
      <c r="K13" t="str">
        <v>Envelopes</v>
      </c>
      <c r="L13">
        <v>15</v>
      </c>
      <c r="M13" s="5">
        <v>149.85</v>
      </c>
    </row>
    <row r="14" spans="1:13" x14ac:dyDescent="0.45">
      <c r="A14">
        <v>13</v>
      </c>
      <c r="B14" t="s">
        <v>24</v>
      </c>
      <c r="C14" t="s">
        <v>25</v>
      </c>
      <c r="D14" t="s">
        <v>22</v>
      </c>
      <c r="E14">
        <v>15</v>
      </c>
      <c r="F14" s="4">
        <v>74.849999999999994</v>
      </c>
      <c r="H14">
        <v>6</v>
      </c>
      <c r="I14" t="str">
        <v>Pam</v>
      </c>
      <c r="J14" t="str">
        <v>Beesly</v>
      </c>
      <c r="K14" t="str">
        <v>Copy Paper</v>
      </c>
      <c r="L14">
        <v>8</v>
      </c>
      <c r="M14" s="5">
        <v>79.92</v>
      </c>
    </row>
    <row r="15" spans="1:13" x14ac:dyDescent="0.45">
      <c r="A15">
        <v>14</v>
      </c>
      <c r="B15" t="s">
        <v>17</v>
      </c>
      <c r="C15" t="s">
        <v>18</v>
      </c>
      <c r="D15" t="s">
        <v>23</v>
      </c>
      <c r="E15">
        <v>3</v>
      </c>
      <c r="F15" s="4">
        <v>59.97</v>
      </c>
      <c r="H15">
        <v>7</v>
      </c>
      <c r="I15" t="str">
        <v>Andy</v>
      </c>
      <c r="J15" t="str">
        <v>Bernard</v>
      </c>
      <c r="K15" t="str">
        <v>Sticky Notes</v>
      </c>
      <c r="L15">
        <v>10</v>
      </c>
      <c r="M15" s="5">
        <v>24.9</v>
      </c>
    </row>
    <row r="16" spans="1:13" x14ac:dyDescent="0.45">
      <c r="A16">
        <v>15</v>
      </c>
      <c r="B16" t="s">
        <v>20</v>
      </c>
      <c r="C16" t="s">
        <v>21</v>
      </c>
      <c r="D16" t="s">
        <v>26</v>
      </c>
      <c r="E16">
        <v>60</v>
      </c>
      <c r="F16" s="4">
        <v>14.94</v>
      </c>
      <c r="H16">
        <v>9</v>
      </c>
      <c r="I16" t="str">
        <v>Jim</v>
      </c>
      <c r="J16" t="str">
        <v>Halpert</v>
      </c>
      <c r="K16" t="str">
        <v>Envelopes</v>
      </c>
      <c r="L16">
        <v>12</v>
      </c>
      <c r="M16" s="5">
        <v>119.88</v>
      </c>
    </row>
    <row r="17" spans="8:13" x14ac:dyDescent="0.45">
      <c r="H17">
        <v>10</v>
      </c>
      <c r="I17" t="str">
        <v>Pam</v>
      </c>
      <c r="J17" t="str">
        <v>Beesly</v>
      </c>
      <c r="K17" t="str">
        <v>Legal Pads</v>
      </c>
      <c r="L17">
        <v>7</v>
      </c>
      <c r="M17" s="5">
        <v>17.43</v>
      </c>
    </row>
    <row r="18" spans="8:13" x14ac:dyDescent="0.45">
      <c r="H18">
        <v>11</v>
      </c>
      <c r="I18" t="str">
        <v>Andy</v>
      </c>
      <c r="J18" t="str">
        <v>Bernard</v>
      </c>
      <c r="K18" t="str">
        <v>Copy Paper</v>
      </c>
      <c r="L18">
        <v>4</v>
      </c>
      <c r="M18" s="5">
        <v>39.96</v>
      </c>
    </row>
    <row r="19" spans="8:13" x14ac:dyDescent="0.45">
      <c r="H19">
        <v>12</v>
      </c>
      <c r="I19" t="str">
        <v>Jim</v>
      </c>
      <c r="J19" t="str">
        <v>Halpert</v>
      </c>
      <c r="K19" t="str">
        <v>Printer Ink</v>
      </c>
      <c r="L19">
        <v>8</v>
      </c>
      <c r="M19" s="5">
        <v>79.92</v>
      </c>
    </row>
    <row r="20" spans="8:13" x14ac:dyDescent="0.45">
      <c r="H20">
        <v>13</v>
      </c>
      <c r="I20" t="str">
        <v>Phyllis</v>
      </c>
      <c r="J20" t="str">
        <v>Vance</v>
      </c>
      <c r="K20" t="str">
        <v>Envelopes</v>
      </c>
      <c r="L20">
        <v>15</v>
      </c>
      <c r="M20" s="5">
        <v>74.849999999999994</v>
      </c>
    </row>
    <row r="21" spans="8:13" x14ac:dyDescent="0.45">
      <c r="H21">
        <v>15</v>
      </c>
      <c r="I21" t="str">
        <v>Stanley</v>
      </c>
      <c r="J21" t="str">
        <v>Hudson</v>
      </c>
      <c r="K21" t="str">
        <v>Rubber bands</v>
      </c>
      <c r="L21">
        <v>60</v>
      </c>
      <c r="M21" s="5">
        <v>14.94</v>
      </c>
    </row>
    <row r="23" spans="8:13" x14ac:dyDescent="0.45">
      <c r="H23" t="s">
        <v>33</v>
      </c>
    </row>
    <row r="24" spans="8:13" x14ac:dyDescent="0.45">
      <c r="H24" cm="1">
        <f t="array" ref="H24:M26">_xlfn._xlws.FILTER(dm_sales_4[],
(dm_sales_4[sales_amt] &gt;= 100) +
((dm_sales_4[quantity] &gt; 10) * (dm_sales_4[product] = "Envelopes")))</f>
        <v>4</v>
      </c>
      <c r="I24" t="str">
        <v>Stanley</v>
      </c>
      <c r="J24" t="str">
        <v>Hudson</v>
      </c>
      <c r="K24" t="str">
        <v>Envelopes</v>
      </c>
      <c r="L24">
        <v>15</v>
      </c>
      <c r="M24" s="5">
        <v>149.85</v>
      </c>
    </row>
    <row r="25" spans="8:13" x14ac:dyDescent="0.45">
      <c r="H25">
        <v>9</v>
      </c>
      <c r="I25" t="str">
        <v>Jim</v>
      </c>
      <c r="J25" t="str">
        <v>Halpert</v>
      </c>
      <c r="K25" t="str">
        <v>Envelopes</v>
      </c>
      <c r="L25">
        <v>12</v>
      </c>
      <c r="M25" s="5">
        <v>119.88</v>
      </c>
    </row>
    <row r="26" spans="8:13" x14ac:dyDescent="0.45">
      <c r="H26">
        <v>13</v>
      </c>
      <c r="I26" t="str">
        <v>Phyllis</v>
      </c>
      <c r="J26" t="str">
        <v>Vance</v>
      </c>
      <c r="K26" t="str">
        <v>Envelopes</v>
      </c>
      <c r="L26">
        <v>15</v>
      </c>
      <c r="M26" s="5">
        <v>74.849999999999994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9B22-B5C6-428C-A3CD-9AFFB066484B}">
  <dimension ref="A1:V63"/>
  <sheetViews>
    <sheetView zoomScale="115" zoomScaleNormal="115" workbookViewId="0">
      <selection activeCell="H2" sqref="H2"/>
    </sheetView>
  </sheetViews>
  <sheetFormatPr defaultRowHeight="14.25" x14ac:dyDescent="0.45"/>
  <cols>
    <col min="1" max="1" width="7.46484375" bestFit="1" customWidth="1"/>
    <col min="2" max="2" width="8.73046875" bestFit="1" customWidth="1"/>
    <col min="3" max="3" width="8.33203125" bestFit="1" customWidth="1"/>
    <col min="4" max="4" width="11.86328125" bestFit="1" customWidth="1"/>
    <col min="5" max="5" width="7.6640625" bestFit="1" customWidth="1"/>
    <col min="6" max="6" width="9.1328125" bestFit="1" customWidth="1"/>
    <col min="8" max="8" width="20.06640625" customWidth="1"/>
    <col min="9" max="9" width="8.46484375" bestFit="1" customWidth="1"/>
    <col min="10" max="10" width="8.1328125" bestFit="1" customWidth="1"/>
    <col min="11" max="11" width="11.86328125" bestFit="1" customWidth="1"/>
    <col min="12" max="12" width="7.3984375" bestFit="1" customWidth="1"/>
    <col min="13" max="13" width="8.73046875" bestFit="1" customWidth="1"/>
  </cols>
  <sheetData>
    <row r="1" spans="1:22" ht="28.5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s="6" t="s">
        <v>34</v>
      </c>
      <c r="Q1" t="str" cm="1">
        <f t="array" ref="Q1:V1">dm_sales[#Headers]</f>
        <v>trans_id</v>
      </c>
      <c r="R1" t="str">
        <v>emp_first</v>
      </c>
      <c r="S1" t="str">
        <v>emp_last</v>
      </c>
      <c r="T1" t="str">
        <v>product</v>
      </c>
      <c r="U1" t="str">
        <v>quantity</v>
      </c>
      <c r="V1" t="str">
        <v>sales_amt</v>
      </c>
    </row>
    <row r="2" spans="1:22" x14ac:dyDescent="0.45">
      <c r="A2">
        <v>1</v>
      </c>
      <c r="B2" t="s">
        <v>11</v>
      </c>
      <c r="C2" t="s">
        <v>12</v>
      </c>
      <c r="D2" t="s">
        <v>13</v>
      </c>
      <c r="E2">
        <v>10</v>
      </c>
      <c r="F2" s="4">
        <v>99.9</v>
      </c>
      <c r="H2" cm="1">
        <f t="array" ref="H2:H16">_xlfn.SORTBY(dm_sales[trans_id], dm_sales[sales_amt], -1)</f>
        <v>4</v>
      </c>
      <c r="Q2" cm="1">
        <f t="array" ref="Q2:V16">_xlfn.SORTBY(dm_sales[], dm_sales[emp_last], -1, dm_sales[product], 1)</f>
        <v>13</v>
      </c>
      <c r="R2" t="str">
        <v>Phyllis</v>
      </c>
      <c r="S2" t="str">
        <v>Vance</v>
      </c>
      <c r="T2" t="str">
        <v>Envelopes</v>
      </c>
      <c r="U2">
        <v>15</v>
      </c>
      <c r="V2">
        <v>74.849999999999994</v>
      </c>
    </row>
    <row r="3" spans="1:22" x14ac:dyDescent="0.45">
      <c r="A3">
        <v>2</v>
      </c>
      <c r="B3" t="s">
        <v>14</v>
      </c>
      <c r="C3" t="s">
        <v>15</v>
      </c>
      <c r="D3" t="s">
        <v>16</v>
      </c>
      <c r="E3">
        <v>5</v>
      </c>
      <c r="F3" s="4">
        <v>12.45</v>
      </c>
      <c r="H3">
        <v>9</v>
      </c>
      <c r="Q3">
        <v>8</v>
      </c>
      <c r="R3" t="str">
        <v>Phyllis</v>
      </c>
      <c r="S3" t="str">
        <v>Vance</v>
      </c>
      <c r="T3" t="str">
        <v>Printer Ink</v>
      </c>
      <c r="U3">
        <v>5</v>
      </c>
      <c r="V3">
        <v>99.95</v>
      </c>
    </row>
    <row r="4" spans="1:22" x14ac:dyDescent="0.45">
      <c r="A4">
        <v>3</v>
      </c>
      <c r="B4" t="s">
        <v>17</v>
      </c>
      <c r="C4" t="s">
        <v>18</v>
      </c>
      <c r="D4" t="s">
        <v>19</v>
      </c>
      <c r="E4">
        <v>2</v>
      </c>
      <c r="F4" s="4">
        <v>39.979999999999997</v>
      </c>
      <c r="H4">
        <v>8</v>
      </c>
      <c r="Q4">
        <v>4</v>
      </c>
      <c r="R4" t="str">
        <v>Stanley</v>
      </c>
      <c r="S4" t="str">
        <v>Hudson</v>
      </c>
      <c r="T4" t="str">
        <v>Envelopes</v>
      </c>
      <c r="U4">
        <v>15</v>
      </c>
      <c r="V4">
        <v>149.85</v>
      </c>
    </row>
    <row r="5" spans="1:22" x14ac:dyDescent="0.45">
      <c r="A5">
        <v>4</v>
      </c>
      <c r="B5" t="s">
        <v>20</v>
      </c>
      <c r="C5" t="s">
        <v>21</v>
      </c>
      <c r="D5" t="s">
        <v>22</v>
      </c>
      <c r="E5">
        <v>15</v>
      </c>
      <c r="F5" s="4">
        <v>149.85</v>
      </c>
      <c r="H5">
        <v>1</v>
      </c>
      <c r="Q5">
        <v>15</v>
      </c>
      <c r="R5" t="str">
        <v>Stanley</v>
      </c>
      <c r="S5" t="str">
        <v>Hudson</v>
      </c>
      <c r="T5" t="str">
        <v>Rubber bands</v>
      </c>
      <c r="U5">
        <v>60</v>
      </c>
      <c r="V5">
        <v>14.94</v>
      </c>
    </row>
    <row r="6" spans="1:22" x14ac:dyDescent="0.45">
      <c r="A6">
        <v>5</v>
      </c>
      <c r="B6" t="s">
        <v>11</v>
      </c>
      <c r="C6" t="s">
        <v>12</v>
      </c>
      <c r="D6" t="s">
        <v>23</v>
      </c>
      <c r="E6">
        <v>3</v>
      </c>
      <c r="F6" s="4">
        <v>14.97</v>
      </c>
      <c r="H6">
        <v>6</v>
      </c>
      <c r="Q6">
        <v>1</v>
      </c>
      <c r="R6" t="str">
        <v>Jim</v>
      </c>
      <c r="S6" t="str">
        <v>Halpert</v>
      </c>
      <c r="T6" t="str">
        <v>Copy Paper</v>
      </c>
      <c r="U6">
        <v>10</v>
      </c>
      <c r="V6">
        <v>99.9</v>
      </c>
    </row>
    <row r="7" spans="1:22" x14ac:dyDescent="0.45">
      <c r="A7">
        <v>6</v>
      </c>
      <c r="B7" t="s">
        <v>14</v>
      </c>
      <c r="C7" t="s">
        <v>15</v>
      </c>
      <c r="D7" t="s">
        <v>13</v>
      </c>
      <c r="E7">
        <v>8</v>
      </c>
      <c r="F7" s="4">
        <v>79.92</v>
      </c>
      <c r="H7">
        <v>12</v>
      </c>
      <c r="Q7">
        <v>9</v>
      </c>
      <c r="R7" t="str">
        <v>Jim</v>
      </c>
      <c r="S7" t="str">
        <v>Halpert</v>
      </c>
      <c r="T7" t="str">
        <v>Envelopes</v>
      </c>
      <c r="U7">
        <v>12</v>
      </c>
      <c r="V7">
        <v>119.88</v>
      </c>
    </row>
    <row r="8" spans="1:22" x14ac:dyDescent="0.45">
      <c r="A8">
        <v>7</v>
      </c>
      <c r="B8" t="s">
        <v>17</v>
      </c>
      <c r="C8" t="s">
        <v>18</v>
      </c>
      <c r="D8" t="s">
        <v>16</v>
      </c>
      <c r="E8">
        <v>10</v>
      </c>
      <c r="F8" s="4">
        <v>24.9</v>
      </c>
      <c r="H8">
        <v>13</v>
      </c>
      <c r="Q8">
        <v>5</v>
      </c>
      <c r="R8" t="str">
        <v>Jim</v>
      </c>
      <c r="S8" t="str">
        <v>Halpert</v>
      </c>
      <c r="T8" t="str">
        <v>Legal Pads</v>
      </c>
      <c r="U8">
        <v>3</v>
      </c>
      <c r="V8">
        <v>14.97</v>
      </c>
    </row>
    <row r="9" spans="1:22" x14ac:dyDescent="0.45">
      <c r="A9">
        <v>8</v>
      </c>
      <c r="B9" t="s">
        <v>24</v>
      </c>
      <c r="C9" t="s">
        <v>25</v>
      </c>
      <c r="D9" t="s">
        <v>19</v>
      </c>
      <c r="E9">
        <v>5</v>
      </c>
      <c r="F9" s="4">
        <v>99.95</v>
      </c>
      <c r="H9">
        <v>14</v>
      </c>
      <c r="Q9">
        <v>12</v>
      </c>
      <c r="R9" t="str">
        <v>Jim</v>
      </c>
      <c r="S9" t="str">
        <v>Halpert</v>
      </c>
      <c r="T9" t="str">
        <v>Printer Ink</v>
      </c>
      <c r="U9">
        <v>8</v>
      </c>
      <c r="V9">
        <v>79.92</v>
      </c>
    </row>
    <row r="10" spans="1:22" x14ac:dyDescent="0.45">
      <c r="A10">
        <v>9</v>
      </c>
      <c r="B10" t="s">
        <v>11</v>
      </c>
      <c r="C10" t="s">
        <v>12</v>
      </c>
      <c r="D10" t="s">
        <v>22</v>
      </c>
      <c r="E10">
        <v>12</v>
      </c>
      <c r="F10" s="4">
        <v>119.88</v>
      </c>
      <c r="H10">
        <v>3</v>
      </c>
      <c r="Q10">
        <v>11</v>
      </c>
      <c r="R10" t="str">
        <v>Andy</v>
      </c>
      <c r="S10" t="str">
        <v>Bernard</v>
      </c>
      <c r="T10" t="str">
        <v>Copy Paper</v>
      </c>
      <c r="U10">
        <v>4</v>
      </c>
      <c r="V10">
        <v>39.96</v>
      </c>
    </row>
    <row r="11" spans="1:22" x14ac:dyDescent="0.45">
      <c r="A11">
        <v>10</v>
      </c>
      <c r="B11" t="s">
        <v>14</v>
      </c>
      <c r="C11" t="s">
        <v>15</v>
      </c>
      <c r="D11" t="s">
        <v>23</v>
      </c>
      <c r="E11">
        <v>7</v>
      </c>
      <c r="F11" s="4">
        <v>17.43</v>
      </c>
      <c r="H11">
        <v>11</v>
      </c>
      <c r="Q11">
        <v>14</v>
      </c>
      <c r="R11" t="str">
        <v>Andy</v>
      </c>
      <c r="S11" t="str">
        <v>Bernard</v>
      </c>
      <c r="T11" t="str">
        <v>Legal Pads</v>
      </c>
      <c r="U11">
        <v>3</v>
      </c>
      <c r="V11">
        <v>59.97</v>
      </c>
    </row>
    <row r="12" spans="1:22" x14ac:dyDescent="0.45">
      <c r="A12">
        <v>11</v>
      </c>
      <c r="B12" t="s">
        <v>17</v>
      </c>
      <c r="C12" t="s">
        <v>18</v>
      </c>
      <c r="D12" t="s">
        <v>13</v>
      </c>
      <c r="E12">
        <v>4</v>
      </c>
      <c r="F12" s="4">
        <v>39.96</v>
      </c>
      <c r="H12">
        <v>7</v>
      </c>
      <c r="Q12">
        <v>3</v>
      </c>
      <c r="R12" t="str">
        <v>Andy</v>
      </c>
      <c r="S12" t="str">
        <v>Bernard</v>
      </c>
      <c r="T12" t="str">
        <v>Printer Ink</v>
      </c>
      <c r="U12">
        <v>2</v>
      </c>
      <c r="V12">
        <v>39.979999999999997</v>
      </c>
    </row>
    <row r="13" spans="1:22" x14ac:dyDescent="0.45">
      <c r="A13">
        <v>12</v>
      </c>
      <c r="B13" t="s">
        <v>11</v>
      </c>
      <c r="C13" t="s">
        <v>12</v>
      </c>
      <c r="D13" t="s">
        <v>19</v>
      </c>
      <c r="E13">
        <v>8</v>
      </c>
      <c r="F13" s="4">
        <v>79.92</v>
      </c>
      <c r="H13">
        <v>10</v>
      </c>
      <c r="Q13">
        <v>7</v>
      </c>
      <c r="R13" t="str">
        <v>Andy</v>
      </c>
      <c r="S13" t="str">
        <v>Bernard</v>
      </c>
      <c r="T13" t="str">
        <v>Sticky Notes</v>
      </c>
      <c r="U13">
        <v>10</v>
      </c>
      <c r="V13">
        <v>24.9</v>
      </c>
    </row>
    <row r="14" spans="1:22" x14ac:dyDescent="0.45">
      <c r="A14">
        <v>13</v>
      </c>
      <c r="B14" t="s">
        <v>24</v>
      </c>
      <c r="C14" t="s">
        <v>25</v>
      </c>
      <c r="D14" t="s">
        <v>22</v>
      </c>
      <c r="E14">
        <v>15</v>
      </c>
      <c r="F14" s="4">
        <v>74.849999999999994</v>
      </c>
      <c r="H14">
        <v>5</v>
      </c>
      <c r="Q14">
        <v>6</v>
      </c>
      <c r="R14" t="str">
        <v>Pam</v>
      </c>
      <c r="S14" t="str">
        <v>Beesly</v>
      </c>
      <c r="T14" t="str">
        <v>Copy Paper</v>
      </c>
      <c r="U14">
        <v>8</v>
      </c>
      <c r="V14">
        <v>79.92</v>
      </c>
    </row>
    <row r="15" spans="1:22" x14ac:dyDescent="0.45">
      <c r="A15">
        <v>14</v>
      </c>
      <c r="B15" t="s">
        <v>17</v>
      </c>
      <c r="C15" t="s">
        <v>18</v>
      </c>
      <c r="D15" t="s">
        <v>23</v>
      </c>
      <c r="E15">
        <v>3</v>
      </c>
      <c r="F15" s="4">
        <v>59.97</v>
      </c>
      <c r="H15">
        <v>15</v>
      </c>
      <c r="Q15">
        <v>10</v>
      </c>
      <c r="R15" t="str">
        <v>Pam</v>
      </c>
      <c r="S15" t="str">
        <v>Beesly</v>
      </c>
      <c r="T15" t="str">
        <v>Legal Pads</v>
      </c>
      <c r="U15">
        <v>7</v>
      </c>
      <c r="V15">
        <v>17.43</v>
      </c>
    </row>
    <row r="16" spans="1:22" x14ac:dyDescent="0.45">
      <c r="A16">
        <v>15</v>
      </c>
      <c r="B16" t="s">
        <v>20</v>
      </c>
      <c r="C16" t="s">
        <v>21</v>
      </c>
      <c r="D16" t="s">
        <v>26</v>
      </c>
      <c r="E16">
        <v>60</v>
      </c>
      <c r="F16" s="4">
        <v>14.94</v>
      </c>
      <c r="H16">
        <v>2</v>
      </c>
      <c r="Q16">
        <v>2</v>
      </c>
      <c r="R16" t="str">
        <v>Pam</v>
      </c>
      <c r="S16" t="str">
        <v>Beesly</v>
      </c>
      <c r="T16" t="str">
        <v>Sticky Notes</v>
      </c>
      <c r="U16">
        <v>5</v>
      </c>
      <c r="V16">
        <v>12.45</v>
      </c>
    </row>
    <row r="29" spans="17:22" x14ac:dyDescent="0.45">
      <c r="Q29" t="str" cm="1">
        <f t="array" ref="Q29:V29">dm_sales[#Headers]</f>
        <v>trans_id</v>
      </c>
      <c r="R29" t="str">
        <v>emp_first</v>
      </c>
      <c r="S29" t="str">
        <v>emp_last</v>
      </c>
      <c r="T29" t="str">
        <v>product</v>
      </c>
      <c r="U29" t="str">
        <v>quantity</v>
      </c>
      <c r="V29" t="str">
        <v>sales_amt</v>
      </c>
    </row>
    <row r="30" spans="17:22" x14ac:dyDescent="0.45">
      <c r="Q30" cm="1">
        <f t="array" ref="Q30:V44">_xlfn._xlws.SORT(dm_sales[], MATCH("quantity", dm_sales[#Headers]), -1)</f>
        <v>15</v>
      </c>
      <c r="R30" t="str">
        <v>Stanley</v>
      </c>
      <c r="S30" t="str">
        <v>Hudson</v>
      </c>
      <c r="T30" t="str">
        <v>Rubber bands</v>
      </c>
      <c r="U30">
        <v>60</v>
      </c>
      <c r="V30">
        <v>14.94</v>
      </c>
    </row>
    <row r="31" spans="17:22" x14ac:dyDescent="0.45">
      <c r="Q31">
        <v>4</v>
      </c>
      <c r="R31" t="str">
        <v>Stanley</v>
      </c>
      <c r="S31" t="str">
        <v>Hudson</v>
      </c>
      <c r="T31" t="str">
        <v>Envelopes</v>
      </c>
      <c r="U31">
        <v>15</v>
      </c>
      <c r="V31">
        <v>149.85</v>
      </c>
    </row>
    <row r="32" spans="17:22" x14ac:dyDescent="0.45">
      <c r="Q32">
        <v>13</v>
      </c>
      <c r="R32" t="str">
        <v>Phyllis</v>
      </c>
      <c r="S32" t="str">
        <v>Vance</v>
      </c>
      <c r="T32" t="str">
        <v>Envelopes</v>
      </c>
      <c r="U32">
        <v>15</v>
      </c>
      <c r="V32">
        <v>74.849999999999994</v>
      </c>
    </row>
    <row r="33" spans="17:22" x14ac:dyDescent="0.45">
      <c r="Q33">
        <v>9</v>
      </c>
      <c r="R33" t="str">
        <v>Jim</v>
      </c>
      <c r="S33" t="str">
        <v>Halpert</v>
      </c>
      <c r="T33" t="str">
        <v>Envelopes</v>
      </c>
      <c r="U33">
        <v>12</v>
      </c>
      <c r="V33">
        <v>119.88</v>
      </c>
    </row>
    <row r="34" spans="17:22" x14ac:dyDescent="0.45">
      <c r="Q34">
        <v>1</v>
      </c>
      <c r="R34" t="str">
        <v>Jim</v>
      </c>
      <c r="S34" t="str">
        <v>Halpert</v>
      </c>
      <c r="T34" t="str">
        <v>Copy Paper</v>
      </c>
      <c r="U34">
        <v>10</v>
      </c>
      <c r="V34">
        <v>99.9</v>
      </c>
    </row>
    <row r="35" spans="17:22" x14ac:dyDescent="0.45">
      <c r="Q35">
        <v>7</v>
      </c>
      <c r="R35" t="str">
        <v>Andy</v>
      </c>
      <c r="S35" t="str">
        <v>Bernard</v>
      </c>
      <c r="T35" t="str">
        <v>Sticky Notes</v>
      </c>
      <c r="U35">
        <v>10</v>
      </c>
      <c r="V35">
        <v>24.9</v>
      </c>
    </row>
    <row r="36" spans="17:22" x14ac:dyDescent="0.45">
      <c r="Q36">
        <v>6</v>
      </c>
      <c r="R36" t="str">
        <v>Pam</v>
      </c>
      <c r="S36" t="str">
        <v>Beesly</v>
      </c>
      <c r="T36" t="str">
        <v>Copy Paper</v>
      </c>
      <c r="U36">
        <v>8</v>
      </c>
      <c r="V36">
        <v>79.92</v>
      </c>
    </row>
    <row r="37" spans="17:22" x14ac:dyDescent="0.45">
      <c r="Q37">
        <v>12</v>
      </c>
      <c r="R37" t="str">
        <v>Jim</v>
      </c>
      <c r="S37" t="str">
        <v>Halpert</v>
      </c>
      <c r="T37" t="str">
        <v>Printer Ink</v>
      </c>
      <c r="U37">
        <v>8</v>
      </c>
      <c r="V37">
        <v>79.92</v>
      </c>
    </row>
    <row r="38" spans="17:22" x14ac:dyDescent="0.45">
      <c r="Q38">
        <v>10</v>
      </c>
      <c r="R38" t="str">
        <v>Pam</v>
      </c>
      <c r="S38" t="str">
        <v>Beesly</v>
      </c>
      <c r="T38" t="str">
        <v>Legal Pads</v>
      </c>
      <c r="U38">
        <v>7</v>
      </c>
      <c r="V38">
        <v>17.43</v>
      </c>
    </row>
    <row r="39" spans="17:22" x14ac:dyDescent="0.45">
      <c r="Q39">
        <v>2</v>
      </c>
      <c r="R39" t="str">
        <v>Pam</v>
      </c>
      <c r="S39" t="str">
        <v>Beesly</v>
      </c>
      <c r="T39" t="str">
        <v>Sticky Notes</v>
      </c>
      <c r="U39">
        <v>5</v>
      </c>
      <c r="V39">
        <v>12.45</v>
      </c>
    </row>
    <row r="40" spans="17:22" x14ac:dyDescent="0.45">
      <c r="Q40">
        <v>8</v>
      </c>
      <c r="R40" t="str">
        <v>Phyllis</v>
      </c>
      <c r="S40" t="str">
        <v>Vance</v>
      </c>
      <c r="T40" t="str">
        <v>Printer Ink</v>
      </c>
      <c r="U40">
        <v>5</v>
      </c>
      <c r="V40">
        <v>99.95</v>
      </c>
    </row>
    <row r="41" spans="17:22" x14ac:dyDescent="0.45">
      <c r="Q41">
        <v>11</v>
      </c>
      <c r="R41" t="str">
        <v>Andy</v>
      </c>
      <c r="S41" t="str">
        <v>Bernard</v>
      </c>
      <c r="T41" t="str">
        <v>Copy Paper</v>
      </c>
      <c r="U41">
        <v>4</v>
      </c>
      <c r="V41">
        <v>39.96</v>
      </c>
    </row>
    <row r="42" spans="17:22" x14ac:dyDescent="0.45">
      <c r="Q42">
        <v>5</v>
      </c>
      <c r="R42" t="str">
        <v>Jim</v>
      </c>
      <c r="S42" t="str">
        <v>Halpert</v>
      </c>
      <c r="T42" t="str">
        <v>Legal Pads</v>
      </c>
      <c r="U42">
        <v>3</v>
      </c>
      <c r="V42">
        <v>14.97</v>
      </c>
    </row>
    <row r="43" spans="17:22" x14ac:dyDescent="0.45">
      <c r="Q43">
        <v>14</v>
      </c>
      <c r="R43" t="str">
        <v>Andy</v>
      </c>
      <c r="S43" t="str">
        <v>Bernard</v>
      </c>
      <c r="T43" t="str">
        <v>Legal Pads</v>
      </c>
      <c r="U43">
        <v>3</v>
      </c>
      <c r="V43">
        <v>59.97</v>
      </c>
    </row>
    <row r="44" spans="17:22" x14ac:dyDescent="0.45">
      <c r="Q44">
        <v>3</v>
      </c>
      <c r="R44" t="str">
        <v>Andy</v>
      </c>
      <c r="S44" t="str">
        <v>Bernard</v>
      </c>
      <c r="T44" t="str">
        <v>Printer Ink</v>
      </c>
      <c r="U44">
        <v>2</v>
      </c>
      <c r="V44">
        <v>39.979999999999997</v>
      </c>
    </row>
    <row r="48" spans="17:22" x14ac:dyDescent="0.45">
      <c r="Q48" t="str" cm="1">
        <f t="array" ref="Q48:V48">dm_sales[#Headers]</f>
        <v>trans_id</v>
      </c>
      <c r="R48" t="str">
        <v>emp_first</v>
      </c>
      <c r="S48" t="str">
        <v>emp_last</v>
      </c>
      <c r="T48" t="str">
        <v>product</v>
      </c>
      <c r="U48" t="str">
        <v>quantity</v>
      </c>
      <c r="V48" t="str">
        <v>sales_amt</v>
      </c>
    </row>
    <row r="49" spans="17:22" x14ac:dyDescent="0.45">
      <c r="Q49" cm="1">
        <f t="array" ref="Q49:V63">_xlfn.SORTBY(dm_sales[], dm_sales[sales_amt], -1)</f>
        <v>4</v>
      </c>
      <c r="R49" t="str">
        <v>Stanley</v>
      </c>
      <c r="S49" t="str">
        <v>Hudson</v>
      </c>
      <c r="T49" t="str">
        <v>Envelopes</v>
      </c>
      <c r="U49">
        <v>15</v>
      </c>
      <c r="V49">
        <v>149.85</v>
      </c>
    </row>
    <row r="50" spans="17:22" x14ac:dyDescent="0.45">
      <c r="Q50">
        <v>9</v>
      </c>
      <c r="R50" t="str">
        <v>Jim</v>
      </c>
      <c r="S50" t="str">
        <v>Halpert</v>
      </c>
      <c r="T50" t="str">
        <v>Envelopes</v>
      </c>
      <c r="U50">
        <v>12</v>
      </c>
      <c r="V50">
        <v>119.88</v>
      </c>
    </row>
    <row r="51" spans="17:22" x14ac:dyDescent="0.45">
      <c r="Q51">
        <v>8</v>
      </c>
      <c r="R51" t="str">
        <v>Phyllis</v>
      </c>
      <c r="S51" t="str">
        <v>Vance</v>
      </c>
      <c r="T51" t="str">
        <v>Printer Ink</v>
      </c>
      <c r="U51">
        <v>5</v>
      </c>
      <c r="V51">
        <v>99.95</v>
      </c>
    </row>
    <row r="52" spans="17:22" x14ac:dyDescent="0.45">
      <c r="Q52">
        <v>1</v>
      </c>
      <c r="R52" t="str">
        <v>Jim</v>
      </c>
      <c r="S52" t="str">
        <v>Halpert</v>
      </c>
      <c r="T52" t="str">
        <v>Copy Paper</v>
      </c>
      <c r="U52">
        <v>10</v>
      </c>
      <c r="V52">
        <v>99.9</v>
      </c>
    </row>
    <row r="53" spans="17:22" x14ac:dyDescent="0.45">
      <c r="Q53">
        <v>6</v>
      </c>
      <c r="R53" t="str">
        <v>Pam</v>
      </c>
      <c r="S53" t="str">
        <v>Beesly</v>
      </c>
      <c r="T53" t="str">
        <v>Copy Paper</v>
      </c>
      <c r="U53">
        <v>8</v>
      </c>
      <c r="V53">
        <v>79.92</v>
      </c>
    </row>
    <row r="54" spans="17:22" x14ac:dyDescent="0.45">
      <c r="Q54">
        <v>12</v>
      </c>
      <c r="R54" t="str">
        <v>Jim</v>
      </c>
      <c r="S54" t="str">
        <v>Halpert</v>
      </c>
      <c r="T54" t="str">
        <v>Printer Ink</v>
      </c>
      <c r="U54">
        <v>8</v>
      </c>
      <c r="V54">
        <v>79.92</v>
      </c>
    </row>
    <row r="55" spans="17:22" x14ac:dyDescent="0.45">
      <c r="Q55">
        <v>13</v>
      </c>
      <c r="R55" t="str">
        <v>Phyllis</v>
      </c>
      <c r="S55" t="str">
        <v>Vance</v>
      </c>
      <c r="T55" t="str">
        <v>Envelopes</v>
      </c>
      <c r="U55">
        <v>15</v>
      </c>
      <c r="V55">
        <v>74.849999999999994</v>
      </c>
    </row>
    <row r="56" spans="17:22" x14ac:dyDescent="0.45">
      <c r="Q56">
        <v>14</v>
      </c>
      <c r="R56" t="str">
        <v>Andy</v>
      </c>
      <c r="S56" t="str">
        <v>Bernard</v>
      </c>
      <c r="T56" t="str">
        <v>Legal Pads</v>
      </c>
      <c r="U56">
        <v>3</v>
      </c>
      <c r="V56">
        <v>59.97</v>
      </c>
    </row>
    <row r="57" spans="17:22" x14ac:dyDescent="0.45">
      <c r="Q57">
        <v>3</v>
      </c>
      <c r="R57" t="str">
        <v>Andy</v>
      </c>
      <c r="S57" t="str">
        <v>Bernard</v>
      </c>
      <c r="T57" t="str">
        <v>Printer Ink</v>
      </c>
      <c r="U57">
        <v>2</v>
      </c>
      <c r="V57">
        <v>39.979999999999997</v>
      </c>
    </row>
    <row r="58" spans="17:22" x14ac:dyDescent="0.45">
      <c r="Q58">
        <v>11</v>
      </c>
      <c r="R58" t="str">
        <v>Andy</v>
      </c>
      <c r="S58" t="str">
        <v>Bernard</v>
      </c>
      <c r="T58" t="str">
        <v>Copy Paper</v>
      </c>
      <c r="U58">
        <v>4</v>
      </c>
      <c r="V58">
        <v>39.96</v>
      </c>
    </row>
    <row r="59" spans="17:22" x14ac:dyDescent="0.45">
      <c r="Q59">
        <v>7</v>
      </c>
      <c r="R59" t="str">
        <v>Andy</v>
      </c>
      <c r="S59" t="str">
        <v>Bernard</v>
      </c>
      <c r="T59" t="str">
        <v>Sticky Notes</v>
      </c>
      <c r="U59">
        <v>10</v>
      </c>
      <c r="V59">
        <v>24.9</v>
      </c>
    </row>
    <row r="60" spans="17:22" x14ac:dyDescent="0.45">
      <c r="Q60">
        <v>10</v>
      </c>
      <c r="R60" t="str">
        <v>Pam</v>
      </c>
      <c r="S60" t="str">
        <v>Beesly</v>
      </c>
      <c r="T60" t="str">
        <v>Legal Pads</v>
      </c>
      <c r="U60">
        <v>7</v>
      </c>
      <c r="V60">
        <v>17.43</v>
      </c>
    </row>
    <row r="61" spans="17:22" x14ac:dyDescent="0.45">
      <c r="Q61">
        <v>5</v>
      </c>
      <c r="R61" t="str">
        <v>Jim</v>
      </c>
      <c r="S61" t="str">
        <v>Halpert</v>
      </c>
      <c r="T61" t="str">
        <v>Legal Pads</v>
      </c>
      <c r="U61">
        <v>3</v>
      </c>
      <c r="V61">
        <v>14.97</v>
      </c>
    </row>
    <row r="62" spans="17:22" x14ac:dyDescent="0.45">
      <c r="Q62">
        <v>15</v>
      </c>
      <c r="R62" t="str">
        <v>Stanley</v>
      </c>
      <c r="S62" t="str">
        <v>Hudson</v>
      </c>
      <c r="T62" t="str">
        <v>Rubber bands</v>
      </c>
      <c r="U62">
        <v>60</v>
      </c>
      <c r="V62">
        <v>14.94</v>
      </c>
    </row>
    <row r="63" spans="17:22" x14ac:dyDescent="0.45">
      <c r="Q63">
        <v>2</v>
      </c>
      <c r="R63" t="str">
        <v>Pam</v>
      </c>
      <c r="S63" t="str">
        <v>Beesly</v>
      </c>
      <c r="T63" t="str">
        <v>Sticky Notes</v>
      </c>
      <c r="U63">
        <v>5</v>
      </c>
      <c r="V63">
        <v>12.45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905A-1567-4C76-B37B-05DFF7B7C586}">
  <dimension ref="A1:K21"/>
  <sheetViews>
    <sheetView tabSelected="1" workbookViewId="0">
      <selection activeCell="L9" sqref="L9"/>
    </sheetView>
  </sheetViews>
  <sheetFormatPr defaultRowHeight="14.25" x14ac:dyDescent="0.45"/>
  <cols>
    <col min="1" max="1" width="9.53125" style="2" bestFit="1" customWidth="1"/>
    <col min="2" max="2" width="11.6640625" bestFit="1" customWidth="1"/>
    <col min="3" max="3" width="11" bestFit="1" customWidth="1"/>
    <col min="4" max="4" width="11.796875" bestFit="1" customWidth="1"/>
    <col min="5" max="5" width="9.796875" bestFit="1" customWidth="1"/>
    <col min="6" max="6" width="11.6640625" style="5" bestFit="1" customWidth="1"/>
    <col min="7" max="7" width="12.6640625" style="5" bestFit="1" customWidth="1"/>
    <col min="8" max="8" width="12.59765625" customWidth="1"/>
    <col min="9" max="9" width="11.796875" style="3" bestFit="1" customWidth="1"/>
    <col min="10" max="10" width="14.86328125" bestFit="1" customWidth="1"/>
    <col min="11" max="11" width="14.265625" style="5" bestFit="1" customWidth="1"/>
  </cols>
  <sheetData>
    <row r="1" spans="1:11" x14ac:dyDescent="0.45">
      <c r="A1" t="s">
        <v>5</v>
      </c>
      <c r="B1" t="s">
        <v>40</v>
      </c>
      <c r="C1" t="s">
        <v>35</v>
      </c>
      <c r="D1" t="s">
        <v>1</v>
      </c>
      <c r="E1" t="s">
        <v>9</v>
      </c>
      <c r="F1" s="5" t="s">
        <v>41</v>
      </c>
      <c r="G1" s="5" t="s">
        <v>2</v>
      </c>
      <c r="I1" t="s">
        <v>35</v>
      </c>
      <c r="J1" t="s">
        <v>36</v>
      </c>
    </row>
    <row r="2" spans="1:11" x14ac:dyDescent="0.45">
      <c r="A2">
        <v>1</v>
      </c>
      <c r="B2" s="2">
        <v>45047</v>
      </c>
      <c r="C2">
        <v>1</v>
      </c>
      <c r="D2">
        <v>1</v>
      </c>
      <c r="E2">
        <v>10</v>
      </c>
      <c r="F2" s="5">
        <v>99.9</v>
      </c>
      <c r="G2" s="5" t="str">
        <f>_xlfn.XLOOKUP(transactions[[#This Row],[product_id]], products[product_id], products[product_name])</f>
        <v>Copy Paper</v>
      </c>
      <c r="I2">
        <v>1</v>
      </c>
      <c r="J2" t="s">
        <v>37</v>
      </c>
    </row>
    <row r="3" spans="1:11" x14ac:dyDescent="0.45">
      <c r="A3">
        <v>2</v>
      </c>
      <c r="B3" s="2">
        <v>45048</v>
      </c>
      <c r="C3">
        <v>1</v>
      </c>
      <c r="D3">
        <v>2</v>
      </c>
      <c r="E3">
        <v>5</v>
      </c>
      <c r="F3" s="5">
        <v>12.45</v>
      </c>
      <c r="G3" s="5" t="str">
        <f>_xlfn.XLOOKUP(transactions[[#This Row],[product_id]], products[product_id], products[product_name])</f>
        <v>Sticky Notes</v>
      </c>
      <c r="I3">
        <v>2</v>
      </c>
      <c r="J3" t="s">
        <v>38</v>
      </c>
    </row>
    <row r="4" spans="1:11" x14ac:dyDescent="0.45">
      <c r="A4">
        <v>3</v>
      </c>
      <c r="B4" s="2">
        <v>45049</v>
      </c>
      <c r="C4">
        <v>2</v>
      </c>
      <c r="D4">
        <v>1</v>
      </c>
      <c r="E4">
        <v>20</v>
      </c>
      <c r="F4" s="5">
        <v>199.8</v>
      </c>
      <c r="G4" s="5" t="str">
        <f>_xlfn.XLOOKUP(transactions[[#This Row],[product_id]], products[product_id], products[product_name])</f>
        <v>Copy Paper</v>
      </c>
      <c r="I4">
        <v>3</v>
      </c>
      <c r="J4" t="s">
        <v>39</v>
      </c>
    </row>
    <row r="5" spans="1:11" x14ac:dyDescent="0.45">
      <c r="A5">
        <v>4</v>
      </c>
      <c r="B5" s="2">
        <v>45050</v>
      </c>
      <c r="C5">
        <v>3</v>
      </c>
      <c r="D5">
        <v>3</v>
      </c>
      <c r="E5">
        <v>2</v>
      </c>
      <c r="F5" s="5">
        <v>39.979999999999997</v>
      </c>
      <c r="G5" s="5" t="str">
        <f>_xlfn.XLOOKUP(transactions[[#This Row],[product_id]], products[product_id], products[product_name])</f>
        <v>Printer Ink</v>
      </c>
    </row>
    <row r="6" spans="1:11" x14ac:dyDescent="0.45">
      <c r="A6">
        <v>5</v>
      </c>
      <c r="B6" s="2">
        <v>45051</v>
      </c>
      <c r="C6">
        <v>1</v>
      </c>
      <c r="D6">
        <v>1</v>
      </c>
      <c r="E6">
        <v>15</v>
      </c>
      <c r="F6" s="5">
        <v>149.85</v>
      </c>
      <c r="G6" s="5" t="str">
        <f>_xlfn.XLOOKUP(transactions[[#This Row],[product_id]], products[product_id], products[product_name])</f>
        <v>Copy Paper</v>
      </c>
    </row>
    <row r="7" spans="1:11" x14ac:dyDescent="0.45">
      <c r="A7">
        <v>6</v>
      </c>
      <c r="B7" s="2">
        <v>45051</v>
      </c>
      <c r="C7">
        <v>2</v>
      </c>
      <c r="D7">
        <v>5</v>
      </c>
      <c r="E7">
        <v>3</v>
      </c>
      <c r="F7" s="5">
        <v>14.97</v>
      </c>
      <c r="G7" s="5" t="str">
        <f>_xlfn.XLOOKUP(transactions[[#This Row],[product_id]], products[product_id], products[product_name])</f>
        <v>Legal Pads</v>
      </c>
      <c r="I7" t="s">
        <v>1</v>
      </c>
      <c r="J7" t="s">
        <v>2</v>
      </c>
      <c r="K7" s="5" t="s">
        <v>42</v>
      </c>
    </row>
    <row r="8" spans="1:11" x14ac:dyDescent="0.45">
      <c r="A8">
        <v>7</v>
      </c>
      <c r="B8" s="2">
        <v>45052</v>
      </c>
      <c r="C8">
        <v>2</v>
      </c>
      <c r="D8">
        <v>2</v>
      </c>
      <c r="E8">
        <v>10</v>
      </c>
      <c r="F8" s="5">
        <v>24.9</v>
      </c>
      <c r="G8" s="5" t="str">
        <f>_xlfn.XLOOKUP(transactions[[#This Row],[product_id]], products[product_id], products[product_name])</f>
        <v>Sticky Notes</v>
      </c>
      <c r="I8">
        <v>1</v>
      </c>
      <c r="J8" t="s">
        <v>13</v>
      </c>
      <c r="K8" s="5">
        <v>9.99</v>
      </c>
    </row>
    <row r="9" spans="1:11" x14ac:dyDescent="0.45">
      <c r="A9">
        <v>8</v>
      </c>
      <c r="B9" s="2">
        <v>45053</v>
      </c>
      <c r="C9">
        <v>1</v>
      </c>
      <c r="D9">
        <v>4</v>
      </c>
      <c r="E9">
        <v>8</v>
      </c>
      <c r="F9" s="5">
        <v>55.92</v>
      </c>
      <c r="G9" s="5" t="str">
        <f>_xlfn.XLOOKUP(transactions[[#This Row],[product_id]], products[product_id], products[product_name])</f>
        <v>Envelopes</v>
      </c>
      <c r="I9">
        <v>2</v>
      </c>
      <c r="J9" t="s">
        <v>16</v>
      </c>
      <c r="K9" s="5">
        <v>2.4900000000000002</v>
      </c>
    </row>
    <row r="10" spans="1:11" x14ac:dyDescent="0.45">
      <c r="A10">
        <v>9</v>
      </c>
      <c r="B10" s="2">
        <v>45054</v>
      </c>
      <c r="C10">
        <v>3</v>
      </c>
      <c r="D10">
        <v>3</v>
      </c>
      <c r="E10">
        <v>5</v>
      </c>
      <c r="F10" s="5">
        <v>99.95</v>
      </c>
      <c r="G10" s="5" t="str">
        <f>_xlfn.XLOOKUP(transactions[[#This Row],[product_id]], products[product_id], products[product_name])</f>
        <v>Printer Ink</v>
      </c>
      <c r="I10">
        <v>3</v>
      </c>
      <c r="J10" t="s">
        <v>19</v>
      </c>
      <c r="K10" s="5">
        <v>19.989999999999998</v>
      </c>
    </row>
    <row r="11" spans="1:11" x14ac:dyDescent="0.45">
      <c r="A11">
        <v>10</v>
      </c>
      <c r="B11" s="2">
        <v>45054</v>
      </c>
      <c r="C11">
        <v>3</v>
      </c>
      <c r="D11">
        <v>1</v>
      </c>
      <c r="E11">
        <v>12</v>
      </c>
      <c r="F11" s="5">
        <v>119.88</v>
      </c>
      <c r="G11" s="5" t="str">
        <f>_xlfn.XLOOKUP(transactions[[#This Row],[product_id]], products[product_id], products[product_name])</f>
        <v>Copy Paper</v>
      </c>
      <c r="I11">
        <v>4</v>
      </c>
      <c r="J11" t="s">
        <v>22</v>
      </c>
      <c r="K11" s="5">
        <v>6.99</v>
      </c>
    </row>
    <row r="12" spans="1:11" x14ac:dyDescent="0.45">
      <c r="A12">
        <v>11</v>
      </c>
      <c r="B12" s="2">
        <v>45055</v>
      </c>
      <c r="C12">
        <v>1</v>
      </c>
      <c r="D12">
        <v>2</v>
      </c>
      <c r="E12">
        <v>7</v>
      </c>
      <c r="F12" s="5">
        <v>17.43</v>
      </c>
      <c r="G12" s="5" t="str">
        <f>_xlfn.XLOOKUP(transactions[[#This Row],[product_id]], products[product_id], products[product_name])</f>
        <v>Sticky Notes</v>
      </c>
      <c r="I12">
        <v>5</v>
      </c>
      <c r="J12" t="s">
        <v>23</v>
      </c>
      <c r="K12" s="5">
        <v>4.99</v>
      </c>
    </row>
    <row r="13" spans="1:11" x14ac:dyDescent="0.45">
      <c r="A13">
        <v>12</v>
      </c>
      <c r="B13" s="2">
        <v>45056</v>
      </c>
      <c r="C13">
        <v>2</v>
      </c>
      <c r="D13">
        <v>4</v>
      </c>
      <c r="E13">
        <v>3</v>
      </c>
      <c r="F13" s="5">
        <v>20.97</v>
      </c>
      <c r="G13" s="5" t="str">
        <f>_xlfn.XLOOKUP(transactions[[#This Row],[product_id]], products[product_id], products[product_name])</f>
        <v>Envelopes</v>
      </c>
    </row>
    <row r="14" spans="1:11" x14ac:dyDescent="0.45">
      <c r="A14">
        <v>13</v>
      </c>
      <c r="B14" s="2">
        <v>45056</v>
      </c>
      <c r="C14">
        <v>1</v>
      </c>
      <c r="D14">
        <v>5</v>
      </c>
      <c r="E14">
        <v>10</v>
      </c>
      <c r="F14" s="5">
        <v>49.9</v>
      </c>
      <c r="G14" s="5" t="str">
        <f>_xlfn.XLOOKUP(transactions[[#This Row],[product_id]], products[product_id], products[product_name])</f>
        <v>Legal Pads</v>
      </c>
    </row>
    <row r="15" spans="1:11" x14ac:dyDescent="0.45">
      <c r="A15">
        <v>14</v>
      </c>
      <c r="B15" s="2">
        <v>45057</v>
      </c>
      <c r="C15">
        <v>2</v>
      </c>
      <c r="D15">
        <v>3</v>
      </c>
      <c r="E15">
        <v>4</v>
      </c>
      <c r="F15" s="5">
        <v>79.959999999999994</v>
      </c>
      <c r="G15" s="5" t="str">
        <f>_xlfn.XLOOKUP(transactions[[#This Row],[product_id]], products[product_id], products[product_name])</f>
        <v>Printer Ink</v>
      </c>
    </row>
    <row r="16" spans="1:11" x14ac:dyDescent="0.45">
      <c r="A16">
        <v>15</v>
      </c>
      <c r="B16" s="2">
        <v>45058</v>
      </c>
      <c r="C16">
        <v>3</v>
      </c>
      <c r="D16">
        <v>2</v>
      </c>
      <c r="E16">
        <v>6</v>
      </c>
      <c r="F16" s="5">
        <v>14.94</v>
      </c>
      <c r="G16" s="5" t="str">
        <f>_xlfn.XLOOKUP(transactions[[#This Row],[product_id]], products[product_id], products[product_name])</f>
        <v>Sticky Notes</v>
      </c>
    </row>
    <row r="17" spans="1:7" x14ac:dyDescent="0.45">
      <c r="A17">
        <v>16</v>
      </c>
      <c r="B17" s="2">
        <v>45058</v>
      </c>
      <c r="C17">
        <v>1</v>
      </c>
      <c r="D17">
        <v>4</v>
      </c>
      <c r="E17">
        <v>5</v>
      </c>
      <c r="F17" s="5">
        <v>34.950000000000003</v>
      </c>
      <c r="G17" s="5" t="str">
        <f>_xlfn.XLOOKUP(transactions[[#This Row],[product_id]], products[product_id], products[product_name])</f>
        <v>Envelopes</v>
      </c>
    </row>
    <row r="18" spans="1:7" x14ac:dyDescent="0.45">
      <c r="A18">
        <v>17</v>
      </c>
      <c r="B18" s="2">
        <v>45059</v>
      </c>
      <c r="C18">
        <v>2</v>
      </c>
      <c r="D18">
        <v>1</v>
      </c>
      <c r="E18">
        <v>8</v>
      </c>
      <c r="F18" s="5">
        <v>79.92</v>
      </c>
      <c r="G18" s="5" t="str">
        <f>_xlfn.XLOOKUP(transactions[[#This Row],[product_id]], products[product_id], products[product_name])</f>
        <v>Copy Paper</v>
      </c>
    </row>
    <row r="19" spans="1:7" x14ac:dyDescent="0.45">
      <c r="A19">
        <v>18</v>
      </c>
      <c r="B19" s="2">
        <v>45060</v>
      </c>
      <c r="C19">
        <v>3</v>
      </c>
      <c r="D19">
        <v>5</v>
      </c>
      <c r="E19">
        <v>15</v>
      </c>
      <c r="F19" s="5">
        <v>74.849999999999994</v>
      </c>
      <c r="G19" s="5" t="str">
        <f>_xlfn.XLOOKUP(transactions[[#This Row],[product_id]], products[product_id], products[product_name])</f>
        <v>Legal Pads</v>
      </c>
    </row>
    <row r="20" spans="1:7" x14ac:dyDescent="0.45">
      <c r="A20">
        <v>19</v>
      </c>
      <c r="B20" s="2">
        <v>45061</v>
      </c>
      <c r="C20">
        <v>1</v>
      </c>
      <c r="D20">
        <v>3</v>
      </c>
      <c r="E20">
        <v>3</v>
      </c>
      <c r="F20" s="5">
        <v>59.97</v>
      </c>
      <c r="G20" s="5" t="str">
        <f>_xlfn.XLOOKUP(transactions[[#This Row],[product_id]], products[product_id], products[product_name])</f>
        <v>Printer Ink</v>
      </c>
    </row>
    <row r="21" spans="1:7" x14ac:dyDescent="0.45">
      <c r="A21">
        <v>20</v>
      </c>
      <c r="B21" s="2">
        <v>45061</v>
      </c>
      <c r="C21">
        <v>2</v>
      </c>
      <c r="D21">
        <v>4</v>
      </c>
      <c r="E21">
        <v>10</v>
      </c>
      <c r="F21" s="5">
        <v>69.900000000000006</v>
      </c>
      <c r="G21" s="5" t="str">
        <f>_xlfn.XLOOKUP(transactions[[#This Row],[product_id]], products[product_id], products[product_name])</f>
        <v>Envelopes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array-references</vt:lpstr>
      <vt:lpstr>array-functions</vt:lpstr>
      <vt:lpstr>unique</vt:lpstr>
      <vt:lpstr>filter</vt:lpstr>
      <vt:lpstr>sort-sortby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2023-02-05T22:49:57Z</dcterms:created>
  <dcterms:modified xsi:type="dcterms:W3CDTF">2023-06-13T23:39:55Z</dcterms:modified>
</cp:coreProperties>
</file>