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mdicomkz-my.sharepoint.com/personal/marina_solovyeva_i-com-agency_ru/Documents/Icom/Development/Contact quality/"/>
    </mc:Choice>
  </mc:AlternateContent>
  <xr:revisionPtr revIDLastSave="0" documentId="8_{AA65EFB4-76DA-41C4-9274-99C039AF454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weighted_ratings" sheetId="1" r:id="rId1"/>
    <sheet name="Островок" sheetId="4" r:id="rId2"/>
  </sheets>
  <definedNames>
    <definedName name="_xlnm._FilterDatabase" localSheetId="0" hidden="1">weighted_ratings!$A$1:$BD$125</definedName>
    <definedName name="_xlnm._FilterDatabase" localSheetId="1" hidden="1">Островок!$A$1:$BD$47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2" i="4" l="1" a="1"/>
  <c r="AE2" i="4" s="1"/>
  <c r="Y3" i="1"/>
  <c r="Y2" i="1"/>
  <c r="Y5" i="1"/>
  <c r="Y6" i="1"/>
  <c r="Y8" i="1"/>
  <c r="Y9" i="1"/>
  <c r="Y7" i="1"/>
  <c r="Y15" i="1"/>
  <c r="Y14" i="1"/>
  <c r="Y13" i="1"/>
  <c r="Y12" i="1"/>
  <c r="Y11" i="1"/>
  <c r="Y10" i="1"/>
  <c r="Y19" i="1"/>
  <c r="Y17" i="1"/>
  <c r="Y16" i="1"/>
  <c r="Y18" i="1"/>
  <c r="Y24" i="1"/>
  <c r="Y22" i="1"/>
  <c r="Y21" i="1"/>
  <c r="Y20" i="1"/>
  <c r="Y34" i="1"/>
  <c r="Y32" i="1"/>
  <c r="Y30" i="1"/>
  <c r="Y27" i="1"/>
  <c r="Y25" i="1"/>
  <c r="Y23" i="1"/>
  <c r="Y33" i="1"/>
  <c r="Y31" i="1"/>
  <c r="Y29" i="1"/>
  <c r="Y28" i="1"/>
  <c r="Y26" i="1"/>
  <c r="Y39" i="1"/>
  <c r="Y38" i="1"/>
  <c r="Y35" i="1"/>
  <c r="Y36" i="1"/>
  <c r="Y37" i="1"/>
  <c r="Y40" i="1"/>
  <c r="Y41" i="1"/>
  <c r="Y42" i="1"/>
  <c r="Y45" i="1"/>
  <c r="Y43" i="1"/>
  <c r="Y44" i="1"/>
  <c r="Y46" i="1"/>
  <c r="Y49" i="1"/>
  <c r="Y48" i="1"/>
  <c r="Y47" i="1"/>
  <c r="Y73" i="1"/>
  <c r="Y71" i="1"/>
  <c r="Y69" i="1"/>
  <c r="Y67" i="1"/>
  <c r="Y65" i="1"/>
  <c r="Y64" i="1"/>
  <c r="Y61" i="1"/>
  <c r="Y60" i="1"/>
  <c r="Y58" i="1"/>
  <c r="Y57" i="1"/>
  <c r="Y81" i="1"/>
  <c r="Y82" i="1"/>
  <c r="Y80" i="1"/>
  <c r="Y79" i="1"/>
  <c r="Y78" i="1"/>
  <c r="Y62" i="1"/>
  <c r="Y59" i="1"/>
  <c r="Y56" i="1"/>
  <c r="Y55" i="1"/>
  <c r="Y54" i="1"/>
  <c r="Y53" i="1"/>
  <c r="Y52" i="1"/>
  <c r="Y51" i="1"/>
  <c r="Y50" i="1"/>
  <c r="Y77" i="1"/>
  <c r="Y76" i="1"/>
  <c r="Y75" i="1"/>
  <c r="Y74" i="1"/>
  <c r="Y72" i="1"/>
  <c r="Y70" i="1"/>
  <c r="Y68" i="1"/>
  <c r="Y66" i="1"/>
  <c r="Y63" i="1"/>
  <c r="Y83" i="1"/>
  <c r="Y84" i="1"/>
  <c r="Y91" i="1"/>
  <c r="Y90" i="1"/>
  <c r="Y89" i="1"/>
  <c r="Y88" i="1"/>
  <c r="Y87" i="1"/>
  <c r="Y86" i="1"/>
  <c r="Y85" i="1"/>
  <c r="Y97" i="1"/>
  <c r="Y96" i="1"/>
  <c r="Y95" i="1"/>
  <c r="Y94" i="1"/>
  <c r="Y93" i="1"/>
  <c r="Y92" i="1"/>
  <c r="Y100" i="1"/>
  <c r="Y98" i="1"/>
  <c r="Y99" i="1"/>
  <c r="Y101" i="1"/>
  <c r="Y103" i="1"/>
  <c r="Y102" i="1"/>
  <c r="Y117" i="1"/>
  <c r="Y114" i="1"/>
  <c r="Y111" i="1"/>
  <c r="Y109" i="1"/>
  <c r="Y116" i="1"/>
  <c r="Y112" i="1"/>
  <c r="Y110" i="1"/>
  <c r="Y108" i="1"/>
  <c r="Y107" i="1"/>
  <c r="Y106" i="1"/>
  <c r="Y105" i="1"/>
  <c r="Y104" i="1"/>
  <c r="Y123" i="1"/>
  <c r="Y122" i="1"/>
  <c r="Y121" i="1"/>
  <c r="Y120" i="1"/>
  <c r="Y119" i="1"/>
  <c r="Y118" i="1"/>
  <c r="Y115" i="1"/>
  <c r="Y113" i="1"/>
  <c r="Y124" i="1"/>
  <c r="Y125" i="1"/>
  <c r="Y4" i="1"/>
  <c r="AD2" i="4" a="1"/>
  <c r="AD2" i="4" s="1"/>
  <c r="X8" i="4"/>
  <c r="AB55" i="4"/>
  <c r="K16" i="4"/>
  <c r="P16" i="4" s="1"/>
  <c r="N16" i="4"/>
  <c r="Q16" i="4" s="1"/>
  <c r="S16" i="4"/>
  <c r="K36" i="4"/>
  <c r="P36" i="4" s="1"/>
  <c r="N36" i="4"/>
  <c r="Q36" i="4" s="1"/>
  <c r="R36" i="4"/>
  <c r="S36" i="4"/>
  <c r="AT54" i="4"/>
  <c r="AL54" i="4"/>
  <c r="AK54" i="4"/>
  <c r="AJ54" i="4"/>
  <c r="T54" i="4"/>
  <c r="O54" i="4"/>
  <c r="M54" i="4"/>
  <c r="L54" i="4"/>
  <c r="J54" i="4"/>
  <c r="I54" i="4"/>
  <c r="H54" i="4"/>
  <c r="G54" i="4"/>
  <c r="F54" i="4"/>
  <c r="E54" i="4"/>
  <c r="AT53" i="4"/>
  <c r="AL53" i="4"/>
  <c r="AK53" i="4"/>
  <c r="AJ53" i="4"/>
  <c r="T53" i="4"/>
  <c r="O53" i="4"/>
  <c r="M53" i="4"/>
  <c r="L53" i="4"/>
  <c r="J53" i="4"/>
  <c r="I53" i="4"/>
  <c r="H53" i="4"/>
  <c r="G53" i="4"/>
  <c r="F53" i="4"/>
  <c r="E53" i="4"/>
  <c r="S45" i="4"/>
  <c r="N45" i="4"/>
  <c r="Q45" i="4" s="1"/>
  <c r="K45" i="4"/>
  <c r="P45" i="4" s="1"/>
  <c r="S17" i="4"/>
  <c r="N17" i="4"/>
  <c r="Q17" i="4" s="1"/>
  <c r="K17" i="4"/>
  <c r="P17" i="4" s="1"/>
  <c r="S15" i="4"/>
  <c r="N15" i="4"/>
  <c r="Q15" i="4" s="1"/>
  <c r="K15" i="4"/>
  <c r="P15" i="4" s="1"/>
  <c r="S35" i="4"/>
  <c r="N35" i="4"/>
  <c r="Q35" i="4" s="1"/>
  <c r="K35" i="4"/>
  <c r="P35" i="4" s="1"/>
  <c r="S34" i="4"/>
  <c r="N34" i="4"/>
  <c r="Q34" i="4" s="1"/>
  <c r="K34" i="4"/>
  <c r="P34" i="4" s="1"/>
  <c r="S20" i="4"/>
  <c r="N20" i="4"/>
  <c r="Q20" i="4" s="1"/>
  <c r="K20" i="4"/>
  <c r="P20" i="4" s="1"/>
  <c r="S19" i="4"/>
  <c r="N19" i="4"/>
  <c r="Q19" i="4" s="1"/>
  <c r="K19" i="4"/>
  <c r="P19" i="4" s="1"/>
  <c r="S18" i="4"/>
  <c r="N18" i="4"/>
  <c r="Q18" i="4" s="1"/>
  <c r="K18" i="4"/>
  <c r="P18" i="4" s="1"/>
  <c r="S4" i="4"/>
  <c r="N4" i="4"/>
  <c r="Q4" i="4" s="1"/>
  <c r="K4" i="4"/>
  <c r="P4" i="4" s="1"/>
  <c r="S3" i="4"/>
  <c r="N3" i="4"/>
  <c r="Q3" i="4" s="1"/>
  <c r="K3" i="4"/>
  <c r="P3" i="4" s="1"/>
  <c r="S2" i="4"/>
  <c r="N2" i="4"/>
  <c r="Q2" i="4" s="1"/>
  <c r="K2" i="4"/>
  <c r="P2" i="4" s="1"/>
  <c r="S42" i="4"/>
  <c r="N42" i="4"/>
  <c r="Q42" i="4" s="1"/>
  <c r="K42" i="4"/>
  <c r="P42" i="4" s="1"/>
  <c r="S41" i="4"/>
  <c r="N41" i="4"/>
  <c r="Q41" i="4" s="1"/>
  <c r="K41" i="4"/>
  <c r="P41" i="4" s="1"/>
  <c r="S40" i="4"/>
  <c r="N40" i="4"/>
  <c r="Q40" i="4" s="1"/>
  <c r="K40" i="4"/>
  <c r="P40" i="4" s="1"/>
  <c r="S39" i="4"/>
  <c r="N39" i="4"/>
  <c r="Q39" i="4" s="1"/>
  <c r="K39" i="4"/>
  <c r="P39" i="4" s="1"/>
  <c r="S38" i="4"/>
  <c r="N38" i="4"/>
  <c r="Q38" i="4" s="1"/>
  <c r="K38" i="4"/>
  <c r="P38" i="4" s="1"/>
  <c r="S47" i="4"/>
  <c r="N47" i="4"/>
  <c r="Q47" i="4" s="1"/>
  <c r="K47" i="4"/>
  <c r="P47" i="4" s="1"/>
  <c r="S46" i="4"/>
  <c r="N46" i="4"/>
  <c r="Q46" i="4" s="1"/>
  <c r="K46" i="4"/>
  <c r="P46" i="4" s="1"/>
  <c r="S9" i="4"/>
  <c r="N9" i="4"/>
  <c r="Q9" i="4" s="1"/>
  <c r="K9" i="4"/>
  <c r="P9" i="4" s="1"/>
  <c r="S8" i="4"/>
  <c r="N8" i="4"/>
  <c r="Q8" i="4" s="1"/>
  <c r="K8" i="4"/>
  <c r="P8" i="4" s="1"/>
  <c r="S7" i="4"/>
  <c r="N7" i="4"/>
  <c r="Q7" i="4" s="1"/>
  <c r="K7" i="4"/>
  <c r="P7" i="4" s="1"/>
  <c r="S6" i="4"/>
  <c r="N6" i="4"/>
  <c r="Q6" i="4" s="1"/>
  <c r="K6" i="4"/>
  <c r="P6" i="4" s="1"/>
  <c r="S5" i="4"/>
  <c r="N5" i="4"/>
  <c r="Q5" i="4" s="1"/>
  <c r="K5" i="4"/>
  <c r="P5" i="4" s="1"/>
  <c r="S10" i="4"/>
  <c r="R10" i="4"/>
  <c r="N10" i="4"/>
  <c r="Q10" i="4" s="1"/>
  <c r="K10" i="4"/>
  <c r="P10" i="4" s="1"/>
  <c r="S33" i="4"/>
  <c r="N33" i="4"/>
  <c r="Q33" i="4" s="1"/>
  <c r="K33" i="4"/>
  <c r="P33" i="4" s="1"/>
  <c r="S32" i="4"/>
  <c r="N32" i="4"/>
  <c r="Q32" i="4" s="1"/>
  <c r="K32" i="4"/>
  <c r="P32" i="4" s="1"/>
  <c r="S31" i="4"/>
  <c r="N31" i="4"/>
  <c r="Q31" i="4" s="1"/>
  <c r="K31" i="4"/>
  <c r="P31" i="4" s="1"/>
  <c r="S30" i="4"/>
  <c r="N30" i="4"/>
  <c r="Q30" i="4" s="1"/>
  <c r="K30" i="4"/>
  <c r="P30" i="4" s="1"/>
  <c r="S29" i="4"/>
  <c r="N29" i="4"/>
  <c r="Q29" i="4" s="1"/>
  <c r="K29" i="4"/>
  <c r="P29" i="4" s="1"/>
  <c r="S14" i="4"/>
  <c r="N14" i="4"/>
  <c r="Q14" i="4" s="1"/>
  <c r="K14" i="4"/>
  <c r="P14" i="4" s="1"/>
  <c r="S13" i="4"/>
  <c r="N13" i="4"/>
  <c r="Q13" i="4" s="1"/>
  <c r="K13" i="4"/>
  <c r="P13" i="4" s="1"/>
  <c r="S12" i="4"/>
  <c r="N12" i="4"/>
  <c r="Q12" i="4" s="1"/>
  <c r="K12" i="4"/>
  <c r="P12" i="4" s="1"/>
  <c r="S11" i="4"/>
  <c r="N11" i="4"/>
  <c r="Q11" i="4" s="1"/>
  <c r="K11" i="4"/>
  <c r="P11" i="4" s="1"/>
  <c r="S28" i="4"/>
  <c r="N28" i="4"/>
  <c r="Q28" i="4" s="1"/>
  <c r="K28" i="4"/>
  <c r="P28" i="4" s="1"/>
  <c r="S27" i="4"/>
  <c r="N27" i="4"/>
  <c r="Q27" i="4" s="1"/>
  <c r="K27" i="4"/>
  <c r="P27" i="4" s="1"/>
  <c r="S26" i="4"/>
  <c r="N26" i="4"/>
  <c r="Q26" i="4" s="1"/>
  <c r="K26" i="4"/>
  <c r="P26" i="4" s="1"/>
  <c r="S25" i="4"/>
  <c r="N25" i="4"/>
  <c r="Q25" i="4" s="1"/>
  <c r="K25" i="4"/>
  <c r="P25" i="4" s="1"/>
  <c r="S24" i="4"/>
  <c r="N24" i="4"/>
  <c r="Q24" i="4" s="1"/>
  <c r="K24" i="4"/>
  <c r="P24" i="4" s="1"/>
  <c r="S23" i="4"/>
  <c r="N23" i="4"/>
  <c r="Q23" i="4" s="1"/>
  <c r="K23" i="4"/>
  <c r="P23" i="4" s="1"/>
  <c r="S22" i="4"/>
  <c r="N22" i="4"/>
  <c r="Q22" i="4" s="1"/>
  <c r="K22" i="4"/>
  <c r="P22" i="4" s="1"/>
  <c r="S21" i="4"/>
  <c r="N21" i="4"/>
  <c r="Q21" i="4" s="1"/>
  <c r="K21" i="4"/>
  <c r="P21" i="4" s="1"/>
  <c r="S37" i="4"/>
  <c r="R37" i="4"/>
  <c r="N37" i="4"/>
  <c r="Q37" i="4" s="1"/>
  <c r="K37" i="4"/>
  <c r="P37" i="4" s="1"/>
  <c r="S44" i="4"/>
  <c r="N44" i="4"/>
  <c r="Q44" i="4" s="1"/>
  <c r="K44" i="4"/>
  <c r="P44" i="4" s="1"/>
  <c r="S43" i="4"/>
  <c r="N43" i="4"/>
  <c r="Q43" i="4" s="1"/>
  <c r="K43" i="4"/>
  <c r="P43" i="4" s="1"/>
  <c r="S20" i="1"/>
  <c r="F131" i="1"/>
  <c r="W47" i="1" s="1"/>
  <c r="F132" i="1"/>
  <c r="R10" i="1"/>
  <c r="R11" i="1"/>
  <c r="R12" i="1"/>
  <c r="R13" i="1"/>
  <c r="R14" i="1"/>
  <c r="R15" i="1"/>
  <c r="R85" i="1"/>
  <c r="R86" i="1"/>
  <c r="R87" i="1"/>
  <c r="R88" i="1"/>
  <c r="R89" i="1"/>
  <c r="R90" i="1"/>
  <c r="R91" i="1"/>
  <c r="N19" i="1"/>
  <c r="Q19" i="1" s="1"/>
  <c r="N17" i="1"/>
  <c r="Q17" i="1" s="1"/>
  <c r="N16" i="1"/>
  <c r="Q16" i="1" s="1"/>
  <c r="N18" i="1"/>
  <c r="Q18" i="1" s="1"/>
  <c r="J131" i="1"/>
  <c r="L131" i="1"/>
  <c r="M131" i="1"/>
  <c r="O131" i="1"/>
  <c r="J132" i="1"/>
  <c r="L132" i="1"/>
  <c r="M132" i="1"/>
  <c r="O132" i="1"/>
  <c r="N114" i="1"/>
  <c r="Q114" i="1" s="1"/>
  <c r="N111" i="1"/>
  <c r="Q111" i="1" s="1"/>
  <c r="N109" i="1"/>
  <c r="Q109" i="1" s="1"/>
  <c r="N116" i="1"/>
  <c r="Q116" i="1" s="1"/>
  <c r="N112" i="1"/>
  <c r="Q112" i="1" s="1"/>
  <c r="N110" i="1"/>
  <c r="Q110" i="1" s="1"/>
  <c r="N108" i="1"/>
  <c r="Q108" i="1" s="1"/>
  <c r="N107" i="1"/>
  <c r="Q107" i="1" s="1"/>
  <c r="N106" i="1"/>
  <c r="Q106" i="1" s="1"/>
  <c r="N105" i="1"/>
  <c r="Q105" i="1" s="1"/>
  <c r="N104" i="1"/>
  <c r="Q104" i="1" s="1"/>
  <c r="N91" i="1"/>
  <c r="Q91" i="1" s="1"/>
  <c r="N90" i="1"/>
  <c r="Q90" i="1" s="1"/>
  <c r="N89" i="1"/>
  <c r="Q89" i="1" s="1"/>
  <c r="N88" i="1"/>
  <c r="Q88" i="1" s="1"/>
  <c r="N87" i="1"/>
  <c r="Q87" i="1" s="1"/>
  <c r="N86" i="1"/>
  <c r="Q86" i="1" s="1"/>
  <c r="N85" i="1"/>
  <c r="Q85" i="1" s="1"/>
  <c r="N42" i="1"/>
  <c r="Q42" i="1" s="1"/>
  <c r="N45" i="1"/>
  <c r="Q45" i="1" s="1"/>
  <c r="N43" i="1"/>
  <c r="Q43" i="1" s="1"/>
  <c r="N44" i="1"/>
  <c r="Q44" i="1" s="1"/>
  <c r="N46" i="1"/>
  <c r="Q46" i="1" s="1"/>
  <c r="N49" i="1"/>
  <c r="Q49" i="1" s="1"/>
  <c r="N48" i="1"/>
  <c r="Q48" i="1" s="1"/>
  <c r="N47" i="1"/>
  <c r="Q47" i="1" s="1"/>
  <c r="N73" i="1"/>
  <c r="N71" i="1"/>
  <c r="Q71" i="1" s="1"/>
  <c r="N69" i="1"/>
  <c r="Q69" i="1" s="1"/>
  <c r="N67" i="1"/>
  <c r="Q67" i="1" s="1"/>
  <c r="N65" i="1"/>
  <c r="Q65" i="1" s="1"/>
  <c r="N64" i="1"/>
  <c r="Q64" i="1" s="1"/>
  <c r="N61" i="1"/>
  <c r="Q61" i="1" s="1"/>
  <c r="N60" i="1"/>
  <c r="Q60" i="1" s="1"/>
  <c r="N58" i="1"/>
  <c r="Q58" i="1" s="1"/>
  <c r="N57" i="1"/>
  <c r="Q57" i="1" s="1"/>
  <c r="N81" i="1"/>
  <c r="Q81" i="1" s="1"/>
  <c r="N82" i="1"/>
  <c r="Q82" i="1" s="1"/>
  <c r="N80" i="1"/>
  <c r="Q80" i="1" s="1"/>
  <c r="N79" i="1"/>
  <c r="Q79" i="1" s="1"/>
  <c r="N78" i="1"/>
  <c r="Q78" i="1" s="1"/>
  <c r="N62" i="1"/>
  <c r="Q62" i="1" s="1"/>
  <c r="N59" i="1"/>
  <c r="Q59" i="1" s="1"/>
  <c r="N56" i="1"/>
  <c r="Q56" i="1" s="1"/>
  <c r="N55" i="1"/>
  <c r="Q55" i="1" s="1"/>
  <c r="N54" i="1"/>
  <c r="Q54" i="1" s="1"/>
  <c r="N53" i="1"/>
  <c r="Q53" i="1" s="1"/>
  <c r="N52" i="1"/>
  <c r="Q52" i="1" s="1"/>
  <c r="N51" i="1"/>
  <c r="Q51" i="1" s="1"/>
  <c r="N50" i="1"/>
  <c r="Q50" i="1" s="1"/>
  <c r="N77" i="1"/>
  <c r="Q77" i="1" s="1"/>
  <c r="N76" i="1"/>
  <c r="Q76" i="1" s="1"/>
  <c r="N75" i="1"/>
  <c r="Q75" i="1" s="1"/>
  <c r="N74" i="1"/>
  <c r="Q74" i="1" s="1"/>
  <c r="N72" i="1"/>
  <c r="Q72" i="1" s="1"/>
  <c r="N70" i="1"/>
  <c r="Q70" i="1" s="1"/>
  <c r="N68" i="1"/>
  <c r="Q68" i="1" s="1"/>
  <c r="N66" i="1"/>
  <c r="Q66" i="1" s="1"/>
  <c r="N63" i="1"/>
  <c r="Q63" i="1" s="1"/>
  <c r="N15" i="1"/>
  <c r="Q15" i="1" s="1"/>
  <c r="N14" i="1"/>
  <c r="Q14" i="1" s="1"/>
  <c r="N13" i="1"/>
  <c r="Q13" i="1" s="1"/>
  <c r="N12" i="1"/>
  <c r="Q12" i="1" s="1"/>
  <c r="N11" i="1"/>
  <c r="Q11" i="1" s="1"/>
  <c r="N10" i="1"/>
  <c r="Q10" i="1" s="1"/>
  <c r="N5" i="1"/>
  <c r="Q5" i="1" s="1"/>
  <c r="N6" i="1"/>
  <c r="Q6" i="1" s="1"/>
  <c r="N8" i="1"/>
  <c r="Q8" i="1" s="1"/>
  <c r="N9" i="1"/>
  <c r="Q9" i="1" s="1"/>
  <c r="N7" i="1"/>
  <c r="Q7" i="1" s="1"/>
  <c r="N124" i="1"/>
  <c r="Q124" i="1" s="1"/>
  <c r="N125" i="1"/>
  <c r="Q125" i="1" s="1"/>
  <c r="N97" i="1"/>
  <c r="Q97" i="1" s="1"/>
  <c r="N96" i="1"/>
  <c r="Q96" i="1" s="1"/>
  <c r="N95" i="1"/>
  <c r="Q95" i="1" s="1"/>
  <c r="N94" i="1"/>
  <c r="Q94" i="1" s="1"/>
  <c r="N93" i="1"/>
  <c r="Q93" i="1" s="1"/>
  <c r="N92" i="1"/>
  <c r="Q92" i="1" s="1"/>
  <c r="N100" i="1"/>
  <c r="Q100" i="1" s="1"/>
  <c r="N98" i="1"/>
  <c r="Q98" i="1" s="1"/>
  <c r="N99" i="1"/>
  <c r="Q99" i="1" s="1"/>
  <c r="N101" i="1"/>
  <c r="Q101" i="1" s="1"/>
  <c r="N103" i="1"/>
  <c r="Q103" i="1" s="1"/>
  <c r="N102" i="1"/>
  <c r="Q102" i="1" s="1"/>
  <c r="N4" i="1"/>
  <c r="Q4" i="1" s="1"/>
  <c r="N3" i="1"/>
  <c r="Q3" i="1" s="1"/>
  <c r="N2" i="1"/>
  <c r="Q2" i="1" s="1"/>
  <c r="N39" i="1"/>
  <c r="Q39" i="1" s="1"/>
  <c r="N38" i="1"/>
  <c r="Q38" i="1" s="1"/>
  <c r="N35" i="1"/>
  <c r="Q35" i="1" s="1"/>
  <c r="N36" i="1"/>
  <c r="Q36" i="1" s="1"/>
  <c r="N37" i="1"/>
  <c r="Q37" i="1" s="1"/>
  <c r="N40" i="1"/>
  <c r="Q40" i="1" s="1"/>
  <c r="N41" i="1"/>
  <c r="Q41" i="1" s="1"/>
  <c r="N83" i="1"/>
  <c r="Q83" i="1" s="1"/>
  <c r="N84" i="1"/>
  <c r="Q84" i="1" s="1"/>
  <c r="N24" i="1"/>
  <c r="Q24" i="1" s="1"/>
  <c r="N22" i="1"/>
  <c r="Q22" i="1" s="1"/>
  <c r="N21" i="1"/>
  <c r="Q21" i="1" s="1"/>
  <c r="N20" i="1"/>
  <c r="Q20" i="1" s="1"/>
  <c r="N34" i="1"/>
  <c r="Q34" i="1" s="1"/>
  <c r="N32" i="1"/>
  <c r="Q32" i="1" s="1"/>
  <c r="N30" i="1"/>
  <c r="Q30" i="1" s="1"/>
  <c r="N27" i="1"/>
  <c r="Q27" i="1" s="1"/>
  <c r="N25" i="1"/>
  <c r="Q25" i="1" s="1"/>
  <c r="N23" i="1"/>
  <c r="Q23" i="1" s="1"/>
  <c r="N33" i="1"/>
  <c r="Q33" i="1" s="1"/>
  <c r="N31" i="1"/>
  <c r="Q31" i="1" s="1"/>
  <c r="N29" i="1"/>
  <c r="Q29" i="1" s="1"/>
  <c r="N28" i="1"/>
  <c r="Q28" i="1" s="1"/>
  <c r="N26" i="1"/>
  <c r="Q26" i="1" s="1"/>
  <c r="N123" i="1"/>
  <c r="Q123" i="1" s="1"/>
  <c r="N122" i="1"/>
  <c r="Q122" i="1" s="1"/>
  <c r="N121" i="1"/>
  <c r="Q121" i="1" s="1"/>
  <c r="N120" i="1"/>
  <c r="Q120" i="1" s="1"/>
  <c r="N119" i="1"/>
  <c r="Q119" i="1" s="1"/>
  <c r="N118" i="1"/>
  <c r="Q118" i="1" s="1"/>
  <c r="N115" i="1"/>
  <c r="Q115" i="1" s="1"/>
  <c r="N113" i="1"/>
  <c r="Q113" i="1" s="1"/>
  <c r="N117" i="1"/>
  <c r="Q117" i="1" s="1"/>
  <c r="K114" i="1"/>
  <c r="P114" i="1" s="1"/>
  <c r="R114" i="1" s="1"/>
  <c r="K111" i="1"/>
  <c r="P111" i="1" s="1"/>
  <c r="K109" i="1"/>
  <c r="P109" i="1" s="1"/>
  <c r="R109" i="1" s="1"/>
  <c r="K116" i="1"/>
  <c r="P116" i="1" s="1"/>
  <c r="R116" i="1" s="1"/>
  <c r="K112" i="1"/>
  <c r="P112" i="1" s="1"/>
  <c r="R112" i="1" s="1"/>
  <c r="K110" i="1"/>
  <c r="P110" i="1" s="1"/>
  <c r="R110" i="1" s="1"/>
  <c r="K108" i="1"/>
  <c r="P108" i="1" s="1"/>
  <c r="K107" i="1"/>
  <c r="P107" i="1" s="1"/>
  <c r="K106" i="1"/>
  <c r="P106" i="1" s="1"/>
  <c r="R106" i="1" s="1"/>
  <c r="K105" i="1"/>
  <c r="P105" i="1" s="1"/>
  <c r="K104" i="1"/>
  <c r="P104" i="1" s="1"/>
  <c r="R104" i="1" s="1"/>
  <c r="K91" i="1"/>
  <c r="P91" i="1" s="1"/>
  <c r="K90" i="1"/>
  <c r="P90" i="1" s="1"/>
  <c r="K89" i="1"/>
  <c r="P89" i="1" s="1"/>
  <c r="K88" i="1"/>
  <c r="P88" i="1" s="1"/>
  <c r="K87" i="1"/>
  <c r="P87" i="1" s="1"/>
  <c r="K86" i="1"/>
  <c r="P86" i="1" s="1"/>
  <c r="K85" i="1"/>
  <c r="P85" i="1" s="1"/>
  <c r="K42" i="1"/>
  <c r="P42" i="1" s="1"/>
  <c r="R42" i="1" s="1"/>
  <c r="K45" i="1"/>
  <c r="P45" i="1" s="1"/>
  <c r="R45" i="1" s="1"/>
  <c r="K43" i="1"/>
  <c r="P43" i="1" s="1"/>
  <c r="R43" i="1" s="1"/>
  <c r="K44" i="1"/>
  <c r="P44" i="1" s="1"/>
  <c r="R44" i="1" s="1"/>
  <c r="K46" i="1"/>
  <c r="P46" i="1" s="1"/>
  <c r="R46" i="1" s="1"/>
  <c r="K49" i="1"/>
  <c r="P49" i="1" s="1"/>
  <c r="R49" i="1" s="1"/>
  <c r="K48" i="1"/>
  <c r="P48" i="1" s="1"/>
  <c r="R48" i="1" s="1"/>
  <c r="K47" i="1"/>
  <c r="P47" i="1" s="1"/>
  <c r="R47" i="1" s="1"/>
  <c r="K19" i="1"/>
  <c r="P19" i="1" s="1"/>
  <c r="K17" i="1"/>
  <c r="P17" i="1" s="1"/>
  <c r="K16" i="1"/>
  <c r="P16" i="1" s="1"/>
  <c r="K18" i="1"/>
  <c r="P18" i="1" s="1"/>
  <c r="R18" i="1" s="1"/>
  <c r="K73" i="1"/>
  <c r="P73" i="1" s="1"/>
  <c r="K71" i="1"/>
  <c r="P71" i="1" s="1"/>
  <c r="K69" i="1"/>
  <c r="P69" i="1" s="1"/>
  <c r="K67" i="1"/>
  <c r="P67" i="1" s="1"/>
  <c r="K65" i="1"/>
  <c r="P65" i="1" s="1"/>
  <c r="K64" i="1"/>
  <c r="P64" i="1" s="1"/>
  <c r="K61" i="1"/>
  <c r="P61" i="1" s="1"/>
  <c r="K60" i="1"/>
  <c r="P60" i="1" s="1"/>
  <c r="K58" i="1"/>
  <c r="P58" i="1" s="1"/>
  <c r="K57" i="1"/>
  <c r="P57" i="1" s="1"/>
  <c r="K81" i="1"/>
  <c r="P81" i="1" s="1"/>
  <c r="K82" i="1"/>
  <c r="P82" i="1" s="1"/>
  <c r="K80" i="1"/>
  <c r="P80" i="1" s="1"/>
  <c r="K79" i="1"/>
  <c r="P79" i="1" s="1"/>
  <c r="K78" i="1"/>
  <c r="P78" i="1" s="1"/>
  <c r="K62" i="1"/>
  <c r="P62" i="1" s="1"/>
  <c r="K59" i="1"/>
  <c r="P59" i="1" s="1"/>
  <c r="K56" i="1"/>
  <c r="P56" i="1" s="1"/>
  <c r="K55" i="1"/>
  <c r="P55" i="1" s="1"/>
  <c r="K54" i="1"/>
  <c r="P54" i="1" s="1"/>
  <c r="K53" i="1"/>
  <c r="P53" i="1" s="1"/>
  <c r="K52" i="1"/>
  <c r="P52" i="1" s="1"/>
  <c r="K51" i="1"/>
  <c r="P51" i="1" s="1"/>
  <c r="K50" i="1"/>
  <c r="P50" i="1" s="1"/>
  <c r="K77" i="1"/>
  <c r="P77" i="1" s="1"/>
  <c r="K76" i="1"/>
  <c r="P76" i="1" s="1"/>
  <c r="K75" i="1"/>
  <c r="P75" i="1" s="1"/>
  <c r="K74" i="1"/>
  <c r="P74" i="1" s="1"/>
  <c r="K72" i="1"/>
  <c r="P72" i="1" s="1"/>
  <c r="K70" i="1"/>
  <c r="P70" i="1" s="1"/>
  <c r="K68" i="1"/>
  <c r="P68" i="1" s="1"/>
  <c r="K66" i="1"/>
  <c r="P66" i="1" s="1"/>
  <c r="K63" i="1"/>
  <c r="P63" i="1" s="1"/>
  <c r="K15" i="1"/>
  <c r="P15" i="1" s="1"/>
  <c r="K14" i="1"/>
  <c r="P14" i="1" s="1"/>
  <c r="K13" i="1"/>
  <c r="P13" i="1" s="1"/>
  <c r="K12" i="1"/>
  <c r="P12" i="1" s="1"/>
  <c r="K11" i="1"/>
  <c r="P11" i="1" s="1"/>
  <c r="K10" i="1"/>
  <c r="P10" i="1" s="1"/>
  <c r="K5" i="1"/>
  <c r="P5" i="1" s="1"/>
  <c r="K6" i="1"/>
  <c r="P6" i="1" s="1"/>
  <c r="K8" i="1"/>
  <c r="P8" i="1" s="1"/>
  <c r="K9" i="1"/>
  <c r="P9" i="1" s="1"/>
  <c r="K7" i="1"/>
  <c r="P7" i="1" s="1"/>
  <c r="K124" i="1"/>
  <c r="P124" i="1" s="1"/>
  <c r="K125" i="1"/>
  <c r="P125" i="1" s="1"/>
  <c r="K97" i="1"/>
  <c r="P97" i="1" s="1"/>
  <c r="K96" i="1"/>
  <c r="P96" i="1" s="1"/>
  <c r="K95" i="1"/>
  <c r="P95" i="1" s="1"/>
  <c r="K94" i="1"/>
  <c r="P94" i="1" s="1"/>
  <c r="K93" i="1"/>
  <c r="P93" i="1" s="1"/>
  <c r="K92" i="1"/>
  <c r="P92" i="1" s="1"/>
  <c r="K100" i="1"/>
  <c r="P100" i="1" s="1"/>
  <c r="K98" i="1"/>
  <c r="P98" i="1" s="1"/>
  <c r="K99" i="1"/>
  <c r="P99" i="1" s="1"/>
  <c r="K101" i="1"/>
  <c r="P101" i="1" s="1"/>
  <c r="K103" i="1"/>
  <c r="P103" i="1" s="1"/>
  <c r="K102" i="1"/>
  <c r="P102" i="1" s="1"/>
  <c r="K4" i="1"/>
  <c r="P4" i="1" s="1"/>
  <c r="K3" i="1"/>
  <c r="P3" i="1" s="1"/>
  <c r="K2" i="1"/>
  <c r="P2" i="1" s="1"/>
  <c r="K39" i="1"/>
  <c r="P39" i="1" s="1"/>
  <c r="K38" i="1"/>
  <c r="P38" i="1" s="1"/>
  <c r="K35" i="1"/>
  <c r="P35" i="1" s="1"/>
  <c r="K36" i="1"/>
  <c r="P36" i="1" s="1"/>
  <c r="K37" i="1"/>
  <c r="P37" i="1" s="1"/>
  <c r="K40" i="1"/>
  <c r="P40" i="1" s="1"/>
  <c r="K41" i="1"/>
  <c r="P41" i="1" s="1"/>
  <c r="K83" i="1"/>
  <c r="P83" i="1" s="1"/>
  <c r="K84" i="1"/>
  <c r="P84" i="1" s="1"/>
  <c r="K24" i="1"/>
  <c r="P24" i="1" s="1"/>
  <c r="K22" i="1"/>
  <c r="P22" i="1" s="1"/>
  <c r="K21" i="1"/>
  <c r="P21" i="1" s="1"/>
  <c r="K20" i="1"/>
  <c r="P20" i="1" s="1"/>
  <c r="K34" i="1"/>
  <c r="P34" i="1" s="1"/>
  <c r="K32" i="1"/>
  <c r="P32" i="1" s="1"/>
  <c r="K30" i="1"/>
  <c r="P30" i="1" s="1"/>
  <c r="K27" i="1"/>
  <c r="P27" i="1" s="1"/>
  <c r="K25" i="1"/>
  <c r="P25" i="1" s="1"/>
  <c r="K23" i="1"/>
  <c r="P23" i="1" s="1"/>
  <c r="K33" i="1"/>
  <c r="P33" i="1" s="1"/>
  <c r="K31" i="1"/>
  <c r="P31" i="1" s="1"/>
  <c r="K29" i="1"/>
  <c r="P29" i="1" s="1"/>
  <c r="K28" i="1"/>
  <c r="P28" i="1" s="1"/>
  <c r="K26" i="1"/>
  <c r="P26" i="1" s="1"/>
  <c r="K123" i="1"/>
  <c r="P123" i="1" s="1"/>
  <c r="K122" i="1"/>
  <c r="P122" i="1" s="1"/>
  <c r="K121" i="1"/>
  <c r="P121" i="1" s="1"/>
  <c r="K120" i="1"/>
  <c r="P120" i="1" s="1"/>
  <c r="K119" i="1"/>
  <c r="P119" i="1" s="1"/>
  <c r="K118" i="1"/>
  <c r="P118" i="1" s="1"/>
  <c r="K115" i="1"/>
  <c r="P115" i="1" s="1"/>
  <c r="K113" i="1"/>
  <c r="P113" i="1" s="1"/>
  <c r="K117" i="1"/>
  <c r="P117" i="1" s="1"/>
  <c r="I131" i="1"/>
  <c r="I132" i="1"/>
  <c r="AT131" i="1"/>
  <c r="AT132" i="1"/>
  <c r="AK131" i="1"/>
  <c r="AL131" i="1"/>
  <c r="AK132" i="1"/>
  <c r="AL132" i="1"/>
  <c r="AJ132" i="1"/>
  <c r="AJ131" i="1"/>
  <c r="S123" i="1"/>
  <c r="S122" i="1"/>
  <c r="S121" i="1"/>
  <c r="S120" i="1"/>
  <c r="S119" i="1"/>
  <c r="S118" i="1"/>
  <c r="S115" i="1"/>
  <c r="S113" i="1"/>
  <c r="S83" i="1"/>
  <c r="S84" i="1"/>
  <c r="S24" i="1"/>
  <c r="S22" i="1"/>
  <c r="S21" i="1"/>
  <c r="S34" i="1"/>
  <c r="S32" i="1"/>
  <c r="S30" i="1"/>
  <c r="S27" i="1"/>
  <c r="S25" i="1"/>
  <c r="S23" i="1"/>
  <c r="S33" i="1"/>
  <c r="S31" i="1"/>
  <c r="S29" i="1"/>
  <c r="S28" i="1"/>
  <c r="S26" i="1"/>
  <c r="S40" i="1"/>
  <c r="S41" i="1"/>
  <c r="S39" i="1"/>
  <c r="S38" i="1"/>
  <c r="S35" i="1"/>
  <c r="S36" i="1"/>
  <c r="S37" i="1"/>
  <c r="S4" i="1"/>
  <c r="S3" i="1"/>
  <c r="S2" i="1"/>
  <c r="S101" i="1"/>
  <c r="S103" i="1"/>
  <c r="S102" i="1"/>
  <c r="S100" i="1"/>
  <c r="S98" i="1"/>
  <c r="S99" i="1"/>
  <c r="S124" i="1"/>
  <c r="S125" i="1"/>
  <c r="S97" i="1"/>
  <c r="S96" i="1"/>
  <c r="S95" i="1"/>
  <c r="S94" i="1"/>
  <c r="S93" i="1"/>
  <c r="S92" i="1"/>
  <c r="S63" i="1"/>
  <c r="S15" i="1"/>
  <c r="S14" i="1"/>
  <c r="S13" i="1"/>
  <c r="S12" i="1"/>
  <c r="S11" i="1"/>
  <c r="S10" i="1"/>
  <c r="S5" i="1"/>
  <c r="S6" i="1"/>
  <c r="S8" i="1"/>
  <c r="S9" i="1"/>
  <c r="S7" i="1"/>
  <c r="S77" i="1"/>
  <c r="S76" i="1"/>
  <c r="S75" i="1"/>
  <c r="S74" i="1"/>
  <c r="S72" i="1"/>
  <c r="S70" i="1"/>
  <c r="S68" i="1"/>
  <c r="S66" i="1"/>
  <c r="S73" i="1"/>
  <c r="S71" i="1"/>
  <c r="S69" i="1"/>
  <c r="S67" i="1"/>
  <c r="S65" i="1"/>
  <c r="S64" i="1"/>
  <c r="S61" i="1"/>
  <c r="S60" i="1"/>
  <c r="S58" i="1"/>
  <c r="S57" i="1"/>
  <c r="S81" i="1"/>
  <c r="S82" i="1"/>
  <c r="S80" i="1"/>
  <c r="S79" i="1"/>
  <c r="S78" i="1"/>
  <c r="S62" i="1"/>
  <c r="S59" i="1"/>
  <c r="S56" i="1"/>
  <c r="S55" i="1"/>
  <c r="S54" i="1"/>
  <c r="S53" i="1"/>
  <c r="S52" i="1"/>
  <c r="S51" i="1"/>
  <c r="S50" i="1"/>
  <c r="S19" i="1"/>
  <c r="S17" i="1"/>
  <c r="S16" i="1"/>
  <c r="S18" i="1"/>
  <c r="S42" i="1"/>
  <c r="S45" i="1"/>
  <c r="S43" i="1"/>
  <c r="S44" i="1"/>
  <c r="S46" i="1"/>
  <c r="S49" i="1"/>
  <c r="S48" i="1"/>
  <c r="S47" i="1"/>
  <c r="S85" i="1"/>
  <c r="S86" i="1"/>
  <c r="S88" i="1"/>
  <c r="S87" i="1"/>
  <c r="S91" i="1"/>
  <c r="S90" i="1"/>
  <c r="S89" i="1"/>
  <c r="S116" i="1"/>
  <c r="S112" i="1"/>
  <c r="S110" i="1"/>
  <c r="S108" i="1"/>
  <c r="S107" i="1"/>
  <c r="S106" i="1"/>
  <c r="S105" i="1"/>
  <c r="S104" i="1"/>
  <c r="S114" i="1"/>
  <c r="S111" i="1"/>
  <c r="S109" i="1"/>
  <c r="S117" i="1"/>
  <c r="G131" i="1"/>
  <c r="H131" i="1"/>
  <c r="T131" i="1"/>
  <c r="G132" i="1"/>
  <c r="H132" i="1"/>
  <c r="T132" i="1"/>
  <c r="E132" i="1"/>
  <c r="E131" i="1"/>
  <c r="R19" i="1" l="1"/>
  <c r="R118" i="1"/>
  <c r="R29" i="1"/>
  <c r="R4" i="1"/>
  <c r="R75" i="1"/>
  <c r="R55" i="1"/>
  <c r="R81" i="1"/>
  <c r="R69" i="1"/>
  <c r="W107" i="1"/>
  <c r="W105" i="1"/>
  <c r="W13" i="1"/>
  <c r="W115" i="1"/>
  <c r="W74" i="1"/>
  <c r="W28" i="1"/>
  <c r="W54" i="1"/>
  <c r="R113" i="1"/>
  <c r="R26" i="1"/>
  <c r="R30" i="1"/>
  <c r="R2" i="1"/>
  <c r="R100" i="1"/>
  <c r="R124" i="1"/>
  <c r="R72" i="1"/>
  <c r="R53" i="1"/>
  <c r="R80" i="1"/>
  <c r="R65" i="1"/>
  <c r="W32" i="1"/>
  <c r="W82" i="1"/>
  <c r="R115" i="1"/>
  <c r="R28" i="1"/>
  <c r="R7" i="1"/>
  <c r="R74" i="1"/>
  <c r="R54" i="1"/>
  <c r="R82" i="1"/>
  <c r="R67" i="1"/>
  <c r="W41" i="1"/>
  <c r="W67" i="1"/>
  <c r="W7" i="1"/>
  <c r="W111" i="1"/>
  <c r="W3" i="1"/>
  <c r="W108" i="1"/>
  <c r="W92" i="1"/>
  <c r="W85" i="1"/>
  <c r="W121" i="1"/>
  <c r="W23" i="1"/>
  <c r="W22" i="1"/>
  <c r="W35" i="1"/>
  <c r="W101" i="1"/>
  <c r="W5" i="1"/>
  <c r="W66" i="1"/>
  <c r="W50" i="1"/>
  <c r="W62" i="1"/>
  <c r="W60" i="1"/>
  <c r="W18" i="1"/>
  <c r="W44" i="1"/>
  <c r="W89" i="1"/>
  <c r="W110" i="1"/>
  <c r="W122" i="1"/>
  <c r="W25" i="1"/>
  <c r="W24" i="1"/>
  <c r="W38" i="1"/>
  <c r="W99" i="1"/>
  <c r="W97" i="1"/>
  <c r="W10" i="1"/>
  <c r="W68" i="1"/>
  <c r="W51" i="1"/>
  <c r="W78" i="1"/>
  <c r="W61" i="1"/>
  <c r="W16" i="1"/>
  <c r="W43" i="1"/>
  <c r="W90" i="1"/>
  <c r="W112" i="1"/>
  <c r="W96" i="1"/>
  <c r="AB111" i="1"/>
  <c r="W117" i="1"/>
  <c r="W123" i="1"/>
  <c r="W27" i="1"/>
  <c r="W84" i="1"/>
  <c r="W39" i="1"/>
  <c r="W98" i="1"/>
  <c r="W125" i="1"/>
  <c r="W11" i="1"/>
  <c r="W70" i="1"/>
  <c r="W52" i="1"/>
  <c r="W79" i="1"/>
  <c r="W64" i="1"/>
  <c r="W17" i="1"/>
  <c r="W45" i="1"/>
  <c r="W91" i="1"/>
  <c r="W116" i="1"/>
  <c r="W113" i="1"/>
  <c r="W26" i="1"/>
  <c r="W30" i="1"/>
  <c r="W83" i="1"/>
  <c r="W2" i="1"/>
  <c r="W100" i="1"/>
  <c r="W124" i="1"/>
  <c r="W12" i="1"/>
  <c r="W72" i="1"/>
  <c r="W53" i="1"/>
  <c r="W80" i="1"/>
  <c r="W65" i="1"/>
  <c r="W19" i="1"/>
  <c r="W42" i="1"/>
  <c r="W104" i="1"/>
  <c r="W109" i="1"/>
  <c r="W118" i="1"/>
  <c r="W29" i="1"/>
  <c r="W34" i="1"/>
  <c r="W40" i="1"/>
  <c r="W4" i="1"/>
  <c r="W93" i="1"/>
  <c r="W9" i="1"/>
  <c r="W14" i="1"/>
  <c r="W75" i="1"/>
  <c r="W55" i="1"/>
  <c r="W81" i="1"/>
  <c r="W69" i="1"/>
  <c r="W48" i="1"/>
  <c r="W86" i="1"/>
  <c r="W106" i="1"/>
  <c r="W114" i="1"/>
  <c r="W119" i="1"/>
  <c r="W31" i="1"/>
  <c r="W20" i="1"/>
  <c r="W37" i="1"/>
  <c r="W102" i="1"/>
  <c r="W94" i="1"/>
  <c r="W8" i="1"/>
  <c r="W15" i="1"/>
  <c r="W76" i="1"/>
  <c r="W56" i="1"/>
  <c r="W57" i="1"/>
  <c r="W71" i="1"/>
  <c r="W49" i="1"/>
  <c r="W87" i="1"/>
  <c r="W120" i="1"/>
  <c r="W33" i="1"/>
  <c r="W21" i="1"/>
  <c r="W36" i="1"/>
  <c r="W103" i="1"/>
  <c r="W95" i="1"/>
  <c r="W6" i="1"/>
  <c r="W63" i="1"/>
  <c r="W77" i="1"/>
  <c r="W59" i="1"/>
  <c r="W58" i="1"/>
  <c r="W73" i="1"/>
  <c r="W46" i="1"/>
  <c r="W88" i="1"/>
  <c r="X33" i="4"/>
  <c r="AV16" i="4"/>
  <c r="AW16" i="4" s="1"/>
  <c r="AX16" i="4" s="1"/>
  <c r="W16" i="4"/>
  <c r="AB16" i="4"/>
  <c r="X16" i="4"/>
  <c r="AN16" i="4"/>
  <c r="R16" i="4"/>
  <c r="AP46" i="4"/>
  <c r="Y16" i="4"/>
  <c r="AO16" i="4"/>
  <c r="AP16" i="4"/>
  <c r="V16" i="4"/>
  <c r="AV36" i="4"/>
  <c r="AW36" i="4" s="1"/>
  <c r="AX36" i="4" s="1"/>
  <c r="AP30" i="4"/>
  <c r="AV13" i="4"/>
  <c r="AW13" i="4" s="1"/>
  <c r="AX13" i="4" s="1"/>
  <c r="V41" i="4"/>
  <c r="R5" i="4"/>
  <c r="AN6" i="4"/>
  <c r="V43" i="4"/>
  <c r="V17" i="4"/>
  <c r="V27" i="4"/>
  <c r="X36" i="4"/>
  <c r="V47" i="4"/>
  <c r="AN21" i="4"/>
  <c r="AV5" i="4"/>
  <c r="AW5" i="4" s="1"/>
  <c r="AX5" i="4" s="1"/>
  <c r="V7" i="4"/>
  <c r="V33" i="4"/>
  <c r="V9" i="4"/>
  <c r="V40" i="4"/>
  <c r="V26" i="4"/>
  <c r="V29" i="4"/>
  <c r="V32" i="4"/>
  <c r="AN30" i="4"/>
  <c r="V36" i="4"/>
  <c r="V24" i="4"/>
  <c r="V13" i="4"/>
  <c r="AP2" i="4"/>
  <c r="AB36" i="4"/>
  <c r="R20" i="4"/>
  <c r="Y24" i="4"/>
  <c r="R29" i="4"/>
  <c r="AP31" i="4"/>
  <c r="AP36" i="4"/>
  <c r="Y36" i="4"/>
  <c r="AO36" i="4"/>
  <c r="R2" i="4"/>
  <c r="AN36" i="4"/>
  <c r="W36" i="4"/>
  <c r="R17" i="4"/>
  <c r="AP28" i="4"/>
  <c r="R35" i="4"/>
  <c r="AV9" i="4"/>
  <c r="AW9" i="4" s="1"/>
  <c r="AX9" i="4" s="1"/>
  <c r="AP5" i="4"/>
  <c r="X44" i="4"/>
  <c r="AP35" i="4"/>
  <c r="AP11" i="4"/>
  <c r="AP13" i="4"/>
  <c r="W7" i="4"/>
  <c r="AN23" i="4"/>
  <c r="AP10" i="4"/>
  <c r="R38" i="4"/>
  <c r="AO6" i="4"/>
  <c r="AO14" i="4"/>
  <c r="AO22" i="4"/>
  <c r="AO34" i="4"/>
  <c r="AO33" i="4"/>
  <c r="AO23" i="4"/>
  <c r="AB22" i="4"/>
  <c r="Y25" i="4"/>
  <c r="AO13" i="4"/>
  <c r="W33" i="4"/>
  <c r="W22" i="4"/>
  <c r="W44" i="4"/>
  <c r="W6" i="4"/>
  <c r="W14" i="4"/>
  <c r="W19" i="4"/>
  <c r="W21" i="4"/>
  <c r="W43" i="4"/>
  <c r="W46" i="4"/>
  <c r="W10" i="4"/>
  <c r="W30" i="4"/>
  <c r="W13" i="4"/>
  <c r="W11" i="4"/>
  <c r="W9" i="4"/>
  <c r="W41" i="4"/>
  <c r="W38" i="4"/>
  <c r="W28" i="4"/>
  <c r="W27" i="4"/>
  <c r="W37" i="4"/>
  <c r="W31" i="4"/>
  <c r="AB43" i="4"/>
  <c r="R28" i="4"/>
  <c r="Y33" i="4"/>
  <c r="AO5" i="4"/>
  <c r="AO2" i="4"/>
  <c r="Y7" i="4"/>
  <c r="Y22" i="4"/>
  <c r="W29" i="4"/>
  <c r="AB6" i="4"/>
  <c r="AO43" i="4"/>
  <c r="W24" i="4"/>
  <c r="AB33" i="4"/>
  <c r="W8" i="4"/>
  <c r="AO39" i="4"/>
  <c r="AB2" i="4"/>
  <c r="AB5" i="4"/>
  <c r="AB13" i="4"/>
  <c r="AB21" i="4"/>
  <c r="AB24" i="4"/>
  <c r="AB44" i="4"/>
  <c r="AB40" i="4"/>
  <c r="AB10" i="4"/>
  <c r="AB30" i="4"/>
  <c r="AB11" i="4"/>
  <c r="AB28" i="4"/>
  <c r="AB25" i="4"/>
  <c r="AB3" i="4"/>
  <c r="AB9" i="4"/>
  <c r="AB12" i="4"/>
  <c r="AB27" i="4"/>
  <c r="AB37" i="4"/>
  <c r="AB7" i="4"/>
  <c r="AB17" i="4"/>
  <c r="AB31" i="4"/>
  <c r="AB29" i="4"/>
  <c r="AB26" i="4"/>
  <c r="AB32" i="4"/>
  <c r="Y14" i="4"/>
  <c r="Y44" i="4"/>
  <c r="W25" i="4"/>
  <c r="AO21" i="4"/>
  <c r="AO30" i="4"/>
  <c r="Y32" i="4"/>
  <c r="Y42" i="4"/>
  <c r="Y8" i="4"/>
  <c r="AB14" i="4"/>
  <c r="AB23" i="4"/>
  <c r="W32" i="4"/>
  <c r="X26" i="4"/>
  <c r="AV43" i="4"/>
  <c r="AW43" i="4" s="1"/>
  <c r="AX43" i="4" s="1"/>
  <c r="AN44" i="4"/>
  <c r="AV22" i="4"/>
  <c r="AW22" i="4" s="1"/>
  <c r="AX22" i="4" s="1"/>
  <c r="AP23" i="4"/>
  <c r="AO24" i="4"/>
  <c r="AN25" i="4"/>
  <c r="Y26" i="4"/>
  <c r="AP14" i="4"/>
  <c r="Y29" i="4"/>
  <c r="Y31" i="4"/>
  <c r="AP33" i="4"/>
  <c r="AP6" i="4"/>
  <c r="AO7" i="4"/>
  <c r="AN8" i="4"/>
  <c r="X9" i="4"/>
  <c r="X4" i="4"/>
  <c r="AP19" i="4"/>
  <c r="AO44" i="4"/>
  <c r="Y37" i="4"/>
  <c r="AP24" i="4"/>
  <c r="AO25" i="4"/>
  <c r="Y27" i="4"/>
  <c r="X28" i="4"/>
  <c r="Y12" i="4"/>
  <c r="AO32" i="4"/>
  <c r="AV33" i="4"/>
  <c r="AW33" i="4" s="1"/>
  <c r="AX33" i="4" s="1"/>
  <c r="AP7" i="4"/>
  <c r="AO8" i="4"/>
  <c r="Y9" i="4"/>
  <c r="X38" i="4"/>
  <c r="AN41" i="4"/>
  <c r="Y4" i="4"/>
  <c r="AV20" i="4"/>
  <c r="AW20" i="4" s="1"/>
  <c r="AX20" i="4" s="1"/>
  <c r="AP43" i="4"/>
  <c r="AP34" i="4"/>
  <c r="AP44" i="4"/>
  <c r="AP25" i="4"/>
  <c r="AO26" i="4"/>
  <c r="Y28" i="4"/>
  <c r="Y11" i="4"/>
  <c r="X13" i="4"/>
  <c r="AO29" i="4"/>
  <c r="Y30" i="4"/>
  <c r="AN31" i="4"/>
  <c r="R32" i="4"/>
  <c r="AP32" i="4"/>
  <c r="Y10" i="4"/>
  <c r="X5" i="4"/>
  <c r="AV7" i="4"/>
  <c r="AW7" i="4" s="1"/>
  <c r="AX7" i="4" s="1"/>
  <c r="AP8" i="4"/>
  <c r="X46" i="4"/>
  <c r="Y47" i="4"/>
  <c r="Y38" i="4"/>
  <c r="Y40" i="4"/>
  <c r="AO41" i="4"/>
  <c r="AP4" i="4"/>
  <c r="Y18" i="4"/>
  <c r="X43" i="4"/>
  <c r="AO37" i="4"/>
  <c r="Y21" i="4"/>
  <c r="AP26" i="4"/>
  <c r="AO27" i="4"/>
  <c r="AO12" i="4"/>
  <c r="Y13" i="4"/>
  <c r="AP29" i="4"/>
  <c r="AO31" i="4"/>
  <c r="AV32" i="4"/>
  <c r="AW32" i="4" s="1"/>
  <c r="AX32" i="4" s="1"/>
  <c r="Y5" i="4"/>
  <c r="R8" i="4"/>
  <c r="R9" i="4"/>
  <c r="AO9" i="4"/>
  <c r="Y46" i="4"/>
  <c r="AO47" i="4"/>
  <c r="AN38" i="4"/>
  <c r="Y2" i="4"/>
  <c r="AO3" i="4"/>
  <c r="R34" i="4"/>
  <c r="Y35" i="4"/>
  <c r="AV15" i="4"/>
  <c r="AW15" i="4" s="1"/>
  <c r="AX15" i="4" s="1"/>
  <c r="AP21" i="4"/>
  <c r="X29" i="4"/>
  <c r="AN42" i="4"/>
  <c r="Y43" i="4"/>
  <c r="AP37" i="4"/>
  <c r="Y23" i="4"/>
  <c r="AP27" i="4"/>
  <c r="AO28" i="4"/>
  <c r="AO11" i="4"/>
  <c r="AP12" i="4"/>
  <c r="X14" i="4"/>
  <c r="AV29" i="4"/>
  <c r="AW29" i="4" s="1"/>
  <c r="AX29" i="4" s="1"/>
  <c r="AO10" i="4"/>
  <c r="Y6" i="4"/>
  <c r="AO46" i="4"/>
  <c r="AP47" i="4"/>
  <c r="AO38" i="4"/>
  <c r="AP3" i="4"/>
  <c r="AO35" i="4"/>
  <c r="X35" i="4"/>
  <c r="AN34" i="4"/>
  <c r="AV47" i="4"/>
  <c r="AW47" i="4" s="1"/>
  <c r="AX47" i="4" s="1"/>
  <c r="R19" i="4"/>
  <c r="AV4" i="4"/>
  <c r="AW4" i="4" s="1"/>
  <c r="AX4" i="4" s="1"/>
  <c r="AV26" i="4"/>
  <c r="AW26" i="4" s="1"/>
  <c r="AX26" i="4" s="1"/>
  <c r="AV24" i="4"/>
  <c r="AW24" i="4" s="1"/>
  <c r="AX24" i="4" s="1"/>
  <c r="AV18" i="4"/>
  <c r="AW18" i="4" s="1"/>
  <c r="AX18" i="4" s="1"/>
  <c r="AV3" i="4"/>
  <c r="AW3" i="4" s="1"/>
  <c r="AX3" i="4" s="1"/>
  <c r="AV40" i="4"/>
  <c r="AW40" i="4" s="1"/>
  <c r="AX40" i="4" s="1"/>
  <c r="AV28" i="4"/>
  <c r="AW28" i="4" s="1"/>
  <c r="AX28" i="4" s="1"/>
  <c r="AV44" i="4"/>
  <c r="AW44" i="4" s="1"/>
  <c r="AX44" i="4" s="1"/>
  <c r="AV2" i="4"/>
  <c r="AW2" i="4" s="1"/>
  <c r="AX2" i="4" s="1"/>
  <c r="AV38" i="4"/>
  <c r="AW38" i="4" s="1"/>
  <c r="AX38" i="4" s="1"/>
  <c r="AV46" i="4"/>
  <c r="AW46" i="4" s="1"/>
  <c r="AX46" i="4" s="1"/>
  <c r="AV10" i="4"/>
  <c r="AW10" i="4" s="1"/>
  <c r="AX10" i="4" s="1"/>
  <c r="AV14" i="4"/>
  <c r="AW14" i="4" s="1"/>
  <c r="AX14" i="4" s="1"/>
  <c r="AV12" i="4"/>
  <c r="AW12" i="4" s="1"/>
  <c r="AX12" i="4" s="1"/>
  <c r="AV35" i="4"/>
  <c r="AW35" i="4" s="1"/>
  <c r="AX35" i="4" s="1"/>
  <c r="AV42" i="4"/>
  <c r="AW42" i="4" s="1"/>
  <c r="AX42" i="4" s="1"/>
  <c r="AV6" i="4"/>
  <c r="AW6" i="4" s="1"/>
  <c r="AX6" i="4" s="1"/>
  <c r="AV45" i="4"/>
  <c r="AW45" i="4" s="1"/>
  <c r="AX45" i="4" s="1"/>
  <c r="AV8" i="4"/>
  <c r="AW8" i="4" s="1"/>
  <c r="AX8" i="4" s="1"/>
  <c r="AV31" i="4"/>
  <c r="AW31" i="4" s="1"/>
  <c r="AX31" i="4" s="1"/>
  <c r="AV30" i="4"/>
  <c r="AW30" i="4" s="1"/>
  <c r="AX30" i="4" s="1"/>
  <c r="AV25" i="4"/>
  <c r="AW25" i="4" s="1"/>
  <c r="AX25" i="4" s="1"/>
  <c r="AV23" i="4"/>
  <c r="AW23" i="4" s="1"/>
  <c r="AX23" i="4" s="1"/>
  <c r="AV21" i="4"/>
  <c r="AW21" i="4" s="1"/>
  <c r="AX21" i="4" s="1"/>
  <c r="AV17" i="4"/>
  <c r="AW17" i="4" s="1"/>
  <c r="AX17" i="4" s="1"/>
  <c r="AV34" i="4"/>
  <c r="AW34" i="4" s="1"/>
  <c r="AX34" i="4" s="1"/>
  <c r="AV41" i="4"/>
  <c r="AW41" i="4" s="1"/>
  <c r="AX41" i="4" s="1"/>
  <c r="AV11" i="4"/>
  <c r="AW11" i="4" s="1"/>
  <c r="AX11" i="4" s="1"/>
  <c r="AV27" i="4"/>
  <c r="AW27" i="4" s="1"/>
  <c r="AX27" i="4" s="1"/>
  <c r="AV37" i="4"/>
  <c r="AW37" i="4" s="1"/>
  <c r="AX37" i="4" s="1"/>
  <c r="AV39" i="4"/>
  <c r="AW39" i="4" s="1"/>
  <c r="AX39" i="4" s="1"/>
  <c r="R39" i="4"/>
  <c r="V37" i="4"/>
  <c r="V22" i="4"/>
  <c r="R23" i="4"/>
  <c r="X24" i="4"/>
  <c r="V11" i="4"/>
  <c r="AN12" i="4"/>
  <c r="X32" i="4"/>
  <c r="AN10" i="4"/>
  <c r="V5" i="4"/>
  <c r="AN46" i="4"/>
  <c r="W40" i="4"/>
  <c r="AO42" i="4"/>
  <c r="AN2" i="4"/>
  <c r="Y3" i="4"/>
  <c r="V4" i="4"/>
  <c r="V18" i="4"/>
  <c r="AB45" i="4"/>
  <c r="X37" i="4"/>
  <c r="V21" i="4"/>
  <c r="X22" i="4"/>
  <c r="V25" i="4"/>
  <c r="AN26" i="4"/>
  <c r="X11" i="4"/>
  <c r="V30" i="4"/>
  <c r="V31" i="4"/>
  <c r="V6" i="4"/>
  <c r="R46" i="4"/>
  <c r="X47" i="4"/>
  <c r="V39" i="4"/>
  <c r="AN18" i="4"/>
  <c r="V20" i="4"/>
  <c r="V34" i="4"/>
  <c r="V23" i="4"/>
  <c r="X27" i="4"/>
  <c r="AN32" i="4"/>
  <c r="AN33" i="4"/>
  <c r="AN7" i="4"/>
  <c r="V8" i="4"/>
  <c r="W39" i="4"/>
  <c r="R40" i="4"/>
  <c r="AO40" i="4"/>
  <c r="X41" i="4"/>
  <c r="AO4" i="4"/>
  <c r="AO18" i="4"/>
  <c r="Y19" i="4"/>
  <c r="W20" i="4"/>
  <c r="Y34" i="4"/>
  <c r="AN43" i="4"/>
  <c r="V44" i="4"/>
  <c r="X21" i="4"/>
  <c r="R22" i="4"/>
  <c r="X23" i="4"/>
  <c r="X25" i="4"/>
  <c r="V12" i="4"/>
  <c r="AN13" i="4"/>
  <c r="V14" i="4"/>
  <c r="AN29" i="4"/>
  <c r="X30" i="4"/>
  <c r="X31" i="4"/>
  <c r="V10" i="4"/>
  <c r="AN9" i="4"/>
  <c r="Y39" i="4"/>
  <c r="Y41" i="4"/>
  <c r="V42" i="4"/>
  <c r="R18" i="4"/>
  <c r="AO19" i="4"/>
  <c r="Y20" i="4"/>
  <c r="AB34" i="4"/>
  <c r="V35" i="4"/>
  <c r="X15" i="4"/>
  <c r="AN37" i="4"/>
  <c r="AN22" i="4"/>
  <c r="V28" i="4"/>
  <c r="R11" i="4"/>
  <c r="AN11" i="4"/>
  <c r="X12" i="4"/>
  <c r="R47" i="4"/>
  <c r="V38" i="4"/>
  <c r="AN39" i="4"/>
  <c r="R41" i="4"/>
  <c r="AB41" i="4"/>
  <c r="X42" i="4"/>
  <c r="V2" i="4"/>
  <c r="R4" i="4"/>
  <c r="AB20" i="4"/>
  <c r="AO15" i="4"/>
  <c r="R30" i="4"/>
  <c r="R42" i="4"/>
  <c r="W3" i="4"/>
  <c r="W12" i="4"/>
  <c r="W26" i="4"/>
  <c r="W23" i="4"/>
  <c r="W34" i="4"/>
  <c r="W2" i="4"/>
  <c r="W35" i="4"/>
  <c r="W4" i="4"/>
  <c r="W47" i="4"/>
  <c r="W5" i="4"/>
  <c r="W17" i="4"/>
  <c r="W18" i="4"/>
  <c r="W42" i="4"/>
  <c r="R44" i="4"/>
  <c r="W15" i="4"/>
  <c r="X34" i="4"/>
  <c r="X2" i="4"/>
  <c r="X10" i="4"/>
  <c r="X39" i="4"/>
  <c r="X20" i="4"/>
  <c r="X40" i="4"/>
  <c r="X7" i="4"/>
  <c r="X6" i="4"/>
  <c r="X17" i="4"/>
  <c r="X3" i="4"/>
  <c r="AN15" i="4"/>
  <c r="AN35" i="4"/>
  <c r="AN4" i="4"/>
  <c r="AN47" i="4"/>
  <c r="AN5" i="4"/>
  <c r="AN14" i="4"/>
  <c r="AN28" i="4"/>
  <c r="AN27" i="4"/>
  <c r="AN24" i="4"/>
  <c r="AN20" i="4"/>
  <c r="AN40" i="4"/>
  <c r="AN17" i="4"/>
  <c r="AN3" i="4"/>
  <c r="AN19" i="4"/>
  <c r="AP20" i="4"/>
  <c r="AP41" i="4"/>
  <c r="AP22" i="4"/>
  <c r="R43" i="4"/>
  <c r="R33" i="4"/>
  <c r="R7" i="4"/>
  <c r="R45" i="4"/>
  <c r="X18" i="4"/>
  <c r="X19" i="4"/>
  <c r="AB39" i="4"/>
  <c r="AP40" i="4"/>
  <c r="AB8" i="4"/>
  <c r="AP9" i="4"/>
  <c r="V46" i="4"/>
  <c r="AB38" i="4"/>
  <c r="AP39" i="4"/>
  <c r="AB42" i="4"/>
  <c r="AB18" i="4"/>
  <c r="V19" i="4"/>
  <c r="AV19" i="4"/>
  <c r="AW19" i="4" s="1"/>
  <c r="AX19" i="4" s="1"/>
  <c r="V15" i="4"/>
  <c r="AO17" i="4"/>
  <c r="AO45" i="4"/>
  <c r="AB47" i="4"/>
  <c r="AP38" i="4"/>
  <c r="AP42" i="4"/>
  <c r="V3" i="4"/>
  <c r="AB4" i="4"/>
  <c r="AP18" i="4"/>
  <c r="AB35" i="4"/>
  <c r="AB15" i="4"/>
  <c r="V45" i="4"/>
  <c r="R24" i="4"/>
  <c r="R27" i="4"/>
  <c r="AB46" i="4"/>
  <c r="AB19" i="4"/>
  <c r="R15" i="4"/>
  <c r="R26" i="4"/>
  <c r="R25" i="4"/>
  <c r="R31" i="4"/>
  <c r="S54" i="4"/>
  <c r="S53" i="4"/>
  <c r="R12" i="4"/>
  <c r="R13" i="4"/>
  <c r="R14" i="4"/>
  <c r="K54" i="4"/>
  <c r="K53" i="4"/>
  <c r="R21" i="4"/>
  <c r="R6" i="4"/>
  <c r="N53" i="4"/>
  <c r="N54" i="4"/>
  <c r="R3" i="4"/>
  <c r="AP17" i="4"/>
  <c r="AP45" i="4"/>
  <c r="AP15" i="4"/>
  <c r="Y17" i="4"/>
  <c r="Y45" i="4"/>
  <c r="Y15" i="4"/>
  <c r="W45" i="4"/>
  <c r="X45" i="4"/>
  <c r="AO20" i="4"/>
  <c r="AN45" i="4"/>
  <c r="R121" i="1"/>
  <c r="R23" i="1"/>
  <c r="R22" i="1"/>
  <c r="R35" i="1"/>
  <c r="R101" i="1"/>
  <c r="R96" i="1"/>
  <c r="R5" i="1"/>
  <c r="R66" i="1"/>
  <c r="R50" i="1"/>
  <c r="R62" i="1"/>
  <c r="R60" i="1"/>
  <c r="R122" i="1"/>
  <c r="R24" i="1"/>
  <c r="R38" i="1"/>
  <c r="R97" i="1"/>
  <c r="R68" i="1"/>
  <c r="R51" i="1"/>
  <c r="R78" i="1"/>
  <c r="R61" i="1"/>
  <c r="R16" i="1"/>
  <c r="R123" i="1"/>
  <c r="R27" i="1"/>
  <c r="R39" i="1"/>
  <c r="R98" i="1"/>
  <c r="R52" i="1"/>
  <c r="R79" i="1"/>
  <c r="R64" i="1"/>
  <c r="R31" i="1"/>
  <c r="R20" i="1"/>
  <c r="R102" i="1"/>
  <c r="R76" i="1"/>
  <c r="R56" i="1"/>
  <c r="R57" i="1"/>
  <c r="R71" i="1"/>
  <c r="R105" i="1"/>
  <c r="R33" i="1"/>
  <c r="R21" i="1"/>
  <c r="R6" i="1"/>
  <c r="R63" i="1"/>
  <c r="R77" i="1"/>
  <c r="R59" i="1"/>
  <c r="R58" i="1"/>
  <c r="R3" i="1"/>
  <c r="R70" i="1"/>
  <c r="R108" i="1"/>
  <c r="R111" i="1"/>
  <c r="R119" i="1"/>
  <c r="R120" i="1"/>
  <c r="R41" i="1"/>
  <c r="R40" i="1"/>
  <c r="R37" i="1"/>
  <c r="R36" i="1"/>
  <c r="R103" i="1"/>
  <c r="R117" i="1"/>
  <c r="R107" i="1"/>
  <c r="R25" i="1"/>
  <c r="R95" i="1"/>
  <c r="R92" i="1"/>
  <c r="R93" i="1"/>
  <c r="R94" i="1"/>
  <c r="R125" i="1"/>
  <c r="R9" i="1"/>
  <c r="R8" i="1"/>
  <c r="R17" i="1"/>
  <c r="R99" i="1"/>
  <c r="R84" i="1"/>
  <c r="R83" i="1"/>
  <c r="R32" i="1"/>
  <c r="R34" i="1"/>
  <c r="P131" i="1"/>
  <c r="Q132" i="1"/>
  <c r="P132" i="1"/>
  <c r="Q131" i="1"/>
  <c r="N131" i="1"/>
  <c r="Q73" i="1"/>
  <c r="R73" i="1" s="1"/>
  <c r="N132" i="1"/>
  <c r="K131" i="1"/>
  <c r="K132" i="1"/>
  <c r="X114" i="1"/>
  <c r="X59" i="1"/>
  <c r="X113" i="1"/>
  <c r="X33" i="1"/>
  <c r="X6" i="1"/>
  <c r="X118" i="1"/>
  <c r="X27" i="1"/>
  <c r="X4" i="1"/>
  <c r="X12" i="1"/>
  <c r="X119" i="1"/>
  <c r="X30" i="1"/>
  <c r="X103" i="1"/>
  <c r="X14" i="1"/>
  <c r="X80" i="1"/>
  <c r="X100" i="1"/>
  <c r="X2" i="1"/>
  <c r="X55" i="1"/>
  <c r="X120" i="1"/>
  <c r="X81" i="1"/>
  <c r="X123" i="1"/>
  <c r="X21" i="1"/>
  <c r="X93" i="1"/>
  <c r="X72" i="1"/>
  <c r="X69" i="1"/>
  <c r="X26" i="1"/>
  <c r="X83" i="1"/>
  <c r="X95" i="1"/>
  <c r="X75" i="1"/>
  <c r="X48" i="1"/>
  <c r="X34" i="1"/>
  <c r="X63" i="1"/>
  <c r="X29" i="1"/>
  <c r="X40" i="1"/>
  <c r="X124" i="1"/>
  <c r="X77" i="1"/>
  <c r="X86" i="1"/>
  <c r="X117" i="1"/>
  <c r="X31" i="1"/>
  <c r="X36" i="1"/>
  <c r="X9" i="1"/>
  <c r="X53" i="1"/>
  <c r="X106" i="1"/>
  <c r="X20" i="1"/>
  <c r="X37" i="1"/>
  <c r="X102" i="1"/>
  <c r="X94" i="1"/>
  <c r="X8" i="1"/>
  <c r="X15" i="1"/>
  <c r="X76" i="1"/>
  <c r="X56" i="1"/>
  <c r="X57" i="1"/>
  <c r="X71" i="1"/>
  <c r="X49" i="1"/>
  <c r="X87" i="1"/>
  <c r="X107" i="1"/>
  <c r="X58" i="1"/>
  <c r="X73" i="1"/>
  <c r="X46" i="1"/>
  <c r="X88" i="1"/>
  <c r="X108" i="1"/>
  <c r="X23" i="1"/>
  <c r="X101" i="1"/>
  <c r="X5" i="1"/>
  <c r="X50" i="1"/>
  <c r="X62" i="1"/>
  <c r="X60" i="1"/>
  <c r="X18" i="1"/>
  <c r="X44" i="1"/>
  <c r="X110" i="1"/>
  <c r="X121" i="1"/>
  <c r="X22" i="1"/>
  <c r="X35" i="1"/>
  <c r="X96" i="1"/>
  <c r="X66" i="1"/>
  <c r="X89" i="1"/>
  <c r="X122" i="1"/>
  <c r="X25" i="1"/>
  <c r="X24" i="1"/>
  <c r="X38" i="1"/>
  <c r="X99" i="1"/>
  <c r="X97" i="1"/>
  <c r="X10" i="1"/>
  <c r="X68" i="1"/>
  <c r="X51" i="1"/>
  <c r="X78" i="1"/>
  <c r="X61" i="1"/>
  <c r="X16" i="1"/>
  <c r="X43" i="1"/>
  <c r="X90" i="1"/>
  <c r="X112" i="1"/>
  <c r="X84" i="1"/>
  <c r="X39" i="1"/>
  <c r="X98" i="1"/>
  <c r="X125" i="1"/>
  <c r="X11" i="1"/>
  <c r="X70" i="1"/>
  <c r="X52" i="1"/>
  <c r="X79" i="1"/>
  <c r="X64" i="1"/>
  <c r="X17" i="1"/>
  <c r="X45" i="1"/>
  <c r="X91" i="1"/>
  <c r="X116" i="1"/>
  <c r="X65" i="1"/>
  <c r="X19" i="1"/>
  <c r="X42" i="1"/>
  <c r="X104" i="1"/>
  <c r="X109" i="1"/>
  <c r="X115" i="1"/>
  <c r="X28" i="1"/>
  <c r="X32" i="1"/>
  <c r="X41" i="1"/>
  <c r="X3" i="1"/>
  <c r="X92" i="1"/>
  <c r="X7" i="1"/>
  <c r="X13" i="1"/>
  <c r="X74" i="1"/>
  <c r="X54" i="1"/>
  <c r="X82" i="1"/>
  <c r="X67" i="1"/>
  <c r="X47" i="1"/>
  <c r="X85" i="1"/>
  <c r="X105" i="1"/>
  <c r="X111" i="1"/>
  <c r="AV117" i="1"/>
  <c r="AW117" i="1" s="1"/>
  <c r="AX117" i="1" s="1"/>
  <c r="AV120" i="1"/>
  <c r="AW120" i="1" s="1"/>
  <c r="AX120" i="1" s="1"/>
  <c r="AV36" i="1"/>
  <c r="AW36" i="1" s="1"/>
  <c r="AX36" i="1" s="1"/>
  <c r="AV77" i="1"/>
  <c r="AW77" i="1" s="1"/>
  <c r="AX77" i="1" s="1"/>
  <c r="AV73" i="1"/>
  <c r="AW73" i="1" s="1"/>
  <c r="AX73" i="1" s="1"/>
  <c r="AV33" i="1"/>
  <c r="AW33" i="1" s="1"/>
  <c r="AX33" i="1" s="1"/>
  <c r="AV59" i="1"/>
  <c r="AW59" i="1" s="1"/>
  <c r="AX59" i="1" s="1"/>
  <c r="AV21" i="1"/>
  <c r="AW21" i="1" s="1"/>
  <c r="AX21" i="1" s="1"/>
  <c r="AV58" i="1"/>
  <c r="AW58" i="1" s="1"/>
  <c r="AX58" i="1" s="1"/>
  <c r="AV103" i="1"/>
  <c r="AW103" i="1" s="1"/>
  <c r="AX103" i="1" s="1"/>
  <c r="AV46" i="1"/>
  <c r="AW46" i="1" s="1"/>
  <c r="AX46" i="1" s="1"/>
  <c r="AV95" i="1"/>
  <c r="AW95" i="1" s="1"/>
  <c r="AX95" i="1" s="1"/>
  <c r="AV88" i="1"/>
  <c r="AW88" i="1" s="1"/>
  <c r="AX88" i="1" s="1"/>
  <c r="AV6" i="1"/>
  <c r="AW6" i="1" s="1"/>
  <c r="AX6" i="1" s="1"/>
  <c r="AV108" i="1"/>
  <c r="AW108" i="1" s="1"/>
  <c r="AX108" i="1" s="1"/>
  <c r="AV63" i="1"/>
  <c r="AW63" i="1" s="1"/>
  <c r="AX63" i="1" s="1"/>
  <c r="AV119" i="1"/>
  <c r="AW119" i="1" s="1"/>
  <c r="AX119" i="1" s="1"/>
  <c r="AV31" i="1"/>
  <c r="AW31" i="1" s="1"/>
  <c r="AX31" i="1" s="1"/>
  <c r="AV20" i="1"/>
  <c r="AW20" i="1" s="1"/>
  <c r="AX20" i="1" s="1"/>
  <c r="AV37" i="1"/>
  <c r="AW37" i="1" s="1"/>
  <c r="AX37" i="1" s="1"/>
  <c r="AV102" i="1"/>
  <c r="AW102" i="1" s="1"/>
  <c r="AX102" i="1" s="1"/>
  <c r="AV94" i="1"/>
  <c r="AW94" i="1" s="1"/>
  <c r="AX94" i="1" s="1"/>
  <c r="AV8" i="1"/>
  <c r="AW8" i="1" s="1"/>
  <c r="AX8" i="1" s="1"/>
  <c r="AV15" i="1"/>
  <c r="AW15" i="1" s="1"/>
  <c r="AX15" i="1" s="1"/>
  <c r="AV76" i="1"/>
  <c r="AW76" i="1" s="1"/>
  <c r="AX76" i="1" s="1"/>
  <c r="AV56" i="1"/>
  <c r="AW56" i="1" s="1"/>
  <c r="AX56" i="1" s="1"/>
  <c r="AV57" i="1"/>
  <c r="AW57" i="1" s="1"/>
  <c r="AX57" i="1" s="1"/>
  <c r="AV71" i="1"/>
  <c r="AW71" i="1" s="1"/>
  <c r="AX71" i="1" s="1"/>
  <c r="AV49" i="1"/>
  <c r="AW49" i="1" s="1"/>
  <c r="AX49" i="1" s="1"/>
  <c r="AV87" i="1"/>
  <c r="AW87" i="1" s="1"/>
  <c r="AX87" i="1" s="1"/>
  <c r="AV107" i="1"/>
  <c r="AW107" i="1" s="1"/>
  <c r="AX107" i="1" s="1"/>
  <c r="AV121" i="1"/>
  <c r="AW121" i="1" s="1"/>
  <c r="AX121" i="1" s="1"/>
  <c r="AV23" i="1"/>
  <c r="AW23" i="1" s="1"/>
  <c r="AX23" i="1" s="1"/>
  <c r="AV22" i="1"/>
  <c r="AW22" i="1" s="1"/>
  <c r="AX22" i="1" s="1"/>
  <c r="AV35" i="1"/>
  <c r="AW35" i="1" s="1"/>
  <c r="AX35" i="1" s="1"/>
  <c r="AV101" i="1"/>
  <c r="AW101" i="1" s="1"/>
  <c r="AX101" i="1" s="1"/>
  <c r="AV96" i="1"/>
  <c r="AW96" i="1" s="1"/>
  <c r="AX96" i="1" s="1"/>
  <c r="AV5" i="1"/>
  <c r="AW5" i="1" s="1"/>
  <c r="AX5" i="1" s="1"/>
  <c r="AV66" i="1"/>
  <c r="AW66" i="1" s="1"/>
  <c r="AX66" i="1" s="1"/>
  <c r="AV50" i="1"/>
  <c r="AW50" i="1" s="1"/>
  <c r="AX50" i="1" s="1"/>
  <c r="AV62" i="1"/>
  <c r="AW62" i="1" s="1"/>
  <c r="AX62" i="1" s="1"/>
  <c r="AV60" i="1"/>
  <c r="AW60" i="1" s="1"/>
  <c r="AX60" i="1" s="1"/>
  <c r="AV18" i="1"/>
  <c r="AW18" i="1" s="1"/>
  <c r="AX18" i="1" s="1"/>
  <c r="AV44" i="1"/>
  <c r="AW44" i="1" s="1"/>
  <c r="AX44" i="1" s="1"/>
  <c r="AV89" i="1"/>
  <c r="AW89" i="1" s="1"/>
  <c r="AX89" i="1" s="1"/>
  <c r="AV110" i="1"/>
  <c r="AW110" i="1" s="1"/>
  <c r="AX110" i="1" s="1"/>
  <c r="AV122" i="1"/>
  <c r="AW122" i="1" s="1"/>
  <c r="AX122" i="1" s="1"/>
  <c r="AV25" i="1"/>
  <c r="AW25" i="1" s="1"/>
  <c r="AX25" i="1" s="1"/>
  <c r="AV24" i="1"/>
  <c r="AW24" i="1" s="1"/>
  <c r="AX24" i="1" s="1"/>
  <c r="AV38" i="1"/>
  <c r="AW38" i="1" s="1"/>
  <c r="AX38" i="1" s="1"/>
  <c r="AV99" i="1"/>
  <c r="AW99" i="1" s="1"/>
  <c r="AX99" i="1" s="1"/>
  <c r="AV97" i="1"/>
  <c r="AW97" i="1" s="1"/>
  <c r="AX97" i="1" s="1"/>
  <c r="AV10" i="1"/>
  <c r="AW10" i="1" s="1"/>
  <c r="AX10" i="1" s="1"/>
  <c r="AV68" i="1"/>
  <c r="AW68" i="1" s="1"/>
  <c r="AX68" i="1" s="1"/>
  <c r="AV51" i="1"/>
  <c r="AW51" i="1" s="1"/>
  <c r="AX51" i="1" s="1"/>
  <c r="AV78" i="1"/>
  <c r="AW78" i="1" s="1"/>
  <c r="AX78" i="1" s="1"/>
  <c r="AV61" i="1"/>
  <c r="AW61" i="1" s="1"/>
  <c r="AX61" i="1" s="1"/>
  <c r="AV16" i="1"/>
  <c r="AW16" i="1" s="1"/>
  <c r="AX16" i="1" s="1"/>
  <c r="AV43" i="1"/>
  <c r="AW43" i="1" s="1"/>
  <c r="AX43" i="1" s="1"/>
  <c r="AV90" i="1"/>
  <c r="AW90" i="1" s="1"/>
  <c r="AX90" i="1" s="1"/>
  <c r="AV112" i="1"/>
  <c r="AW112" i="1" s="1"/>
  <c r="AX112" i="1" s="1"/>
  <c r="AV123" i="1"/>
  <c r="AW123" i="1" s="1"/>
  <c r="AX123" i="1" s="1"/>
  <c r="AV27" i="1"/>
  <c r="AW27" i="1" s="1"/>
  <c r="AX27" i="1" s="1"/>
  <c r="AV84" i="1"/>
  <c r="AW84" i="1" s="1"/>
  <c r="AX84" i="1" s="1"/>
  <c r="AV39" i="1"/>
  <c r="AW39" i="1" s="1"/>
  <c r="AX39" i="1" s="1"/>
  <c r="AV98" i="1"/>
  <c r="AW98" i="1" s="1"/>
  <c r="AX98" i="1" s="1"/>
  <c r="AV125" i="1"/>
  <c r="AW125" i="1" s="1"/>
  <c r="AX125" i="1" s="1"/>
  <c r="AV11" i="1"/>
  <c r="AW11" i="1" s="1"/>
  <c r="AX11" i="1" s="1"/>
  <c r="AV70" i="1"/>
  <c r="AW70" i="1" s="1"/>
  <c r="AX70" i="1" s="1"/>
  <c r="AV52" i="1"/>
  <c r="AW52" i="1" s="1"/>
  <c r="AX52" i="1" s="1"/>
  <c r="AV79" i="1"/>
  <c r="AW79" i="1" s="1"/>
  <c r="AX79" i="1" s="1"/>
  <c r="AV64" i="1"/>
  <c r="AW64" i="1" s="1"/>
  <c r="AX64" i="1" s="1"/>
  <c r="AV17" i="1"/>
  <c r="AW17" i="1" s="1"/>
  <c r="AX17" i="1" s="1"/>
  <c r="AV45" i="1"/>
  <c r="AW45" i="1" s="1"/>
  <c r="AX45" i="1" s="1"/>
  <c r="AV91" i="1"/>
  <c r="AW91" i="1" s="1"/>
  <c r="AX91" i="1" s="1"/>
  <c r="AV116" i="1"/>
  <c r="AW116" i="1" s="1"/>
  <c r="AX116" i="1" s="1"/>
  <c r="AV113" i="1"/>
  <c r="AW113" i="1" s="1"/>
  <c r="AX113" i="1" s="1"/>
  <c r="AV26" i="1"/>
  <c r="AW26" i="1" s="1"/>
  <c r="AX26" i="1" s="1"/>
  <c r="AV30" i="1"/>
  <c r="AW30" i="1" s="1"/>
  <c r="AX30" i="1" s="1"/>
  <c r="AV83" i="1"/>
  <c r="AW83" i="1" s="1"/>
  <c r="AX83" i="1" s="1"/>
  <c r="AV2" i="1"/>
  <c r="AW2" i="1" s="1"/>
  <c r="AX2" i="1" s="1"/>
  <c r="AV100" i="1"/>
  <c r="AW100" i="1" s="1"/>
  <c r="AX100" i="1" s="1"/>
  <c r="AV124" i="1"/>
  <c r="AW124" i="1" s="1"/>
  <c r="AX124" i="1" s="1"/>
  <c r="AV12" i="1"/>
  <c r="AW12" i="1" s="1"/>
  <c r="AX12" i="1" s="1"/>
  <c r="AV72" i="1"/>
  <c r="AW72" i="1" s="1"/>
  <c r="AX72" i="1" s="1"/>
  <c r="AV53" i="1"/>
  <c r="AW53" i="1" s="1"/>
  <c r="AX53" i="1" s="1"/>
  <c r="AV80" i="1"/>
  <c r="AW80" i="1" s="1"/>
  <c r="AX80" i="1" s="1"/>
  <c r="AV65" i="1"/>
  <c r="AW65" i="1" s="1"/>
  <c r="AX65" i="1" s="1"/>
  <c r="AV19" i="1"/>
  <c r="AW19" i="1" s="1"/>
  <c r="AX19" i="1" s="1"/>
  <c r="AV42" i="1"/>
  <c r="AV104" i="1"/>
  <c r="AW104" i="1" s="1"/>
  <c r="AX104" i="1" s="1"/>
  <c r="AV109" i="1"/>
  <c r="AW109" i="1" s="1"/>
  <c r="AX109" i="1" s="1"/>
  <c r="AV115" i="1"/>
  <c r="AW115" i="1" s="1"/>
  <c r="AX115" i="1" s="1"/>
  <c r="AV28" i="1"/>
  <c r="AW28" i="1" s="1"/>
  <c r="AX28" i="1" s="1"/>
  <c r="AV32" i="1"/>
  <c r="AW32" i="1" s="1"/>
  <c r="AX32" i="1" s="1"/>
  <c r="AV41" i="1"/>
  <c r="AW41" i="1" s="1"/>
  <c r="AX41" i="1" s="1"/>
  <c r="AV3" i="1"/>
  <c r="AW3" i="1" s="1"/>
  <c r="AX3" i="1" s="1"/>
  <c r="AV92" i="1"/>
  <c r="AW92" i="1" s="1"/>
  <c r="AX92" i="1" s="1"/>
  <c r="AV7" i="1"/>
  <c r="AW7" i="1" s="1"/>
  <c r="AX7" i="1" s="1"/>
  <c r="AV13" i="1"/>
  <c r="AW13" i="1" s="1"/>
  <c r="AX13" i="1" s="1"/>
  <c r="AV74" i="1"/>
  <c r="AW74" i="1" s="1"/>
  <c r="AX74" i="1" s="1"/>
  <c r="AV54" i="1"/>
  <c r="AW54" i="1" s="1"/>
  <c r="AX54" i="1" s="1"/>
  <c r="AV82" i="1"/>
  <c r="AW82" i="1" s="1"/>
  <c r="AX82" i="1" s="1"/>
  <c r="AV67" i="1"/>
  <c r="AW67" i="1" s="1"/>
  <c r="AX67" i="1" s="1"/>
  <c r="AV47" i="1"/>
  <c r="AW47" i="1" s="1"/>
  <c r="AX47" i="1" s="1"/>
  <c r="AV85" i="1"/>
  <c r="AW85" i="1" s="1"/>
  <c r="AX85" i="1" s="1"/>
  <c r="AV105" i="1"/>
  <c r="AW105" i="1" s="1"/>
  <c r="AX105" i="1" s="1"/>
  <c r="AV111" i="1"/>
  <c r="AW111" i="1" s="1"/>
  <c r="AX111" i="1" s="1"/>
  <c r="AV118" i="1"/>
  <c r="AW118" i="1" s="1"/>
  <c r="AX118" i="1" s="1"/>
  <c r="AV29" i="1"/>
  <c r="AW29" i="1" s="1"/>
  <c r="AX29" i="1" s="1"/>
  <c r="AV34" i="1"/>
  <c r="AW34" i="1" s="1"/>
  <c r="AX34" i="1" s="1"/>
  <c r="AV40" i="1"/>
  <c r="AW40" i="1" s="1"/>
  <c r="AX40" i="1" s="1"/>
  <c r="AV4" i="1"/>
  <c r="AW4" i="1" s="1"/>
  <c r="AX4" i="1" s="1"/>
  <c r="AV93" i="1"/>
  <c r="AW93" i="1" s="1"/>
  <c r="AX93" i="1" s="1"/>
  <c r="AV9" i="1"/>
  <c r="AW9" i="1" s="1"/>
  <c r="AX9" i="1" s="1"/>
  <c r="AV14" i="1"/>
  <c r="AW14" i="1" s="1"/>
  <c r="AX14" i="1" s="1"/>
  <c r="AV75" i="1"/>
  <c r="AW75" i="1" s="1"/>
  <c r="AX75" i="1" s="1"/>
  <c r="AV55" i="1"/>
  <c r="AW55" i="1" s="1"/>
  <c r="AX55" i="1" s="1"/>
  <c r="AV81" i="1"/>
  <c r="AW81" i="1" s="1"/>
  <c r="AX81" i="1" s="1"/>
  <c r="AV69" i="1"/>
  <c r="AW69" i="1" s="1"/>
  <c r="AX69" i="1" s="1"/>
  <c r="AV48" i="1"/>
  <c r="AW48" i="1" s="1"/>
  <c r="AX48" i="1" s="1"/>
  <c r="AV86" i="1"/>
  <c r="AW86" i="1" s="1"/>
  <c r="AX86" i="1" s="1"/>
  <c r="AV106" i="1"/>
  <c r="AW106" i="1" s="1"/>
  <c r="AX106" i="1" s="1"/>
  <c r="AV114" i="1"/>
  <c r="AW114" i="1" s="1"/>
  <c r="AX114" i="1" s="1"/>
  <c r="AO117" i="1"/>
  <c r="AN117" i="1"/>
  <c r="AP117" i="1"/>
  <c r="AN22" i="1"/>
  <c r="AN101" i="1"/>
  <c r="AN96" i="1"/>
  <c r="AN66" i="1"/>
  <c r="AO80" i="1"/>
  <c r="AN60" i="1"/>
  <c r="AN44" i="1"/>
  <c r="AO30" i="1"/>
  <c r="AN89" i="1"/>
  <c r="AP15" i="1"/>
  <c r="AO100" i="1"/>
  <c r="AO42" i="1"/>
  <c r="AP94" i="1"/>
  <c r="AO72" i="1"/>
  <c r="AP119" i="1"/>
  <c r="AN121" i="1"/>
  <c r="AP37" i="1"/>
  <c r="AO124" i="1"/>
  <c r="AN50" i="1"/>
  <c r="AP71" i="1"/>
  <c r="AO104" i="1"/>
  <c r="AP20" i="1"/>
  <c r="AP57" i="1"/>
  <c r="AP76" i="1"/>
  <c r="AO26" i="1"/>
  <c r="AN35" i="1"/>
  <c r="AP8" i="1"/>
  <c r="AO53" i="1"/>
  <c r="AN18" i="1"/>
  <c r="AP107" i="1"/>
  <c r="AO113" i="1"/>
  <c r="AO83" i="1"/>
  <c r="AO65" i="1"/>
  <c r="AP31" i="1"/>
  <c r="AO2" i="1"/>
  <c r="AN5" i="1"/>
  <c r="AP56" i="1"/>
  <c r="AO19" i="1"/>
  <c r="AN110" i="1"/>
  <c r="AP87" i="1"/>
  <c r="AN23" i="1"/>
  <c r="AP102" i="1"/>
  <c r="AO12" i="1"/>
  <c r="AN62" i="1"/>
  <c r="AP49" i="1"/>
  <c r="AO109" i="1"/>
  <c r="AN113" i="1"/>
  <c r="AO119" i="1"/>
  <c r="AP122" i="1"/>
  <c r="AN26" i="1"/>
  <c r="AO31" i="1"/>
  <c r="AP25" i="1"/>
  <c r="AN30" i="1"/>
  <c r="AO20" i="1"/>
  <c r="AP24" i="1"/>
  <c r="AN83" i="1"/>
  <c r="AO37" i="1"/>
  <c r="AP38" i="1"/>
  <c r="AN2" i="1"/>
  <c r="AO102" i="1"/>
  <c r="AP99" i="1"/>
  <c r="AN100" i="1"/>
  <c r="AO94" i="1"/>
  <c r="AP97" i="1"/>
  <c r="AN124" i="1"/>
  <c r="AO8" i="1"/>
  <c r="AP10" i="1"/>
  <c r="AN12" i="1"/>
  <c r="AO15" i="1"/>
  <c r="AP68" i="1"/>
  <c r="AN72" i="1"/>
  <c r="AO76" i="1"/>
  <c r="AP51" i="1"/>
  <c r="AN53" i="1"/>
  <c r="AO56" i="1"/>
  <c r="AP78" i="1"/>
  <c r="AN80" i="1"/>
  <c r="AO57" i="1"/>
  <c r="AP61" i="1"/>
  <c r="AN65" i="1"/>
  <c r="AO71" i="1"/>
  <c r="AP16" i="1"/>
  <c r="AN19" i="1"/>
  <c r="AO49" i="1"/>
  <c r="AP43" i="1"/>
  <c r="AN42" i="1"/>
  <c r="AO87" i="1"/>
  <c r="AP90" i="1"/>
  <c r="AN104" i="1"/>
  <c r="AO107" i="1"/>
  <c r="AP112" i="1"/>
  <c r="AN109" i="1"/>
  <c r="AP115" i="1"/>
  <c r="AN119" i="1"/>
  <c r="AO122" i="1"/>
  <c r="AP28" i="1"/>
  <c r="AN31" i="1"/>
  <c r="AO25" i="1"/>
  <c r="AP32" i="1"/>
  <c r="AN20" i="1"/>
  <c r="AO24" i="1"/>
  <c r="AP41" i="1"/>
  <c r="AN37" i="1"/>
  <c r="AO38" i="1"/>
  <c r="AP3" i="1"/>
  <c r="AN102" i="1"/>
  <c r="AO99" i="1"/>
  <c r="AP92" i="1"/>
  <c r="AN94" i="1"/>
  <c r="AO97" i="1"/>
  <c r="AP7" i="1"/>
  <c r="AN8" i="1"/>
  <c r="AO10" i="1"/>
  <c r="AP13" i="1"/>
  <c r="AN15" i="1"/>
  <c r="AO68" i="1"/>
  <c r="AP74" i="1"/>
  <c r="AN76" i="1"/>
  <c r="AO51" i="1"/>
  <c r="AP54" i="1"/>
  <c r="AN56" i="1"/>
  <c r="AO78" i="1"/>
  <c r="AP82" i="1"/>
  <c r="AN57" i="1"/>
  <c r="AO61" i="1"/>
  <c r="AP67" i="1"/>
  <c r="AN71" i="1"/>
  <c r="AO16" i="1"/>
  <c r="AP47" i="1"/>
  <c r="AN49" i="1"/>
  <c r="AO43" i="1"/>
  <c r="AP85" i="1"/>
  <c r="AN87" i="1"/>
  <c r="AO90" i="1"/>
  <c r="AP105" i="1"/>
  <c r="AN107" i="1"/>
  <c r="AO112" i="1"/>
  <c r="AP111" i="1"/>
  <c r="AO115" i="1"/>
  <c r="AP120" i="1"/>
  <c r="AN122" i="1"/>
  <c r="AO28" i="1"/>
  <c r="AP33" i="1"/>
  <c r="AN25" i="1"/>
  <c r="AO32" i="1"/>
  <c r="AP21" i="1"/>
  <c r="AN24" i="1"/>
  <c r="AO41" i="1"/>
  <c r="AP36" i="1"/>
  <c r="AN38" i="1"/>
  <c r="AO3" i="1"/>
  <c r="AP103" i="1"/>
  <c r="AN99" i="1"/>
  <c r="AO92" i="1"/>
  <c r="AP95" i="1"/>
  <c r="AN97" i="1"/>
  <c r="AO7" i="1"/>
  <c r="AP6" i="1"/>
  <c r="AN10" i="1"/>
  <c r="AO13" i="1"/>
  <c r="AP63" i="1"/>
  <c r="AN68" i="1"/>
  <c r="AO74" i="1"/>
  <c r="AP77" i="1"/>
  <c r="AN51" i="1"/>
  <c r="AO54" i="1"/>
  <c r="AP59" i="1"/>
  <c r="AN78" i="1"/>
  <c r="AO82" i="1"/>
  <c r="AP58" i="1"/>
  <c r="AN61" i="1"/>
  <c r="AO67" i="1"/>
  <c r="AP73" i="1"/>
  <c r="AN16" i="1"/>
  <c r="AO47" i="1"/>
  <c r="AP46" i="1"/>
  <c r="AN43" i="1"/>
  <c r="AO85" i="1"/>
  <c r="AP88" i="1"/>
  <c r="AN90" i="1"/>
  <c r="AO105" i="1"/>
  <c r="AP108" i="1"/>
  <c r="AN112" i="1"/>
  <c r="AO111" i="1"/>
  <c r="AN115" i="1"/>
  <c r="AO120" i="1"/>
  <c r="AP123" i="1"/>
  <c r="AN28" i="1"/>
  <c r="AO33" i="1"/>
  <c r="AP27" i="1"/>
  <c r="AN32" i="1"/>
  <c r="AO21" i="1"/>
  <c r="AP84" i="1"/>
  <c r="AN41" i="1"/>
  <c r="AO36" i="1"/>
  <c r="AP39" i="1"/>
  <c r="AN3" i="1"/>
  <c r="AO103" i="1"/>
  <c r="AP98" i="1"/>
  <c r="AN92" i="1"/>
  <c r="AO95" i="1"/>
  <c r="AP125" i="1"/>
  <c r="AN7" i="1"/>
  <c r="AO6" i="1"/>
  <c r="AP11" i="1"/>
  <c r="AN13" i="1"/>
  <c r="AO63" i="1"/>
  <c r="AP70" i="1"/>
  <c r="AN74" i="1"/>
  <c r="AO77" i="1"/>
  <c r="AP52" i="1"/>
  <c r="AN54" i="1"/>
  <c r="AO59" i="1"/>
  <c r="AP79" i="1"/>
  <c r="AN82" i="1"/>
  <c r="AO58" i="1"/>
  <c r="AP64" i="1"/>
  <c r="AN67" i="1"/>
  <c r="AO73" i="1"/>
  <c r="AP17" i="1"/>
  <c r="AN47" i="1"/>
  <c r="AO46" i="1"/>
  <c r="AP45" i="1"/>
  <c r="AN85" i="1"/>
  <c r="AO88" i="1"/>
  <c r="AP91" i="1"/>
  <c r="AN105" i="1"/>
  <c r="AO108" i="1"/>
  <c r="AP116" i="1"/>
  <c r="AN111" i="1"/>
  <c r="AP118" i="1"/>
  <c r="AN120" i="1"/>
  <c r="AO123" i="1"/>
  <c r="AP29" i="1"/>
  <c r="AN33" i="1"/>
  <c r="AO27" i="1"/>
  <c r="AP34" i="1"/>
  <c r="AN21" i="1"/>
  <c r="AO84" i="1"/>
  <c r="AP40" i="1"/>
  <c r="AN36" i="1"/>
  <c r="AO39" i="1"/>
  <c r="AP4" i="1"/>
  <c r="AN103" i="1"/>
  <c r="AO98" i="1"/>
  <c r="AP93" i="1"/>
  <c r="AN95" i="1"/>
  <c r="AO125" i="1"/>
  <c r="AP9" i="1"/>
  <c r="AN6" i="1"/>
  <c r="AO11" i="1"/>
  <c r="AP14" i="1"/>
  <c r="AN63" i="1"/>
  <c r="AO70" i="1"/>
  <c r="AP75" i="1"/>
  <c r="AN77" i="1"/>
  <c r="AO52" i="1"/>
  <c r="AP55" i="1"/>
  <c r="AN59" i="1"/>
  <c r="AO79" i="1"/>
  <c r="AP81" i="1"/>
  <c r="AN58" i="1"/>
  <c r="AO64" i="1"/>
  <c r="AP69" i="1"/>
  <c r="AN73" i="1"/>
  <c r="AO17" i="1"/>
  <c r="AP48" i="1"/>
  <c r="AN46" i="1"/>
  <c r="AO45" i="1"/>
  <c r="AP86" i="1"/>
  <c r="AN88" i="1"/>
  <c r="AO91" i="1"/>
  <c r="AP106" i="1"/>
  <c r="AN108" i="1"/>
  <c r="AO116" i="1"/>
  <c r="AP114" i="1"/>
  <c r="AO118" i="1"/>
  <c r="AP121" i="1"/>
  <c r="AN123" i="1"/>
  <c r="AO29" i="1"/>
  <c r="AP23" i="1"/>
  <c r="AN27" i="1"/>
  <c r="AO34" i="1"/>
  <c r="AP22" i="1"/>
  <c r="AN84" i="1"/>
  <c r="AO40" i="1"/>
  <c r="AP35" i="1"/>
  <c r="AN39" i="1"/>
  <c r="AO4" i="1"/>
  <c r="AP101" i="1"/>
  <c r="AN98" i="1"/>
  <c r="AO93" i="1"/>
  <c r="AP96" i="1"/>
  <c r="AN125" i="1"/>
  <c r="AO9" i="1"/>
  <c r="AP5" i="1"/>
  <c r="AN11" i="1"/>
  <c r="AO14" i="1"/>
  <c r="AP66" i="1"/>
  <c r="AN70" i="1"/>
  <c r="AO75" i="1"/>
  <c r="AP50" i="1"/>
  <c r="AN52" i="1"/>
  <c r="AO55" i="1"/>
  <c r="AP62" i="1"/>
  <c r="AN79" i="1"/>
  <c r="AO81" i="1"/>
  <c r="AP60" i="1"/>
  <c r="AN64" i="1"/>
  <c r="AO69" i="1"/>
  <c r="AP18" i="1"/>
  <c r="AN17" i="1"/>
  <c r="AO48" i="1"/>
  <c r="AP44" i="1"/>
  <c r="AN45" i="1"/>
  <c r="AO86" i="1"/>
  <c r="AP89" i="1"/>
  <c r="AN91" i="1"/>
  <c r="AO106" i="1"/>
  <c r="AP110" i="1"/>
  <c r="AN116" i="1"/>
  <c r="AO114" i="1"/>
  <c r="AP113" i="1"/>
  <c r="AN118" i="1"/>
  <c r="AO121" i="1"/>
  <c r="AP26" i="1"/>
  <c r="AN29" i="1"/>
  <c r="AO23" i="1"/>
  <c r="AP30" i="1"/>
  <c r="AN34" i="1"/>
  <c r="AO22" i="1"/>
  <c r="AP83" i="1"/>
  <c r="AN40" i="1"/>
  <c r="AO35" i="1"/>
  <c r="AP2" i="1"/>
  <c r="AN4" i="1"/>
  <c r="AO101" i="1"/>
  <c r="AP100" i="1"/>
  <c r="AN93" i="1"/>
  <c r="AO96" i="1"/>
  <c r="AP124" i="1"/>
  <c r="AN9" i="1"/>
  <c r="AO5" i="1"/>
  <c r="AP12" i="1"/>
  <c r="AN14" i="1"/>
  <c r="AO66" i="1"/>
  <c r="AP72" i="1"/>
  <c r="AN75" i="1"/>
  <c r="AO50" i="1"/>
  <c r="AP53" i="1"/>
  <c r="AN55" i="1"/>
  <c r="AO62" i="1"/>
  <c r="AP80" i="1"/>
  <c r="AN81" i="1"/>
  <c r="AO60" i="1"/>
  <c r="AP65" i="1"/>
  <c r="AN69" i="1"/>
  <c r="AO18" i="1"/>
  <c r="AP19" i="1"/>
  <c r="AN48" i="1"/>
  <c r="AO44" i="1"/>
  <c r="AP42" i="1"/>
  <c r="AN86" i="1"/>
  <c r="AO89" i="1"/>
  <c r="AP104" i="1"/>
  <c r="AN106" i="1"/>
  <c r="AO110" i="1"/>
  <c r="AP109" i="1"/>
  <c r="AN114" i="1"/>
  <c r="AB75" i="1"/>
  <c r="V46" i="1"/>
  <c r="V116" i="1"/>
  <c r="V88" i="1"/>
  <c r="V120" i="1"/>
  <c r="V33" i="1"/>
  <c r="V21" i="1"/>
  <c r="V103" i="1"/>
  <c r="V6" i="1"/>
  <c r="V77" i="1"/>
  <c r="V91" i="1"/>
  <c r="V58" i="1"/>
  <c r="AB89" i="1"/>
  <c r="V104" i="1"/>
  <c r="V23" i="1"/>
  <c r="V100" i="1"/>
  <c r="V53" i="1"/>
  <c r="V42" i="1"/>
  <c r="V105" i="1"/>
  <c r="V111" i="1"/>
  <c r="V122" i="1"/>
  <c r="V25" i="1"/>
  <c r="V41" i="1"/>
  <c r="V92" i="1"/>
  <c r="V13" i="1"/>
  <c r="V54" i="1"/>
  <c r="V67" i="1"/>
  <c r="V86" i="1"/>
  <c r="V109" i="1"/>
  <c r="V83" i="1"/>
  <c r="V12" i="1"/>
  <c r="V65" i="1"/>
  <c r="V106" i="1"/>
  <c r="V114" i="1"/>
  <c r="V123" i="1"/>
  <c r="V27" i="1"/>
  <c r="V40" i="1"/>
  <c r="V93" i="1"/>
  <c r="V14" i="1"/>
  <c r="V55" i="1"/>
  <c r="V69" i="1"/>
  <c r="AB121" i="1"/>
  <c r="V87" i="1"/>
  <c r="V49" i="1"/>
  <c r="V71" i="1"/>
  <c r="V57" i="1"/>
  <c r="V56" i="1"/>
  <c r="V76" i="1"/>
  <c r="V15" i="1"/>
  <c r="V8" i="1"/>
  <c r="V94" i="1"/>
  <c r="V102" i="1"/>
  <c r="V37" i="1"/>
  <c r="V85" i="1"/>
  <c r="V45" i="1"/>
  <c r="V17" i="1"/>
  <c r="V64" i="1"/>
  <c r="V79" i="1"/>
  <c r="V52" i="1"/>
  <c r="V70" i="1"/>
  <c r="V11" i="1"/>
  <c r="V125" i="1"/>
  <c r="V98" i="1"/>
  <c r="V39" i="1"/>
  <c r="V84" i="1"/>
  <c r="V90" i="1"/>
  <c r="V43" i="1"/>
  <c r="V16" i="1"/>
  <c r="V61" i="1"/>
  <c r="V78" i="1"/>
  <c r="V51" i="1"/>
  <c r="V68" i="1"/>
  <c r="V10" i="1"/>
  <c r="V97" i="1"/>
  <c r="V99" i="1"/>
  <c r="V38" i="1"/>
  <c r="V24" i="1"/>
  <c r="V89" i="1"/>
  <c r="V44" i="1"/>
  <c r="V18" i="1"/>
  <c r="V60" i="1"/>
  <c r="V62" i="1"/>
  <c r="V50" i="1"/>
  <c r="V66" i="1"/>
  <c r="V5" i="1"/>
  <c r="V96" i="1"/>
  <c r="V101" i="1"/>
  <c r="V35" i="1"/>
  <c r="V22" i="1"/>
  <c r="V26" i="1"/>
  <c r="V36" i="1"/>
  <c r="V73" i="1"/>
  <c r="V107" i="1"/>
  <c r="V30" i="1"/>
  <c r="V95" i="1"/>
  <c r="V63" i="1"/>
  <c r="V59" i="1"/>
  <c r="AB84" i="1"/>
  <c r="V108" i="1"/>
  <c r="V115" i="1"/>
  <c r="V28" i="1"/>
  <c r="V32" i="1"/>
  <c r="V2" i="1"/>
  <c r="V124" i="1"/>
  <c r="V72" i="1"/>
  <c r="V80" i="1"/>
  <c r="V19" i="1"/>
  <c r="AB96" i="1"/>
  <c r="V121" i="1"/>
  <c r="V113" i="1"/>
  <c r="V110" i="1"/>
  <c r="V118" i="1"/>
  <c r="V29" i="1"/>
  <c r="V34" i="1"/>
  <c r="V3" i="1"/>
  <c r="V7" i="1"/>
  <c r="V74" i="1"/>
  <c r="V82" i="1"/>
  <c r="V47" i="1"/>
  <c r="AB105" i="1"/>
  <c r="AB85" i="1"/>
  <c r="AB47" i="1"/>
  <c r="AB67" i="1"/>
  <c r="AB82" i="1"/>
  <c r="AB54" i="1"/>
  <c r="AB74" i="1"/>
  <c r="AB13" i="1"/>
  <c r="AB7" i="1"/>
  <c r="AB92" i="1"/>
  <c r="AB3" i="1"/>
  <c r="AB41" i="1"/>
  <c r="AB32" i="1"/>
  <c r="AB28" i="1"/>
  <c r="AB115" i="1"/>
  <c r="AB109" i="1"/>
  <c r="AB104" i="1"/>
  <c r="AB42" i="1"/>
  <c r="AB19" i="1"/>
  <c r="AB65" i="1"/>
  <c r="AB80" i="1"/>
  <c r="AB53" i="1"/>
  <c r="AB72" i="1"/>
  <c r="AB12" i="1"/>
  <c r="AB124" i="1"/>
  <c r="AB100" i="1"/>
  <c r="AB2" i="1"/>
  <c r="AB83" i="1"/>
  <c r="AB30" i="1"/>
  <c r="AB26" i="1"/>
  <c r="AB113" i="1"/>
  <c r="AB112" i="1"/>
  <c r="AB90" i="1"/>
  <c r="AB43" i="1"/>
  <c r="AB16" i="1"/>
  <c r="AB61" i="1"/>
  <c r="AB78" i="1"/>
  <c r="AB51" i="1"/>
  <c r="AB68" i="1"/>
  <c r="AB10" i="1"/>
  <c r="AB97" i="1"/>
  <c r="AB99" i="1"/>
  <c r="AB38" i="1"/>
  <c r="AB24" i="1"/>
  <c r="AB25" i="1"/>
  <c r="AB122" i="1"/>
  <c r="AB108" i="1"/>
  <c r="AB88" i="1"/>
  <c r="AB46" i="1"/>
  <c r="AB73" i="1"/>
  <c r="AB58" i="1"/>
  <c r="AB59" i="1"/>
  <c r="AB77" i="1"/>
  <c r="AB63" i="1"/>
  <c r="AB6" i="1"/>
  <c r="AB95" i="1"/>
  <c r="AB103" i="1"/>
  <c r="AB36" i="1"/>
  <c r="AB21" i="1"/>
  <c r="AB33" i="1"/>
  <c r="AB120" i="1"/>
  <c r="AB107" i="1"/>
  <c r="AB87" i="1"/>
  <c r="AB49" i="1"/>
  <c r="AB71" i="1"/>
  <c r="AB57" i="1"/>
  <c r="AB56" i="1"/>
  <c r="AB76" i="1"/>
  <c r="AB15" i="1"/>
  <c r="AB8" i="1"/>
  <c r="AB94" i="1"/>
  <c r="AB102" i="1"/>
  <c r="AB37" i="1"/>
  <c r="AB20" i="1"/>
  <c r="AB86" i="1"/>
  <c r="AB60" i="1"/>
  <c r="AB70" i="1"/>
  <c r="AB93" i="1"/>
  <c r="AB22" i="1"/>
  <c r="AB119" i="1"/>
  <c r="AB45" i="1"/>
  <c r="AB81" i="1"/>
  <c r="AB66" i="1"/>
  <c r="AB98" i="1"/>
  <c r="AB34" i="1"/>
  <c r="AB118" i="1"/>
  <c r="AB114" i="1"/>
  <c r="AB44" i="1"/>
  <c r="AB79" i="1"/>
  <c r="AB14" i="1"/>
  <c r="AB101" i="1"/>
  <c r="AB27" i="1"/>
  <c r="AB117" i="1"/>
  <c r="AB116" i="1"/>
  <c r="AB48" i="1"/>
  <c r="AB62" i="1"/>
  <c r="AB11" i="1"/>
  <c r="AB4" i="1"/>
  <c r="AB23" i="1"/>
  <c r="AB110" i="1"/>
  <c r="AB17" i="1"/>
  <c r="AB55" i="1"/>
  <c r="AB5" i="1"/>
  <c r="AB39" i="1"/>
  <c r="AB31" i="1"/>
  <c r="AB106" i="1"/>
  <c r="AB18" i="1"/>
  <c r="AB52" i="1"/>
  <c r="AB9" i="1"/>
  <c r="AB35" i="1"/>
  <c r="AB29" i="1"/>
  <c r="AB91" i="1"/>
  <c r="AB69" i="1"/>
  <c r="AB50" i="1"/>
  <c r="AB125" i="1"/>
  <c r="AB40" i="1"/>
  <c r="AB123" i="1"/>
  <c r="V117" i="1"/>
  <c r="V112" i="1"/>
  <c r="V119" i="1"/>
  <c r="V31" i="1"/>
  <c r="V20" i="1"/>
  <c r="V4" i="1"/>
  <c r="V9" i="1"/>
  <c r="V75" i="1"/>
  <c r="V81" i="1"/>
  <c r="V48" i="1"/>
  <c r="AB64" i="1"/>
  <c r="S132" i="1"/>
  <c r="S131" i="1"/>
  <c r="AQ21" i="1" l="1"/>
  <c r="Y50" i="4"/>
  <c r="AQ36" i="4"/>
  <c r="V50" i="4"/>
  <c r="X49" i="4"/>
  <c r="X50" i="4"/>
  <c r="W49" i="4"/>
  <c r="W50" i="4"/>
  <c r="AB50" i="4"/>
  <c r="AB49" i="4"/>
  <c r="V49" i="4"/>
  <c r="Y49" i="4"/>
  <c r="AA16" i="4"/>
  <c r="AQ16" i="4"/>
  <c r="AR16" i="4" s="1"/>
  <c r="AQ30" i="4"/>
  <c r="AR30" i="4" s="1"/>
  <c r="AQ32" i="4"/>
  <c r="AR32" i="4" s="1"/>
  <c r="AQ43" i="4"/>
  <c r="AR43" i="4" s="1"/>
  <c r="AQ38" i="4"/>
  <c r="AR38" i="4" s="1"/>
  <c r="AQ7" i="4"/>
  <c r="AR7" i="4" s="1"/>
  <c r="AQ8" i="4"/>
  <c r="AR8" i="4" s="1"/>
  <c r="AQ20" i="4"/>
  <c r="AR20" i="4" s="1"/>
  <c r="AQ21" i="4"/>
  <c r="AR21" i="4" s="1"/>
  <c r="AR36" i="4"/>
  <c r="AQ6" i="4"/>
  <c r="AR6" i="4" s="1"/>
  <c r="AQ23" i="4"/>
  <c r="AR23" i="4" s="1"/>
  <c r="AQ13" i="4"/>
  <c r="AR13" i="4" s="1"/>
  <c r="AQ2" i="4"/>
  <c r="AR2" i="4" s="1"/>
  <c r="AQ31" i="4"/>
  <c r="AR31" i="4" s="1"/>
  <c r="AA36" i="4"/>
  <c r="AQ46" i="4"/>
  <c r="AR46" i="4" s="1"/>
  <c r="AQ29" i="4"/>
  <c r="AR29" i="4" s="1"/>
  <c r="AQ24" i="4"/>
  <c r="AR24" i="4" s="1"/>
  <c r="AQ10" i="4"/>
  <c r="AR10" i="4" s="1"/>
  <c r="AQ25" i="4"/>
  <c r="AR25" i="4" s="1"/>
  <c r="AQ11" i="4"/>
  <c r="AR11" i="4" s="1"/>
  <c r="AQ5" i="4"/>
  <c r="AR5" i="4" s="1"/>
  <c r="AQ18" i="4"/>
  <c r="AR18" i="4" s="1"/>
  <c r="AQ12" i="4"/>
  <c r="AR12" i="4" s="1"/>
  <c r="AQ15" i="4"/>
  <c r="AR15" i="4" s="1"/>
  <c r="AQ19" i="4"/>
  <c r="AR19" i="4" s="1"/>
  <c r="AQ47" i="4"/>
  <c r="AR47" i="4" s="1"/>
  <c r="AQ26" i="4"/>
  <c r="AR26" i="4" s="1"/>
  <c r="AQ34" i="4"/>
  <c r="AR34" i="4" s="1"/>
  <c r="AQ41" i="4"/>
  <c r="AR41" i="4" s="1"/>
  <c r="AQ4" i="4"/>
  <c r="AR4" i="4" s="1"/>
  <c r="AQ9" i="4"/>
  <c r="AR9" i="4" s="1"/>
  <c r="AQ28" i="4"/>
  <c r="AR28" i="4" s="1"/>
  <c r="AQ35" i="4"/>
  <c r="AR35" i="4" s="1"/>
  <c r="AQ44" i="4"/>
  <c r="AR44" i="4" s="1"/>
  <c r="AQ33" i="4"/>
  <c r="AR33" i="4" s="1"/>
  <c r="AQ27" i="4"/>
  <c r="AR27" i="4" s="1"/>
  <c r="AQ37" i="4"/>
  <c r="AR37" i="4" s="1"/>
  <c r="AQ40" i="4"/>
  <c r="AR40" i="4" s="1"/>
  <c r="AQ14" i="4"/>
  <c r="AR14" i="4" s="1"/>
  <c r="AQ39" i="4"/>
  <c r="AR39" i="4" s="1"/>
  <c r="AQ22" i="4"/>
  <c r="AR22" i="4" s="1"/>
  <c r="AQ42" i="4"/>
  <c r="AR42" i="4" s="1"/>
  <c r="AQ3" i="4"/>
  <c r="AR3" i="4" s="1"/>
  <c r="AA24" i="4"/>
  <c r="AA11" i="4"/>
  <c r="AA40" i="4"/>
  <c r="AQ17" i="4"/>
  <c r="AR17" i="4" s="1"/>
  <c r="AA34" i="4"/>
  <c r="AA20" i="4"/>
  <c r="AA45" i="4"/>
  <c r="AA15" i="4"/>
  <c r="AA2" i="4"/>
  <c r="AA3" i="4"/>
  <c r="AA6" i="4"/>
  <c r="AA35" i="4"/>
  <c r="AA19" i="4"/>
  <c r="AA10" i="4"/>
  <c r="AA47" i="4"/>
  <c r="AA41" i="4"/>
  <c r="AA30" i="4"/>
  <c r="AA23" i="4"/>
  <c r="AA27" i="4"/>
  <c r="AA44" i="4"/>
  <c r="AA14" i="4"/>
  <c r="AA31" i="4"/>
  <c r="AA13" i="4"/>
  <c r="AA26" i="4"/>
  <c r="AA46" i="4"/>
  <c r="AA25" i="4"/>
  <c r="AA32" i="4"/>
  <c r="AA39" i="4"/>
  <c r="AA8" i="4"/>
  <c r="AA22" i="4"/>
  <c r="AQ45" i="4"/>
  <c r="AR45" i="4" s="1"/>
  <c r="AA17" i="4"/>
  <c r="AA4" i="4"/>
  <c r="AA18" i="4"/>
  <c r="AA9" i="4"/>
  <c r="AA29" i="4"/>
  <c r="AA37" i="4"/>
  <c r="AA33" i="4"/>
  <c r="AA42" i="4"/>
  <c r="AA21" i="4"/>
  <c r="AA12" i="4"/>
  <c r="AA28" i="4"/>
  <c r="AA43" i="4"/>
  <c r="AA5" i="4"/>
  <c r="P54" i="4"/>
  <c r="P53" i="4"/>
  <c r="AA7" i="4"/>
  <c r="AA38" i="4"/>
  <c r="Q54" i="4"/>
  <c r="Q53" i="4"/>
  <c r="AW42" i="1"/>
  <c r="AX42" i="1" s="1"/>
  <c r="AQ20" i="1"/>
  <c r="AR20" i="1" s="1"/>
  <c r="AQ76" i="1"/>
  <c r="AR76" i="1" s="1"/>
  <c r="AQ87" i="1"/>
  <c r="AR87" i="1" s="1"/>
  <c r="AQ70" i="1"/>
  <c r="AR70" i="1" s="1"/>
  <c r="AQ46" i="1"/>
  <c r="AR46" i="1" s="1"/>
  <c r="AQ103" i="1"/>
  <c r="AR103" i="1" s="1"/>
  <c r="AQ54" i="1"/>
  <c r="AR54" i="1" s="1"/>
  <c r="AQ28" i="1"/>
  <c r="AR28" i="1" s="1"/>
  <c r="AQ90" i="1"/>
  <c r="AR90" i="1" s="1"/>
  <c r="AQ97" i="1"/>
  <c r="AR97" i="1" s="1"/>
  <c r="AQ69" i="1"/>
  <c r="AR69" i="1" s="1"/>
  <c r="AQ40" i="1"/>
  <c r="AR40" i="1" s="1"/>
  <c r="AQ64" i="1"/>
  <c r="AR64" i="1" s="1"/>
  <c r="AQ84" i="1"/>
  <c r="AR84" i="1" s="1"/>
  <c r="AQ63" i="1"/>
  <c r="AR63" i="1" s="1"/>
  <c r="AQ47" i="1"/>
  <c r="AR47" i="1" s="1"/>
  <c r="AQ3" i="1"/>
  <c r="AR3" i="1" s="1"/>
  <c r="AQ51" i="1"/>
  <c r="AR51" i="1" s="1"/>
  <c r="AQ122" i="1"/>
  <c r="AR122" i="1" s="1"/>
  <c r="AQ57" i="1"/>
  <c r="AR57" i="1" s="1"/>
  <c r="AQ30" i="1"/>
  <c r="AR30" i="1" s="1"/>
  <c r="AQ18" i="1"/>
  <c r="AR18" i="1" s="1"/>
  <c r="AQ119" i="1"/>
  <c r="AR119" i="1" s="1"/>
  <c r="AQ48" i="1"/>
  <c r="AR48" i="1" s="1"/>
  <c r="AQ4" i="1"/>
  <c r="AR4" i="1" s="1"/>
  <c r="AQ52" i="1"/>
  <c r="AR52" i="1" s="1"/>
  <c r="AQ123" i="1"/>
  <c r="AR123" i="1" s="1"/>
  <c r="AQ88" i="1"/>
  <c r="AR88" i="1" s="1"/>
  <c r="AQ95" i="1"/>
  <c r="AR95" i="1" s="1"/>
  <c r="AQ82" i="1"/>
  <c r="AR82" i="1" s="1"/>
  <c r="AQ32" i="1"/>
  <c r="AR32" i="1" s="1"/>
  <c r="AQ112" i="1"/>
  <c r="AR112" i="1" s="1"/>
  <c r="AQ10" i="1"/>
  <c r="AR10" i="1" s="1"/>
  <c r="AQ37" i="1"/>
  <c r="AR37" i="1" s="1"/>
  <c r="AQ94" i="1"/>
  <c r="AR94" i="1" s="1"/>
  <c r="AQ106" i="1"/>
  <c r="AR106" i="1" s="1"/>
  <c r="AQ9" i="1"/>
  <c r="AR9" i="1" s="1"/>
  <c r="AQ109" i="1"/>
  <c r="AR109" i="1" s="1"/>
  <c r="AQ12" i="1"/>
  <c r="AR12" i="1" s="1"/>
  <c r="AQ62" i="1"/>
  <c r="AR62" i="1" s="1"/>
  <c r="AQ5" i="1"/>
  <c r="AR5" i="1" s="1"/>
  <c r="AQ66" i="1"/>
  <c r="AR66" i="1" s="1"/>
  <c r="AQ31" i="1"/>
  <c r="AR31" i="1" s="1"/>
  <c r="AQ107" i="1"/>
  <c r="AR107" i="1" s="1"/>
  <c r="AQ8" i="1"/>
  <c r="AR8" i="1" s="1"/>
  <c r="AQ55" i="1"/>
  <c r="AR55" i="1" s="1"/>
  <c r="AQ29" i="1"/>
  <c r="AR29" i="1" s="1"/>
  <c r="AQ117" i="1"/>
  <c r="AR117" i="1" s="1"/>
  <c r="AQ91" i="1"/>
  <c r="AR91" i="1" s="1"/>
  <c r="AQ125" i="1"/>
  <c r="AR125" i="1" s="1"/>
  <c r="AQ58" i="1"/>
  <c r="AR58" i="1" s="1"/>
  <c r="AR21" i="1"/>
  <c r="AQ111" i="1"/>
  <c r="AR111" i="1" s="1"/>
  <c r="AQ13" i="1"/>
  <c r="AR13" i="1" s="1"/>
  <c r="AQ16" i="1"/>
  <c r="AR16" i="1" s="1"/>
  <c r="AQ38" i="1"/>
  <c r="AR38" i="1" s="1"/>
  <c r="AQ80" i="1"/>
  <c r="AR80" i="1" s="1"/>
  <c r="AQ75" i="1"/>
  <c r="AR75" i="1" s="1"/>
  <c r="AQ86" i="1"/>
  <c r="AR86" i="1" s="1"/>
  <c r="AQ93" i="1"/>
  <c r="AR93" i="1" s="1"/>
  <c r="AQ45" i="1"/>
  <c r="AR45" i="1" s="1"/>
  <c r="AQ98" i="1"/>
  <c r="AR98" i="1" s="1"/>
  <c r="AQ59" i="1"/>
  <c r="AR59" i="1" s="1"/>
  <c r="AQ33" i="1"/>
  <c r="AR33" i="1" s="1"/>
  <c r="AQ105" i="1"/>
  <c r="AR105" i="1" s="1"/>
  <c r="AQ7" i="1"/>
  <c r="AR7" i="1" s="1"/>
  <c r="AQ61" i="1"/>
  <c r="AR61" i="1" s="1"/>
  <c r="AQ24" i="1"/>
  <c r="AR24" i="1" s="1"/>
  <c r="AQ15" i="1"/>
  <c r="AR15" i="1" s="1"/>
  <c r="AQ19" i="1"/>
  <c r="AR19" i="1" s="1"/>
  <c r="AQ2" i="1"/>
  <c r="AR2" i="1" s="1"/>
  <c r="AQ50" i="1"/>
  <c r="AR50" i="1" s="1"/>
  <c r="AQ96" i="1"/>
  <c r="AR96" i="1" s="1"/>
  <c r="AQ81" i="1"/>
  <c r="AR81" i="1" s="1"/>
  <c r="AQ34" i="1"/>
  <c r="AR34" i="1" s="1"/>
  <c r="AQ79" i="1"/>
  <c r="AR79" i="1" s="1"/>
  <c r="AQ27" i="1"/>
  <c r="AR27" i="1" s="1"/>
  <c r="AQ108" i="1"/>
  <c r="AR108" i="1" s="1"/>
  <c r="AQ6" i="1"/>
  <c r="AR6" i="1" s="1"/>
  <c r="AQ67" i="1"/>
  <c r="AR67" i="1" s="1"/>
  <c r="AQ41" i="1"/>
  <c r="AR41" i="1" s="1"/>
  <c r="AQ68" i="1"/>
  <c r="AR68" i="1" s="1"/>
  <c r="AQ49" i="1"/>
  <c r="AR49" i="1" s="1"/>
  <c r="AQ102" i="1"/>
  <c r="AR102" i="1" s="1"/>
  <c r="AQ53" i="1"/>
  <c r="AR53" i="1" s="1"/>
  <c r="AQ26" i="1"/>
  <c r="AR26" i="1" s="1"/>
  <c r="AQ35" i="1"/>
  <c r="AR35" i="1" s="1"/>
  <c r="AQ101" i="1"/>
  <c r="AR101" i="1" s="1"/>
  <c r="AQ114" i="1"/>
  <c r="AR114" i="1" s="1"/>
  <c r="AQ14" i="1"/>
  <c r="AR14" i="1" s="1"/>
  <c r="AQ116" i="1"/>
  <c r="AR116" i="1" s="1"/>
  <c r="AQ11" i="1"/>
  <c r="AR11" i="1" s="1"/>
  <c r="AQ73" i="1"/>
  <c r="AR73" i="1" s="1"/>
  <c r="AQ36" i="1"/>
  <c r="AR36" i="1" s="1"/>
  <c r="AQ74" i="1"/>
  <c r="AR74" i="1" s="1"/>
  <c r="AQ115" i="1"/>
  <c r="AR115" i="1" s="1"/>
  <c r="AQ43" i="1"/>
  <c r="AR43" i="1" s="1"/>
  <c r="AQ99" i="1"/>
  <c r="AR99" i="1" s="1"/>
  <c r="AQ56" i="1"/>
  <c r="AR56" i="1" s="1"/>
  <c r="AQ104" i="1"/>
  <c r="AR104" i="1" s="1"/>
  <c r="AQ124" i="1"/>
  <c r="AR124" i="1" s="1"/>
  <c r="AQ23" i="1"/>
  <c r="AR23" i="1" s="1"/>
  <c r="AQ89" i="1"/>
  <c r="AR89" i="1" s="1"/>
  <c r="AQ22" i="1"/>
  <c r="AR22" i="1" s="1"/>
  <c r="AQ118" i="1"/>
  <c r="AR118" i="1" s="1"/>
  <c r="AQ17" i="1"/>
  <c r="AR17" i="1" s="1"/>
  <c r="AQ39" i="1"/>
  <c r="AR39" i="1" s="1"/>
  <c r="AQ77" i="1"/>
  <c r="AR77" i="1" s="1"/>
  <c r="AQ120" i="1"/>
  <c r="AR120" i="1" s="1"/>
  <c r="AQ85" i="1"/>
  <c r="AR85" i="1" s="1"/>
  <c r="AQ92" i="1"/>
  <c r="AR92" i="1" s="1"/>
  <c r="AQ78" i="1"/>
  <c r="AR78" i="1" s="1"/>
  <c r="AQ25" i="1"/>
  <c r="AR25" i="1" s="1"/>
  <c r="AQ65" i="1"/>
  <c r="AR65" i="1" s="1"/>
  <c r="AQ83" i="1"/>
  <c r="AR83" i="1" s="1"/>
  <c r="AQ121" i="1"/>
  <c r="AR121" i="1" s="1"/>
  <c r="AQ71" i="1"/>
  <c r="AR71" i="1" s="1"/>
  <c r="AQ72" i="1"/>
  <c r="AR72" i="1" s="1"/>
  <c r="AQ113" i="1"/>
  <c r="AR113" i="1" s="1"/>
  <c r="AQ110" i="1"/>
  <c r="AR110" i="1" s="1"/>
  <c r="AQ44" i="1"/>
  <c r="AR44" i="1" s="1"/>
  <c r="AQ42" i="1"/>
  <c r="AR42" i="1" s="1"/>
  <c r="AQ100" i="1"/>
  <c r="AR100" i="1" s="1"/>
  <c r="AQ60" i="1"/>
  <c r="AR60" i="1" s="1"/>
  <c r="AA41" i="1"/>
  <c r="AA29" i="1"/>
  <c r="AA17" i="1"/>
  <c r="AA72" i="1"/>
  <c r="AA60" i="1"/>
  <c r="AA56" i="1"/>
  <c r="AA42" i="1"/>
  <c r="AA73" i="1"/>
  <c r="AA38" i="1"/>
  <c r="AA35" i="1"/>
  <c r="AA125" i="1"/>
  <c r="AA120" i="1"/>
  <c r="AA116" i="1"/>
  <c r="AA47" i="1"/>
  <c r="AA62" i="1"/>
  <c r="AA3" i="1"/>
  <c r="AA23" i="1"/>
  <c r="AA67" i="1"/>
  <c r="AA27" i="1"/>
  <c r="AA50" i="1"/>
  <c r="AA101" i="1"/>
  <c r="AA66" i="1"/>
  <c r="AA44" i="1"/>
  <c r="AA82" i="1"/>
  <c r="AA13" i="1"/>
  <c r="AA111" i="1"/>
  <c r="AA79" i="1"/>
  <c r="AA11" i="1"/>
  <c r="AA93" i="1"/>
  <c r="AA81" i="1"/>
  <c r="AA104" i="1"/>
  <c r="AA54" i="1"/>
  <c r="AA4" i="1"/>
  <c r="AA9" i="1"/>
  <c r="AA117" i="1"/>
  <c r="AA59" i="1"/>
  <c r="AA70" i="1"/>
  <c r="AA12" i="1"/>
  <c r="AA123" i="1"/>
  <c r="AA113" i="1"/>
  <c r="AA34" i="1"/>
  <c r="AA5" i="1"/>
  <c r="AA25" i="1"/>
  <c r="AA109" i="1"/>
  <c r="AA124" i="1"/>
  <c r="AA65" i="1"/>
  <c r="AA24" i="1"/>
  <c r="AA57" i="1"/>
  <c r="AA96" i="1"/>
  <c r="AA51" i="1"/>
  <c r="AA119" i="1"/>
  <c r="AA103" i="1"/>
  <c r="AA95" i="1"/>
  <c r="AA32" i="1"/>
  <c r="AA92" i="1"/>
  <c r="AA64" i="1"/>
  <c r="AA10" i="1"/>
  <c r="AA55" i="1"/>
  <c r="AA83" i="1"/>
  <c r="AA99" i="1"/>
  <c r="AA52" i="1"/>
  <c r="AA112" i="1"/>
  <c r="AA8" i="1"/>
  <c r="AA46" i="1"/>
  <c r="AA68" i="1"/>
  <c r="AA43" i="1"/>
  <c r="AA118" i="1"/>
  <c r="AA28" i="1"/>
  <c r="AA74" i="1"/>
  <c r="AA45" i="1"/>
  <c r="AA71" i="1"/>
  <c r="AA2" i="1"/>
  <c r="AA7" i="1"/>
  <c r="AA122" i="1"/>
  <c r="AA63" i="1"/>
  <c r="AA80" i="1"/>
  <c r="AA91" i="1"/>
  <c r="AA76" i="1"/>
  <c r="AA21" i="1"/>
  <c r="AA87" i="1"/>
  <c r="AA19" i="1"/>
  <c r="AA98" i="1"/>
  <c r="AA75" i="1"/>
  <c r="AA16" i="1"/>
  <c r="AA30" i="1"/>
  <c r="AA114" i="1"/>
  <c r="AA58" i="1"/>
  <c r="AA15" i="1"/>
  <c r="AA121" i="1"/>
  <c r="AA97" i="1"/>
  <c r="AA61" i="1"/>
  <c r="AA88" i="1"/>
  <c r="AA102" i="1"/>
  <c r="AA94" i="1"/>
  <c r="AA18" i="1"/>
  <c r="AA22" i="1"/>
  <c r="AA37" i="1"/>
  <c r="AA48" i="1"/>
  <c r="AA90" i="1"/>
  <c r="AA6" i="1"/>
  <c r="AA106" i="1"/>
  <c r="AA20" i="1"/>
  <c r="AA33" i="1"/>
  <c r="AA107" i="1"/>
  <c r="AA100" i="1"/>
  <c r="AA36" i="1"/>
  <c r="AA89" i="1"/>
  <c r="AA85" i="1"/>
  <c r="AA39" i="1"/>
  <c r="AA69" i="1"/>
  <c r="AA110" i="1"/>
  <c r="AA26" i="1"/>
  <c r="AA86" i="1"/>
  <c r="AA40" i="1"/>
  <c r="AA53" i="1"/>
  <c r="AA14" i="1"/>
  <c r="AA78" i="1"/>
  <c r="AA108" i="1"/>
  <c r="AA77" i="1"/>
  <c r="AA49" i="1"/>
  <c r="AA31" i="1"/>
  <c r="AA84" i="1"/>
  <c r="AA105" i="1"/>
  <c r="AA115" i="1"/>
  <c r="AA50" i="4" l="1"/>
  <c r="AA49" i="4"/>
  <c r="R54" i="4"/>
  <c r="R53" i="4"/>
  <c r="R132" i="1"/>
  <c r="R131" i="1"/>
  <c r="Z33" i="4" l="1"/>
  <c r="Z16" i="4"/>
  <c r="AE16" i="4" s="1" a="1"/>
  <c r="AE16" i="4" s="1"/>
  <c r="Z36" i="4"/>
  <c r="AE36" i="4" s="1" a="1"/>
  <c r="AE36" i="4" s="1"/>
  <c r="Z42" i="4"/>
  <c r="Z39" i="4"/>
  <c r="Z10" i="4"/>
  <c r="Z11" i="4"/>
  <c r="Z7" i="4"/>
  <c r="Z2" i="4"/>
  <c r="Z41" i="4"/>
  <c r="Z37" i="4"/>
  <c r="AE37" i="4" s="1" a="1"/>
  <c r="AE37" i="4" s="1"/>
  <c r="Z22" i="4"/>
  <c r="Z8" i="4"/>
  <c r="Z40" i="4"/>
  <c r="Z15" i="4"/>
  <c r="AE15" i="4" s="1" a="1"/>
  <c r="AE15" i="4" s="1"/>
  <c r="Z28" i="4"/>
  <c r="Z30" i="4"/>
  <c r="Z4" i="4"/>
  <c r="AE4" i="4" s="1" a="1"/>
  <c r="AE4" i="4" s="1"/>
  <c r="Z9" i="4"/>
  <c r="Z29" i="4"/>
  <c r="Z32" i="4"/>
  <c r="Z44" i="4"/>
  <c r="Z47" i="4"/>
  <c r="Z5" i="4"/>
  <c r="Z35" i="4"/>
  <c r="AE35" i="4" s="1" a="1"/>
  <c r="AE35" i="4" s="1"/>
  <c r="Z17" i="4"/>
  <c r="AE17" i="4" s="1" a="1"/>
  <c r="AE17" i="4" s="1"/>
  <c r="Z20" i="4"/>
  <c r="AE20" i="4" s="1" a="1"/>
  <c r="AE20" i="4" s="1"/>
  <c r="Z18" i="4"/>
  <c r="AE18" i="4" s="1" a="1"/>
  <c r="AE18" i="4" s="1"/>
  <c r="Z23" i="4"/>
  <c r="Z24" i="4"/>
  <c r="Z38" i="4"/>
  <c r="Z43" i="4"/>
  <c r="AE43" i="4" s="1" a="1"/>
  <c r="AE43" i="4" s="1"/>
  <c r="Z34" i="4"/>
  <c r="AE34" i="4" s="1" a="1"/>
  <c r="AE34" i="4" s="1"/>
  <c r="Z19" i="4"/>
  <c r="AE19" i="4" s="1" a="1"/>
  <c r="AE19" i="4" s="1"/>
  <c r="Z45" i="4"/>
  <c r="AE45" i="4" s="1" a="1"/>
  <c r="AE45" i="4" s="1"/>
  <c r="Z46" i="4"/>
  <c r="Z27" i="4"/>
  <c r="Z13" i="4"/>
  <c r="Z25" i="4"/>
  <c r="Z26" i="4"/>
  <c r="Z14" i="4"/>
  <c r="Z3" i="4"/>
  <c r="AE3" i="4" s="1" a="1"/>
  <c r="AE3" i="4" s="1"/>
  <c r="Z12" i="4"/>
  <c r="Z6" i="4"/>
  <c r="Z31" i="4"/>
  <c r="Z21" i="4"/>
  <c r="AE21" i="4" s="1" a="1"/>
  <c r="AE21" i="4" s="1"/>
  <c r="Z117" i="1"/>
  <c r="Z13" i="1"/>
  <c r="Z49" i="1"/>
  <c r="Z102" i="1"/>
  <c r="Z20" i="1"/>
  <c r="Z31" i="1"/>
  <c r="Z76" i="1"/>
  <c r="Z11" i="1"/>
  <c r="Z87" i="1"/>
  <c r="Z15" i="1"/>
  <c r="Z22" i="1"/>
  <c r="Z79" i="1"/>
  <c r="Z124" i="1"/>
  <c r="Z109" i="1"/>
  <c r="AE109" i="1" s="1" a="1"/>
  <c r="AE109" i="1" s="1"/>
  <c r="AH109" i="1" s="1"/>
  <c r="Z45" i="1"/>
  <c r="Z47" i="1"/>
  <c r="Z43" i="1"/>
  <c r="Z71" i="1"/>
  <c r="Z81" i="1"/>
  <c r="Z50" i="1"/>
  <c r="Z2" i="1"/>
  <c r="Z56" i="1"/>
  <c r="Z5" i="1"/>
  <c r="Z98" i="1"/>
  <c r="Z4" i="1"/>
  <c r="Z122" i="1"/>
  <c r="Z116" i="1"/>
  <c r="Z72" i="1"/>
  <c r="Z35" i="1"/>
  <c r="Z115" i="1"/>
  <c r="Z91" i="1"/>
  <c r="Z29" i="1"/>
  <c r="Z89" i="1"/>
  <c r="Z106" i="1"/>
  <c r="Z62" i="1"/>
  <c r="Z82" i="1"/>
  <c r="Z64" i="1"/>
  <c r="Z97" i="1"/>
  <c r="Z85" i="1"/>
  <c r="Z53" i="1"/>
  <c r="Z38" i="1"/>
  <c r="Z28" i="1"/>
  <c r="Z14" i="1"/>
  <c r="Z55" i="1"/>
  <c r="Z12" i="1"/>
  <c r="Z90" i="1"/>
  <c r="Z60" i="1"/>
  <c r="Z24" i="1"/>
  <c r="Z104" i="1"/>
  <c r="Z66" i="1"/>
  <c r="Z61" i="1"/>
  <c r="Z113" i="1"/>
  <c r="Z80" i="1"/>
  <c r="Z78" i="1"/>
  <c r="Z7" i="1"/>
  <c r="Z96" i="1"/>
  <c r="Z69" i="1"/>
  <c r="Z23" i="1"/>
  <c r="Z46" i="1"/>
  <c r="Z18" i="1"/>
  <c r="Z27" i="1"/>
  <c r="Z118" i="1"/>
  <c r="Z10" i="1"/>
  <c r="Z100" i="1"/>
  <c r="Z86" i="1"/>
  <c r="Z26" i="1"/>
  <c r="Z65" i="1"/>
  <c r="Z112" i="1"/>
  <c r="Z74" i="1"/>
  <c r="Z75" i="1"/>
  <c r="Z48" i="1"/>
  <c r="Z68" i="1"/>
  <c r="Z88" i="1"/>
  <c r="Z44" i="1"/>
  <c r="Z52" i="1"/>
  <c r="Z51" i="1"/>
  <c r="Z123" i="1"/>
  <c r="Z30" i="1"/>
  <c r="Z19" i="1"/>
  <c r="Z39" i="1"/>
  <c r="Z54" i="1"/>
  <c r="Z101" i="1"/>
  <c r="Z114" i="1"/>
  <c r="Z16" i="1"/>
  <c r="Z121" i="1"/>
  <c r="Z110" i="1"/>
  <c r="Z42" i="1"/>
  <c r="Z67" i="1"/>
  <c r="Z57" i="1"/>
  <c r="Z105" i="1"/>
  <c r="Z120" i="1"/>
  <c r="Z83" i="1"/>
  <c r="Z125" i="1"/>
  <c r="Z36" i="1"/>
  <c r="Z99" i="1"/>
  <c r="Z77" i="1"/>
  <c r="Z84" i="1"/>
  <c r="Z103" i="1"/>
  <c r="Z70" i="1"/>
  <c r="Z95" i="1"/>
  <c r="Z108" i="1"/>
  <c r="Z33" i="1"/>
  <c r="Z25" i="1"/>
  <c r="Z37" i="1"/>
  <c r="Z9" i="1"/>
  <c r="Z34" i="1"/>
  <c r="Z41" i="1"/>
  <c r="Z58" i="1"/>
  <c r="Z111" i="1"/>
  <c r="Z21" i="1"/>
  <c r="Z59" i="1"/>
  <c r="Z8" i="1"/>
  <c r="Z6" i="1"/>
  <c r="Z73" i="1"/>
  <c r="Z63" i="1"/>
  <c r="Z3" i="1"/>
  <c r="Z107" i="1"/>
  <c r="Z93" i="1"/>
  <c r="Z40" i="1"/>
  <c r="Z17" i="1"/>
  <c r="Z119" i="1"/>
  <c r="Z92" i="1"/>
  <c r="Z32" i="1"/>
  <c r="Z94" i="1"/>
  <c r="AD94" i="1" l="1" a="1"/>
  <c r="AD94" i="1" s="1"/>
  <c r="AG94" i="1" s="1"/>
  <c r="AE94" i="1" a="1"/>
  <c r="AE94" i="1" s="1"/>
  <c r="AH94" i="1" s="1"/>
  <c r="AD16" i="1" a="1"/>
  <c r="AD16" i="1" s="1"/>
  <c r="AG16" i="1" s="1"/>
  <c r="AE16" i="1" a="1"/>
  <c r="AE16" i="1" s="1"/>
  <c r="AH16" i="1" s="1"/>
  <c r="AD18" i="1" a="1"/>
  <c r="AD18" i="1" s="1"/>
  <c r="AG18" i="1" s="1"/>
  <c r="AE18" i="1" a="1"/>
  <c r="AE18" i="1" s="1"/>
  <c r="AH18" i="1" s="1"/>
  <c r="AD113" i="1" a="1"/>
  <c r="AD113" i="1" s="1"/>
  <c r="AG113" i="1" s="1"/>
  <c r="AE113" i="1" a="1"/>
  <c r="AE113" i="1" s="1"/>
  <c r="AH113" i="1" s="1"/>
  <c r="AD55" i="1" a="1"/>
  <c r="AD55" i="1" s="1"/>
  <c r="AG55" i="1" s="1"/>
  <c r="AE55" i="1" a="1"/>
  <c r="AE55" i="1" s="1"/>
  <c r="AH55" i="1" s="1"/>
  <c r="AD82" i="1" a="1"/>
  <c r="AD82" i="1" s="1"/>
  <c r="AG82" i="1" s="1"/>
  <c r="AE82" i="1" a="1"/>
  <c r="AE82" i="1" s="1"/>
  <c r="AH82" i="1" s="1"/>
  <c r="AD72" i="1" a="1"/>
  <c r="AD72" i="1" s="1"/>
  <c r="AG72" i="1" s="1"/>
  <c r="AE72" i="1" a="1"/>
  <c r="AE72" i="1" s="1"/>
  <c r="AH72" i="1" s="1"/>
  <c r="AD50" i="1" a="1"/>
  <c r="AD50" i="1" s="1"/>
  <c r="AG50" i="1" s="1"/>
  <c r="AE50" i="1" a="1"/>
  <c r="AE50" i="1" s="1"/>
  <c r="AH50" i="1" s="1"/>
  <c r="AD79" i="1" a="1"/>
  <c r="AD79" i="1" s="1"/>
  <c r="AG79" i="1" s="1"/>
  <c r="AE79" i="1" a="1"/>
  <c r="AE79" i="1" s="1"/>
  <c r="AH79" i="1" s="1"/>
  <c r="AD102" i="1" a="1"/>
  <c r="AD102" i="1" s="1"/>
  <c r="AG102" i="1" s="1"/>
  <c r="AE102" i="1" a="1"/>
  <c r="AE102" i="1" s="1"/>
  <c r="AH102" i="1" s="1"/>
  <c r="AD32" i="1" a="1"/>
  <c r="AD32" i="1" s="1"/>
  <c r="AG32" i="1" s="1"/>
  <c r="AE32" i="1" a="1"/>
  <c r="AE32" i="1" s="1"/>
  <c r="AH32" i="1" s="1"/>
  <c r="AD63" i="1" a="1"/>
  <c r="AD63" i="1" s="1"/>
  <c r="AG63" i="1" s="1"/>
  <c r="AE63" i="1" a="1"/>
  <c r="AE63" i="1" s="1"/>
  <c r="AH63" i="1" s="1"/>
  <c r="AD41" i="1" a="1"/>
  <c r="AD41" i="1" s="1"/>
  <c r="AG41" i="1" s="1"/>
  <c r="AE41" i="1" a="1"/>
  <c r="AE41" i="1" s="1"/>
  <c r="AH41" i="1" s="1"/>
  <c r="AD70" i="1" a="1"/>
  <c r="AD70" i="1" s="1"/>
  <c r="AG70" i="1" s="1"/>
  <c r="AE70" i="1" a="1"/>
  <c r="AE70" i="1" s="1"/>
  <c r="AH70" i="1" s="1"/>
  <c r="AD120" i="1" a="1"/>
  <c r="AD120" i="1" s="1"/>
  <c r="AG120" i="1" s="1"/>
  <c r="AE120" i="1" a="1"/>
  <c r="AE120" i="1" s="1"/>
  <c r="AH120" i="1" s="1"/>
  <c r="AD114" i="1" a="1"/>
  <c r="AD114" i="1" s="1"/>
  <c r="AG114" i="1" s="1"/>
  <c r="AE114" i="1" a="1"/>
  <c r="AE114" i="1" s="1"/>
  <c r="AH114" i="1" s="1"/>
  <c r="AD52" i="1" a="1"/>
  <c r="AD52" i="1" s="1"/>
  <c r="AG52" i="1" s="1"/>
  <c r="AE52" i="1" a="1"/>
  <c r="AE52" i="1" s="1"/>
  <c r="AH52" i="1" s="1"/>
  <c r="AD65" i="1" a="1"/>
  <c r="AD65" i="1" s="1"/>
  <c r="AG65" i="1" s="1"/>
  <c r="AE65" i="1" a="1"/>
  <c r="AE65" i="1" s="1"/>
  <c r="AH65" i="1" s="1"/>
  <c r="AD46" i="1" a="1"/>
  <c r="AD46" i="1" s="1"/>
  <c r="AG46" i="1" s="1"/>
  <c r="AE46" i="1" a="1"/>
  <c r="AE46" i="1" s="1"/>
  <c r="AH46" i="1" s="1"/>
  <c r="AD61" i="1" a="1"/>
  <c r="AD61" i="1" s="1"/>
  <c r="AG61" i="1" s="1"/>
  <c r="AE61" i="1" a="1"/>
  <c r="AE61" i="1" s="1"/>
  <c r="AH61" i="1" s="1"/>
  <c r="AD14" i="1" a="1"/>
  <c r="AD14" i="1" s="1"/>
  <c r="AG14" i="1" s="1"/>
  <c r="AE14" i="1" a="1"/>
  <c r="AE14" i="1" s="1"/>
  <c r="AH14" i="1" s="1"/>
  <c r="AD62" i="1" a="1"/>
  <c r="AD62" i="1" s="1"/>
  <c r="AG62" i="1" s="1"/>
  <c r="AE62" i="1" a="1"/>
  <c r="AE62" i="1" s="1"/>
  <c r="AH62" i="1" s="1"/>
  <c r="AD116" i="1" a="1"/>
  <c r="AD116" i="1" s="1"/>
  <c r="AG116" i="1" s="1"/>
  <c r="AE116" i="1" a="1"/>
  <c r="AE116" i="1" s="1"/>
  <c r="AH116" i="1" s="1"/>
  <c r="AD81" i="1" a="1"/>
  <c r="AD81" i="1" s="1"/>
  <c r="AG81" i="1" s="1"/>
  <c r="AE81" i="1" a="1"/>
  <c r="AE81" i="1" s="1"/>
  <c r="AH81" i="1" s="1"/>
  <c r="AD22" i="1" a="1"/>
  <c r="AD22" i="1" s="1"/>
  <c r="AG22" i="1" s="1"/>
  <c r="AE22" i="1" a="1"/>
  <c r="AE22" i="1" s="1"/>
  <c r="AH22" i="1" s="1"/>
  <c r="AD49" i="1" a="1"/>
  <c r="AD49" i="1" s="1"/>
  <c r="AG49" i="1" s="1"/>
  <c r="AE49" i="1" a="1"/>
  <c r="AE49" i="1" s="1"/>
  <c r="AH49" i="1" s="1"/>
  <c r="AD92" i="1" a="1"/>
  <c r="AD92" i="1" s="1"/>
  <c r="AG92" i="1" s="1"/>
  <c r="AE92" i="1" a="1"/>
  <c r="AE92" i="1" s="1"/>
  <c r="AH92" i="1" s="1"/>
  <c r="AD73" i="1" a="1"/>
  <c r="AD73" i="1" s="1"/>
  <c r="AG73" i="1" s="1"/>
  <c r="AE73" i="1" a="1"/>
  <c r="AE73" i="1" s="1"/>
  <c r="AH73" i="1" s="1"/>
  <c r="AD34" i="1" a="1"/>
  <c r="AD34" i="1" s="1"/>
  <c r="AG34" i="1" s="1"/>
  <c r="AE34" i="1" a="1"/>
  <c r="AE34" i="1" s="1"/>
  <c r="AH34" i="1" s="1"/>
  <c r="AD103" i="1" a="1"/>
  <c r="AD103" i="1" s="1"/>
  <c r="AG103" i="1" s="1"/>
  <c r="AE103" i="1" a="1"/>
  <c r="AE103" i="1" s="1"/>
  <c r="AH103" i="1" s="1"/>
  <c r="AD105" i="1" a="1"/>
  <c r="AD105" i="1" s="1"/>
  <c r="AG105" i="1" s="1"/>
  <c r="AE105" i="1" a="1"/>
  <c r="AE105" i="1" s="1"/>
  <c r="AH105" i="1" s="1"/>
  <c r="AD101" i="1" a="1"/>
  <c r="AD101" i="1" s="1"/>
  <c r="AG101" i="1" s="1"/>
  <c r="AE101" i="1" a="1"/>
  <c r="AE101" i="1" s="1"/>
  <c r="AH101" i="1" s="1"/>
  <c r="AD44" i="1" a="1"/>
  <c r="AD44" i="1" s="1"/>
  <c r="AG44" i="1" s="1"/>
  <c r="AE44" i="1" a="1"/>
  <c r="AE44" i="1" s="1"/>
  <c r="AH44" i="1" s="1"/>
  <c r="AD26" i="1" a="1"/>
  <c r="AD26" i="1" s="1"/>
  <c r="AG26" i="1" s="1"/>
  <c r="AE26" i="1" a="1"/>
  <c r="AE26" i="1" s="1"/>
  <c r="AH26" i="1" s="1"/>
  <c r="AD23" i="1" a="1"/>
  <c r="AD23" i="1" s="1"/>
  <c r="AG23" i="1" s="1"/>
  <c r="AE23" i="1" a="1"/>
  <c r="AE23" i="1" s="1"/>
  <c r="AH23" i="1" s="1"/>
  <c r="AD66" i="1" a="1"/>
  <c r="AD66" i="1" s="1"/>
  <c r="AG66" i="1" s="1"/>
  <c r="AE66" i="1" a="1"/>
  <c r="AE66" i="1" s="1"/>
  <c r="AH66" i="1" s="1"/>
  <c r="AD28" i="1" a="1"/>
  <c r="AD28" i="1" s="1"/>
  <c r="AG28" i="1" s="1"/>
  <c r="AE28" i="1" a="1"/>
  <c r="AE28" i="1" s="1"/>
  <c r="AH28" i="1" s="1"/>
  <c r="AD106" i="1" a="1"/>
  <c r="AD106" i="1" s="1"/>
  <c r="AG106" i="1" s="1"/>
  <c r="AE106" i="1" a="1"/>
  <c r="AE106" i="1" s="1"/>
  <c r="AH106" i="1" s="1"/>
  <c r="AD122" i="1" a="1"/>
  <c r="AD122" i="1" s="1"/>
  <c r="AG122" i="1" s="1"/>
  <c r="AE122" i="1" a="1"/>
  <c r="AE122" i="1" s="1"/>
  <c r="AH122" i="1" s="1"/>
  <c r="AD71" i="1" a="1"/>
  <c r="AD71" i="1" s="1"/>
  <c r="AG71" i="1" s="1"/>
  <c r="AE71" i="1" a="1"/>
  <c r="AE71" i="1" s="1"/>
  <c r="AH71" i="1" s="1"/>
  <c r="AD15" i="1" a="1"/>
  <c r="AD15" i="1" s="1"/>
  <c r="AG15" i="1" s="1"/>
  <c r="AE15" i="1" a="1"/>
  <c r="AE15" i="1" s="1"/>
  <c r="AH15" i="1" s="1"/>
  <c r="AD13" i="1" a="1"/>
  <c r="AD13" i="1" s="1"/>
  <c r="AG13" i="1" s="1"/>
  <c r="AE13" i="1" a="1"/>
  <c r="AE13" i="1" s="1"/>
  <c r="AH13" i="1" s="1"/>
  <c r="AD95" i="1" a="1"/>
  <c r="AD95" i="1" s="1"/>
  <c r="AG95" i="1" s="1"/>
  <c r="AE95" i="1" a="1"/>
  <c r="AE95" i="1" s="1"/>
  <c r="AH95" i="1" s="1"/>
  <c r="AD112" i="1" a="1"/>
  <c r="AD112" i="1" s="1"/>
  <c r="AG112" i="1" s="1"/>
  <c r="AE112" i="1" a="1"/>
  <c r="AE112" i="1" s="1"/>
  <c r="AH112" i="1" s="1"/>
  <c r="AD6" i="1" a="1"/>
  <c r="AD6" i="1" s="1"/>
  <c r="AG6" i="1" s="1"/>
  <c r="AE6" i="1" a="1"/>
  <c r="AE6" i="1" s="1"/>
  <c r="AH6" i="1" s="1"/>
  <c r="AD57" i="1" a="1"/>
  <c r="AD57" i="1" s="1"/>
  <c r="AG57" i="1" s="1"/>
  <c r="AE57" i="1" a="1"/>
  <c r="AE57" i="1" s="1"/>
  <c r="AH57" i="1" s="1"/>
  <c r="AD86" i="1" a="1"/>
  <c r="AD86" i="1" s="1"/>
  <c r="AG86" i="1" s="1"/>
  <c r="AE86" i="1" a="1"/>
  <c r="AE86" i="1" s="1"/>
  <c r="AH86" i="1" s="1"/>
  <c r="AD104" i="1" a="1"/>
  <c r="AD104" i="1" s="1"/>
  <c r="AG104" i="1" s="1"/>
  <c r="AE104" i="1" a="1"/>
  <c r="AE104" i="1" s="1"/>
  <c r="AH104" i="1" s="1"/>
  <c r="AD89" i="1" a="1"/>
  <c r="AD89" i="1" s="1"/>
  <c r="AG89" i="1" s="1"/>
  <c r="AE89" i="1" a="1"/>
  <c r="AE89" i="1" s="1"/>
  <c r="AH89" i="1" s="1"/>
  <c r="AD43" i="1" a="1"/>
  <c r="AD43" i="1" s="1"/>
  <c r="AG43" i="1" s="1"/>
  <c r="AE43" i="1" a="1"/>
  <c r="AE43" i="1" s="1"/>
  <c r="AH43" i="1" s="1"/>
  <c r="AD117" i="1" a="1"/>
  <c r="AD117" i="1" s="1"/>
  <c r="AG117" i="1" s="1"/>
  <c r="AE117" i="1" a="1"/>
  <c r="AE117" i="1" s="1"/>
  <c r="AH117" i="1" s="1"/>
  <c r="AD17" i="1" a="1"/>
  <c r="AD17" i="1" s="1"/>
  <c r="AG17" i="1" s="1"/>
  <c r="AE17" i="1" a="1"/>
  <c r="AE17" i="1" s="1"/>
  <c r="AH17" i="1" s="1"/>
  <c r="AD8" i="1" a="1"/>
  <c r="AD8" i="1" s="1"/>
  <c r="AG8" i="1" s="1"/>
  <c r="AE8" i="1" a="1"/>
  <c r="AE8" i="1" s="1"/>
  <c r="AH8" i="1" s="1"/>
  <c r="AD37" i="1" a="1"/>
  <c r="AD37" i="1" s="1"/>
  <c r="AG37" i="1" s="1"/>
  <c r="AE37" i="1" a="1"/>
  <c r="AE37" i="1" s="1"/>
  <c r="AH37" i="1" s="1"/>
  <c r="AD77" i="1" a="1"/>
  <c r="AD77" i="1" s="1"/>
  <c r="AG77" i="1" s="1"/>
  <c r="AE77" i="1" a="1"/>
  <c r="AE77" i="1" s="1"/>
  <c r="AH77" i="1" s="1"/>
  <c r="AD67" i="1" a="1"/>
  <c r="AD67" i="1" s="1"/>
  <c r="AG67" i="1" s="1"/>
  <c r="AE67" i="1" a="1"/>
  <c r="AE67" i="1" s="1"/>
  <c r="AH67" i="1" s="1"/>
  <c r="AD39" i="1" a="1"/>
  <c r="AD39" i="1" s="1"/>
  <c r="AG39" i="1" s="1"/>
  <c r="AE39" i="1" a="1"/>
  <c r="AE39" i="1" s="1"/>
  <c r="AH39" i="1" s="1"/>
  <c r="AD68" i="1" a="1"/>
  <c r="AD68" i="1" s="1"/>
  <c r="AG68" i="1" s="1"/>
  <c r="AE68" i="1" a="1"/>
  <c r="AE68" i="1" s="1"/>
  <c r="AH68" i="1" s="1"/>
  <c r="AD100" i="1" a="1"/>
  <c r="AD100" i="1" s="1"/>
  <c r="AG100" i="1" s="1"/>
  <c r="AE100" i="1" a="1"/>
  <c r="AE100" i="1" s="1"/>
  <c r="AH100" i="1" s="1"/>
  <c r="AD96" i="1" a="1"/>
  <c r="AD96" i="1" s="1"/>
  <c r="AG96" i="1" s="1"/>
  <c r="AE96" i="1" a="1"/>
  <c r="AE96" i="1" s="1"/>
  <c r="AH96" i="1" s="1"/>
  <c r="AD24" i="1" a="1"/>
  <c r="AD24" i="1" s="1"/>
  <c r="AG24" i="1" s="1"/>
  <c r="AE24" i="1" a="1"/>
  <c r="AE24" i="1" s="1"/>
  <c r="AH24" i="1" s="1"/>
  <c r="AD53" i="1" a="1"/>
  <c r="AD53" i="1" s="1"/>
  <c r="AG53" i="1" s="1"/>
  <c r="AE53" i="1" a="1"/>
  <c r="AE53" i="1" s="1"/>
  <c r="AH53" i="1" s="1"/>
  <c r="AD29" i="1" a="1"/>
  <c r="AD29" i="1" s="1"/>
  <c r="AG29" i="1" s="1"/>
  <c r="AE29" i="1" a="1"/>
  <c r="AE29" i="1" s="1"/>
  <c r="AH29" i="1" s="1"/>
  <c r="AD98" i="1" a="1"/>
  <c r="AD98" i="1" s="1"/>
  <c r="AG98" i="1" s="1"/>
  <c r="AE98" i="1" a="1"/>
  <c r="AE98" i="1" s="1"/>
  <c r="AH98" i="1" s="1"/>
  <c r="AD47" i="1" a="1"/>
  <c r="AD47" i="1" s="1"/>
  <c r="AG47" i="1" s="1"/>
  <c r="AE47" i="1" a="1"/>
  <c r="AE47" i="1" s="1"/>
  <c r="AH47" i="1" s="1"/>
  <c r="AD11" i="1" a="1"/>
  <c r="AD11" i="1" s="1"/>
  <c r="AG11" i="1" s="1"/>
  <c r="AE11" i="1" a="1"/>
  <c r="AE11" i="1" s="1"/>
  <c r="AH11" i="1" s="1"/>
  <c r="AD40" i="1" a="1"/>
  <c r="AD40" i="1" s="1"/>
  <c r="AG40" i="1" s="1"/>
  <c r="AE40" i="1" a="1"/>
  <c r="AE40" i="1" s="1"/>
  <c r="AH40" i="1" s="1"/>
  <c r="AD59" i="1" a="1"/>
  <c r="AD59" i="1" s="1"/>
  <c r="AG59" i="1" s="1"/>
  <c r="AE59" i="1" a="1"/>
  <c r="AE59" i="1" s="1"/>
  <c r="AH59" i="1" s="1"/>
  <c r="AD25" i="1" a="1"/>
  <c r="AD25" i="1" s="1"/>
  <c r="AG25" i="1" s="1"/>
  <c r="AE25" i="1" a="1"/>
  <c r="AE25" i="1" s="1"/>
  <c r="AH25" i="1" s="1"/>
  <c r="AD99" i="1" a="1"/>
  <c r="AD99" i="1" s="1"/>
  <c r="AG99" i="1" s="1"/>
  <c r="AE99" i="1" a="1"/>
  <c r="AE99" i="1" s="1"/>
  <c r="AH99" i="1" s="1"/>
  <c r="AD42" i="1" a="1"/>
  <c r="AD42" i="1" s="1"/>
  <c r="AG42" i="1" s="1"/>
  <c r="AE42" i="1" a="1"/>
  <c r="AE42" i="1" s="1"/>
  <c r="AH42" i="1" s="1"/>
  <c r="AD19" i="1" a="1"/>
  <c r="AD19" i="1" s="1"/>
  <c r="AG19" i="1" s="1"/>
  <c r="AE19" i="1" a="1"/>
  <c r="AE19" i="1" s="1"/>
  <c r="AH19" i="1" s="1"/>
  <c r="AD48" i="1" a="1"/>
  <c r="AD48" i="1" s="1"/>
  <c r="AG48" i="1" s="1"/>
  <c r="AE48" i="1" a="1"/>
  <c r="AE48" i="1" s="1"/>
  <c r="AH48" i="1" s="1"/>
  <c r="AD10" i="1" a="1"/>
  <c r="AD10" i="1" s="1"/>
  <c r="AG10" i="1" s="1"/>
  <c r="AE10" i="1" a="1"/>
  <c r="AE10" i="1" s="1"/>
  <c r="AH10" i="1" s="1"/>
  <c r="AD7" i="1" a="1"/>
  <c r="AD7" i="1" s="1"/>
  <c r="AG7" i="1" s="1"/>
  <c r="AE7" i="1" a="1"/>
  <c r="AE7" i="1" s="1"/>
  <c r="AH7" i="1" s="1"/>
  <c r="AD60" i="1" a="1"/>
  <c r="AD60" i="1" s="1"/>
  <c r="AG60" i="1" s="1"/>
  <c r="AE60" i="1" a="1"/>
  <c r="AE60" i="1" s="1"/>
  <c r="AH60" i="1" s="1"/>
  <c r="AD85" i="1" a="1"/>
  <c r="AD85" i="1" s="1"/>
  <c r="AG85" i="1" s="1"/>
  <c r="AE85" i="1" a="1"/>
  <c r="AE85" i="1" s="1"/>
  <c r="AH85" i="1" s="1"/>
  <c r="AD91" i="1" a="1"/>
  <c r="AD91" i="1" s="1"/>
  <c r="AG91" i="1" s="1"/>
  <c r="AE91" i="1" a="1"/>
  <c r="AE91" i="1" s="1"/>
  <c r="AH91" i="1" s="1"/>
  <c r="AD5" i="1" a="1"/>
  <c r="AD5" i="1" s="1"/>
  <c r="AG5" i="1" s="1"/>
  <c r="AE5" i="1" a="1"/>
  <c r="AE5" i="1" s="1"/>
  <c r="AH5" i="1" s="1"/>
  <c r="AD45" i="1" a="1"/>
  <c r="AD45" i="1" s="1"/>
  <c r="AG45" i="1" s="1"/>
  <c r="AE45" i="1" a="1"/>
  <c r="AE45" i="1" s="1"/>
  <c r="AH45" i="1" s="1"/>
  <c r="AD76" i="1" a="1"/>
  <c r="AD76" i="1" s="1"/>
  <c r="AG76" i="1" s="1"/>
  <c r="AE76" i="1" a="1"/>
  <c r="AE76" i="1" s="1"/>
  <c r="AH76" i="1" s="1"/>
  <c r="AD3" i="1" a="1"/>
  <c r="AD3" i="1" s="1"/>
  <c r="AG3" i="1" s="1"/>
  <c r="AE3" i="1" a="1"/>
  <c r="AE3" i="1" s="1"/>
  <c r="AH3" i="1" s="1"/>
  <c r="AD83" i="1" a="1"/>
  <c r="AD83" i="1" s="1"/>
  <c r="AG83" i="1" s="1"/>
  <c r="AE83" i="1" a="1"/>
  <c r="AE83" i="1" s="1"/>
  <c r="AH83" i="1" s="1"/>
  <c r="AD119" i="1" a="1"/>
  <c r="AD119" i="1" s="1"/>
  <c r="AG119" i="1" s="1"/>
  <c r="AE119" i="1" a="1"/>
  <c r="AE119" i="1" s="1"/>
  <c r="AH119" i="1" s="1"/>
  <c r="AD9" i="1" a="1"/>
  <c r="AD9" i="1" s="1"/>
  <c r="AG9" i="1" s="1"/>
  <c r="AE9" i="1" a="1"/>
  <c r="AE9" i="1" s="1"/>
  <c r="AH9" i="1" s="1"/>
  <c r="AD54" i="1" a="1"/>
  <c r="AD54" i="1" s="1"/>
  <c r="AG54" i="1" s="1"/>
  <c r="AE54" i="1" a="1"/>
  <c r="AE54" i="1" s="1"/>
  <c r="AH54" i="1" s="1"/>
  <c r="AD31" i="1" a="1"/>
  <c r="AD31" i="1" s="1"/>
  <c r="AG31" i="1" s="1"/>
  <c r="AE31" i="1" a="1"/>
  <c r="AE31" i="1" s="1"/>
  <c r="AH31" i="1" s="1"/>
  <c r="AD58" i="1" a="1"/>
  <c r="AD58" i="1" s="1"/>
  <c r="AG58" i="1" s="1"/>
  <c r="AE58" i="1" a="1"/>
  <c r="AE58" i="1" s="1"/>
  <c r="AH58" i="1" s="1"/>
  <c r="AD51" i="1" a="1"/>
  <c r="AD51" i="1" s="1"/>
  <c r="AG51" i="1" s="1"/>
  <c r="AE51" i="1" a="1"/>
  <c r="AE51" i="1" s="1"/>
  <c r="AH51" i="1" s="1"/>
  <c r="AD84" i="1" a="1"/>
  <c r="AD84" i="1" s="1"/>
  <c r="AG84" i="1" s="1"/>
  <c r="AE84" i="1" a="1"/>
  <c r="AE84" i="1" s="1"/>
  <c r="AH84" i="1" s="1"/>
  <c r="AD88" i="1" a="1"/>
  <c r="AD88" i="1" s="1"/>
  <c r="AG88" i="1" s="1"/>
  <c r="AE88" i="1" a="1"/>
  <c r="AE88" i="1" s="1"/>
  <c r="AH88" i="1" s="1"/>
  <c r="AD69" i="1" a="1"/>
  <c r="AD69" i="1" s="1"/>
  <c r="AG69" i="1" s="1"/>
  <c r="AE69" i="1" a="1"/>
  <c r="AE69" i="1" s="1"/>
  <c r="AH69" i="1" s="1"/>
  <c r="AD38" i="1" a="1"/>
  <c r="AD38" i="1" s="1"/>
  <c r="AG38" i="1" s="1"/>
  <c r="AE38" i="1" a="1"/>
  <c r="AE38" i="1" s="1"/>
  <c r="AH38" i="1" s="1"/>
  <c r="AD4" i="1" a="1"/>
  <c r="AD4" i="1" s="1"/>
  <c r="AG4" i="1" s="1"/>
  <c r="AE4" i="1" a="1"/>
  <c r="AE4" i="1" s="1"/>
  <c r="AH4" i="1" s="1"/>
  <c r="AD87" i="1" a="1"/>
  <c r="AD87" i="1" s="1"/>
  <c r="AG87" i="1" s="1"/>
  <c r="AE87" i="1" a="1"/>
  <c r="AE87" i="1" s="1"/>
  <c r="AH87" i="1" s="1"/>
  <c r="AD93" i="1" a="1"/>
  <c r="AD93" i="1" s="1"/>
  <c r="AG93" i="1" s="1"/>
  <c r="AE93" i="1" a="1"/>
  <c r="AE93" i="1" s="1"/>
  <c r="AH93" i="1" s="1"/>
  <c r="AD21" i="1" a="1"/>
  <c r="AD21" i="1" s="1"/>
  <c r="AG21" i="1" s="1"/>
  <c r="AE21" i="1" a="1"/>
  <c r="AE21" i="1" s="1"/>
  <c r="AH21" i="1" s="1"/>
  <c r="AD33" i="1" a="1"/>
  <c r="AD33" i="1" s="1"/>
  <c r="AG33" i="1" s="1"/>
  <c r="AE33" i="1" a="1"/>
  <c r="AE33" i="1" s="1"/>
  <c r="AH33" i="1" s="1"/>
  <c r="AD36" i="1" a="1"/>
  <c r="AD36" i="1" s="1"/>
  <c r="AG36" i="1" s="1"/>
  <c r="AE36" i="1" a="1"/>
  <c r="AE36" i="1" s="1"/>
  <c r="AH36" i="1" s="1"/>
  <c r="AD110" i="1" a="1"/>
  <c r="AD110" i="1" s="1"/>
  <c r="AG110" i="1" s="1"/>
  <c r="AE110" i="1" a="1"/>
  <c r="AE110" i="1" s="1"/>
  <c r="AH110" i="1" s="1"/>
  <c r="AD30" i="1" a="1"/>
  <c r="AD30" i="1" s="1"/>
  <c r="AG30" i="1" s="1"/>
  <c r="AE30" i="1" a="1"/>
  <c r="AE30" i="1" s="1"/>
  <c r="AH30" i="1" s="1"/>
  <c r="AD75" i="1" a="1"/>
  <c r="AD75" i="1" s="1"/>
  <c r="AG75" i="1" s="1"/>
  <c r="AE75" i="1" a="1"/>
  <c r="AE75" i="1" s="1"/>
  <c r="AH75" i="1" s="1"/>
  <c r="AD118" i="1" a="1"/>
  <c r="AD118" i="1" s="1"/>
  <c r="AG118" i="1" s="1"/>
  <c r="AC118" i="1"/>
  <c r="AE118" i="1" a="1"/>
  <c r="AE118" i="1" s="1"/>
  <c r="AH118" i="1" s="1"/>
  <c r="AD78" i="1" a="1"/>
  <c r="AD78" i="1" s="1"/>
  <c r="AG78" i="1" s="1"/>
  <c r="AE78" i="1" a="1"/>
  <c r="AE78" i="1" s="1"/>
  <c r="AH78" i="1" s="1"/>
  <c r="AD90" i="1" a="1"/>
  <c r="AD90" i="1" s="1"/>
  <c r="AG90" i="1" s="1"/>
  <c r="AE90" i="1" a="1"/>
  <c r="AE90" i="1" s="1"/>
  <c r="AH90" i="1" s="1"/>
  <c r="AD97" i="1" a="1"/>
  <c r="AD97" i="1" s="1"/>
  <c r="AG97" i="1" s="1"/>
  <c r="AE97" i="1" a="1"/>
  <c r="AE97" i="1" s="1"/>
  <c r="AH97" i="1" s="1"/>
  <c r="AD115" i="1" a="1"/>
  <c r="AD115" i="1" s="1"/>
  <c r="AG115" i="1" s="1"/>
  <c r="AE115" i="1" a="1"/>
  <c r="AE115" i="1" s="1"/>
  <c r="AH115" i="1" s="1"/>
  <c r="AD56" i="1" a="1"/>
  <c r="AD56" i="1" s="1"/>
  <c r="AG56" i="1" s="1"/>
  <c r="AE56" i="1" a="1"/>
  <c r="AE56" i="1" s="1"/>
  <c r="AH56" i="1" s="1"/>
  <c r="AD107" i="1" a="1"/>
  <c r="AD107" i="1" s="1"/>
  <c r="AG107" i="1" s="1"/>
  <c r="AE107" i="1" a="1"/>
  <c r="AE107" i="1" s="1"/>
  <c r="AH107" i="1" s="1"/>
  <c r="AD111" i="1" a="1"/>
  <c r="AD111" i="1" s="1"/>
  <c r="AG111" i="1" s="1"/>
  <c r="AE111" i="1" a="1"/>
  <c r="AE111" i="1" s="1"/>
  <c r="AH111" i="1" s="1"/>
  <c r="AD108" i="1" a="1"/>
  <c r="AD108" i="1" s="1"/>
  <c r="AG108" i="1" s="1"/>
  <c r="AE108" i="1" a="1"/>
  <c r="AE108" i="1" s="1"/>
  <c r="AH108" i="1" s="1"/>
  <c r="AD125" i="1" a="1"/>
  <c r="AD125" i="1" s="1"/>
  <c r="AG125" i="1" s="1"/>
  <c r="AE125" i="1" a="1"/>
  <c r="AE125" i="1" s="1"/>
  <c r="AH125" i="1" s="1"/>
  <c r="AD121" i="1" a="1"/>
  <c r="AD121" i="1" s="1"/>
  <c r="AG121" i="1" s="1"/>
  <c r="AE121" i="1" a="1"/>
  <c r="AE121" i="1" s="1"/>
  <c r="AH121" i="1" s="1"/>
  <c r="AD123" i="1" a="1"/>
  <c r="AD123" i="1" s="1"/>
  <c r="AG123" i="1" s="1"/>
  <c r="AE123" i="1" a="1"/>
  <c r="AE123" i="1" s="1"/>
  <c r="AH123" i="1" s="1"/>
  <c r="AD74" i="1" a="1"/>
  <c r="AD74" i="1" s="1"/>
  <c r="AG74" i="1" s="1"/>
  <c r="AE74" i="1" a="1"/>
  <c r="AE74" i="1" s="1"/>
  <c r="AH74" i="1" s="1"/>
  <c r="AD27" i="1" a="1"/>
  <c r="AD27" i="1" s="1"/>
  <c r="AG27" i="1" s="1"/>
  <c r="AE27" i="1" a="1"/>
  <c r="AE27" i="1" s="1"/>
  <c r="AH27" i="1" s="1"/>
  <c r="AD80" i="1" a="1"/>
  <c r="AD80" i="1" s="1"/>
  <c r="AG80" i="1" s="1"/>
  <c r="AE80" i="1" a="1"/>
  <c r="AE80" i="1" s="1"/>
  <c r="AH80" i="1" s="1"/>
  <c r="AD12" i="1" a="1"/>
  <c r="AD12" i="1" s="1"/>
  <c r="AG12" i="1" s="1"/>
  <c r="AE12" i="1" a="1"/>
  <c r="AE12" i="1" s="1"/>
  <c r="AH12" i="1" s="1"/>
  <c r="AD64" i="1" a="1"/>
  <c r="AD64" i="1" s="1"/>
  <c r="AG64" i="1" s="1"/>
  <c r="AE64" i="1" a="1"/>
  <c r="AE64" i="1" s="1"/>
  <c r="AH64" i="1" s="1"/>
  <c r="AD35" i="1" a="1"/>
  <c r="AD35" i="1" s="1"/>
  <c r="AG35" i="1" s="1"/>
  <c r="AE35" i="1" a="1"/>
  <c r="AE35" i="1" s="1"/>
  <c r="AH35" i="1" s="1"/>
  <c r="AD2" i="1" a="1"/>
  <c r="AD2" i="1" s="1"/>
  <c r="AG2" i="1" s="1"/>
  <c r="AE2" i="1" a="1"/>
  <c r="AE2" i="1" s="1"/>
  <c r="AH2" i="1" s="1"/>
  <c r="AD124" i="1" a="1"/>
  <c r="AD124" i="1" s="1"/>
  <c r="AG124" i="1" s="1"/>
  <c r="AE124" i="1" a="1"/>
  <c r="AE124" i="1" s="1"/>
  <c r="AH124" i="1" s="1"/>
  <c r="AD20" i="1" a="1"/>
  <c r="AD20" i="1" s="1"/>
  <c r="AG20" i="1" s="1"/>
  <c r="AE20" i="1" a="1"/>
  <c r="AE20" i="1" s="1"/>
  <c r="AH20" i="1" s="1"/>
  <c r="AC109" i="1"/>
  <c r="AF109" i="1" s="1"/>
  <c r="AD109" i="1" a="1"/>
  <c r="AD109" i="1" s="1"/>
  <c r="AG109" i="1" s="1"/>
  <c r="AC3" i="1"/>
  <c r="AF3" i="1" s="1"/>
  <c r="BA3" i="1" s="1"/>
  <c r="AC95" i="1"/>
  <c r="AF95" i="1" s="1"/>
  <c r="BD95" i="1" s="1"/>
  <c r="AC83" i="1"/>
  <c r="AF83" i="1" s="1"/>
  <c r="BA83" i="1" s="1"/>
  <c r="AC16" i="1"/>
  <c r="AF16" i="1" s="1"/>
  <c r="AC51" i="1"/>
  <c r="AF51" i="1" s="1"/>
  <c r="BC51" i="1" s="1"/>
  <c r="AC112" i="1"/>
  <c r="AF112" i="1" s="1"/>
  <c r="BA112" i="1" s="1"/>
  <c r="AC18" i="1"/>
  <c r="AF18" i="1" s="1"/>
  <c r="AZ18" i="1" s="1"/>
  <c r="AC113" i="1"/>
  <c r="AF113" i="1" s="1"/>
  <c r="AC55" i="1"/>
  <c r="AF55" i="1" s="1"/>
  <c r="AZ55" i="1" s="1"/>
  <c r="AC82" i="1"/>
  <c r="AF82" i="1" s="1"/>
  <c r="BD82" i="1" s="1"/>
  <c r="AC72" i="1"/>
  <c r="AF72" i="1" s="1"/>
  <c r="AZ72" i="1" s="1"/>
  <c r="AC50" i="1"/>
  <c r="AF50" i="1" s="1"/>
  <c r="AC79" i="1"/>
  <c r="AF79" i="1" s="1"/>
  <c r="BA79" i="1" s="1"/>
  <c r="AC102" i="1"/>
  <c r="AF102" i="1" s="1"/>
  <c r="AZ102" i="1" s="1"/>
  <c r="AC32" i="1"/>
  <c r="AF32" i="1" s="1"/>
  <c r="AZ32" i="1" s="1"/>
  <c r="AC63" i="1"/>
  <c r="AF63" i="1" s="1"/>
  <c r="AC41" i="1"/>
  <c r="AF41" i="1" s="1"/>
  <c r="BA41" i="1" s="1"/>
  <c r="AC70" i="1"/>
  <c r="AF70" i="1" s="1"/>
  <c r="AZ70" i="1" s="1"/>
  <c r="AC120" i="1"/>
  <c r="AF120" i="1" s="1"/>
  <c r="BA120" i="1" s="1"/>
  <c r="AC114" i="1"/>
  <c r="AF114" i="1" s="1"/>
  <c r="AC52" i="1"/>
  <c r="AF52" i="1" s="1"/>
  <c r="AC65" i="1"/>
  <c r="AF65" i="1" s="1"/>
  <c r="AZ65" i="1" s="1"/>
  <c r="AC46" i="1"/>
  <c r="AF46" i="1" s="1"/>
  <c r="AZ46" i="1" s="1"/>
  <c r="AC61" i="1"/>
  <c r="AF61" i="1" s="1"/>
  <c r="AC14" i="1"/>
  <c r="AF14" i="1" s="1"/>
  <c r="AC62" i="1"/>
  <c r="AF62" i="1" s="1"/>
  <c r="AZ62" i="1" s="1"/>
  <c r="AC116" i="1"/>
  <c r="AF116" i="1" s="1"/>
  <c r="AZ116" i="1" s="1"/>
  <c r="AC81" i="1"/>
  <c r="AF81" i="1" s="1"/>
  <c r="AC22" i="1"/>
  <c r="AF22" i="1" s="1"/>
  <c r="AC49" i="1"/>
  <c r="AF49" i="1" s="1"/>
  <c r="BD49" i="1" s="1"/>
  <c r="AC92" i="1"/>
  <c r="AF92" i="1" s="1"/>
  <c r="BA92" i="1" s="1"/>
  <c r="AC73" i="1"/>
  <c r="AF73" i="1" s="1"/>
  <c r="AC34" i="1"/>
  <c r="AF34" i="1" s="1"/>
  <c r="AC103" i="1"/>
  <c r="AF103" i="1" s="1"/>
  <c r="BA103" i="1" s="1"/>
  <c r="AC105" i="1"/>
  <c r="AF105" i="1" s="1"/>
  <c r="AZ105" i="1" s="1"/>
  <c r="AC101" i="1"/>
  <c r="AF101" i="1" s="1"/>
  <c r="AC44" i="1"/>
  <c r="AF44" i="1" s="1"/>
  <c r="AC26" i="1"/>
  <c r="AF26" i="1" s="1"/>
  <c r="BA26" i="1" s="1"/>
  <c r="AC23" i="1"/>
  <c r="AF23" i="1" s="1"/>
  <c r="BC23" i="1" s="1"/>
  <c r="AC66" i="1"/>
  <c r="AF66" i="1" s="1"/>
  <c r="AC28" i="1"/>
  <c r="AF28" i="1" s="1"/>
  <c r="AC106" i="1"/>
  <c r="AF106" i="1" s="1"/>
  <c r="BD106" i="1" s="1"/>
  <c r="AC122" i="1"/>
  <c r="AF122" i="1" s="1"/>
  <c r="BD122" i="1" s="1"/>
  <c r="AC71" i="1"/>
  <c r="AF71" i="1" s="1"/>
  <c r="AC15" i="1"/>
  <c r="AF15" i="1" s="1"/>
  <c r="AC13" i="1"/>
  <c r="AF13" i="1" s="1"/>
  <c r="AZ13" i="1" s="1"/>
  <c r="AC58" i="1"/>
  <c r="AF58" i="1" s="1"/>
  <c r="AZ58" i="1" s="1"/>
  <c r="AC6" i="1"/>
  <c r="AF6" i="1" s="1"/>
  <c r="AC84" i="1"/>
  <c r="AF84" i="1" s="1"/>
  <c r="AC57" i="1"/>
  <c r="AF57" i="1" s="1"/>
  <c r="BD57" i="1" s="1"/>
  <c r="AC54" i="1"/>
  <c r="AF54" i="1" s="1"/>
  <c r="BA54" i="1" s="1"/>
  <c r="AC88" i="1"/>
  <c r="AF88" i="1" s="1"/>
  <c r="AC86" i="1"/>
  <c r="AF86" i="1" s="1"/>
  <c r="AC69" i="1"/>
  <c r="AF69" i="1" s="1"/>
  <c r="AZ69" i="1" s="1"/>
  <c r="AC104" i="1"/>
  <c r="AF104" i="1" s="1"/>
  <c r="AZ104" i="1" s="1"/>
  <c r="AC38" i="1"/>
  <c r="AF38" i="1" s="1"/>
  <c r="AC89" i="1"/>
  <c r="AF89" i="1" s="1"/>
  <c r="AC4" i="1"/>
  <c r="AF4" i="1" s="1"/>
  <c r="BD4" i="1" s="1"/>
  <c r="AC43" i="1"/>
  <c r="AF43" i="1" s="1"/>
  <c r="BA43" i="1" s="1"/>
  <c r="AC87" i="1"/>
  <c r="AF87" i="1" s="1"/>
  <c r="AC117" i="1"/>
  <c r="AF117" i="1" s="1"/>
  <c r="AC17" i="1"/>
  <c r="AF17" i="1" s="1"/>
  <c r="BA17" i="1" s="1"/>
  <c r="AC8" i="1"/>
  <c r="AF8" i="1" s="1"/>
  <c r="BA8" i="1" s="1"/>
  <c r="AC37" i="1"/>
  <c r="AF37" i="1" s="1"/>
  <c r="AC77" i="1"/>
  <c r="AF77" i="1" s="1"/>
  <c r="AC67" i="1"/>
  <c r="AF67" i="1" s="1"/>
  <c r="AZ67" i="1" s="1"/>
  <c r="AC39" i="1"/>
  <c r="AF39" i="1" s="1"/>
  <c r="BD39" i="1" s="1"/>
  <c r="AC68" i="1"/>
  <c r="AF68" i="1" s="1"/>
  <c r="AC100" i="1"/>
  <c r="AF100" i="1" s="1"/>
  <c r="AC96" i="1"/>
  <c r="AF96" i="1" s="1"/>
  <c r="BD96" i="1" s="1"/>
  <c r="AC24" i="1"/>
  <c r="AF24" i="1" s="1"/>
  <c r="BA24" i="1" s="1"/>
  <c r="AC53" i="1"/>
  <c r="AF53" i="1" s="1"/>
  <c r="AC29" i="1"/>
  <c r="AF29" i="1" s="1"/>
  <c r="AC98" i="1"/>
  <c r="AF98" i="1" s="1"/>
  <c r="BA98" i="1" s="1"/>
  <c r="AC47" i="1"/>
  <c r="AF47" i="1" s="1"/>
  <c r="BD47" i="1" s="1"/>
  <c r="AC11" i="1"/>
  <c r="AF11" i="1" s="1"/>
  <c r="BD11" i="1" s="1"/>
  <c r="AC40" i="1"/>
  <c r="AF40" i="1" s="1"/>
  <c r="AC59" i="1"/>
  <c r="AF59" i="1" s="1"/>
  <c r="BD59" i="1" s="1"/>
  <c r="AC25" i="1"/>
  <c r="AF25" i="1" s="1"/>
  <c r="BD25" i="1" s="1"/>
  <c r="AC99" i="1"/>
  <c r="AF99" i="1" s="1"/>
  <c r="AC42" i="1"/>
  <c r="AF42" i="1" s="1"/>
  <c r="BD42" i="1" s="1"/>
  <c r="AC19" i="1"/>
  <c r="AF19" i="1" s="1"/>
  <c r="BA19" i="1" s="1"/>
  <c r="AC48" i="1"/>
  <c r="AF48" i="1" s="1"/>
  <c r="BA48" i="1" s="1"/>
  <c r="AC10" i="1"/>
  <c r="AF10" i="1" s="1"/>
  <c r="AC7" i="1"/>
  <c r="AF7" i="1" s="1"/>
  <c r="AC60" i="1"/>
  <c r="AF60" i="1" s="1"/>
  <c r="AZ60" i="1" s="1"/>
  <c r="AC85" i="1"/>
  <c r="AF85" i="1" s="1"/>
  <c r="BA85" i="1" s="1"/>
  <c r="AC91" i="1"/>
  <c r="AF91" i="1" s="1"/>
  <c r="AC5" i="1"/>
  <c r="AF5" i="1" s="1"/>
  <c r="AC45" i="1"/>
  <c r="AF45" i="1" s="1"/>
  <c r="BA45" i="1" s="1"/>
  <c r="AC76" i="1"/>
  <c r="AF76" i="1" s="1"/>
  <c r="AZ76" i="1" s="1"/>
  <c r="AC94" i="1"/>
  <c r="AF94" i="1" s="1"/>
  <c r="AC119" i="1"/>
  <c r="AF119" i="1" s="1"/>
  <c r="AC9" i="1"/>
  <c r="AF9" i="1" s="1"/>
  <c r="BD9" i="1" s="1"/>
  <c r="AC93" i="1"/>
  <c r="AF93" i="1" s="1"/>
  <c r="BD93" i="1" s="1"/>
  <c r="AC21" i="1"/>
  <c r="AF21" i="1" s="1"/>
  <c r="AC33" i="1"/>
  <c r="AF33" i="1" s="1"/>
  <c r="AC36" i="1"/>
  <c r="AF36" i="1" s="1"/>
  <c r="BC36" i="1" s="1"/>
  <c r="AC110" i="1"/>
  <c r="AF110" i="1" s="1"/>
  <c r="BA110" i="1" s="1"/>
  <c r="AC30" i="1"/>
  <c r="AF30" i="1" s="1"/>
  <c r="AC75" i="1"/>
  <c r="AF75" i="1" s="1"/>
  <c r="AF118" i="1"/>
  <c r="AZ118" i="1" s="1"/>
  <c r="AC78" i="1"/>
  <c r="AF78" i="1" s="1"/>
  <c r="BA78" i="1" s="1"/>
  <c r="AC90" i="1"/>
  <c r="AF90" i="1" s="1"/>
  <c r="AC97" i="1"/>
  <c r="AF97" i="1" s="1"/>
  <c r="AC115" i="1"/>
  <c r="AF115" i="1" s="1"/>
  <c r="BD115" i="1" s="1"/>
  <c r="AC56" i="1"/>
  <c r="AF56" i="1" s="1"/>
  <c r="BD56" i="1" s="1"/>
  <c r="AC31" i="1"/>
  <c r="AF31" i="1" s="1"/>
  <c r="AC107" i="1"/>
  <c r="AF107" i="1" s="1"/>
  <c r="AC111" i="1"/>
  <c r="AF111" i="1" s="1"/>
  <c r="BD111" i="1" s="1"/>
  <c r="AC108" i="1"/>
  <c r="AF108" i="1" s="1"/>
  <c r="BD108" i="1" s="1"/>
  <c r="AC125" i="1"/>
  <c r="AF125" i="1" s="1"/>
  <c r="BA125" i="1" s="1"/>
  <c r="AC121" i="1"/>
  <c r="AF121" i="1" s="1"/>
  <c r="AC123" i="1"/>
  <c r="AF123" i="1" s="1"/>
  <c r="BC123" i="1" s="1"/>
  <c r="AC74" i="1"/>
  <c r="AF74" i="1" s="1"/>
  <c r="BA74" i="1" s="1"/>
  <c r="AC27" i="1"/>
  <c r="AF27" i="1" s="1"/>
  <c r="AC80" i="1"/>
  <c r="AF80" i="1" s="1"/>
  <c r="AC12" i="1"/>
  <c r="AF12" i="1" s="1"/>
  <c r="BA12" i="1" s="1"/>
  <c r="AC64" i="1"/>
  <c r="AF64" i="1" s="1"/>
  <c r="BC64" i="1" s="1"/>
  <c r="AC35" i="1"/>
  <c r="AF35" i="1" s="1"/>
  <c r="AC2" i="1"/>
  <c r="AF2" i="1" s="1"/>
  <c r="AC124" i="1"/>
  <c r="AF124" i="1" s="1"/>
  <c r="BC124" i="1" s="1"/>
  <c r="AC20" i="1"/>
  <c r="AF20" i="1" s="1"/>
  <c r="AZ20" i="1" s="1"/>
  <c r="AE26" i="4" a="1"/>
  <c r="AE26" i="4" s="1"/>
  <c r="AH26" i="4" s="1"/>
  <c r="AE5" i="4" a="1"/>
  <c r="AE5" i="4" s="1"/>
  <c r="AH5" i="4" s="1"/>
  <c r="AE28" i="4" a="1"/>
  <c r="AE28" i="4" s="1"/>
  <c r="AH28" i="4" s="1"/>
  <c r="AE7" i="4" a="1"/>
  <c r="AE7" i="4" s="1"/>
  <c r="AH7" i="4" s="1"/>
  <c r="AE14" i="4" a="1"/>
  <c r="AE14" i="4" s="1"/>
  <c r="AH14" i="4" s="1"/>
  <c r="AE11" i="4" a="1"/>
  <c r="AE11" i="4" s="1"/>
  <c r="AH11" i="4" s="1"/>
  <c r="AE13" i="4" a="1"/>
  <c r="AE13" i="4" s="1"/>
  <c r="AH13" i="4" s="1"/>
  <c r="AE24" i="4" a="1"/>
  <c r="AE24" i="4" s="1"/>
  <c r="AH24" i="4" s="1"/>
  <c r="AE44" i="4" a="1"/>
  <c r="AE44" i="4" s="1"/>
  <c r="AH44" i="4" s="1"/>
  <c r="AE40" i="4" a="1"/>
  <c r="AE40" i="4" s="1"/>
  <c r="AH40" i="4" s="1"/>
  <c r="AE10" i="4" a="1"/>
  <c r="AE10" i="4" s="1"/>
  <c r="AH10" i="4" s="1"/>
  <c r="AE25" i="4" a="1"/>
  <c r="AE25" i="4" s="1"/>
  <c r="AH25" i="4" s="1"/>
  <c r="AE38" i="4" a="1"/>
  <c r="AE38" i="4" s="1"/>
  <c r="AH38" i="4" s="1"/>
  <c r="AE47" i="4" a="1"/>
  <c r="AE47" i="4" s="1"/>
  <c r="AH47" i="4" s="1"/>
  <c r="AE31" i="4" a="1"/>
  <c r="AE31" i="4" s="1"/>
  <c r="AH31" i="4" s="1"/>
  <c r="AE27" i="4" a="1"/>
  <c r="AE27" i="4" s="1"/>
  <c r="AH27" i="4" s="1"/>
  <c r="AE23" i="4" a="1"/>
  <c r="AE23" i="4" s="1"/>
  <c r="AH23" i="4" s="1"/>
  <c r="AE32" i="4" a="1"/>
  <c r="AE32" i="4" s="1"/>
  <c r="AH32" i="4" s="1"/>
  <c r="AE8" i="4" a="1"/>
  <c r="AE8" i="4" s="1"/>
  <c r="AH8" i="4" s="1"/>
  <c r="AE39" i="4" a="1"/>
  <c r="AE39" i="4" s="1"/>
  <c r="AH39" i="4" s="1"/>
  <c r="AE6" i="4" a="1"/>
  <c r="AE6" i="4" s="1"/>
  <c r="AH6" i="4" s="1"/>
  <c r="AE46" i="4" a="1"/>
  <c r="AE46" i="4" s="1"/>
  <c r="AH46" i="4" s="1"/>
  <c r="AE29" i="4" a="1"/>
  <c r="AE29" i="4" s="1"/>
  <c r="AH29" i="4" s="1"/>
  <c r="AE22" i="4" a="1"/>
  <c r="AE22" i="4" s="1"/>
  <c r="AH22" i="4" s="1"/>
  <c r="AE42" i="4" a="1"/>
  <c r="AE42" i="4" s="1"/>
  <c r="AH42" i="4" s="1"/>
  <c r="AE9" i="4" a="1"/>
  <c r="AE9" i="4" s="1"/>
  <c r="AH9" i="4" s="1"/>
  <c r="AE12" i="4" a="1"/>
  <c r="AE12" i="4" s="1"/>
  <c r="AH12" i="4" s="1"/>
  <c r="AE41" i="4" a="1"/>
  <c r="AE41" i="4" s="1"/>
  <c r="AH41" i="4" s="1"/>
  <c r="AE30" i="4" a="1"/>
  <c r="AE30" i="4" s="1"/>
  <c r="AH30" i="4" s="1"/>
  <c r="AE33" i="4" a="1"/>
  <c r="AE33" i="4" s="1"/>
  <c r="AH33" i="4" s="1"/>
  <c r="Z50" i="4"/>
  <c r="AD25" i="4" a="1"/>
  <c r="AD25" i="4" s="1"/>
  <c r="AG25" i="4" s="1"/>
  <c r="AD15" i="4" a="1"/>
  <c r="AD15" i="4" s="1"/>
  <c r="AG15" i="4" s="1"/>
  <c r="AD14" i="4" a="1"/>
  <c r="AD14" i="4" s="1"/>
  <c r="AG14" i="4" s="1"/>
  <c r="AD34" i="4" a="1"/>
  <c r="AD34" i="4" s="1"/>
  <c r="AG34" i="4" s="1"/>
  <c r="AD35" i="4" a="1"/>
  <c r="AD35" i="4" s="1"/>
  <c r="AG35" i="4" s="1"/>
  <c r="AD30" i="4" a="1"/>
  <c r="AD30" i="4" s="1"/>
  <c r="AG30" i="4" s="1"/>
  <c r="AG2" i="4"/>
  <c r="AD26" i="4" a="1"/>
  <c r="AD26" i="4" s="1"/>
  <c r="AG26" i="4" s="1"/>
  <c r="AD43" i="4" a="1"/>
  <c r="AD43" i="4" s="1"/>
  <c r="AG43" i="4" s="1"/>
  <c r="AH43" i="4"/>
  <c r="AD5" i="4" a="1"/>
  <c r="AD5" i="4" s="1"/>
  <c r="AG5" i="4" s="1"/>
  <c r="AD28" i="4" a="1"/>
  <c r="AD28" i="4" s="1"/>
  <c r="AG28" i="4" s="1"/>
  <c r="AD7" i="4" a="1"/>
  <c r="AD7" i="4" s="1"/>
  <c r="AG7" i="4" s="1"/>
  <c r="AD10" i="4" a="1"/>
  <c r="AD10" i="4" s="1"/>
  <c r="AG10" i="4" s="1"/>
  <c r="AD31" i="4" a="1"/>
  <c r="AD31" i="4" s="1"/>
  <c r="AG31" i="4" s="1"/>
  <c r="AD27" i="4" a="1"/>
  <c r="AD27" i="4" s="1"/>
  <c r="AG27" i="4" s="1"/>
  <c r="AD23" i="4" a="1"/>
  <c r="AD23" i="4" s="1"/>
  <c r="AG23" i="4" s="1"/>
  <c r="AD32" i="4" a="1"/>
  <c r="AD32" i="4" s="1"/>
  <c r="AG32" i="4" s="1"/>
  <c r="AD8" i="4" a="1"/>
  <c r="AD8" i="4" s="1"/>
  <c r="AG8" i="4" s="1"/>
  <c r="AD39" i="4" a="1"/>
  <c r="AD39" i="4" s="1"/>
  <c r="AG39" i="4" s="1"/>
  <c r="AD21" i="4" a="1"/>
  <c r="AD21" i="4" s="1"/>
  <c r="AG21" i="4" s="1"/>
  <c r="AH21" i="4"/>
  <c r="AD13" i="4" a="1"/>
  <c r="AD13" i="4" s="1"/>
  <c r="AG13" i="4" s="1"/>
  <c r="AD24" i="4" a="1"/>
  <c r="AD24" i="4" s="1"/>
  <c r="AG24" i="4" s="1"/>
  <c r="AD40" i="4" a="1"/>
  <c r="AD40" i="4" s="1"/>
  <c r="AG40" i="4" s="1"/>
  <c r="AD6" i="4" a="1"/>
  <c r="AD6" i="4" s="1"/>
  <c r="AG6" i="4" s="1"/>
  <c r="AD46" i="4" a="1"/>
  <c r="AD46" i="4" s="1"/>
  <c r="AG46" i="4" s="1"/>
  <c r="AD18" i="4" a="1"/>
  <c r="AD18" i="4" s="1"/>
  <c r="AG18" i="4" s="1"/>
  <c r="AD29" i="4" a="1"/>
  <c r="AD29" i="4" s="1"/>
  <c r="AG29" i="4" s="1"/>
  <c r="AD22" i="4" a="1"/>
  <c r="AD22" i="4" s="1"/>
  <c r="AG22" i="4" s="1"/>
  <c r="AD42" i="4" a="1"/>
  <c r="AD42" i="4" s="1"/>
  <c r="AG42" i="4" s="1"/>
  <c r="AD38" i="4" a="1"/>
  <c r="AD38" i="4" s="1"/>
  <c r="AG38" i="4" s="1"/>
  <c r="AD47" i="4" a="1"/>
  <c r="AD47" i="4" s="1"/>
  <c r="AG47" i="4" s="1"/>
  <c r="AD12" i="4" a="1"/>
  <c r="AD12" i="4" s="1"/>
  <c r="AG12" i="4" s="1"/>
  <c r="AD20" i="4" a="1"/>
  <c r="AD20" i="4" s="1"/>
  <c r="AG20" i="4" s="1"/>
  <c r="AD9" i="4" a="1"/>
  <c r="AD9" i="4" s="1"/>
  <c r="AG9" i="4" s="1"/>
  <c r="AD37" i="4" a="1"/>
  <c r="AD37" i="4" s="1"/>
  <c r="AG37" i="4" s="1"/>
  <c r="AH37" i="4"/>
  <c r="AD36" i="4" a="1"/>
  <c r="AD36" i="4" s="1"/>
  <c r="AG36" i="4" s="1"/>
  <c r="AH36" i="4"/>
  <c r="AD3" i="4" a="1"/>
  <c r="AD3" i="4" s="1"/>
  <c r="AG3" i="4" s="1"/>
  <c r="AD19" i="4" a="1"/>
  <c r="AD19" i="4" s="1"/>
  <c r="AG19" i="4" s="1"/>
  <c r="AD17" i="4" a="1"/>
  <c r="AD17" i="4" s="1"/>
  <c r="AG17" i="4" s="1"/>
  <c r="AD4" i="4" a="1"/>
  <c r="AD4" i="4" s="1"/>
  <c r="AG4" i="4" s="1"/>
  <c r="AD41" i="4" a="1"/>
  <c r="AD41" i="4" s="1"/>
  <c r="AG41" i="4" s="1"/>
  <c r="AD16" i="4" a="1"/>
  <c r="AD16" i="4" s="1"/>
  <c r="AG16" i="4" s="1"/>
  <c r="AD11" i="4" a="1"/>
  <c r="AD11" i="4" s="1"/>
  <c r="AG11" i="4" s="1"/>
  <c r="AC11" i="4"/>
  <c r="AC44" i="4"/>
  <c r="AF44" i="4" s="1"/>
  <c r="AD44" i="4" a="1"/>
  <c r="AD44" i="4" s="1"/>
  <c r="AG44" i="4" s="1"/>
  <c r="Z49" i="4"/>
  <c r="AD45" i="4" a="1"/>
  <c r="AD45" i="4" s="1"/>
  <c r="AC33" i="4"/>
  <c r="AD33" i="4" a="1"/>
  <c r="AD33" i="4" s="1"/>
  <c r="AG33" i="4" s="1"/>
  <c r="AC25" i="4"/>
  <c r="AF25" i="4" s="1"/>
  <c r="AC47" i="4"/>
  <c r="AF47" i="4" s="1"/>
  <c r="AZ47" i="4" s="1"/>
  <c r="AC15" i="4"/>
  <c r="AC21" i="4"/>
  <c r="AC24" i="4"/>
  <c r="AC40" i="4"/>
  <c r="AC10" i="4"/>
  <c r="AC31" i="4"/>
  <c r="AC27" i="4"/>
  <c r="AF27" i="4" s="1"/>
  <c r="BD27" i="4" s="1"/>
  <c r="AC23" i="4"/>
  <c r="AF23" i="4" s="1"/>
  <c r="BC23" i="4" s="1"/>
  <c r="AC32" i="4"/>
  <c r="AF32" i="4" s="1"/>
  <c r="AC8" i="4"/>
  <c r="AC13" i="4"/>
  <c r="AC6" i="4"/>
  <c r="AC46" i="4"/>
  <c r="AC18" i="4"/>
  <c r="AC29" i="4"/>
  <c r="AC22" i="4"/>
  <c r="AC39" i="4"/>
  <c r="AC20" i="4"/>
  <c r="AC19" i="4"/>
  <c r="AC17" i="4"/>
  <c r="AC41" i="4"/>
  <c r="AC36" i="4"/>
  <c r="AC38" i="4"/>
  <c r="AC45" i="4"/>
  <c r="AC9" i="4"/>
  <c r="AC37" i="4"/>
  <c r="AC42" i="4"/>
  <c r="AC3" i="4"/>
  <c r="AC4" i="4"/>
  <c r="AC14" i="4"/>
  <c r="AC34" i="4"/>
  <c r="AC35" i="4"/>
  <c r="AC30" i="4"/>
  <c r="AC2" i="4"/>
  <c r="AC16" i="4"/>
  <c r="AC12" i="4"/>
  <c r="AC26" i="4"/>
  <c r="AC43" i="4"/>
  <c r="AC5" i="4"/>
  <c r="AC28" i="4"/>
  <c r="AC7" i="4"/>
  <c r="BC76" i="1" l="1"/>
  <c r="BC83" i="1"/>
  <c r="BD3" i="1"/>
  <c r="BA76" i="1"/>
  <c r="BA116" i="1"/>
  <c r="BA72" i="1"/>
  <c r="BC3" i="1"/>
  <c r="BC116" i="1"/>
  <c r="BD72" i="1"/>
  <c r="BC72" i="1"/>
  <c r="AZ3" i="1"/>
  <c r="BA82" i="1"/>
  <c r="AZ103" i="1"/>
  <c r="AZ95" i="1"/>
  <c r="BA95" i="1"/>
  <c r="AZ43" i="1"/>
  <c r="AZ83" i="1"/>
  <c r="BC120" i="1"/>
  <c r="BD43" i="1"/>
  <c r="BD76" i="1"/>
  <c r="BD83" i="1"/>
  <c r="BD104" i="1"/>
  <c r="BC122" i="1"/>
  <c r="BA58" i="1"/>
  <c r="BC59" i="1"/>
  <c r="BA102" i="1"/>
  <c r="AZ59" i="1"/>
  <c r="BC4" i="1"/>
  <c r="AZ4" i="1"/>
  <c r="AZ124" i="1"/>
  <c r="BC82" i="1"/>
  <c r="BA70" i="1"/>
  <c r="AZ123" i="1"/>
  <c r="BC103" i="1"/>
  <c r="BC55" i="1"/>
  <c r="AZ106" i="1"/>
  <c r="AZ115" i="1"/>
  <c r="BC106" i="1"/>
  <c r="BC41" i="1"/>
  <c r="BC95" i="1"/>
  <c r="BD103" i="1"/>
  <c r="BC9" i="1"/>
  <c r="BA106" i="1"/>
  <c r="AZ79" i="1"/>
  <c r="BA4" i="1"/>
  <c r="BC85" i="1"/>
  <c r="BC96" i="1"/>
  <c r="AZ9" i="1"/>
  <c r="BA23" i="1"/>
  <c r="BD98" i="1"/>
  <c r="AZ24" i="1"/>
  <c r="BC42" i="1"/>
  <c r="AZ25" i="1"/>
  <c r="BC25" i="1"/>
  <c r="BA9" i="1"/>
  <c r="AZ23" i="1"/>
  <c r="AZ98" i="1"/>
  <c r="BD41" i="1"/>
  <c r="BD55" i="1"/>
  <c r="AZ41" i="1"/>
  <c r="BD46" i="1"/>
  <c r="BC104" i="1"/>
  <c r="BA104" i="1"/>
  <c r="AZ114" i="1"/>
  <c r="BC114" i="1"/>
  <c r="BD85" i="1"/>
  <c r="AZ78" i="1"/>
  <c r="BD53" i="1"/>
  <c r="BA53" i="1"/>
  <c r="BC53" i="1"/>
  <c r="AZ53" i="1"/>
  <c r="BA10" i="1"/>
  <c r="AZ10" i="1"/>
  <c r="BC10" i="1"/>
  <c r="BD10" i="1"/>
  <c r="AZ77" i="1"/>
  <c r="BC77" i="1"/>
  <c r="BD77" i="1"/>
  <c r="BC13" i="1"/>
  <c r="BA69" i="1"/>
  <c r="BD48" i="1"/>
  <c r="BA13" i="1"/>
  <c r="BC43" i="1"/>
  <c r="BC49" i="1"/>
  <c r="BC78" i="1"/>
  <c r="AZ54" i="1"/>
  <c r="BA59" i="1"/>
  <c r="BD116" i="1"/>
  <c r="BA32" i="1"/>
  <c r="BD102" i="1"/>
  <c r="BA55" i="1"/>
  <c r="AZ47" i="1"/>
  <c r="BC93" i="1"/>
  <c r="BC24" i="1"/>
  <c r="AZ45" i="1"/>
  <c r="BA49" i="1"/>
  <c r="BD65" i="1"/>
  <c r="AZ93" i="1"/>
  <c r="BD78" i="1"/>
  <c r="BC65" i="1"/>
  <c r="BA65" i="1"/>
  <c r="BD26" i="1"/>
  <c r="AZ49" i="1"/>
  <c r="BC67" i="1"/>
  <c r="BD13" i="1"/>
  <c r="BA105" i="1"/>
  <c r="BD67" i="1"/>
  <c r="BC32" i="1"/>
  <c r="BD45" i="1"/>
  <c r="BC48" i="1"/>
  <c r="BC45" i="1"/>
  <c r="BC102" i="1"/>
  <c r="BC108" i="1"/>
  <c r="BD69" i="1"/>
  <c r="BD32" i="1"/>
  <c r="BD12" i="1"/>
  <c r="BA67" i="1"/>
  <c r="BC115" i="1"/>
  <c r="BD6" i="1"/>
  <c r="BC6" i="1"/>
  <c r="BA6" i="1"/>
  <c r="AZ6" i="1"/>
  <c r="BD21" i="1"/>
  <c r="BC21" i="1"/>
  <c r="BA21" i="1"/>
  <c r="AZ21" i="1"/>
  <c r="BD87" i="1"/>
  <c r="AZ87" i="1"/>
  <c r="BA87" i="1"/>
  <c r="BC87" i="1"/>
  <c r="BC58" i="1"/>
  <c r="BC92" i="1"/>
  <c r="BC46" i="1"/>
  <c r="BC19" i="1"/>
  <c r="BA46" i="1"/>
  <c r="BA124" i="1"/>
  <c r="AZ96" i="1"/>
  <c r="BD24" i="1"/>
  <c r="AZ64" i="1"/>
  <c r="AZ56" i="1"/>
  <c r="BD92" i="1"/>
  <c r="BA64" i="1"/>
  <c r="BD64" i="1"/>
  <c r="BC69" i="1"/>
  <c r="BD23" i="1"/>
  <c r="AZ19" i="1"/>
  <c r="BA115" i="1"/>
  <c r="BD19" i="1"/>
  <c r="BD58" i="1"/>
  <c r="BD20" i="1"/>
  <c r="AZ125" i="1"/>
  <c r="BA121" i="1"/>
  <c r="BD121" i="1"/>
  <c r="BC121" i="1"/>
  <c r="BD38" i="1"/>
  <c r="BA38" i="1"/>
  <c r="AZ38" i="1"/>
  <c r="BC38" i="1"/>
  <c r="AZ34" i="1"/>
  <c r="BC34" i="1"/>
  <c r="BA34" i="1"/>
  <c r="BD34" i="1"/>
  <c r="BD35" i="1"/>
  <c r="AZ35" i="1"/>
  <c r="BA35" i="1"/>
  <c r="BC35" i="1"/>
  <c r="AZ33" i="1"/>
  <c r="BA33" i="1"/>
  <c r="AZ66" i="1"/>
  <c r="BC66" i="1"/>
  <c r="BD66" i="1"/>
  <c r="BA66" i="1"/>
  <c r="AZ73" i="1"/>
  <c r="BD73" i="1"/>
  <c r="BC73" i="1"/>
  <c r="BA73" i="1"/>
  <c r="BA61" i="1"/>
  <c r="BD61" i="1"/>
  <c r="AZ61" i="1"/>
  <c r="BC61" i="1"/>
  <c r="BD90" i="1"/>
  <c r="BC90" i="1"/>
  <c r="BA90" i="1"/>
  <c r="AZ90" i="1"/>
  <c r="AZ68" i="1"/>
  <c r="BA68" i="1"/>
  <c r="BD63" i="1"/>
  <c r="BA63" i="1"/>
  <c r="BC63" i="1"/>
  <c r="AZ63" i="1"/>
  <c r="BD113" i="1"/>
  <c r="BC113" i="1"/>
  <c r="BA113" i="1"/>
  <c r="BD27" i="1"/>
  <c r="BC27" i="1"/>
  <c r="AZ27" i="1"/>
  <c r="BA27" i="1"/>
  <c r="BD99" i="1"/>
  <c r="BA99" i="1"/>
  <c r="BC99" i="1"/>
  <c r="AZ99" i="1"/>
  <c r="BD71" i="1"/>
  <c r="BC71" i="1"/>
  <c r="AZ71" i="1"/>
  <c r="BA71" i="1"/>
  <c r="BC101" i="1"/>
  <c r="BA101" i="1"/>
  <c r="AZ101" i="1"/>
  <c r="BD101" i="1"/>
  <c r="BD81" i="1"/>
  <c r="AZ81" i="1"/>
  <c r="BC81" i="1"/>
  <c r="BA81" i="1"/>
  <c r="BD91" i="1"/>
  <c r="AZ91" i="1"/>
  <c r="BC91" i="1"/>
  <c r="BA91" i="1"/>
  <c r="AZ88" i="1"/>
  <c r="BD88" i="1"/>
  <c r="BC88" i="1"/>
  <c r="BA88" i="1"/>
  <c r="BA31" i="1"/>
  <c r="AZ31" i="1"/>
  <c r="BD31" i="1"/>
  <c r="BC31" i="1"/>
  <c r="BA30" i="1"/>
  <c r="AZ30" i="1"/>
  <c r="BD30" i="1"/>
  <c r="BC30" i="1"/>
  <c r="BA50" i="1"/>
  <c r="BC50" i="1"/>
  <c r="AZ50" i="1"/>
  <c r="BD50" i="1"/>
  <c r="BA16" i="1"/>
  <c r="BC16" i="1"/>
  <c r="BD16" i="1"/>
  <c r="AZ16" i="1"/>
  <c r="AZ94" i="1"/>
  <c r="BA94" i="1"/>
  <c r="BC94" i="1"/>
  <c r="AZ37" i="1"/>
  <c r="BC37" i="1"/>
  <c r="BD37" i="1"/>
  <c r="BA37" i="1"/>
  <c r="BA84" i="1"/>
  <c r="BC84" i="1"/>
  <c r="BD84" i="1"/>
  <c r="AZ84" i="1"/>
  <c r="BC47" i="1"/>
  <c r="AZ85" i="1"/>
  <c r="BA47" i="1"/>
  <c r="BC20" i="1"/>
  <c r="BD125" i="1"/>
  <c r="BC8" i="1"/>
  <c r="AZ17" i="1"/>
  <c r="BA18" i="1"/>
  <c r="AZ108" i="1"/>
  <c r="BD36" i="1"/>
  <c r="BC17" i="1"/>
  <c r="BD17" i="1"/>
  <c r="BD18" i="1"/>
  <c r="BD124" i="1"/>
  <c r="AZ111" i="1"/>
  <c r="BA57" i="1"/>
  <c r="BC26" i="1"/>
  <c r="BC18" i="1"/>
  <c r="BA62" i="1"/>
  <c r="AZ51" i="1"/>
  <c r="AZ122" i="1"/>
  <c r="AZ92" i="1"/>
  <c r="BD62" i="1"/>
  <c r="BD114" i="1"/>
  <c r="BA123" i="1"/>
  <c r="BA60" i="1"/>
  <c r="BC98" i="1"/>
  <c r="AZ57" i="1"/>
  <c r="BC60" i="1"/>
  <c r="BC57" i="1"/>
  <c r="BC111" i="1"/>
  <c r="BC39" i="1"/>
  <c r="BA51" i="1"/>
  <c r="BD8" i="1"/>
  <c r="BA122" i="1"/>
  <c r="BA114" i="1"/>
  <c r="BA39" i="1"/>
  <c r="BD123" i="1"/>
  <c r="AZ42" i="1"/>
  <c r="BC62" i="1"/>
  <c r="BD112" i="1"/>
  <c r="BA111" i="1"/>
  <c r="BC125" i="1"/>
  <c r="BD51" i="1"/>
  <c r="AZ8" i="1"/>
  <c r="AZ26" i="1"/>
  <c r="BD120" i="1"/>
  <c r="BA20" i="1"/>
  <c r="BD118" i="1"/>
  <c r="BC52" i="1"/>
  <c r="AZ52" i="1"/>
  <c r="BD52" i="1"/>
  <c r="BA52" i="1"/>
  <c r="AZ80" i="1"/>
  <c r="BC80" i="1"/>
  <c r="BD80" i="1"/>
  <c r="BA80" i="1"/>
  <c r="BD97" i="1"/>
  <c r="BC97" i="1"/>
  <c r="AZ97" i="1"/>
  <c r="BA97" i="1"/>
  <c r="AZ119" i="1"/>
  <c r="BD119" i="1"/>
  <c r="BA119" i="1"/>
  <c r="BC119" i="1"/>
  <c r="BA44" i="1"/>
  <c r="AZ44" i="1"/>
  <c r="BD44" i="1"/>
  <c r="BC44" i="1"/>
  <c r="BD117" i="1"/>
  <c r="BC117" i="1"/>
  <c r="AZ117" i="1"/>
  <c r="BA117" i="1"/>
  <c r="BA2" i="1"/>
  <c r="AZ2" i="1"/>
  <c r="BD2" i="1"/>
  <c r="BC2" i="1"/>
  <c r="BD107" i="1"/>
  <c r="BC107" i="1"/>
  <c r="AZ107" i="1"/>
  <c r="BA107" i="1"/>
  <c r="BC29" i="1"/>
  <c r="BA29" i="1"/>
  <c r="AZ29" i="1"/>
  <c r="BD29" i="1"/>
  <c r="BA86" i="1"/>
  <c r="AZ86" i="1"/>
  <c r="BD86" i="1"/>
  <c r="BC86" i="1"/>
  <c r="BC28" i="1"/>
  <c r="BA28" i="1"/>
  <c r="AZ28" i="1"/>
  <c r="BD28" i="1"/>
  <c r="AZ22" i="1"/>
  <c r="BA22" i="1"/>
  <c r="BD22" i="1"/>
  <c r="BC22" i="1"/>
  <c r="AZ7" i="1"/>
  <c r="BD7" i="1"/>
  <c r="BC7" i="1"/>
  <c r="BA7" i="1"/>
  <c r="AZ75" i="1"/>
  <c r="BA75" i="1"/>
  <c r="BD75" i="1"/>
  <c r="BC75" i="1"/>
  <c r="AZ5" i="1"/>
  <c r="BD5" i="1"/>
  <c r="BC5" i="1"/>
  <c r="BA5" i="1"/>
  <c r="BD40" i="1"/>
  <c r="BC40" i="1"/>
  <c r="BA40" i="1"/>
  <c r="AZ40" i="1"/>
  <c r="AZ14" i="1"/>
  <c r="BD14" i="1"/>
  <c r="BC14" i="1"/>
  <c r="BA14" i="1"/>
  <c r="BD100" i="1"/>
  <c r="BA100" i="1"/>
  <c r="AZ100" i="1"/>
  <c r="BC100" i="1"/>
  <c r="AZ89" i="1"/>
  <c r="BC89" i="1"/>
  <c r="BA89" i="1"/>
  <c r="BD89" i="1"/>
  <c r="AZ15" i="1"/>
  <c r="BD15" i="1"/>
  <c r="BC15" i="1"/>
  <c r="BA15" i="1"/>
  <c r="BC112" i="1"/>
  <c r="AZ48" i="1"/>
  <c r="BA25" i="1"/>
  <c r="AZ120" i="1"/>
  <c r="BA93" i="1"/>
  <c r="AZ39" i="1"/>
  <c r="BD68" i="1"/>
  <c r="BC68" i="1"/>
  <c r="BC79" i="1"/>
  <c r="BD79" i="1"/>
  <c r="BC33" i="1"/>
  <c r="BC118" i="1"/>
  <c r="BD105" i="1"/>
  <c r="BD94" i="1"/>
  <c r="AZ82" i="1"/>
  <c r="AZ112" i="1"/>
  <c r="AZ121" i="1"/>
  <c r="BD110" i="1"/>
  <c r="AZ36" i="1"/>
  <c r="BA36" i="1"/>
  <c r="BD70" i="1"/>
  <c r="BC70" i="1"/>
  <c r="BC54" i="1"/>
  <c r="BC105" i="1"/>
  <c r="BC12" i="1"/>
  <c r="BD54" i="1"/>
  <c r="BD33" i="1"/>
  <c r="BA96" i="1"/>
  <c r="AZ110" i="1"/>
  <c r="BD74" i="1"/>
  <c r="AZ11" i="1"/>
  <c r="BC11" i="1"/>
  <c r="BC110" i="1"/>
  <c r="AZ74" i="1"/>
  <c r="BA108" i="1"/>
  <c r="BD60" i="1"/>
  <c r="BA118" i="1"/>
  <c r="BC56" i="1"/>
  <c r="BA56" i="1"/>
  <c r="BC74" i="1"/>
  <c r="BA77" i="1"/>
  <c r="AZ113" i="1"/>
  <c r="BA11" i="1"/>
  <c r="AZ12" i="1"/>
  <c r="BA42" i="1"/>
  <c r="AH35" i="4"/>
  <c r="AH45" i="4"/>
  <c r="AH2" i="4"/>
  <c r="AH15" i="4"/>
  <c r="AH3" i="4"/>
  <c r="AH16" i="4"/>
  <c r="AG45" i="4"/>
  <c r="AH4" i="4"/>
  <c r="AH17" i="4"/>
  <c r="AH18" i="4"/>
  <c r="AH19" i="4"/>
  <c r="AH20" i="4"/>
  <c r="AH34" i="4"/>
  <c r="AZ32" i="4"/>
  <c r="BD32" i="4"/>
  <c r="BC25" i="4"/>
  <c r="BA25" i="4"/>
  <c r="AZ23" i="4"/>
  <c r="AF33" i="4"/>
  <c r="BD33" i="4" s="1"/>
  <c r="BC47" i="4"/>
  <c r="BA32" i="4"/>
  <c r="AF15" i="4"/>
  <c r="BC32" i="4"/>
  <c r="AF10" i="4"/>
  <c r="AF40" i="4"/>
  <c r="AZ25" i="4"/>
  <c r="AF24" i="4"/>
  <c r="AF26" i="4"/>
  <c r="AF30" i="4"/>
  <c r="AF9" i="4"/>
  <c r="AF41" i="4"/>
  <c r="AF39" i="4"/>
  <c r="AF46" i="4"/>
  <c r="AF21" i="4"/>
  <c r="BA47" i="4"/>
  <c r="BD23" i="4"/>
  <c r="AZ27" i="4"/>
  <c r="AF28" i="4"/>
  <c r="AF12" i="4"/>
  <c r="AF35" i="4"/>
  <c r="AF3" i="4"/>
  <c r="AF45" i="4"/>
  <c r="AF17" i="4"/>
  <c r="AF22" i="4"/>
  <c r="AF6" i="4"/>
  <c r="AF7" i="4"/>
  <c r="AF4" i="4"/>
  <c r="AF8" i="4"/>
  <c r="BD47" i="4"/>
  <c r="BA23" i="4"/>
  <c r="BA27" i="4"/>
  <c r="BD25" i="4"/>
  <c r="AF31" i="4"/>
  <c r="BC27" i="4"/>
  <c r="AF5" i="4"/>
  <c r="AF16" i="4"/>
  <c r="AF34" i="4"/>
  <c r="AF42" i="4"/>
  <c r="AF38" i="4"/>
  <c r="AF19" i="4"/>
  <c r="AF29" i="4"/>
  <c r="AF13" i="4"/>
  <c r="AF43" i="4"/>
  <c r="AF2" i="4"/>
  <c r="AF14" i="4"/>
  <c r="AF37" i="4"/>
  <c r="AF36" i="4"/>
  <c r="AF20" i="4"/>
  <c r="AF18" i="4"/>
  <c r="AF11" i="4"/>
  <c r="BC44" i="4"/>
  <c r="BA44" i="4"/>
  <c r="AZ44" i="4"/>
  <c r="BD44" i="4"/>
  <c r="BD109" i="1"/>
  <c r="BA109" i="1"/>
  <c r="AZ109" i="1"/>
  <c r="BC109" i="1"/>
  <c r="BC33" i="4" l="1"/>
  <c r="AZ33" i="4"/>
  <c r="BA33" i="4"/>
  <c r="BA24" i="4"/>
  <c r="BD24" i="4"/>
  <c r="AZ40" i="4"/>
  <c r="BD40" i="4"/>
  <c r="BC40" i="4"/>
  <c r="BA40" i="4"/>
  <c r="BC15" i="4"/>
  <c r="BA15" i="4"/>
  <c r="AZ15" i="4"/>
  <c r="BD15" i="4"/>
  <c r="AZ10" i="4"/>
  <c r="BD10" i="4"/>
  <c r="BC10" i="4"/>
  <c r="BA10" i="4"/>
  <c r="BC24" i="4"/>
  <c r="AZ24" i="4"/>
  <c r="BC8" i="4"/>
  <c r="BA8" i="4"/>
  <c r="AZ8" i="4"/>
  <c r="BD8" i="4"/>
  <c r="BC35" i="4"/>
  <c r="AZ35" i="4"/>
  <c r="BA35" i="4"/>
  <c r="BD35" i="4"/>
  <c r="BA21" i="4"/>
  <c r="BD21" i="4"/>
  <c r="AZ21" i="4"/>
  <c r="BC21" i="4"/>
  <c r="BA20" i="4"/>
  <c r="BC20" i="4"/>
  <c r="AZ20" i="4"/>
  <c r="BD20" i="4"/>
  <c r="AZ19" i="4"/>
  <c r="BA19" i="4"/>
  <c r="BD19" i="4"/>
  <c r="BC19" i="4"/>
  <c r="AZ31" i="4"/>
  <c r="BA31" i="4"/>
  <c r="BD31" i="4"/>
  <c r="BC31" i="4"/>
  <c r="BD4" i="4"/>
  <c r="BC4" i="4"/>
  <c r="BA4" i="4"/>
  <c r="AZ4" i="4"/>
  <c r="BA12" i="4"/>
  <c r="AZ12" i="4"/>
  <c r="BC12" i="4"/>
  <c r="BD12" i="4"/>
  <c r="BC46" i="4"/>
  <c r="AZ46" i="4"/>
  <c r="BA46" i="4"/>
  <c r="BD46" i="4"/>
  <c r="BD18" i="4"/>
  <c r="BC18" i="4"/>
  <c r="BA18" i="4"/>
  <c r="AZ18" i="4"/>
  <c r="AZ37" i="4"/>
  <c r="BA37" i="4"/>
  <c r="BD37" i="4"/>
  <c r="BC37" i="4"/>
  <c r="BD6" i="4"/>
  <c r="BA6" i="4"/>
  <c r="BC6" i="4"/>
  <c r="AZ6" i="4"/>
  <c r="BD41" i="4"/>
  <c r="AZ41" i="4"/>
  <c r="BA41" i="4"/>
  <c r="BC41" i="4"/>
  <c r="AZ38" i="4"/>
  <c r="BD38" i="4"/>
  <c r="BC38" i="4"/>
  <c r="BA38" i="4"/>
  <c r="BA7" i="4"/>
  <c r="AZ7" i="4"/>
  <c r="BD7" i="4"/>
  <c r="BC7" i="4"/>
  <c r="BA42" i="4"/>
  <c r="AZ42" i="4"/>
  <c r="BD42" i="4"/>
  <c r="BC42" i="4"/>
  <c r="BA14" i="4"/>
  <c r="BD14" i="4"/>
  <c r="AZ14" i="4"/>
  <c r="BC14" i="4"/>
  <c r="BA34" i="4"/>
  <c r="AZ34" i="4"/>
  <c r="BD34" i="4"/>
  <c r="BC34" i="4"/>
  <c r="BD22" i="4"/>
  <c r="AZ22" i="4"/>
  <c r="BA22" i="4"/>
  <c r="BC22" i="4"/>
  <c r="BD9" i="4"/>
  <c r="AZ9" i="4"/>
  <c r="BA9" i="4"/>
  <c r="BC9" i="4"/>
  <c r="BD11" i="4"/>
  <c r="BC11" i="4"/>
  <c r="BA11" i="4"/>
  <c r="AZ11" i="4"/>
  <c r="AZ3" i="4"/>
  <c r="BC3" i="4"/>
  <c r="BD3" i="4"/>
  <c r="BA3" i="4"/>
  <c r="BD36" i="4"/>
  <c r="BC36" i="4"/>
  <c r="AZ36" i="4"/>
  <c r="BA36" i="4"/>
  <c r="AZ28" i="4"/>
  <c r="BA28" i="4"/>
  <c r="BC28" i="4"/>
  <c r="BD28" i="4"/>
  <c r="BA2" i="4"/>
  <c r="AZ2" i="4"/>
  <c r="BC2" i="4"/>
  <c r="BD2" i="4"/>
  <c r="BA16" i="4"/>
  <c r="BC16" i="4"/>
  <c r="BD16" i="4"/>
  <c r="AZ16" i="4"/>
  <c r="AZ17" i="4"/>
  <c r="BD17" i="4"/>
  <c r="BC17" i="4"/>
  <c r="BA17" i="4"/>
  <c r="BD30" i="4"/>
  <c r="BC30" i="4"/>
  <c r="BA30" i="4"/>
  <c r="AZ30" i="4"/>
  <c r="BA13" i="4"/>
  <c r="AZ13" i="4"/>
  <c r="BC13" i="4"/>
  <c r="BD13" i="4"/>
  <c r="AZ29" i="4"/>
  <c r="BA29" i="4"/>
  <c r="BD29" i="4"/>
  <c r="BC29" i="4"/>
  <c r="BC39" i="4"/>
  <c r="BA39" i="4"/>
  <c r="AZ39" i="4"/>
  <c r="BD39" i="4"/>
  <c r="BD43" i="4"/>
  <c r="BA43" i="4"/>
  <c r="BC43" i="4"/>
  <c r="AZ43" i="4"/>
  <c r="BD5" i="4"/>
  <c r="BA5" i="4"/>
  <c r="AZ5" i="4"/>
  <c r="BC5" i="4"/>
  <c r="BA45" i="4"/>
  <c r="AZ45" i="4"/>
  <c r="BC45" i="4"/>
  <c r="BD45" i="4"/>
  <c r="AZ26" i="4"/>
  <c r="BD26" i="4"/>
  <c r="BA26" i="4"/>
  <c r="BC2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<sst xmlns="http://schemas.openxmlformats.org/spreadsheetml/2006/main" count="451" uniqueCount="108">
  <si>
    <t>Медиа канал</t>
  </si>
  <si>
    <t>Формат</t>
  </si>
  <si>
    <t>Trust</t>
  </si>
  <si>
    <t>PassiveConsumption</t>
  </si>
  <si>
    <t>MomentaryClutter</t>
  </si>
  <si>
    <t>norm_Trust</t>
  </si>
  <si>
    <t>norm_AttentionShare</t>
  </si>
  <si>
    <t>norm_PassiveConsumption</t>
  </si>
  <si>
    <t>norm_MomentaryClutter</t>
  </si>
  <si>
    <t>ТВ</t>
  </si>
  <si>
    <t>Радио</t>
  </si>
  <si>
    <t>Наружная реклама (водители)</t>
  </si>
  <si>
    <t>Наружная реклама (пешеходы)</t>
  </si>
  <si>
    <t>Индор</t>
  </si>
  <si>
    <t>Онлайн-видео</t>
  </si>
  <si>
    <t>Диджитал аудио</t>
  </si>
  <si>
    <t>Баннеры</t>
  </si>
  <si>
    <t>Тематические ресурсы</t>
  </si>
  <si>
    <t>Социальные сети</t>
  </si>
  <si>
    <t>TG</t>
  </si>
  <si>
    <t>Маркетплейсы</t>
  </si>
  <si>
    <t>Посевы</t>
  </si>
  <si>
    <t>Инфлюенсеры</t>
  </si>
  <si>
    <t>Спонсорская заставка</t>
  </si>
  <si>
    <t>Аудиоролик</t>
  </si>
  <si>
    <t>Медиафасад</t>
  </si>
  <si>
    <t>Билборд (статика)</t>
  </si>
  <si>
    <t>Биллборд (цифра)</t>
  </si>
  <si>
    <t>Ситиформат (цифра)</t>
  </si>
  <si>
    <t>Метро</t>
  </si>
  <si>
    <t>ТЦ</t>
  </si>
  <si>
    <t>ВУЗы</t>
  </si>
  <si>
    <t>Супермаркеты</t>
  </si>
  <si>
    <t>Ин-стрим онлайн-видео Skip</t>
  </si>
  <si>
    <t>Ин-стрим онлайн-видео UnSkip</t>
  </si>
  <si>
    <t>Аут-стрим онлайн-видео (Skip)</t>
  </si>
  <si>
    <t>Аудио</t>
  </si>
  <si>
    <t>Премиум, Fullscreen, брендирование страницы</t>
  </si>
  <si>
    <t>Премиум, Другие премиальные форматы</t>
  </si>
  <si>
    <t>Стандарт</t>
  </si>
  <si>
    <t>Мини-баннеры</t>
  </si>
  <si>
    <t>Видео InStream</t>
  </si>
  <si>
    <t>Clips</t>
  </si>
  <si>
    <t>Статика премиум</t>
  </si>
  <si>
    <t>Статика стандарт</t>
  </si>
  <si>
    <t>Текст</t>
  </si>
  <si>
    <t>Текст+баннер</t>
  </si>
  <si>
    <t>Текст+видео</t>
  </si>
  <si>
    <t>Видеобаннер</t>
  </si>
  <si>
    <t>Видео + текст</t>
  </si>
  <si>
    <t>Фото + текст</t>
  </si>
  <si>
    <t>Интеграции</t>
  </si>
  <si>
    <t>Вертикальные видео</t>
  </si>
  <si>
    <t>Альт-ролл</t>
  </si>
  <si>
    <t>Ролик</t>
  </si>
  <si>
    <t>norm_Format</t>
  </si>
  <si>
    <t>Спонсорская интеграция</t>
  </si>
  <si>
    <t>Format</t>
  </si>
  <si>
    <t>VTR</t>
  </si>
  <si>
    <t>Онлайн-кинотеатры (web, app)</t>
  </si>
  <si>
    <t>Онлайн-кинотеатры (smart, streaming)</t>
  </si>
  <si>
    <t>Баннер в Smart TV</t>
  </si>
  <si>
    <t>Статика стандарт (баннеры)</t>
  </si>
  <si>
    <t>Статика посты</t>
  </si>
  <si>
    <t>ContactTime</t>
  </si>
  <si>
    <t>norm_ContactTime</t>
  </si>
  <si>
    <t>Duration</t>
  </si>
  <si>
    <t>Weight</t>
  </si>
  <si>
    <t>Min</t>
  </si>
  <si>
    <t>Max</t>
  </si>
  <si>
    <t>Personalization</t>
  </si>
  <si>
    <t>Targeting</t>
  </si>
  <si>
    <t>norm_Personalization</t>
  </si>
  <si>
    <t>norm_Targeting</t>
  </si>
  <si>
    <t>Frequency</t>
  </si>
  <si>
    <t>norm_Frequency</t>
  </si>
  <si>
    <t>Funnel</t>
  </si>
  <si>
    <t>norm_Funnel</t>
  </si>
  <si>
    <t>Integral_Index_Quality</t>
  </si>
  <si>
    <t>Integral_Index_Context</t>
  </si>
  <si>
    <t>Quality_100</t>
  </si>
  <si>
    <t>Context_100</t>
  </si>
  <si>
    <t>Integral_Index_Frequency</t>
  </si>
  <si>
    <t>Frequency_100</t>
  </si>
  <si>
    <t>Brand_Index</t>
  </si>
  <si>
    <t>Purchase_Index</t>
  </si>
  <si>
    <t>Ширина</t>
  </si>
  <si>
    <t>Высота</t>
  </si>
  <si>
    <t>Расстояние</t>
  </si>
  <si>
    <t>Угол по ширине</t>
  </si>
  <si>
    <t>Угол по высоте</t>
  </si>
  <si>
    <t>Площадь углового размера</t>
  </si>
  <si>
    <t>Ширина креатива</t>
  </si>
  <si>
    <t>Выоста креатива</t>
  </si>
  <si>
    <t>Доля по ширине</t>
  </si>
  <si>
    <t>Доля по высоте</t>
  </si>
  <si>
    <t>Brand_Index per 1 contact</t>
  </si>
  <si>
    <t>Purchase_Index per 1 contact</t>
  </si>
  <si>
    <t>norm_ContactFact</t>
  </si>
  <si>
    <t>ContactFact</t>
  </si>
  <si>
    <t>AttentionShare</t>
  </si>
  <si>
    <t>Integral_Index_Quality_v2</t>
  </si>
  <si>
    <t>Крутить здесь</t>
  </si>
  <si>
    <t>Integral_Index_Quality_v3</t>
  </si>
  <si>
    <t>мультипликативность</t>
  </si>
  <si>
    <t>сдвиг, чтобы нули не убивали результат</t>
  </si>
  <si>
    <t>Quality_100_v2</t>
  </si>
  <si>
    <t>Quality_100_v3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</si>
</sst>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/>
    <xf numFmtId="2" fontId="0" fillId="0" borderId="0" xfId="0" applyNumberFormat="1"/>
    <xf numFmtId="0" fontId="0" fillId="2" borderId="0" xfId="0" applyFill="1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165" fontId="0" fillId="0" borderId="0" xfId="0" applyNumberFormat="1"/>
    <xf numFmtId="0" fontId="0" fillId="4" borderId="0" xfId="0" applyFill="1"/>
    <xf numFmtId="1" fontId="0" fillId="0" borderId="0" xfId="0" applyNumberFormat="1"/>
    <xf numFmtId="0" fontId="1" fillId="5" borderId="0" xfId="0" applyFont="1" applyFill="1" applyAlignment="1">
      <alignment horizontal="center" vertical="center" wrapText="1"/>
    </xf>
    <xf numFmtId="0" fontId="0" fillId="6" borderId="0" xfId="0" applyFill="1"/>
    <xf numFmtId="0" fontId="0" fillId="7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30</xdr:col>
      <xdr:colOff>10885</xdr:colOff>
      <xdr:row>56</xdr:row>
      <xdr:rowOff>133987</xdr:rowOff>
    </xdr:from>
    <xdr:to>
      <xdr:col>35</xdr:col>
      <xdr:colOff>730523</xdr:colOff>
      <xdr:row>68</xdr:row>
      <xdr:rowOff>45455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A4D19DC6-02D9-183B-C697-B66D3B9288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434971" y="10693130"/>
          <a:ext cx="4562295" cy="2132154"/>
        </a:xfrm>
        <a:prstGeom prst="rect">
          <a:avLst/>
        </a:prstGeom>
      </xdr:spPr>
    </xdr:pic>
    <xdr:clientData/>
  </xdr:twoCellAnchor>
  <xdr:twoCellAnchor editAs="oneCell">
    <xdr:from>
      <xdr:col>30</xdr:col>
      <xdr:colOff>10885</xdr:colOff>
      <xdr:row>70</xdr:row>
      <xdr:rowOff>68934</xdr:rowOff>
    </xdr:from>
    <xdr:to>
      <xdr:col>36</xdr:col>
      <xdr:colOff>489857</xdr:colOff>
      <xdr:row>82</xdr:row>
      <xdr:rowOff>64454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739D2F73-849B-6B25-DE72-52FA1A34A9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434971" y="13218877"/>
          <a:ext cx="5214257" cy="22162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44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4.5" x14ac:dyDescent="0.35"/>
  <cols>
    <col min="1" max="1" width="28.08984375" bestFit="1" customWidth="1"/>
    <col min="2" max="2" width="42.1796875" bestFit="1" customWidth="1"/>
    <col min="3" max="7" width="13.08984375" customWidth="1"/>
    <col min="8" max="8" width="13.6328125" customWidth="1"/>
    <col min="9" max="20" width="13.08984375" customWidth="1"/>
    <col min="21" max="21" width="4" customWidth="1"/>
    <col min="22" max="34" width="13" customWidth="1"/>
    <col min="35" max="35" width="4" customWidth="1"/>
    <col min="36" max="38" width="13" customWidth="1"/>
    <col min="39" max="39" width="4" customWidth="1"/>
    <col min="40" max="44" width="13" customWidth="1"/>
    <col min="45" max="45" width="4" customWidth="1"/>
    <col min="46" max="46" width="13" customWidth="1"/>
    <col min="47" max="47" width="4" customWidth="1"/>
    <col min="48" max="50" width="13" customWidth="1"/>
    <col min="51" max="51" width="4" customWidth="1"/>
    <col min="52" max="53" width="13" customWidth="1"/>
    <col min="54" max="54" width="4" customWidth="1"/>
    <col min="55" max="56" width="14.36328125" customWidth="1"/>
  </cols>
  <sheetData>
    <row r="1" spans="1:56" s="1" customFormat="1" ht="31.25" customHeight="1" x14ac:dyDescent="0.35">
      <c r="A1" s="5" t="s">
        <v>0</v>
      </c>
      <c r="B1" s="5" t="s">
        <v>1</v>
      </c>
      <c r="C1" s="11" t="s">
        <v>66</v>
      </c>
      <c r="D1" s="11" t="s">
        <v>58</v>
      </c>
      <c r="E1" s="7" t="s">
        <v>2</v>
      </c>
      <c r="F1" s="7" t="s">
        <v>99</v>
      </c>
      <c r="G1" s="7" t="s">
        <v>3</v>
      </c>
      <c r="H1" s="7" t="s">
        <v>57</v>
      </c>
      <c r="I1" s="11" t="s">
        <v>86</v>
      </c>
      <c r="J1" s="11" t="s">
        <v>94</v>
      </c>
      <c r="K1" s="11" t="s">
        <v>92</v>
      </c>
      <c r="L1" s="11" t="s">
        <v>87</v>
      </c>
      <c r="M1" s="11" t="s">
        <v>95</v>
      </c>
      <c r="N1" s="11" t="s">
        <v>93</v>
      </c>
      <c r="O1" s="11" t="s">
        <v>88</v>
      </c>
      <c r="P1" s="11" t="s">
        <v>89</v>
      </c>
      <c r="Q1" s="11" t="s">
        <v>90</v>
      </c>
      <c r="R1" s="11" t="s">
        <v>91</v>
      </c>
      <c r="S1" s="7" t="s">
        <v>64</v>
      </c>
      <c r="T1" s="7" t="s">
        <v>4</v>
      </c>
      <c r="U1" s="6"/>
      <c r="V1" s="5" t="s">
        <v>5</v>
      </c>
      <c r="W1" s="5" t="s">
        <v>98</v>
      </c>
      <c r="X1" s="5" t="s">
        <v>7</v>
      </c>
      <c r="Y1" s="5" t="s">
        <v>55</v>
      </c>
      <c r="Z1" s="5" t="s">
        <v>6</v>
      </c>
      <c r="AA1" s="5" t="s">
        <v>65</v>
      </c>
      <c r="AB1" s="5" t="s">
        <v>8</v>
      </c>
      <c r="AC1" s="5" t="s">
        <v>78</v>
      </c>
      <c r="AD1" s="5" t="s">
        <v>101</v>
      </c>
      <c r="AE1" s="5" t="s">
        <v>103</v>
      </c>
      <c r="AF1" s="5" t="s">
        <v>80</v>
      </c>
      <c r="AG1" s="5" t="s">
        <v>106</v>
      </c>
      <c r="AH1" s="5" t="s">
        <v>107</v>
      </c>
      <c r="AI1" s="6"/>
      <c r="AJ1" s="5" t="s">
        <v>70</v>
      </c>
      <c r="AK1" s="5" t="s">
        <v>71</v>
      </c>
      <c r="AL1" s="5" t="s">
        <v>76</v>
      </c>
      <c r="AM1" s="6"/>
      <c r="AN1" s="5" t="s">
        <v>72</v>
      </c>
      <c r="AO1" s="5" t="s">
        <v>73</v>
      </c>
      <c r="AP1" s="5" t="s">
        <v>77</v>
      </c>
      <c r="AQ1" s="5" t="s">
        <v>79</v>
      </c>
      <c r="AR1" s="5" t="s">
        <v>81</v>
      </c>
      <c r="AS1" s="6"/>
      <c r="AT1" s="5" t="s">
        <v>74</v>
      </c>
      <c r="AU1" s="6"/>
      <c r="AV1" s="5" t="s">
        <v>75</v>
      </c>
      <c r="AW1" s="5" t="s">
        <v>82</v>
      </c>
      <c r="AX1" s="5" t="s">
        <v>83</v>
      </c>
      <c r="AY1" s="6"/>
      <c r="AZ1" s="5" t="s">
        <v>84</v>
      </c>
      <c r="BA1" s="5" t="s">
        <v>85</v>
      </c>
      <c r="BB1" s="6"/>
      <c r="BC1" s="5" t="s">
        <v>96</v>
      </c>
      <c r="BD1" s="5" t="s">
        <v>97</v>
      </c>
    </row>
    <row r="2" spans="1:56" x14ac:dyDescent="0.35">
      <c r="A2" t="s">
        <v>19</v>
      </c>
      <c r="B2" t="s">
        <v>47</v>
      </c>
      <c r="C2">
        <v>0.78</v>
      </c>
      <c r="D2">
        <v>0.78</v>
      </c>
      <c r="E2" s="9">
        <v>0.44</v>
      </c>
      <c r="F2">
        <v>0.18</v>
      </c>
      <c r="G2">
        <v>1</v>
      </c>
      <c r="H2">
        <v>0.7</v>
      </c>
      <c r="I2">
        <v>0.14000000000000001</v>
      </c>
      <c r="J2">
        <v>0.9</v>
      </c>
      <c r="K2">
        <f t="shared" ref="K2:K33" si="0">I2*J2</f>
        <v>0.12600000000000003</v>
      </c>
      <c r="L2">
        <v>7.0000000000000007E-2</v>
      </c>
      <c r="M2">
        <v>0.5</v>
      </c>
      <c r="N2">
        <f t="shared" ref="N2:N33" si="1">L2*M2</f>
        <v>3.5000000000000003E-2</v>
      </c>
      <c r="O2">
        <v>0.3</v>
      </c>
      <c r="P2" s="3">
        <f t="shared" ref="P2:P33" si="2">2*DEGREES(ATAN(K2/(2*O2)))</f>
        <v>23.719558241895964</v>
      </c>
      <c r="Q2" s="3">
        <f t="shared" ref="Q2:Q33" si="3">2*DEGREES(ATAN(N2/(2*O2)))</f>
        <v>6.6769410875287054</v>
      </c>
      <c r="R2" s="3">
        <f t="shared" ref="R2:R9" si="4">AVERAGE(P2:Q2)</f>
        <v>15.198249664712336</v>
      </c>
      <c r="S2">
        <f t="shared" ref="S2:S33" si="5">C2*D2</f>
        <v>0.60840000000000005</v>
      </c>
      <c r="T2">
        <v>1</v>
      </c>
      <c r="U2" s="4"/>
      <c r="V2" s="3">
        <f t="shared" ref="V2:V33" si="6">(E2-E$131)/(E$132-E$131)</f>
        <v>0.18644067796610164</v>
      </c>
      <c r="W2" s="3">
        <f t="shared" ref="W2:W33" si="7">(F2-F$131)/(F$132-F$131)</f>
        <v>0.15294117647058825</v>
      </c>
      <c r="X2" s="3">
        <f t="shared" ref="X2:X33" si="8">(G2-G$131)/(G$132-G$131)</f>
        <v>1</v>
      </c>
      <c r="Y2" s="3">
        <f t="shared" ref="Y2:Y33" si="9">H2</f>
        <v>0.7</v>
      </c>
      <c r="Z2" s="3">
        <f t="shared" ref="Z2:Z33" si="10">(R2-R$131)/(R$132-R$131)</f>
        <v>0.30032253699581257</v>
      </c>
      <c r="AA2" s="3">
        <f t="shared" ref="AA2:AA33" si="11">(S2-S$131)/(S$132-S$131)</f>
        <v>1.0493142608475933E-2</v>
      </c>
      <c r="AB2" s="3">
        <f t="shared" ref="AB2:AB33" si="12">1+(T$131-T2)/(T$132-T$131)</f>
        <v>1</v>
      </c>
      <c r="AC2" s="2">
        <f t="shared" ref="AC2:AC33" si="13">V2*$V$132+W2*$W$132+X2*$X$132+Y2*$Y$132+Z2*$Z$132+AA2*$AA$132+AB2*$AB$132</f>
        <v>0.4232848267199355</v>
      </c>
      <c r="AD2" s="2" cm="1">
        <f t="array" ref="AD2">ROUND( (SUMPRODUCT($V$132:$AB$132, V2:AB2^$AD$133))^(1/$AD$133), 4 )</f>
        <v>0.24540000000000001</v>
      </c>
      <c r="AE2" s="2" cm="1">
        <f t="array" ref="AE2">ROUND( (SUMPRODUCT($V$132:$AB$132, (V2:AB2+$AE$132)^$AE$133))^(1/$AE$133) - $AE$132, 4 )</f>
        <v>0.2515</v>
      </c>
      <c r="AF2" s="3">
        <f t="shared" ref="AF2:AF33" si="14">AC2*100</f>
        <v>42.328482671993548</v>
      </c>
      <c r="AG2" s="3">
        <f t="shared" ref="AG2:AG33" si="15">AD2*100</f>
        <v>24.54</v>
      </c>
      <c r="AH2" s="3">
        <f t="shared" ref="AH2:AH33" si="16">AE2*100</f>
        <v>25.15</v>
      </c>
      <c r="AI2" s="4"/>
      <c r="AJ2">
        <v>0.9</v>
      </c>
      <c r="AK2">
        <v>0.6</v>
      </c>
      <c r="AL2">
        <v>0.35</v>
      </c>
      <c r="AM2" s="4"/>
      <c r="AN2" s="3">
        <f t="shared" ref="AN2:AN33" si="17">(AJ2-AJ$131)/(AJ$132-AJ$131)</f>
        <v>0.9</v>
      </c>
      <c r="AO2" s="3">
        <f t="shared" ref="AO2:AO33" si="18">(AK2-AK$131)/(AK$132-AK$131)</f>
        <v>0.64705882352941169</v>
      </c>
      <c r="AP2" s="3">
        <f t="shared" ref="AP2:AP33" si="19">(AL2-AL$131)/(AL$132-AL$131)</f>
        <v>0.31578947368421051</v>
      </c>
      <c r="AQ2" s="2">
        <f t="shared" ref="AQ2:AQ33" si="20">AN2*$AN$132+AO2*$AO$132+AP2*$AP$132</f>
        <v>0.59826625386996901</v>
      </c>
      <c r="AR2" s="3">
        <f t="shared" ref="AR2:AR33" si="21">AQ2*100</f>
        <v>59.826625386996902</v>
      </c>
      <c r="AS2" s="4"/>
      <c r="AT2" s="10">
        <v>9</v>
      </c>
      <c r="AU2" s="4"/>
      <c r="AV2" s="3">
        <f t="shared" ref="AV2:AV33" si="22">(AT2-AT$131)/(AT$132-AT$131)</f>
        <v>0.40540540540540543</v>
      </c>
      <c r="AW2" s="2">
        <f t="shared" ref="AW2:AW33" si="23">AV2</f>
        <v>0.40540540540540543</v>
      </c>
      <c r="AX2" s="3">
        <f t="shared" ref="AX2:AX33" si="24">AW2*100</f>
        <v>40.54054054054054</v>
      </c>
      <c r="AY2" s="4"/>
      <c r="AZ2" s="3">
        <f t="shared" ref="AZ2:AZ33" si="25">AF2*$AZ$131+AR2*$AZ$132+AX2*$AZ$133</f>
        <v>44.327424333235498</v>
      </c>
      <c r="BA2" s="3">
        <f t="shared" ref="BA2:BA33" si="26">AF2*$BA$131+AR2*$BA$132+AX2*$BA$133</f>
        <v>49.5768671477365</v>
      </c>
      <c r="BB2" s="4"/>
      <c r="BC2" s="3">
        <f t="shared" ref="BC2:BC33" si="27">AF2*0.75+AR2*0.25</f>
        <v>46.703018350744387</v>
      </c>
      <c r="BD2" s="3">
        <f t="shared" ref="BD2:BD33" si="28">AF2*0.65+AR2*0.35</f>
        <v>48.452832622244728</v>
      </c>
    </row>
    <row r="3" spans="1:56" x14ac:dyDescent="0.35">
      <c r="A3" t="s">
        <v>19</v>
      </c>
      <c r="B3" t="s">
        <v>46</v>
      </c>
      <c r="C3">
        <v>0.65</v>
      </c>
      <c r="D3">
        <v>0.65</v>
      </c>
      <c r="E3" s="9">
        <v>0.44</v>
      </c>
      <c r="F3">
        <v>0.18</v>
      </c>
      <c r="G3">
        <v>1</v>
      </c>
      <c r="H3">
        <v>0.55000000000000004</v>
      </c>
      <c r="I3">
        <v>0.14000000000000001</v>
      </c>
      <c r="J3">
        <v>0.9</v>
      </c>
      <c r="K3">
        <f t="shared" si="0"/>
        <v>0.12600000000000003</v>
      </c>
      <c r="L3">
        <v>7.0000000000000007E-2</v>
      </c>
      <c r="M3">
        <v>0.5</v>
      </c>
      <c r="N3">
        <f t="shared" si="1"/>
        <v>3.5000000000000003E-2</v>
      </c>
      <c r="O3">
        <v>0.3</v>
      </c>
      <c r="P3" s="3">
        <f t="shared" si="2"/>
        <v>23.719558241895964</v>
      </c>
      <c r="Q3" s="3">
        <f t="shared" si="3"/>
        <v>6.6769410875287054</v>
      </c>
      <c r="R3" s="3">
        <f t="shared" si="4"/>
        <v>15.198249664712336</v>
      </c>
      <c r="S3">
        <f t="shared" si="5"/>
        <v>0.42250000000000004</v>
      </c>
      <c r="T3">
        <v>1</v>
      </c>
      <c r="U3" s="4"/>
      <c r="V3" s="3">
        <f t="shared" si="6"/>
        <v>0.18644067796610164</v>
      </c>
      <c r="W3" s="3">
        <f t="shared" si="7"/>
        <v>0.15294117647058825</v>
      </c>
      <c r="X3" s="3">
        <f t="shared" si="8"/>
        <v>1</v>
      </c>
      <c r="Y3" s="3">
        <f t="shared" si="9"/>
        <v>0.55000000000000004</v>
      </c>
      <c r="Z3" s="3">
        <f t="shared" si="10"/>
        <v>0.30032253699581257</v>
      </c>
      <c r="AA3" s="3">
        <f t="shared" si="11"/>
        <v>7.2311439280149364E-3</v>
      </c>
      <c r="AB3" s="3">
        <f t="shared" si="12"/>
        <v>1</v>
      </c>
      <c r="AC3" s="2">
        <f t="shared" si="13"/>
        <v>0.39246932704982029</v>
      </c>
      <c r="AD3" s="2" cm="1">
        <f t="array" ref="AD3">ROUND( (SUMPRODUCT($V$132:$AB$132, V3:AB3^$AD$133))^(1/$AD$133), 4 )</f>
        <v>0.2215</v>
      </c>
      <c r="AE3" s="2" cm="1">
        <f t="array" ref="AE3">ROUND( (SUMPRODUCT($V$132:$AB$132, (V3:AB3+$AE$132)^$AE$133))^(1/$AE$133) - $AE$132, 4 )</f>
        <v>0.23219999999999999</v>
      </c>
      <c r="AF3" s="3">
        <f t="shared" si="14"/>
        <v>39.246932704982029</v>
      </c>
      <c r="AG3" s="3">
        <f t="shared" si="15"/>
        <v>22.15</v>
      </c>
      <c r="AH3" s="3">
        <f t="shared" si="16"/>
        <v>23.22</v>
      </c>
      <c r="AI3" s="4"/>
      <c r="AJ3">
        <v>0.9</v>
      </c>
      <c r="AK3">
        <v>0.6</v>
      </c>
      <c r="AL3">
        <v>0.35</v>
      </c>
      <c r="AM3" s="4"/>
      <c r="AN3" s="3">
        <f t="shared" si="17"/>
        <v>0.9</v>
      </c>
      <c r="AO3" s="3">
        <f t="shared" si="18"/>
        <v>0.64705882352941169</v>
      </c>
      <c r="AP3" s="3">
        <f t="shared" si="19"/>
        <v>0.31578947368421051</v>
      </c>
      <c r="AQ3" s="2">
        <f t="shared" si="20"/>
        <v>0.59826625386996901</v>
      </c>
      <c r="AR3" s="3">
        <f t="shared" si="21"/>
        <v>59.826625386996902</v>
      </c>
      <c r="AS3" s="4"/>
      <c r="AT3" s="10">
        <v>9</v>
      </c>
      <c r="AU3" s="4"/>
      <c r="AV3" s="3">
        <f t="shared" si="22"/>
        <v>0.40540540540540543</v>
      </c>
      <c r="AW3" s="2">
        <f t="shared" si="23"/>
        <v>0.40540540540540543</v>
      </c>
      <c r="AX3" s="3">
        <f t="shared" si="24"/>
        <v>40.54054054054054</v>
      </c>
      <c r="AY3" s="4"/>
      <c r="AZ3" s="3">
        <f t="shared" si="25"/>
        <v>42.786649349729736</v>
      </c>
      <c r="BA3" s="3">
        <f t="shared" si="26"/>
        <v>48.960557154334197</v>
      </c>
      <c r="BB3" s="4"/>
      <c r="BC3" s="3">
        <f t="shared" si="27"/>
        <v>44.391855875485746</v>
      </c>
      <c r="BD3" s="3">
        <f t="shared" si="28"/>
        <v>46.449825143687235</v>
      </c>
    </row>
    <row r="4" spans="1:56" x14ac:dyDescent="0.35">
      <c r="A4" t="s">
        <v>19</v>
      </c>
      <c r="B4" t="s">
        <v>45</v>
      </c>
      <c r="C4">
        <v>0.26</v>
      </c>
      <c r="D4">
        <v>0.26</v>
      </c>
      <c r="E4" s="9">
        <v>0.44</v>
      </c>
      <c r="F4">
        <v>0.18</v>
      </c>
      <c r="G4">
        <v>1</v>
      </c>
      <c r="H4">
        <v>0.4</v>
      </c>
      <c r="I4">
        <v>0.14000000000000001</v>
      </c>
      <c r="J4">
        <v>0.9</v>
      </c>
      <c r="K4">
        <f t="shared" si="0"/>
        <v>0.12600000000000003</v>
      </c>
      <c r="L4">
        <v>7.0000000000000007E-2</v>
      </c>
      <c r="M4">
        <v>0.25</v>
      </c>
      <c r="N4">
        <f t="shared" si="1"/>
        <v>1.7500000000000002E-2</v>
      </c>
      <c r="O4">
        <v>0.3</v>
      </c>
      <c r="P4" s="3">
        <f t="shared" si="2"/>
        <v>23.719558241895964</v>
      </c>
      <c r="Q4" s="3">
        <f t="shared" si="3"/>
        <v>3.341306542799936</v>
      </c>
      <c r="R4" s="3">
        <f t="shared" si="4"/>
        <v>13.530432392347951</v>
      </c>
      <c r="S4">
        <f t="shared" si="5"/>
        <v>6.7600000000000007E-2</v>
      </c>
      <c r="T4">
        <v>1</v>
      </c>
      <c r="U4" s="4"/>
      <c r="V4" s="3">
        <f t="shared" si="6"/>
        <v>0.18644067796610164</v>
      </c>
      <c r="W4" s="3">
        <f t="shared" si="7"/>
        <v>0.15294117647058825</v>
      </c>
      <c r="X4" s="3">
        <f t="shared" si="8"/>
        <v>1</v>
      </c>
      <c r="Y4" s="3">
        <f t="shared" si="9"/>
        <v>0.4</v>
      </c>
      <c r="Z4" s="3">
        <f t="shared" si="10"/>
        <v>0.25438575426808085</v>
      </c>
      <c r="AA4" s="3">
        <f t="shared" si="11"/>
        <v>1.0036919016803067E-3</v>
      </c>
      <c r="AB4" s="3">
        <f t="shared" si="12"/>
        <v>1</v>
      </c>
      <c r="AC4" s="2">
        <f t="shared" si="13"/>
        <v>0.35402194663407688</v>
      </c>
      <c r="AD4" s="2" cm="1">
        <f t="array" ref="AD4">ROUND( (SUMPRODUCT($V$132:$AB$132, V4:AB4^$AD$133))^(1/$AD$133), 4 )</f>
        <v>0.16769999999999999</v>
      </c>
      <c r="AE4" s="2" cm="1">
        <f t="array" ref="AE4">ROUND( (SUMPRODUCT($V$132:$AB$132, (V4:AB4+$AE$132)^$AE$133))^(1/$AE$133) - $AE$132, 4 )</f>
        <v>0.1996</v>
      </c>
      <c r="AF4" s="3">
        <f t="shared" si="14"/>
        <v>35.402194663407691</v>
      </c>
      <c r="AG4" s="3">
        <f t="shared" si="15"/>
        <v>16.77</v>
      </c>
      <c r="AH4" s="3">
        <f t="shared" si="16"/>
        <v>19.96</v>
      </c>
      <c r="AI4" s="4"/>
      <c r="AJ4">
        <v>0.9</v>
      </c>
      <c r="AK4">
        <v>0.6</v>
      </c>
      <c r="AL4">
        <v>0.35</v>
      </c>
      <c r="AM4" s="4"/>
      <c r="AN4" s="3">
        <f t="shared" si="17"/>
        <v>0.9</v>
      </c>
      <c r="AO4" s="3">
        <f t="shared" si="18"/>
        <v>0.64705882352941169</v>
      </c>
      <c r="AP4" s="3">
        <f t="shared" si="19"/>
        <v>0.31578947368421051</v>
      </c>
      <c r="AQ4" s="2">
        <f t="shared" si="20"/>
        <v>0.59826625386996901</v>
      </c>
      <c r="AR4" s="3">
        <f t="shared" si="21"/>
        <v>59.826625386996902</v>
      </c>
      <c r="AS4" s="4"/>
      <c r="AT4" s="10">
        <v>9</v>
      </c>
      <c r="AU4" s="4"/>
      <c r="AV4" s="3">
        <f t="shared" si="22"/>
        <v>0.40540540540540543</v>
      </c>
      <c r="AW4" s="2">
        <f t="shared" si="23"/>
        <v>0.40540540540540543</v>
      </c>
      <c r="AX4" s="3">
        <f t="shared" si="24"/>
        <v>40.54054054054054</v>
      </c>
      <c r="AY4" s="4"/>
      <c r="AZ4" s="3">
        <f t="shared" si="25"/>
        <v>40.86428032894257</v>
      </c>
      <c r="BA4" s="3">
        <f t="shared" si="26"/>
        <v>48.191609546019329</v>
      </c>
      <c r="BB4" s="4"/>
      <c r="BC4" s="3">
        <f t="shared" si="27"/>
        <v>41.508302344304994</v>
      </c>
      <c r="BD4" s="3">
        <f t="shared" si="28"/>
        <v>43.950745416663921</v>
      </c>
    </row>
    <row r="5" spans="1:56" x14ac:dyDescent="0.35">
      <c r="A5" t="s">
        <v>16</v>
      </c>
      <c r="B5" t="s">
        <v>37</v>
      </c>
      <c r="C5">
        <v>1.3</v>
      </c>
      <c r="D5">
        <v>1</v>
      </c>
      <c r="E5" s="9">
        <v>0.38</v>
      </c>
      <c r="F5">
        <v>0.3</v>
      </c>
      <c r="G5">
        <v>1</v>
      </c>
      <c r="H5">
        <v>0.5</v>
      </c>
      <c r="I5">
        <v>0.38</v>
      </c>
      <c r="J5">
        <v>0.9</v>
      </c>
      <c r="K5">
        <f t="shared" si="0"/>
        <v>0.34200000000000003</v>
      </c>
      <c r="L5">
        <v>0.22</v>
      </c>
      <c r="M5">
        <v>0.8</v>
      </c>
      <c r="N5">
        <f t="shared" si="1"/>
        <v>0.17600000000000002</v>
      </c>
      <c r="O5">
        <v>0.4</v>
      </c>
      <c r="P5" s="3">
        <f t="shared" si="2"/>
        <v>46.293415683765879</v>
      </c>
      <c r="Q5" s="3">
        <f t="shared" si="3"/>
        <v>24.81483705480149</v>
      </c>
      <c r="R5" s="3">
        <f t="shared" si="4"/>
        <v>35.554126369283686</v>
      </c>
      <c r="S5">
        <f t="shared" si="5"/>
        <v>1.3</v>
      </c>
      <c r="T5">
        <v>1</v>
      </c>
      <c r="U5" s="4"/>
      <c r="V5" s="3">
        <f t="shared" si="6"/>
        <v>8.4745762711864375E-2</v>
      </c>
      <c r="W5" s="3">
        <f t="shared" si="7"/>
        <v>0.29411764705882354</v>
      </c>
      <c r="X5" s="3">
        <f t="shared" si="8"/>
        <v>1</v>
      </c>
      <c r="Y5" s="3">
        <f t="shared" si="9"/>
        <v>0.5</v>
      </c>
      <c r="Z5" s="3">
        <f t="shared" si="10"/>
        <v>0.86098556699595596</v>
      </c>
      <c r="AA5" s="3">
        <f t="shared" si="11"/>
        <v>2.2628690146974186E-2</v>
      </c>
      <c r="AB5" s="3">
        <f t="shared" si="12"/>
        <v>1</v>
      </c>
      <c r="AC5" s="2">
        <f t="shared" si="13"/>
        <v>0.4622227543458578</v>
      </c>
      <c r="AD5" s="2" cm="1">
        <f t="array" ref="AD5">ROUND( (SUMPRODUCT($V$132:$AB$132, V5:AB5^$AD$133))^(1/$AD$133), 4 )</f>
        <v>0.27989999999999998</v>
      </c>
      <c r="AE5" s="2" cm="1">
        <f t="array" ref="AE5">ROUND( (SUMPRODUCT($V$132:$AB$132, (V5:AB5+$AE$132)^$AE$133))^(1/$AE$133) - $AE$132, 4 )</f>
        <v>0.27760000000000001</v>
      </c>
      <c r="AF5" s="3">
        <f t="shared" si="14"/>
        <v>46.222275434585782</v>
      </c>
      <c r="AG5" s="3">
        <f t="shared" si="15"/>
        <v>27.99</v>
      </c>
      <c r="AH5" s="3">
        <f t="shared" si="16"/>
        <v>27.76</v>
      </c>
      <c r="AI5" s="4"/>
      <c r="AJ5">
        <v>1</v>
      </c>
      <c r="AK5">
        <v>0.85</v>
      </c>
      <c r="AL5">
        <v>0.95</v>
      </c>
      <c r="AM5" s="4"/>
      <c r="AN5" s="3">
        <f t="shared" si="17"/>
        <v>1</v>
      </c>
      <c r="AO5" s="3">
        <f t="shared" si="18"/>
        <v>0.94117647058823528</v>
      </c>
      <c r="AP5" s="3">
        <f t="shared" si="19"/>
        <v>0.94736842105263153</v>
      </c>
      <c r="AQ5" s="2">
        <f t="shared" si="20"/>
        <v>0.95479876160990718</v>
      </c>
      <c r="AR5" s="3">
        <f t="shared" si="21"/>
        <v>95.479876160990713</v>
      </c>
      <c r="AS5" s="4"/>
      <c r="AT5" s="10">
        <v>6</v>
      </c>
      <c r="AU5" s="4"/>
      <c r="AV5" s="3">
        <f t="shared" si="22"/>
        <v>0.24324324324324326</v>
      </c>
      <c r="AW5" s="2">
        <f t="shared" si="23"/>
        <v>0.24324324324324326</v>
      </c>
      <c r="AX5" s="3">
        <f t="shared" si="24"/>
        <v>24.324324324324326</v>
      </c>
      <c r="AY5" s="4"/>
      <c r="AZ5" s="3">
        <f t="shared" si="25"/>
        <v>45.94663265495501</v>
      </c>
      <c r="BA5" s="3">
        <f t="shared" si="26"/>
        <v>60.723912872876497</v>
      </c>
      <c r="BB5" s="4"/>
      <c r="BC5" s="3">
        <f t="shared" si="27"/>
        <v>58.536675616187011</v>
      </c>
      <c r="BD5" s="3">
        <f t="shared" si="28"/>
        <v>63.462435688827505</v>
      </c>
    </row>
    <row r="6" spans="1:56" x14ac:dyDescent="0.35">
      <c r="A6" t="s">
        <v>16</v>
      </c>
      <c r="B6" t="s">
        <v>38</v>
      </c>
      <c r="C6">
        <v>1.17</v>
      </c>
      <c r="D6">
        <v>1</v>
      </c>
      <c r="E6" s="9">
        <v>0.38</v>
      </c>
      <c r="F6">
        <v>0.12</v>
      </c>
      <c r="G6">
        <v>1</v>
      </c>
      <c r="H6">
        <v>0.5</v>
      </c>
      <c r="I6">
        <v>0.38</v>
      </c>
      <c r="J6">
        <v>0.8</v>
      </c>
      <c r="K6">
        <f t="shared" si="0"/>
        <v>0.30400000000000005</v>
      </c>
      <c r="L6">
        <v>0.22</v>
      </c>
      <c r="M6">
        <v>0.25</v>
      </c>
      <c r="N6">
        <f t="shared" si="1"/>
        <v>5.5E-2</v>
      </c>
      <c r="O6">
        <v>0.4</v>
      </c>
      <c r="P6" s="3">
        <f t="shared" si="2"/>
        <v>41.613582025422467</v>
      </c>
      <c r="Q6" s="3">
        <f t="shared" si="3"/>
        <v>7.8657925444610752</v>
      </c>
      <c r="R6" s="3">
        <f t="shared" si="4"/>
        <v>24.73968728494177</v>
      </c>
      <c r="S6">
        <f t="shared" si="5"/>
        <v>1.17</v>
      </c>
      <c r="T6">
        <v>1.5</v>
      </c>
      <c r="U6" s="4"/>
      <c r="V6" s="3">
        <f t="shared" si="6"/>
        <v>8.4745762711864375E-2</v>
      </c>
      <c r="W6" s="3">
        <f t="shared" si="7"/>
        <v>8.2352941176470587E-2</v>
      </c>
      <c r="X6" s="3">
        <f t="shared" si="8"/>
        <v>1</v>
      </c>
      <c r="Y6" s="3">
        <f t="shared" si="9"/>
        <v>0.5</v>
      </c>
      <c r="Z6" s="3">
        <f t="shared" si="10"/>
        <v>0.5631228773768211</v>
      </c>
      <c r="AA6" s="3">
        <f t="shared" si="11"/>
        <v>2.0347572188609851E-2</v>
      </c>
      <c r="AB6" s="3">
        <f t="shared" si="12"/>
        <v>0.91666666666666663</v>
      </c>
      <c r="AC6" s="2">
        <f t="shared" si="13"/>
        <v>0.38971816945261217</v>
      </c>
      <c r="AD6" s="2" cm="1">
        <f t="array" ref="AD6">ROUND( (SUMPRODUCT($V$132:$AB$132, V6:AB6^$AD$133))^(1/$AD$133), 4 )</f>
        <v>0.2346</v>
      </c>
      <c r="AE6" s="2" cm="1">
        <f t="array" ref="AE6">ROUND( (SUMPRODUCT($V$132:$AB$132, (V6:AB6+$AE$132)^$AE$133))^(1/$AE$133) - $AE$132, 4 )</f>
        <v>0.2349</v>
      </c>
      <c r="AF6" s="3">
        <f t="shared" si="14"/>
        <v>38.971816945261217</v>
      </c>
      <c r="AG6" s="3">
        <f t="shared" si="15"/>
        <v>23.46</v>
      </c>
      <c r="AH6" s="3">
        <f t="shared" si="16"/>
        <v>23.49</v>
      </c>
      <c r="AI6" s="4"/>
      <c r="AJ6">
        <v>1</v>
      </c>
      <c r="AK6">
        <v>0.85</v>
      </c>
      <c r="AL6">
        <v>0.95</v>
      </c>
      <c r="AM6" s="4"/>
      <c r="AN6" s="3">
        <f t="shared" si="17"/>
        <v>1</v>
      </c>
      <c r="AO6" s="3">
        <f t="shared" si="18"/>
        <v>0.94117647058823528</v>
      </c>
      <c r="AP6" s="3">
        <f t="shared" si="19"/>
        <v>0.94736842105263153</v>
      </c>
      <c r="AQ6" s="2">
        <f t="shared" si="20"/>
        <v>0.95479876160990718</v>
      </c>
      <c r="AR6" s="3">
        <f t="shared" si="21"/>
        <v>95.479876160990713</v>
      </c>
      <c r="AS6" s="4"/>
      <c r="AT6" s="10">
        <v>8</v>
      </c>
      <c r="AU6" s="4"/>
      <c r="AV6" s="3">
        <f t="shared" si="22"/>
        <v>0.35135135135135137</v>
      </c>
      <c r="AW6" s="2">
        <f t="shared" si="23"/>
        <v>0.35135135135135137</v>
      </c>
      <c r="AX6" s="3">
        <f t="shared" si="24"/>
        <v>35.135135135135137</v>
      </c>
      <c r="AY6" s="4"/>
      <c r="AZ6" s="3">
        <f t="shared" si="25"/>
        <v>46.105187194076514</v>
      </c>
      <c r="BA6" s="3">
        <f t="shared" si="26"/>
        <v>63.057604958795366</v>
      </c>
      <c r="BB6" s="4"/>
      <c r="BC6" s="3">
        <f t="shared" si="27"/>
        <v>53.098831749193593</v>
      </c>
      <c r="BD6" s="3">
        <f t="shared" si="28"/>
        <v>58.749637670766539</v>
      </c>
    </row>
    <row r="7" spans="1:56" x14ac:dyDescent="0.35">
      <c r="A7" t="s">
        <v>16</v>
      </c>
      <c r="B7" t="s">
        <v>61</v>
      </c>
      <c r="C7">
        <v>0.65</v>
      </c>
      <c r="D7">
        <v>1</v>
      </c>
      <c r="E7" s="9">
        <v>0.38</v>
      </c>
      <c r="F7">
        <v>0.12</v>
      </c>
      <c r="G7">
        <v>1</v>
      </c>
      <c r="H7">
        <v>0.5</v>
      </c>
      <c r="I7">
        <v>1.1100000000000001</v>
      </c>
      <c r="J7">
        <v>0.5</v>
      </c>
      <c r="K7">
        <f t="shared" si="0"/>
        <v>0.55500000000000005</v>
      </c>
      <c r="L7">
        <v>0.22</v>
      </c>
      <c r="M7">
        <v>0.5</v>
      </c>
      <c r="N7">
        <f t="shared" si="1"/>
        <v>0.11</v>
      </c>
      <c r="O7">
        <v>3</v>
      </c>
      <c r="P7" s="3">
        <f t="shared" si="2"/>
        <v>10.569642185018031</v>
      </c>
      <c r="Q7" s="3">
        <f t="shared" si="3"/>
        <v>2.1006099237914579</v>
      </c>
      <c r="R7" s="3">
        <f t="shared" si="4"/>
        <v>6.3351260544047445</v>
      </c>
      <c r="S7">
        <f t="shared" si="5"/>
        <v>0.65</v>
      </c>
      <c r="T7">
        <v>1.5</v>
      </c>
      <c r="U7" s="4"/>
      <c r="V7" s="3">
        <f t="shared" si="6"/>
        <v>8.4745762711864375E-2</v>
      </c>
      <c r="W7" s="3">
        <f t="shared" si="7"/>
        <v>8.2352941176470587E-2</v>
      </c>
      <c r="X7" s="3">
        <f t="shared" si="8"/>
        <v>1</v>
      </c>
      <c r="Y7" s="3">
        <f t="shared" si="9"/>
        <v>0.5</v>
      </c>
      <c r="Z7" s="3">
        <f t="shared" si="10"/>
        <v>5.6205036642466601E-2</v>
      </c>
      <c r="AA7" s="3">
        <f t="shared" si="11"/>
        <v>1.122310035515252E-2</v>
      </c>
      <c r="AB7" s="3">
        <f t="shared" si="12"/>
        <v>0.91666666666666663</v>
      </c>
      <c r="AC7" s="2">
        <f t="shared" si="13"/>
        <v>0.31139937538409468</v>
      </c>
      <c r="AD7" s="2" cm="1">
        <f t="array" ref="AD7">ROUND( (SUMPRODUCT($V$132:$AB$132, V7:AB7^$AD$133))^(1/$AD$133), 4 )</f>
        <v>0.15359999999999999</v>
      </c>
      <c r="AE7" s="2" cm="1">
        <f t="array" ref="AE7">ROUND( (SUMPRODUCT($V$132:$AB$132, (V7:AB7+$AE$132)^$AE$133))^(1/$AE$133) - $AE$132, 4 )</f>
        <v>0.1588</v>
      </c>
      <c r="AF7" s="3">
        <f t="shared" si="14"/>
        <v>31.13993753840947</v>
      </c>
      <c r="AG7" s="3">
        <f t="shared" si="15"/>
        <v>15.36</v>
      </c>
      <c r="AH7" s="3">
        <f t="shared" si="16"/>
        <v>15.879999999999999</v>
      </c>
      <c r="AI7" s="4"/>
      <c r="AJ7">
        <v>1</v>
      </c>
      <c r="AK7">
        <v>0.85</v>
      </c>
      <c r="AL7">
        <v>0.95</v>
      </c>
      <c r="AM7" s="4"/>
      <c r="AN7" s="3">
        <f t="shared" si="17"/>
        <v>1</v>
      </c>
      <c r="AO7" s="3">
        <f t="shared" si="18"/>
        <v>0.94117647058823528</v>
      </c>
      <c r="AP7" s="3">
        <f t="shared" si="19"/>
        <v>0.94736842105263153</v>
      </c>
      <c r="AQ7" s="2">
        <f t="shared" si="20"/>
        <v>0.95479876160990718</v>
      </c>
      <c r="AR7" s="3">
        <f t="shared" si="21"/>
        <v>95.479876160990713</v>
      </c>
      <c r="AS7" s="4"/>
      <c r="AT7" s="10">
        <v>5</v>
      </c>
      <c r="AU7" s="4"/>
      <c r="AV7" s="3">
        <f t="shared" si="22"/>
        <v>0.1891891891891892</v>
      </c>
      <c r="AW7" s="2">
        <f t="shared" si="23"/>
        <v>0.1891891891891892</v>
      </c>
      <c r="AX7" s="3">
        <f t="shared" si="24"/>
        <v>18.918918918918919</v>
      </c>
      <c r="AY7" s="4"/>
      <c r="AZ7" s="3">
        <f t="shared" si="25"/>
        <v>36.513571814974966</v>
      </c>
      <c r="BA7" s="3">
        <f t="shared" si="26"/>
        <v>55.815553401749341</v>
      </c>
      <c r="BB7" s="4"/>
      <c r="BC7" s="3">
        <f t="shared" si="27"/>
        <v>47.224922194054784</v>
      </c>
      <c r="BD7" s="3">
        <f t="shared" si="28"/>
        <v>53.658916056312904</v>
      </c>
    </row>
    <row r="8" spans="1:56" x14ac:dyDescent="0.35">
      <c r="A8" t="s">
        <v>16</v>
      </c>
      <c r="B8" t="s">
        <v>39</v>
      </c>
      <c r="C8">
        <v>1</v>
      </c>
      <c r="D8">
        <v>1</v>
      </c>
      <c r="E8" s="9">
        <v>0.38</v>
      </c>
      <c r="F8">
        <v>0.12</v>
      </c>
      <c r="G8">
        <v>1</v>
      </c>
      <c r="H8">
        <v>0.5</v>
      </c>
      <c r="I8">
        <v>0.38</v>
      </c>
      <c r="J8">
        <v>0.3</v>
      </c>
      <c r="K8">
        <f t="shared" si="0"/>
        <v>0.11399999999999999</v>
      </c>
      <c r="L8">
        <v>0.22</v>
      </c>
      <c r="M8">
        <v>0.2</v>
      </c>
      <c r="N8">
        <f t="shared" si="1"/>
        <v>4.4000000000000004E-2</v>
      </c>
      <c r="O8">
        <v>0.4</v>
      </c>
      <c r="P8" s="3">
        <f t="shared" si="2"/>
        <v>16.220095658838193</v>
      </c>
      <c r="Q8" s="3">
        <f t="shared" si="3"/>
        <v>6.2961921991255183</v>
      </c>
      <c r="R8" s="3">
        <f t="shared" si="4"/>
        <v>11.258143928981855</v>
      </c>
      <c r="S8">
        <f t="shared" si="5"/>
        <v>1</v>
      </c>
      <c r="T8">
        <v>5</v>
      </c>
      <c r="U8" s="4"/>
      <c r="V8" s="3">
        <f t="shared" si="6"/>
        <v>8.4745762711864375E-2</v>
      </c>
      <c r="W8" s="3">
        <f t="shared" si="7"/>
        <v>8.2352941176470587E-2</v>
      </c>
      <c r="X8" s="3">
        <f t="shared" si="8"/>
        <v>1</v>
      </c>
      <c r="Y8" s="3">
        <f t="shared" si="9"/>
        <v>0.5</v>
      </c>
      <c r="Z8" s="3">
        <f t="shared" si="10"/>
        <v>0.19179998832958392</v>
      </c>
      <c r="AA8" s="3">
        <f t="shared" si="11"/>
        <v>1.736457178151803E-2</v>
      </c>
      <c r="AB8" s="3">
        <f t="shared" si="12"/>
        <v>0.33333333333333337</v>
      </c>
      <c r="AC8" s="2">
        <f t="shared" si="13"/>
        <v>0.21660731932708696</v>
      </c>
      <c r="AD8" s="2" cm="1">
        <f t="array" ref="AD8">ROUND( (SUMPRODUCT($V$132:$AB$132, V8:AB8^$AD$133))^(1/$AD$133), 4 )</f>
        <v>0.14580000000000001</v>
      </c>
      <c r="AE8" s="2" cm="1">
        <f t="array" ref="AE8">ROUND( (SUMPRODUCT($V$132:$AB$132, (V8:AB8+$AE$132)^$AE$133))^(1/$AE$133) - $AE$132, 4 )</f>
        <v>0.1497</v>
      </c>
      <c r="AF8" s="3">
        <f t="shared" si="14"/>
        <v>21.660731932708696</v>
      </c>
      <c r="AG8" s="3">
        <f t="shared" si="15"/>
        <v>14.580000000000002</v>
      </c>
      <c r="AH8" s="3">
        <f t="shared" si="16"/>
        <v>14.97</v>
      </c>
      <c r="AI8" s="4"/>
      <c r="AJ8">
        <v>1</v>
      </c>
      <c r="AK8">
        <v>0.85</v>
      </c>
      <c r="AL8">
        <v>0.95</v>
      </c>
      <c r="AM8" s="4"/>
      <c r="AN8" s="3">
        <f t="shared" si="17"/>
        <v>1</v>
      </c>
      <c r="AO8" s="3">
        <f t="shared" si="18"/>
        <v>0.94117647058823528</v>
      </c>
      <c r="AP8" s="3">
        <f t="shared" si="19"/>
        <v>0.94736842105263153</v>
      </c>
      <c r="AQ8" s="2">
        <f t="shared" si="20"/>
        <v>0.95479876160990718</v>
      </c>
      <c r="AR8" s="3">
        <f t="shared" si="21"/>
        <v>95.479876160990713</v>
      </c>
      <c r="AS8" s="4"/>
      <c r="AT8" s="10">
        <v>10</v>
      </c>
      <c r="AU8" s="4"/>
      <c r="AV8" s="3">
        <f t="shared" si="22"/>
        <v>0.45945945945945948</v>
      </c>
      <c r="AW8" s="2">
        <f t="shared" si="23"/>
        <v>0.45945945945945948</v>
      </c>
      <c r="AX8" s="3">
        <f t="shared" si="24"/>
        <v>45.945945945945951</v>
      </c>
      <c r="AY8" s="4"/>
      <c r="AZ8" s="3">
        <f t="shared" si="25"/>
        <v>41.233428471584034</v>
      </c>
      <c r="BA8" s="3">
        <f t="shared" si="26"/>
        <v>63.379171740068642</v>
      </c>
      <c r="BB8" s="4"/>
      <c r="BC8" s="3">
        <f t="shared" si="27"/>
        <v>40.1155179897792</v>
      </c>
      <c r="BD8" s="3">
        <f t="shared" si="28"/>
        <v>47.497432412607395</v>
      </c>
    </row>
    <row r="9" spans="1:56" x14ac:dyDescent="0.35">
      <c r="A9" t="s">
        <v>16</v>
      </c>
      <c r="B9" t="s">
        <v>40</v>
      </c>
      <c r="C9">
        <v>1</v>
      </c>
      <c r="D9">
        <v>1</v>
      </c>
      <c r="E9" s="9">
        <v>0.38</v>
      </c>
      <c r="F9">
        <v>0.12</v>
      </c>
      <c r="G9">
        <v>1</v>
      </c>
      <c r="H9">
        <v>0.5</v>
      </c>
      <c r="I9">
        <v>0.38</v>
      </c>
      <c r="J9">
        <v>0.15</v>
      </c>
      <c r="K9">
        <f t="shared" si="0"/>
        <v>5.6999999999999995E-2</v>
      </c>
      <c r="L9">
        <v>0.22</v>
      </c>
      <c r="M9">
        <v>0.1</v>
      </c>
      <c r="N9">
        <f t="shared" si="1"/>
        <v>2.2000000000000002E-2</v>
      </c>
      <c r="O9">
        <v>0.4</v>
      </c>
      <c r="P9" s="3">
        <f t="shared" si="2"/>
        <v>8.1508743953729663</v>
      </c>
      <c r="Q9" s="3">
        <f t="shared" si="3"/>
        <v>3.150473851366109</v>
      </c>
      <c r="R9" s="3">
        <f t="shared" si="4"/>
        <v>5.6506741233695372</v>
      </c>
      <c r="S9">
        <f t="shared" si="5"/>
        <v>1</v>
      </c>
      <c r="T9">
        <v>7</v>
      </c>
      <c r="U9" s="4"/>
      <c r="V9" s="3">
        <f t="shared" si="6"/>
        <v>8.4745762711864375E-2</v>
      </c>
      <c r="W9" s="3">
        <f t="shared" si="7"/>
        <v>8.2352941176470587E-2</v>
      </c>
      <c r="X9" s="3">
        <f t="shared" si="8"/>
        <v>1</v>
      </c>
      <c r="Y9" s="3">
        <f t="shared" si="9"/>
        <v>0.5</v>
      </c>
      <c r="Z9" s="3">
        <f t="shared" si="10"/>
        <v>3.7353139516489713E-2</v>
      </c>
      <c r="AA9" s="3">
        <f t="shared" si="11"/>
        <v>1.736457178151803E-2</v>
      </c>
      <c r="AB9" s="3">
        <f t="shared" si="12"/>
        <v>0</v>
      </c>
      <c r="AC9" s="2">
        <f t="shared" si="13"/>
        <v>0.12677362533845615</v>
      </c>
      <c r="AD9" s="2" cm="1">
        <f t="array" ref="AD9">ROUND( (SUMPRODUCT($V$132:$AB$132, V9:AB9^$AD$133))^(1/$AD$133), 4 )</f>
        <v>3.5000000000000003E-2</v>
      </c>
      <c r="AE9" s="2" cm="1">
        <f t="array" ref="AE9">ROUND( (SUMPRODUCT($V$132:$AB$132, (V9:AB9+$AE$132)^$AE$133))^(1/$AE$133) - $AE$132, 4 )</f>
        <v>6.0600000000000001E-2</v>
      </c>
      <c r="AF9" s="3">
        <f t="shared" si="14"/>
        <v>12.677362533845615</v>
      </c>
      <c r="AG9" s="3">
        <f t="shared" si="15"/>
        <v>3.5000000000000004</v>
      </c>
      <c r="AH9" s="3">
        <f t="shared" si="16"/>
        <v>6.0600000000000005</v>
      </c>
      <c r="AI9" s="4"/>
      <c r="AJ9">
        <v>1</v>
      </c>
      <c r="AK9">
        <v>0.85</v>
      </c>
      <c r="AL9">
        <v>0.95</v>
      </c>
      <c r="AM9" s="4"/>
      <c r="AN9" s="3">
        <f t="shared" si="17"/>
        <v>1</v>
      </c>
      <c r="AO9" s="3">
        <f t="shared" si="18"/>
        <v>0.94117647058823528</v>
      </c>
      <c r="AP9" s="3">
        <f t="shared" si="19"/>
        <v>0.94736842105263153</v>
      </c>
      <c r="AQ9" s="2">
        <f t="shared" si="20"/>
        <v>0.95479876160990718</v>
      </c>
      <c r="AR9" s="3">
        <f t="shared" si="21"/>
        <v>95.479876160990713</v>
      </c>
      <c r="AS9" s="4"/>
      <c r="AT9" s="10">
        <v>7</v>
      </c>
      <c r="AU9" s="4"/>
      <c r="AV9" s="3">
        <f t="shared" si="22"/>
        <v>0.29729729729729731</v>
      </c>
      <c r="AW9" s="2">
        <f t="shared" si="23"/>
        <v>0.29729729729729731</v>
      </c>
      <c r="AX9" s="3">
        <f t="shared" si="24"/>
        <v>29.72972972972973</v>
      </c>
      <c r="AY9" s="4"/>
      <c r="AZ9" s="3">
        <f t="shared" si="25"/>
        <v>31.066068096476819</v>
      </c>
      <c r="BA9" s="3">
        <f t="shared" si="26"/>
        <v>55.906822184620353</v>
      </c>
      <c r="BB9" s="4"/>
      <c r="BC9" s="3">
        <f t="shared" si="27"/>
        <v>33.377990940631889</v>
      </c>
      <c r="BD9" s="3">
        <f t="shared" si="28"/>
        <v>41.658242303346398</v>
      </c>
    </row>
    <row r="10" spans="1:56" x14ac:dyDescent="0.35">
      <c r="A10" t="s">
        <v>15</v>
      </c>
      <c r="B10" t="s">
        <v>36</v>
      </c>
      <c r="C10">
        <v>30</v>
      </c>
      <c r="D10">
        <v>0.9</v>
      </c>
      <c r="E10" s="9">
        <v>0.45</v>
      </c>
      <c r="F10">
        <v>0.85</v>
      </c>
      <c r="G10">
        <v>0.92</v>
      </c>
      <c r="H10">
        <v>0.65</v>
      </c>
      <c r="K10">
        <f t="shared" si="0"/>
        <v>0</v>
      </c>
      <c r="N10">
        <f t="shared" si="1"/>
        <v>0</v>
      </c>
      <c r="P10" s="3" t="e">
        <f t="shared" si="2"/>
        <v>#DIV/0!</v>
      </c>
      <c r="Q10" s="3" t="e">
        <f t="shared" si="3"/>
        <v>#DIV/0!</v>
      </c>
      <c r="R10" s="3">
        <f t="shared" ref="R10:R15" si="29">40.6*0.4</f>
        <v>16.240000000000002</v>
      </c>
      <c r="S10">
        <f t="shared" si="5"/>
        <v>27</v>
      </c>
      <c r="T10">
        <v>1</v>
      </c>
      <c r="U10" s="4"/>
      <c r="V10" s="3">
        <f t="shared" si="6"/>
        <v>0.20338983050847453</v>
      </c>
      <c r="W10" s="3">
        <f t="shared" si="7"/>
        <v>0.94117647058823528</v>
      </c>
      <c r="X10" s="3">
        <f t="shared" si="8"/>
        <v>0.87878787878787901</v>
      </c>
      <c r="Y10" s="3">
        <f t="shared" si="9"/>
        <v>0.65</v>
      </c>
      <c r="Z10" s="3">
        <f t="shared" si="10"/>
        <v>0.32901552369261661</v>
      </c>
      <c r="AA10" s="3">
        <f t="shared" si="11"/>
        <v>0.47358816345438465</v>
      </c>
      <c r="AB10" s="3">
        <f t="shared" si="12"/>
        <v>1</v>
      </c>
      <c r="AC10" s="2">
        <f t="shared" si="13"/>
        <v>0.57531666752317157</v>
      </c>
      <c r="AD10" s="2" cm="1">
        <f t="array" ref="AD10">ROUND( (SUMPRODUCT($V$132:$AB$132, V10:AB10^$AD$133))^(1/$AD$133), 4 )</f>
        <v>0.52339999999999998</v>
      </c>
      <c r="AE10" s="2" cm="1">
        <f t="array" ref="AE10">ROUND( (SUMPRODUCT($V$132:$AB$132, (V10:AB10+$AE$132)^$AE$133))^(1/$AE$133) - $AE$132, 4 )</f>
        <v>0.51880000000000004</v>
      </c>
      <c r="AF10" s="3">
        <f t="shared" si="14"/>
        <v>57.531666752317157</v>
      </c>
      <c r="AG10" s="3">
        <f t="shared" si="15"/>
        <v>52.339999999999996</v>
      </c>
      <c r="AH10" s="3">
        <f t="shared" si="16"/>
        <v>51.88</v>
      </c>
      <c r="AI10" s="4"/>
      <c r="AJ10">
        <v>0.1</v>
      </c>
      <c r="AK10">
        <v>0.65</v>
      </c>
      <c r="AL10">
        <v>0.3</v>
      </c>
      <c r="AM10" s="4"/>
      <c r="AN10" s="3">
        <f t="shared" si="17"/>
        <v>0.1</v>
      </c>
      <c r="AO10" s="3">
        <f t="shared" si="18"/>
        <v>0.70588235294117652</v>
      </c>
      <c r="AP10" s="3">
        <f t="shared" si="19"/>
        <v>0.26315789473684209</v>
      </c>
      <c r="AQ10" s="2">
        <f t="shared" si="20"/>
        <v>0.45188854489164088</v>
      </c>
      <c r="AR10" s="3">
        <f t="shared" si="21"/>
        <v>45.188854489164086</v>
      </c>
      <c r="AS10" s="4"/>
      <c r="AT10" s="10">
        <v>6</v>
      </c>
      <c r="AU10" s="4"/>
      <c r="AV10" s="3">
        <f t="shared" si="22"/>
        <v>0.24324324324324326</v>
      </c>
      <c r="AW10" s="2">
        <f t="shared" si="23"/>
        <v>0.24324324324324326</v>
      </c>
      <c r="AX10" s="3">
        <f t="shared" si="24"/>
        <v>24.324324324324326</v>
      </c>
      <c r="AY10" s="4"/>
      <c r="AZ10" s="3">
        <f t="shared" si="25"/>
        <v>44.057675063046709</v>
      </c>
      <c r="BA10" s="3">
        <f t="shared" si="26"/>
        <v>40.354831384100784</v>
      </c>
      <c r="BB10" s="4"/>
      <c r="BC10" s="3">
        <f t="shared" si="27"/>
        <v>54.445963686528884</v>
      </c>
      <c r="BD10" s="3">
        <f t="shared" si="28"/>
        <v>53.211682460213581</v>
      </c>
    </row>
    <row r="11" spans="1:56" x14ac:dyDescent="0.35">
      <c r="A11" t="s">
        <v>15</v>
      </c>
      <c r="B11" t="s">
        <v>36</v>
      </c>
      <c r="C11">
        <v>25</v>
      </c>
      <c r="D11">
        <v>0.95</v>
      </c>
      <c r="E11" s="9">
        <v>0.45</v>
      </c>
      <c r="F11">
        <v>0.85</v>
      </c>
      <c r="G11">
        <v>0.92</v>
      </c>
      <c r="H11">
        <v>0.65</v>
      </c>
      <c r="K11">
        <f t="shared" si="0"/>
        <v>0</v>
      </c>
      <c r="N11">
        <f t="shared" si="1"/>
        <v>0</v>
      </c>
      <c r="P11" s="3" t="e">
        <f t="shared" si="2"/>
        <v>#DIV/0!</v>
      </c>
      <c r="Q11" s="3" t="e">
        <f t="shared" si="3"/>
        <v>#DIV/0!</v>
      </c>
      <c r="R11" s="3">
        <f t="shared" si="29"/>
        <v>16.240000000000002</v>
      </c>
      <c r="S11">
        <f t="shared" si="5"/>
        <v>23.75</v>
      </c>
      <c r="T11">
        <v>1</v>
      </c>
      <c r="U11" s="4"/>
      <c r="V11" s="3">
        <f t="shared" si="6"/>
        <v>0.20338983050847453</v>
      </c>
      <c r="W11" s="3">
        <f t="shared" si="7"/>
        <v>0.94117647058823528</v>
      </c>
      <c r="X11" s="3">
        <f t="shared" si="8"/>
        <v>0.87878787878787901</v>
      </c>
      <c r="Y11" s="3">
        <f t="shared" si="9"/>
        <v>0.65</v>
      </c>
      <c r="Z11" s="3">
        <f t="shared" si="10"/>
        <v>0.32901552369261661</v>
      </c>
      <c r="AA11" s="3">
        <f t="shared" si="11"/>
        <v>0.4165602144952763</v>
      </c>
      <c r="AB11" s="3">
        <f t="shared" si="12"/>
        <v>1</v>
      </c>
      <c r="AC11" s="2">
        <f t="shared" si="13"/>
        <v>0.56105968028339448</v>
      </c>
      <c r="AD11" s="2" cm="1">
        <f t="array" ref="AD11">ROUND( (SUMPRODUCT($V$132:$AB$132, V11:AB11^$AD$133))^(1/$AD$133), 4 )</f>
        <v>0.50739999999999996</v>
      </c>
      <c r="AE11" s="2" cm="1">
        <f t="array" ref="AE11">ROUND( (SUMPRODUCT($V$132:$AB$132, (V11:AB11+$AE$132)^$AE$133))^(1/$AE$133) - $AE$132, 4 )</f>
        <v>0.50280000000000002</v>
      </c>
      <c r="AF11" s="3">
        <f t="shared" si="14"/>
        <v>56.105968028339447</v>
      </c>
      <c r="AG11" s="3">
        <f t="shared" si="15"/>
        <v>50.739999999999995</v>
      </c>
      <c r="AH11" s="3">
        <f t="shared" si="16"/>
        <v>50.28</v>
      </c>
      <c r="AI11" s="4"/>
      <c r="AJ11">
        <v>0.1</v>
      </c>
      <c r="AK11">
        <v>0.65</v>
      </c>
      <c r="AL11">
        <v>0.3</v>
      </c>
      <c r="AM11" s="4"/>
      <c r="AN11" s="3">
        <f t="shared" si="17"/>
        <v>0.1</v>
      </c>
      <c r="AO11" s="3">
        <f t="shared" si="18"/>
        <v>0.70588235294117652</v>
      </c>
      <c r="AP11" s="3">
        <f t="shared" si="19"/>
        <v>0.26315789473684209</v>
      </c>
      <c r="AQ11" s="2">
        <f t="shared" si="20"/>
        <v>0.45188854489164088</v>
      </c>
      <c r="AR11" s="3">
        <f t="shared" si="21"/>
        <v>45.188854489164086</v>
      </c>
      <c r="AS11" s="4"/>
      <c r="AT11" s="10">
        <v>6</v>
      </c>
      <c r="AU11" s="4"/>
      <c r="AV11" s="3">
        <f t="shared" si="22"/>
        <v>0.24324324324324326</v>
      </c>
      <c r="AW11" s="2">
        <f t="shared" si="23"/>
        <v>0.24324324324324326</v>
      </c>
      <c r="AX11" s="3">
        <f t="shared" si="24"/>
        <v>24.324324324324326</v>
      </c>
      <c r="AY11" s="4"/>
      <c r="AZ11" s="3">
        <f t="shared" si="25"/>
        <v>43.34482570105785</v>
      </c>
      <c r="BA11" s="3">
        <f t="shared" si="26"/>
        <v>40.069691639305248</v>
      </c>
      <c r="BB11" s="4"/>
      <c r="BC11" s="3">
        <f t="shared" si="27"/>
        <v>53.376689643545603</v>
      </c>
      <c r="BD11" s="3">
        <f t="shared" si="28"/>
        <v>52.284978289628071</v>
      </c>
    </row>
    <row r="12" spans="1:56" x14ac:dyDescent="0.35">
      <c r="A12" t="s">
        <v>15</v>
      </c>
      <c r="B12" t="s">
        <v>36</v>
      </c>
      <c r="C12">
        <v>20</v>
      </c>
      <c r="D12">
        <v>0.95</v>
      </c>
      <c r="E12" s="9">
        <v>0.45</v>
      </c>
      <c r="F12">
        <v>0.85</v>
      </c>
      <c r="G12">
        <v>0.92</v>
      </c>
      <c r="H12">
        <v>0.65</v>
      </c>
      <c r="K12">
        <f t="shared" si="0"/>
        <v>0</v>
      </c>
      <c r="N12">
        <f t="shared" si="1"/>
        <v>0</v>
      </c>
      <c r="P12" s="3" t="e">
        <f t="shared" si="2"/>
        <v>#DIV/0!</v>
      </c>
      <c r="Q12" s="3" t="e">
        <f t="shared" si="3"/>
        <v>#DIV/0!</v>
      </c>
      <c r="R12" s="3">
        <f t="shared" si="29"/>
        <v>16.240000000000002</v>
      </c>
      <c r="S12">
        <f t="shared" si="5"/>
        <v>19</v>
      </c>
      <c r="T12">
        <v>1</v>
      </c>
      <c r="U12" s="4"/>
      <c r="V12" s="3">
        <f t="shared" si="6"/>
        <v>0.20338983050847453</v>
      </c>
      <c r="W12" s="3">
        <f t="shared" si="7"/>
        <v>0.94117647058823528</v>
      </c>
      <c r="X12" s="3">
        <f t="shared" si="8"/>
        <v>0.87878787878787901</v>
      </c>
      <c r="Y12" s="3">
        <f t="shared" si="9"/>
        <v>0.65</v>
      </c>
      <c r="Z12" s="3">
        <f t="shared" si="10"/>
        <v>0.32901552369261661</v>
      </c>
      <c r="AA12" s="3">
        <f t="shared" si="11"/>
        <v>0.33321167370888721</v>
      </c>
      <c r="AB12" s="3">
        <f t="shared" si="12"/>
        <v>1</v>
      </c>
      <c r="AC12" s="2">
        <f t="shared" si="13"/>
        <v>0.54022254508679723</v>
      </c>
      <c r="AD12" s="2" cm="1">
        <f t="array" ref="AD12">ROUND( (SUMPRODUCT($V$132:$AB$132, V12:AB12^$AD$133))^(1/$AD$133), 4 )</f>
        <v>0.48170000000000002</v>
      </c>
      <c r="AE12" s="2" cm="1">
        <f t="array" ref="AE12">ROUND( (SUMPRODUCT($V$132:$AB$132, (V12:AB12+$AE$132)^$AE$133))^(1/$AE$133) - $AE$132, 4 )</f>
        <v>0.4768</v>
      </c>
      <c r="AF12" s="3">
        <f t="shared" si="14"/>
        <v>54.022254508679723</v>
      </c>
      <c r="AG12" s="3">
        <f t="shared" si="15"/>
        <v>48.17</v>
      </c>
      <c r="AH12" s="3">
        <f t="shared" si="16"/>
        <v>47.68</v>
      </c>
      <c r="AI12" s="4"/>
      <c r="AJ12">
        <v>0.1</v>
      </c>
      <c r="AK12">
        <v>0.65</v>
      </c>
      <c r="AL12">
        <v>0.3</v>
      </c>
      <c r="AM12" s="4"/>
      <c r="AN12" s="3">
        <f t="shared" si="17"/>
        <v>0.1</v>
      </c>
      <c r="AO12" s="3">
        <f t="shared" si="18"/>
        <v>0.70588235294117652</v>
      </c>
      <c r="AP12" s="3">
        <f t="shared" si="19"/>
        <v>0.26315789473684209</v>
      </c>
      <c r="AQ12" s="2">
        <f t="shared" si="20"/>
        <v>0.45188854489164088</v>
      </c>
      <c r="AR12" s="3">
        <f t="shared" si="21"/>
        <v>45.188854489164086</v>
      </c>
      <c r="AS12" s="4"/>
      <c r="AT12" s="10">
        <v>6</v>
      </c>
      <c r="AU12" s="4"/>
      <c r="AV12" s="3">
        <f t="shared" si="22"/>
        <v>0.24324324324324326</v>
      </c>
      <c r="AW12" s="2">
        <f t="shared" si="23"/>
        <v>0.24324324324324326</v>
      </c>
      <c r="AX12" s="3">
        <f t="shared" si="24"/>
        <v>24.324324324324326</v>
      </c>
      <c r="AY12" s="4"/>
      <c r="AZ12" s="3">
        <f t="shared" si="25"/>
        <v>42.302968941227988</v>
      </c>
      <c r="BA12" s="3">
        <f t="shared" si="26"/>
        <v>39.652948935373303</v>
      </c>
      <c r="BB12" s="4"/>
      <c r="BC12" s="3">
        <f t="shared" si="27"/>
        <v>51.813904503800813</v>
      </c>
      <c r="BD12" s="3">
        <f t="shared" si="28"/>
        <v>50.930564501849247</v>
      </c>
    </row>
    <row r="13" spans="1:56" x14ac:dyDescent="0.35">
      <c r="A13" t="s">
        <v>15</v>
      </c>
      <c r="B13" t="s">
        <v>36</v>
      </c>
      <c r="C13">
        <v>15</v>
      </c>
      <c r="D13">
        <v>0.98</v>
      </c>
      <c r="E13" s="9">
        <v>0.45</v>
      </c>
      <c r="F13">
        <v>0.85</v>
      </c>
      <c r="G13">
        <v>0.92</v>
      </c>
      <c r="H13">
        <v>0.65</v>
      </c>
      <c r="K13">
        <f t="shared" si="0"/>
        <v>0</v>
      </c>
      <c r="N13">
        <f t="shared" si="1"/>
        <v>0</v>
      </c>
      <c r="P13" s="3" t="e">
        <f t="shared" si="2"/>
        <v>#DIV/0!</v>
      </c>
      <c r="Q13" s="3" t="e">
        <f t="shared" si="3"/>
        <v>#DIV/0!</v>
      </c>
      <c r="R13" s="3">
        <f t="shared" si="29"/>
        <v>16.240000000000002</v>
      </c>
      <c r="S13">
        <f t="shared" si="5"/>
        <v>14.7</v>
      </c>
      <c r="T13">
        <v>1</v>
      </c>
      <c r="U13" s="4"/>
      <c r="V13" s="3">
        <f t="shared" si="6"/>
        <v>0.20338983050847453</v>
      </c>
      <c r="W13" s="3">
        <f t="shared" si="7"/>
        <v>0.94117647058823528</v>
      </c>
      <c r="X13" s="3">
        <f t="shared" si="8"/>
        <v>0.87878787878787901</v>
      </c>
      <c r="Y13" s="3">
        <f t="shared" si="9"/>
        <v>0.65</v>
      </c>
      <c r="Z13" s="3">
        <f t="shared" si="10"/>
        <v>0.32901552369261661</v>
      </c>
      <c r="AA13" s="3">
        <f t="shared" si="11"/>
        <v>0.25775931047068235</v>
      </c>
      <c r="AB13" s="3">
        <f t="shared" si="12"/>
        <v>1</v>
      </c>
      <c r="AC13" s="2">
        <f t="shared" si="13"/>
        <v>0.52135945427724606</v>
      </c>
      <c r="AD13" s="2" cm="1">
        <f t="array" ref="AD13">ROUND( (SUMPRODUCT($V$132:$AB$132, V13:AB13^$AD$133))^(1/$AD$133), 4 )</f>
        <v>0.45500000000000002</v>
      </c>
      <c r="AE13" s="2" cm="1">
        <f t="array" ref="AE13">ROUND( (SUMPRODUCT($V$132:$AB$132, (V13:AB13+$AE$132)^$AE$133))^(1/$AE$133) - $AE$132, 4 )</f>
        <v>0.4496</v>
      </c>
      <c r="AF13" s="3">
        <f t="shared" si="14"/>
        <v>52.135945427724607</v>
      </c>
      <c r="AG13" s="3">
        <f t="shared" si="15"/>
        <v>45.5</v>
      </c>
      <c r="AH13" s="3">
        <f t="shared" si="16"/>
        <v>44.96</v>
      </c>
      <c r="AI13" s="4"/>
      <c r="AJ13">
        <v>0.1</v>
      </c>
      <c r="AK13">
        <v>0.65</v>
      </c>
      <c r="AL13">
        <v>0.3</v>
      </c>
      <c r="AM13" s="4"/>
      <c r="AN13" s="3">
        <f t="shared" si="17"/>
        <v>0.1</v>
      </c>
      <c r="AO13" s="3">
        <f t="shared" si="18"/>
        <v>0.70588235294117652</v>
      </c>
      <c r="AP13" s="3">
        <f t="shared" si="19"/>
        <v>0.26315789473684209</v>
      </c>
      <c r="AQ13" s="2">
        <f t="shared" si="20"/>
        <v>0.45188854489164088</v>
      </c>
      <c r="AR13" s="3">
        <f t="shared" si="21"/>
        <v>45.188854489164086</v>
      </c>
      <c r="AS13" s="4"/>
      <c r="AT13" s="10">
        <v>6</v>
      </c>
      <c r="AU13" s="4"/>
      <c r="AV13" s="3">
        <f t="shared" si="22"/>
        <v>0.24324324324324326</v>
      </c>
      <c r="AW13" s="2">
        <f t="shared" si="23"/>
        <v>0.24324324324324326</v>
      </c>
      <c r="AX13" s="3">
        <f t="shared" si="24"/>
        <v>24.324324324324326</v>
      </c>
      <c r="AY13" s="4"/>
      <c r="AZ13" s="3">
        <f t="shared" si="25"/>
        <v>41.35981440075043</v>
      </c>
      <c r="BA13" s="3">
        <f t="shared" si="26"/>
        <v>39.27568711918228</v>
      </c>
      <c r="BB13" s="4"/>
      <c r="BC13" s="3">
        <f t="shared" si="27"/>
        <v>50.399172693084481</v>
      </c>
      <c r="BD13" s="3">
        <f t="shared" si="28"/>
        <v>49.704463599228419</v>
      </c>
    </row>
    <row r="14" spans="1:56" x14ac:dyDescent="0.35">
      <c r="A14" t="s">
        <v>15</v>
      </c>
      <c r="B14" t="s">
        <v>36</v>
      </c>
      <c r="C14">
        <v>10</v>
      </c>
      <c r="D14">
        <v>0.98</v>
      </c>
      <c r="E14" s="9">
        <v>0.45</v>
      </c>
      <c r="F14">
        <v>0.85</v>
      </c>
      <c r="G14">
        <v>0.92</v>
      </c>
      <c r="H14">
        <v>0.65</v>
      </c>
      <c r="K14">
        <f t="shared" si="0"/>
        <v>0</v>
      </c>
      <c r="N14">
        <f t="shared" si="1"/>
        <v>0</v>
      </c>
      <c r="P14" s="3" t="e">
        <f t="shared" si="2"/>
        <v>#DIV/0!</v>
      </c>
      <c r="Q14" s="3" t="e">
        <f t="shared" si="3"/>
        <v>#DIV/0!</v>
      </c>
      <c r="R14" s="3">
        <f t="shared" si="29"/>
        <v>16.240000000000002</v>
      </c>
      <c r="S14">
        <f t="shared" si="5"/>
        <v>9.8000000000000007</v>
      </c>
      <c r="T14">
        <v>1</v>
      </c>
      <c r="U14" s="4"/>
      <c r="V14" s="3">
        <f t="shared" si="6"/>
        <v>0.20338983050847453</v>
      </c>
      <c r="W14" s="3">
        <f t="shared" si="7"/>
        <v>0.94117647058823528</v>
      </c>
      <c r="X14" s="3">
        <f t="shared" si="8"/>
        <v>0.87878787878787901</v>
      </c>
      <c r="Y14" s="3">
        <f t="shared" si="9"/>
        <v>0.65</v>
      </c>
      <c r="Z14" s="3">
        <f t="shared" si="10"/>
        <v>0.32901552369261661</v>
      </c>
      <c r="AA14" s="3">
        <f t="shared" si="11"/>
        <v>0.17177871050156518</v>
      </c>
      <c r="AB14" s="3">
        <f t="shared" si="12"/>
        <v>1</v>
      </c>
      <c r="AC14" s="2">
        <f t="shared" si="13"/>
        <v>0.49986430428496675</v>
      </c>
      <c r="AD14" s="2" cm="1">
        <f t="array" ref="AD14">ROUND( (SUMPRODUCT($V$132:$AB$132, V14:AB14^$AD$133))^(1/$AD$133), 4 )</f>
        <v>0.41810000000000003</v>
      </c>
      <c r="AE14" s="2" cm="1">
        <f t="array" ref="AE14">ROUND( (SUMPRODUCT($V$132:$AB$132, (V14:AB14+$AE$132)^$AE$133))^(1/$AE$133) - $AE$132, 4 )</f>
        <v>0.41189999999999999</v>
      </c>
      <c r="AF14" s="3">
        <f t="shared" si="14"/>
        <v>49.986430428496675</v>
      </c>
      <c r="AG14" s="3">
        <f t="shared" si="15"/>
        <v>41.81</v>
      </c>
      <c r="AH14" s="3">
        <f t="shared" si="16"/>
        <v>41.19</v>
      </c>
      <c r="AI14" s="4"/>
      <c r="AJ14">
        <v>0.1</v>
      </c>
      <c r="AK14">
        <v>0.65</v>
      </c>
      <c r="AL14">
        <v>0.3</v>
      </c>
      <c r="AM14" s="4"/>
      <c r="AN14" s="3">
        <f t="shared" si="17"/>
        <v>0.1</v>
      </c>
      <c r="AO14" s="3">
        <f t="shared" si="18"/>
        <v>0.70588235294117652</v>
      </c>
      <c r="AP14" s="3">
        <f t="shared" si="19"/>
        <v>0.26315789473684209</v>
      </c>
      <c r="AQ14" s="2">
        <f t="shared" si="20"/>
        <v>0.45188854489164088</v>
      </c>
      <c r="AR14" s="3">
        <f t="shared" si="21"/>
        <v>45.188854489164086</v>
      </c>
      <c r="AS14" s="4"/>
      <c r="AT14" s="10">
        <v>6</v>
      </c>
      <c r="AU14" s="4"/>
      <c r="AV14" s="3">
        <f t="shared" si="22"/>
        <v>0.24324324324324326</v>
      </c>
      <c r="AW14" s="2">
        <f t="shared" si="23"/>
        <v>0.24324324324324326</v>
      </c>
      <c r="AX14" s="3">
        <f t="shared" si="24"/>
        <v>24.324324324324326</v>
      </c>
      <c r="AY14" s="4"/>
      <c r="AZ14" s="3">
        <f t="shared" si="25"/>
        <v>40.285056901136464</v>
      </c>
      <c r="BA14" s="3">
        <f t="shared" si="26"/>
        <v>38.845784119336692</v>
      </c>
      <c r="BB14" s="4"/>
      <c r="BC14" s="3">
        <f t="shared" si="27"/>
        <v>48.787036443663524</v>
      </c>
      <c r="BD14" s="3">
        <f t="shared" si="28"/>
        <v>48.307278849730267</v>
      </c>
    </row>
    <row r="15" spans="1:56" x14ac:dyDescent="0.35">
      <c r="A15" t="s">
        <v>15</v>
      </c>
      <c r="B15" t="s">
        <v>36</v>
      </c>
      <c r="C15">
        <v>5</v>
      </c>
      <c r="D15">
        <v>0.98</v>
      </c>
      <c r="E15" s="9">
        <v>0.45</v>
      </c>
      <c r="F15">
        <v>0.85</v>
      </c>
      <c r="G15">
        <v>0.92</v>
      </c>
      <c r="H15">
        <v>0.65</v>
      </c>
      <c r="K15">
        <f t="shared" si="0"/>
        <v>0</v>
      </c>
      <c r="N15">
        <f t="shared" si="1"/>
        <v>0</v>
      </c>
      <c r="P15" s="3" t="e">
        <f t="shared" si="2"/>
        <v>#DIV/0!</v>
      </c>
      <c r="Q15" s="3" t="e">
        <f t="shared" si="3"/>
        <v>#DIV/0!</v>
      </c>
      <c r="R15" s="3">
        <f t="shared" si="29"/>
        <v>16.240000000000002</v>
      </c>
      <c r="S15">
        <f t="shared" si="5"/>
        <v>4.9000000000000004</v>
      </c>
      <c r="T15">
        <v>1</v>
      </c>
      <c r="U15" s="4"/>
      <c r="V15" s="3">
        <f t="shared" si="6"/>
        <v>0.20338983050847453</v>
      </c>
      <c r="W15" s="3">
        <f t="shared" si="7"/>
        <v>0.94117647058823528</v>
      </c>
      <c r="X15" s="3">
        <f t="shared" si="8"/>
        <v>0.87878787878787901</v>
      </c>
      <c r="Y15" s="3">
        <f t="shared" si="9"/>
        <v>0.65</v>
      </c>
      <c r="Z15" s="3">
        <f t="shared" si="10"/>
        <v>0.32901552369261661</v>
      </c>
      <c r="AA15" s="3">
        <f t="shared" si="11"/>
        <v>8.5798110532448027E-2</v>
      </c>
      <c r="AB15" s="3">
        <f t="shared" si="12"/>
        <v>1</v>
      </c>
      <c r="AC15" s="2">
        <f t="shared" si="13"/>
        <v>0.4783691542926875</v>
      </c>
      <c r="AD15" s="2" cm="1">
        <f t="array" ref="AD15">ROUND( (SUMPRODUCT($V$132:$AB$132, V15:AB15^$AD$133))^(1/$AD$133), 4 )</f>
        <v>0.36730000000000002</v>
      </c>
      <c r="AE15" s="2" cm="1">
        <f t="array" ref="AE15">ROUND( (SUMPRODUCT($V$132:$AB$132, (V15:AB15+$AE$132)^$AE$133))^(1/$AE$133) - $AE$132, 4 )</f>
        <v>0.36030000000000001</v>
      </c>
      <c r="AF15" s="3">
        <f t="shared" si="14"/>
        <v>47.83691542926875</v>
      </c>
      <c r="AG15" s="3">
        <f t="shared" si="15"/>
        <v>36.730000000000004</v>
      </c>
      <c r="AH15" s="3">
        <f t="shared" si="16"/>
        <v>36.03</v>
      </c>
      <c r="AI15" s="4"/>
      <c r="AJ15">
        <v>0.1</v>
      </c>
      <c r="AK15">
        <v>0.65</v>
      </c>
      <c r="AL15">
        <v>0.3</v>
      </c>
      <c r="AM15" s="4"/>
      <c r="AN15" s="3">
        <f t="shared" si="17"/>
        <v>0.1</v>
      </c>
      <c r="AO15" s="3">
        <f t="shared" si="18"/>
        <v>0.70588235294117652</v>
      </c>
      <c r="AP15" s="3">
        <f t="shared" si="19"/>
        <v>0.26315789473684209</v>
      </c>
      <c r="AQ15" s="2">
        <f t="shared" si="20"/>
        <v>0.45188854489164088</v>
      </c>
      <c r="AR15" s="3">
        <f t="shared" si="21"/>
        <v>45.188854489164086</v>
      </c>
      <c r="AS15" s="4"/>
      <c r="AT15" s="10">
        <v>6</v>
      </c>
      <c r="AU15" s="4"/>
      <c r="AV15" s="3">
        <f t="shared" si="22"/>
        <v>0.24324324324324326</v>
      </c>
      <c r="AW15" s="2">
        <f t="shared" si="23"/>
        <v>0.24324324324324326</v>
      </c>
      <c r="AX15" s="3">
        <f t="shared" si="24"/>
        <v>24.324324324324326</v>
      </c>
      <c r="AY15" s="4"/>
      <c r="AZ15" s="3">
        <f t="shared" si="25"/>
        <v>39.210299401522505</v>
      </c>
      <c r="BA15" s="3">
        <f t="shared" si="26"/>
        <v>38.415881119491104</v>
      </c>
      <c r="BB15" s="4"/>
      <c r="BC15" s="3">
        <f t="shared" si="27"/>
        <v>47.174900194242582</v>
      </c>
      <c r="BD15" s="3">
        <f t="shared" si="28"/>
        <v>46.910094100232115</v>
      </c>
    </row>
    <row r="16" spans="1:56" x14ac:dyDescent="0.35">
      <c r="A16" t="s">
        <v>13</v>
      </c>
      <c r="B16" t="s">
        <v>31</v>
      </c>
      <c r="C16">
        <v>2</v>
      </c>
      <c r="D16">
        <v>1</v>
      </c>
      <c r="E16" s="9">
        <v>0.65</v>
      </c>
      <c r="F16">
        <v>0.3</v>
      </c>
      <c r="G16">
        <v>1</v>
      </c>
      <c r="H16">
        <v>0.5</v>
      </c>
      <c r="I16">
        <v>0.6</v>
      </c>
      <c r="J16">
        <v>1</v>
      </c>
      <c r="K16">
        <f t="shared" si="0"/>
        <v>0.6</v>
      </c>
      <c r="L16">
        <v>1</v>
      </c>
      <c r="M16">
        <v>1</v>
      </c>
      <c r="N16">
        <f t="shared" si="1"/>
        <v>1</v>
      </c>
      <c r="O16">
        <v>1.5</v>
      </c>
      <c r="P16" s="3">
        <f t="shared" si="2"/>
        <v>22.619864948040426</v>
      </c>
      <c r="Q16" s="3">
        <f t="shared" si="3"/>
        <v>36.86989764584402</v>
      </c>
      <c r="R16" s="3">
        <f t="shared" ref="R16:R47" si="30">AVERAGE(P16:Q16)</f>
        <v>29.744881296942225</v>
      </c>
      <c r="S16">
        <f t="shared" si="5"/>
        <v>2</v>
      </c>
      <c r="T16">
        <v>4</v>
      </c>
      <c r="U16" s="4"/>
      <c r="V16" s="3">
        <f t="shared" si="6"/>
        <v>0.54237288135593209</v>
      </c>
      <c r="W16" s="3">
        <f t="shared" si="7"/>
        <v>0.29411764705882354</v>
      </c>
      <c r="X16" s="3">
        <f t="shared" si="8"/>
        <v>1</v>
      </c>
      <c r="Y16" s="3">
        <f t="shared" si="9"/>
        <v>0.5</v>
      </c>
      <c r="Z16" s="3">
        <f t="shared" si="10"/>
        <v>0.70098121093002785</v>
      </c>
      <c r="AA16" s="3">
        <f t="shared" si="11"/>
        <v>3.4911632999705206E-2</v>
      </c>
      <c r="AB16" s="3">
        <f t="shared" si="12"/>
        <v>0.5</v>
      </c>
      <c r="AC16" s="2">
        <f t="shared" si="13"/>
        <v>0.40993690444576147</v>
      </c>
      <c r="AD16" s="2" cm="1">
        <f t="array" ref="AD16">ROUND( (SUMPRODUCT($V$132:$AB$132, V16:AB16^$AD$133))^(1/$AD$133), 4 )</f>
        <v>0.31169999999999998</v>
      </c>
      <c r="AE16" s="2" cm="1">
        <f t="array" ref="AE16">ROUND( (SUMPRODUCT($V$132:$AB$132, (V16:AB16+$AE$132)^$AE$133))^(1/$AE$133) - $AE$132, 4 )</f>
        <v>0.31009999999999999</v>
      </c>
      <c r="AF16" s="3">
        <f t="shared" si="14"/>
        <v>40.993690444576146</v>
      </c>
      <c r="AG16" s="3">
        <f t="shared" si="15"/>
        <v>31.169999999999998</v>
      </c>
      <c r="AH16" s="3">
        <f t="shared" si="16"/>
        <v>31.009999999999998</v>
      </c>
      <c r="AI16" s="4"/>
      <c r="AJ16">
        <v>0</v>
      </c>
      <c r="AK16">
        <v>0.9</v>
      </c>
      <c r="AL16">
        <v>0.05</v>
      </c>
      <c r="AM16" s="4"/>
      <c r="AN16" s="3">
        <f t="shared" si="17"/>
        <v>0</v>
      </c>
      <c r="AO16" s="3">
        <f t="shared" si="18"/>
        <v>1</v>
      </c>
      <c r="AP16" s="3">
        <f t="shared" si="19"/>
        <v>0</v>
      </c>
      <c r="AQ16" s="2">
        <f t="shared" si="20"/>
        <v>0.5</v>
      </c>
      <c r="AR16" s="3">
        <f t="shared" si="21"/>
        <v>50</v>
      </c>
      <c r="AS16" s="4"/>
      <c r="AT16" s="10">
        <v>8</v>
      </c>
      <c r="AU16" s="4"/>
      <c r="AV16" s="3">
        <f t="shared" si="22"/>
        <v>0.35135135135135137</v>
      </c>
      <c r="AW16" s="2">
        <f t="shared" si="23"/>
        <v>0.35135135135135137</v>
      </c>
      <c r="AX16" s="3">
        <f t="shared" si="24"/>
        <v>35.135135135135137</v>
      </c>
      <c r="AY16" s="4"/>
      <c r="AZ16" s="3">
        <f t="shared" si="25"/>
        <v>40.294142519585371</v>
      </c>
      <c r="BA16" s="3">
        <f t="shared" si="26"/>
        <v>42.996035386212526</v>
      </c>
      <c r="BB16" s="4"/>
      <c r="BC16" s="3">
        <f t="shared" si="27"/>
        <v>43.245267833432109</v>
      </c>
      <c r="BD16" s="3">
        <f t="shared" si="28"/>
        <v>44.145898788974492</v>
      </c>
    </row>
    <row r="17" spans="1:56" x14ac:dyDescent="0.35">
      <c r="A17" t="s">
        <v>13</v>
      </c>
      <c r="B17" t="s">
        <v>30</v>
      </c>
      <c r="C17">
        <v>3</v>
      </c>
      <c r="D17">
        <v>1</v>
      </c>
      <c r="E17" s="9">
        <v>0.65</v>
      </c>
      <c r="F17">
        <v>0.3</v>
      </c>
      <c r="G17">
        <v>1</v>
      </c>
      <c r="H17">
        <v>0.5</v>
      </c>
      <c r="I17">
        <v>1</v>
      </c>
      <c r="J17">
        <v>1</v>
      </c>
      <c r="K17">
        <f t="shared" si="0"/>
        <v>1</v>
      </c>
      <c r="L17">
        <v>1.5</v>
      </c>
      <c r="M17">
        <v>1</v>
      </c>
      <c r="N17">
        <f t="shared" si="1"/>
        <v>1.5</v>
      </c>
      <c r="O17">
        <v>5</v>
      </c>
      <c r="P17" s="3">
        <f t="shared" si="2"/>
        <v>11.421186274999286</v>
      </c>
      <c r="Q17" s="3">
        <f t="shared" si="3"/>
        <v>17.061531219896267</v>
      </c>
      <c r="R17" s="3">
        <f t="shared" si="30"/>
        <v>14.241358747447777</v>
      </c>
      <c r="S17">
        <f t="shared" si="5"/>
        <v>3</v>
      </c>
      <c r="T17">
        <v>5</v>
      </c>
      <c r="U17" s="4"/>
      <c r="V17" s="3">
        <f t="shared" si="6"/>
        <v>0.54237288135593209</v>
      </c>
      <c r="W17" s="3">
        <f t="shared" si="7"/>
        <v>0.29411764705882354</v>
      </c>
      <c r="X17" s="3">
        <f t="shared" si="8"/>
        <v>1</v>
      </c>
      <c r="Y17" s="3">
        <f t="shared" si="9"/>
        <v>0.5</v>
      </c>
      <c r="Z17" s="3">
        <f t="shared" si="10"/>
        <v>0.27396683791002069</v>
      </c>
      <c r="AA17" s="3">
        <f t="shared" si="11"/>
        <v>5.2458694217892385E-2</v>
      </c>
      <c r="AB17" s="3">
        <f t="shared" si="12"/>
        <v>0.33333333333333337</v>
      </c>
      <c r="AC17" s="2">
        <f t="shared" si="13"/>
        <v>0.31693818046397382</v>
      </c>
      <c r="AD17" s="2" cm="1">
        <f t="array" ref="AD17">ROUND( (SUMPRODUCT($V$132:$AB$132, V17:AB17^$AD$133))^(1/$AD$133), 4 )</f>
        <v>0.25969999999999999</v>
      </c>
      <c r="AE17" s="2" cm="1">
        <f t="array" ref="AE17">ROUND( (SUMPRODUCT($V$132:$AB$132, (V17:AB17+$AE$132)^$AE$133))^(1/$AE$133) - $AE$132, 4 )</f>
        <v>0.25850000000000001</v>
      </c>
      <c r="AF17" s="3">
        <f t="shared" si="14"/>
        <v>31.693818046397382</v>
      </c>
      <c r="AG17" s="3">
        <f t="shared" si="15"/>
        <v>25.97</v>
      </c>
      <c r="AH17" s="3">
        <f t="shared" si="16"/>
        <v>25.85</v>
      </c>
      <c r="AI17" s="4"/>
      <c r="AJ17">
        <v>0</v>
      </c>
      <c r="AK17">
        <v>0.15</v>
      </c>
      <c r="AL17">
        <v>0.9</v>
      </c>
      <c r="AM17" s="4"/>
      <c r="AN17" s="3">
        <f t="shared" si="17"/>
        <v>0</v>
      </c>
      <c r="AO17" s="3">
        <f t="shared" si="18"/>
        <v>0.11764705882352941</v>
      </c>
      <c r="AP17" s="3">
        <f t="shared" si="19"/>
        <v>0.89473684210526316</v>
      </c>
      <c r="AQ17" s="2">
        <f t="shared" si="20"/>
        <v>0.32724458204334367</v>
      </c>
      <c r="AR17" s="3">
        <f t="shared" si="21"/>
        <v>32.724458204334368</v>
      </c>
      <c r="AS17" s="4"/>
      <c r="AT17" s="10">
        <v>6</v>
      </c>
      <c r="AU17" s="4"/>
      <c r="AV17" s="3">
        <f t="shared" si="22"/>
        <v>0.24324324324324326</v>
      </c>
      <c r="AW17" s="2">
        <f t="shared" si="23"/>
        <v>0.24324324324324326</v>
      </c>
      <c r="AX17" s="3">
        <f t="shared" si="24"/>
        <v>24.324324324324326</v>
      </c>
      <c r="AY17" s="4"/>
      <c r="AZ17" s="3">
        <f t="shared" si="25"/>
        <v>29.269091267362363</v>
      </c>
      <c r="BA17" s="3">
        <f t="shared" si="26"/>
        <v>29.578283314743459</v>
      </c>
      <c r="BB17" s="4"/>
      <c r="BC17" s="3">
        <f t="shared" si="27"/>
        <v>31.951478085881629</v>
      </c>
      <c r="BD17" s="3">
        <f t="shared" si="28"/>
        <v>32.054542101675324</v>
      </c>
    </row>
    <row r="18" spans="1:56" x14ac:dyDescent="0.35">
      <c r="A18" t="s">
        <v>13</v>
      </c>
      <c r="B18" t="s">
        <v>32</v>
      </c>
      <c r="C18">
        <v>3</v>
      </c>
      <c r="D18">
        <v>1</v>
      </c>
      <c r="E18" s="9">
        <v>0.65</v>
      </c>
      <c r="F18">
        <v>0.3</v>
      </c>
      <c r="G18">
        <v>1</v>
      </c>
      <c r="H18">
        <v>0.5</v>
      </c>
      <c r="I18">
        <v>0.4</v>
      </c>
      <c r="J18">
        <v>1</v>
      </c>
      <c r="K18">
        <f t="shared" si="0"/>
        <v>0.4</v>
      </c>
      <c r="L18">
        <v>0.6</v>
      </c>
      <c r="M18">
        <v>1</v>
      </c>
      <c r="N18">
        <f t="shared" si="1"/>
        <v>0.6</v>
      </c>
      <c r="O18">
        <v>1.5</v>
      </c>
      <c r="P18" s="3">
        <f t="shared" si="2"/>
        <v>15.18928673718289</v>
      </c>
      <c r="Q18" s="3">
        <f t="shared" si="3"/>
        <v>22.619864948040426</v>
      </c>
      <c r="R18" s="3">
        <f t="shared" si="30"/>
        <v>18.904575842611656</v>
      </c>
      <c r="S18">
        <f t="shared" si="5"/>
        <v>3</v>
      </c>
      <c r="T18">
        <v>6</v>
      </c>
      <c r="U18" s="4"/>
      <c r="V18" s="3">
        <f t="shared" si="6"/>
        <v>0.54237288135593209</v>
      </c>
      <c r="W18" s="3">
        <f t="shared" si="7"/>
        <v>0.29411764705882354</v>
      </c>
      <c r="X18" s="3">
        <f t="shared" si="8"/>
        <v>1</v>
      </c>
      <c r="Y18" s="3">
        <f t="shared" si="9"/>
        <v>0.5</v>
      </c>
      <c r="Z18" s="3">
        <f t="shared" si="10"/>
        <v>0.40240608246173815</v>
      </c>
      <c r="AA18" s="3">
        <f t="shared" si="11"/>
        <v>5.2458694217892385E-2</v>
      </c>
      <c r="AB18" s="3">
        <f t="shared" si="12"/>
        <v>0.16666666666666663</v>
      </c>
      <c r="AC18" s="2">
        <f t="shared" si="13"/>
        <v>0.30287073381339813</v>
      </c>
      <c r="AD18" s="2" cm="1">
        <f t="array" ref="AD18">ROUND( (SUMPRODUCT($V$132:$AB$132, V18:AB18^$AD$133))^(1/$AD$133), 4 )</f>
        <v>0.24099999999999999</v>
      </c>
      <c r="AE18" s="2" cm="1">
        <f t="array" ref="AE18">ROUND( (SUMPRODUCT($V$132:$AB$132, (V18:AB18+$AE$132)^$AE$133))^(1/$AE$133) - $AE$132, 4 )</f>
        <v>0.23960000000000001</v>
      </c>
      <c r="AF18" s="3">
        <f t="shared" si="14"/>
        <v>30.287073381339813</v>
      </c>
      <c r="AG18" s="3">
        <f t="shared" si="15"/>
        <v>24.099999999999998</v>
      </c>
      <c r="AH18" s="3">
        <f t="shared" si="16"/>
        <v>23.96</v>
      </c>
      <c r="AI18" s="4"/>
      <c r="AJ18">
        <v>0</v>
      </c>
      <c r="AK18">
        <v>0.3</v>
      </c>
      <c r="AL18">
        <v>0.9</v>
      </c>
      <c r="AM18" s="4"/>
      <c r="AN18" s="3">
        <f t="shared" si="17"/>
        <v>0</v>
      </c>
      <c r="AO18" s="3">
        <f t="shared" si="18"/>
        <v>0.29411764705882354</v>
      </c>
      <c r="AP18" s="3">
        <f t="shared" si="19"/>
        <v>0.89473684210526316</v>
      </c>
      <c r="AQ18" s="2">
        <f t="shared" si="20"/>
        <v>0.41547987616099069</v>
      </c>
      <c r="AR18" s="3">
        <f t="shared" si="21"/>
        <v>41.547987616099071</v>
      </c>
      <c r="AS18" s="4"/>
      <c r="AT18" s="10">
        <v>5</v>
      </c>
      <c r="AU18" s="4"/>
      <c r="AV18" s="3">
        <f t="shared" si="22"/>
        <v>0.1891891891891892</v>
      </c>
      <c r="AW18" s="2">
        <f t="shared" si="23"/>
        <v>0.1891891891891892</v>
      </c>
      <c r="AX18" s="3">
        <f t="shared" si="24"/>
        <v>18.918918918918919</v>
      </c>
      <c r="AY18" s="4"/>
      <c r="AZ18" s="3">
        <f t="shared" si="25"/>
        <v>27.997356454706388</v>
      </c>
      <c r="BA18" s="3">
        <f t="shared" si="26"/>
        <v>31.375630725134169</v>
      </c>
      <c r="BB18" s="4"/>
      <c r="BC18" s="3">
        <f t="shared" si="27"/>
        <v>33.102301940029626</v>
      </c>
      <c r="BD18" s="3">
        <f t="shared" si="28"/>
        <v>34.228393363505553</v>
      </c>
    </row>
    <row r="19" spans="1:56" x14ac:dyDescent="0.35">
      <c r="A19" t="s">
        <v>13</v>
      </c>
      <c r="B19" t="s">
        <v>29</v>
      </c>
      <c r="C19">
        <v>4.5</v>
      </c>
      <c r="D19">
        <v>1</v>
      </c>
      <c r="E19" s="9">
        <v>0.65</v>
      </c>
      <c r="F19">
        <v>0.3</v>
      </c>
      <c r="G19">
        <v>1</v>
      </c>
      <c r="H19">
        <v>0.5</v>
      </c>
      <c r="I19">
        <v>0.6</v>
      </c>
      <c r="J19">
        <v>1</v>
      </c>
      <c r="K19">
        <f t="shared" si="0"/>
        <v>0.6</v>
      </c>
      <c r="L19">
        <v>1</v>
      </c>
      <c r="M19">
        <v>1</v>
      </c>
      <c r="N19">
        <f t="shared" si="1"/>
        <v>1</v>
      </c>
      <c r="O19">
        <v>1.5</v>
      </c>
      <c r="P19" s="3">
        <f t="shared" si="2"/>
        <v>22.619864948040426</v>
      </c>
      <c r="Q19" s="3">
        <f t="shared" si="3"/>
        <v>36.86989764584402</v>
      </c>
      <c r="R19" s="3">
        <f t="shared" si="30"/>
        <v>29.744881296942225</v>
      </c>
      <c r="S19">
        <f t="shared" si="5"/>
        <v>4.5</v>
      </c>
      <c r="T19">
        <v>7</v>
      </c>
      <c r="U19" s="4"/>
      <c r="V19" s="3">
        <f t="shared" si="6"/>
        <v>0.54237288135593209</v>
      </c>
      <c r="W19" s="3">
        <f t="shared" si="7"/>
        <v>0.29411764705882354</v>
      </c>
      <c r="X19" s="3">
        <f t="shared" si="8"/>
        <v>1</v>
      </c>
      <c r="Y19" s="3">
        <f t="shared" si="9"/>
        <v>0.5</v>
      </c>
      <c r="Z19" s="3">
        <f t="shared" si="10"/>
        <v>0.70098121093002785</v>
      </c>
      <c r="AA19" s="3">
        <f t="shared" si="11"/>
        <v>7.8779286045173161E-2</v>
      </c>
      <c r="AB19" s="3">
        <f t="shared" si="12"/>
        <v>0</v>
      </c>
      <c r="AC19" s="2">
        <f t="shared" si="13"/>
        <v>0.3209038177071285</v>
      </c>
      <c r="AD19" s="2" cm="1">
        <f t="array" ref="AD19">ROUND( (SUMPRODUCT($V$132:$AB$132, V19:AB19^$AD$133))^(1/$AD$133), 4 )</f>
        <v>0.1326</v>
      </c>
      <c r="AE19" s="2" cm="1">
        <f t="array" ref="AE19">ROUND( (SUMPRODUCT($V$132:$AB$132, (V19:AB19+$AE$132)^$AE$133))^(1/$AE$133) - $AE$132, 4 )</f>
        <v>0.19059999999999999</v>
      </c>
      <c r="AF19" s="3">
        <f t="shared" si="14"/>
        <v>32.090381770712852</v>
      </c>
      <c r="AG19" s="3">
        <f t="shared" si="15"/>
        <v>13.26</v>
      </c>
      <c r="AH19" s="3">
        <f t="shared" si="16"/>
        <v>19.059999999999999</v>
      </c>
      <c r="AI19" s="4"/>
      <c r="AJ19">
        <v>0</v>
      </c>
      <c r="AK19">
        <v>0.05</v>
      </c>
      <c r="AL19">
        <v>0.05</v>
      </c>
      <c r="AM19" s="4"/>
      <c r="AN19" s="3">
        <f t="shared" si="17"/>
        <v>0</v>
      </c>
      <c r="AO19" s="3">
        <f t="shared" si="18"/>
        <v>0</v>
      </c>
      <c r="AP19" s="3">
        <f t="shared" si="19"/>
        <v>0</v>
      </c>
      <c r="AQ19" s="2">
        <f t="shared" si="20"/>
        <v>0</v>
      </c>
      <c r="AR19" s="3">
        <f t="shared" si="21"/>
        <v>0</v>
      </c>
      <c r="AS19" s="4"/>
      <c r="AT19" s="10">
        <v>20</v>
      </c>
      <c r="AU19" s="4"/>
      <c r="AV19" s="3">
        <f t="shared" si="22"/>
        <v>1</v>
      </c>
      <c r="AW19" s="2">
        <f t="shared" si="23"/>
        <v>1</v>
      </c>
      <c r="AX19" s="3">
        <f t="shared" si="24"/>
        <v>100</v>
      </c>
      <c r="AY19" s="4"/>
      <c r="AZ19" s="3">
        <f t="shared" si="25"/>
        <v>51.045190885356426</v>
      </c>
      <c r="BA19" s="3">
        <f t="shared" si="26"/>
        <v>41.41807635414257</v>
      </c>
      <c r="BB19" s="4"/>
      <c r="BC19" s="3">
        <f t="shared" si="27"/>
        <v>24.067786328034639</v>
      </c>
      <c r="BD19" s="3">
        <f t="shared" si="28"/>
        <v>20.858748150963354</v>
      </c>
    </row>
    <row r="20" spans="1:56" x14ac:dyDescent="0.35">
      <c r="A20" t="s">
        <v>22</v>
      </c>
      <c r="B20" t="s">
        <v>51</v>
      </c>
      <c r="C20">
        <v>120</v>
      </c>
      <c r="D20">
        <v>0.3</v>
      </c>
      <c r="E20" s="9">
        <v>0.92</v>
      </c>
      <c r="F20">
        <v>0.4</v>
      </c>
      <c r="G20">
        <v>0.82</v>
      </c>
      <c r="H20">
        <v>1</v>
      </c>
      <c r="I20">
        <v>0.38</v>
      </c>
      <c r="J20">
        <v>0.6</v>
      </c>
      <c r="K20">
        <f t="shared" si="0"/>
        <v>0.22799999999999998</v>
      </c>
      <c r="L20">
        <v>0.22</v>
      </c>
      <c r="M20">
        <v>0.6</v>
      </c>
      <c r="N20">
        <f t="shared" si="1"/>
        <v>0.13200000000000001</v>
      </c>
      <c r="O20">
        <v>0.4</v>
      </c>
      <c r="P20" s="3">
        <f t="shared" si="2"/>
        <v>31.815103861051682</v>
      </c>
      <c r="Q20" s="3">
        <f t="shared" si="3"/>
        <v>18.738770192974965</v>
      </c>
      <c r="R20" s="3">
        <f t="shared" si="30"/>
        <v>25.276937027013325</v>
      </c>
      <c r="S20">
        <f t="shared" si="5"/>
        <v>36</v>
      </c>
      <c r="T20">
        <v>1</v>
      </c>
      <c r="U20" s="4"/>
      <c r="V20" s="3">
        <f t="shared" si="6"/>
        <v>1</v>
      </c>
      <c r="W20" s="3">
        <f t="shared" si="7"/>
        <v>0.41176470588235298</v>
      </c>
      <c r="X20" s="3">
        <f t="shared" si="8"/>
        <v>0.72727272727272729</v>
      </c>
      <c r="Y20" s="3">
        <f t="shared" si="9"/>
        <v>1</v>
      </c>
      <c r="Z20" s="3">
        <f t="shared" si="10"/>
        <v>0.57792037652796246</v>
      </c>
      <c r="AA20" s="3">
        <f t="shared" si="11"/>
        <v>0.6315117144180693</v>
      </c>
      <c r="AB20" s="3">
        <f t="shared" si="12"/>
        <v>1</v>
      </c>
      <c r="AC20" s="2">
        <f t="shared" si="13"/>
        <v>0.81515422037782925</v>
      </c>
      <c r="AD20" s="2" cm="1">
        <f t="array" ref="AD20">ROUND( (SUMPRODUCT($V$132:$AB$132, V20:AB20^$AD$133))^(1/$AD$133), 4 )</f>
        <v>0.79310000000000003</v>
      </c>
      <c r="AE20" s="2" cm="1">
        <f t="array" ref="AE20">ROUND( (SUMPRODUCT($V$132:$AB$132, (V20:AB20+$AE$132)^$AE$133))^(1/$AE$133) - $AE$132, 4 )</f>
        <v>0.79069999999999996</v>
      </c>
      <c r="AF20" s="3">
        <f t="shared" si="14"/>
        <v>81.515422037782926</v>
      </c>
      <c r="AG20" s="3">
        <f t="shared" si="15"/>
        <v>79.31</v>
      </c>
      <c r="AH20" s="3">
        <f t="shared" si="16"/>
        <v>79.069999999999993</v>
      </c>
      <c r="AI20" s="4"/>
      <c r="AJ20">
        <v>0.05</v>
      </c>
      <c r="AK20">
        <v>0.4</v>
      </c>
      <c r="AL20">
        <v>0.15</v>
      </c>
      <c r="AM20" s="4"/>
      <c r="AN20" s="3">
        <f t="shared" si="17"/>
        <v>0.05</v>
      </c>
      <c r="AO20" s="3">
        <f t="shared" si="18"/>
        <v>0.41176470588235298</v>
      </c>
      <c r="AP20" s="3">
        <f t="shared" si="19"/>
        <v>0.10526315789473684</v>
      </c>
      <c r="AQ20" s="2">
        <f t="shared" si="20"/>
        <v>0.24746130030959754</v>
      </c>
      <c r="AR20" s="3">
        <f t="shared" si="21"/>
        <v>24.746130030959755</v>
      </c>
      <c r="AS20" s="4"/>
      <c r="AT20" s="10">
        <v>1.5</v>
      </c>
      <c r="AU20" s="4"/>
      <c r="AV20" s="3">
        <f t="shared" si="22"/>
        <v>0</v>
      </c>
      <c r="AW20" s="2">
        <f t="shared" si="23"/>
        <v>0</v>
      </c>
      <c r="AX20" s="3">
        <f t="shared" si="24"/>
        <v>0</v>
      </c>
      <c r="AY20" s="4"/>
      <c r="AZ20" s="3">
        <f t="shared" si="25"/>
        <v>44.469630523535429</v>
      </c>
      <c r="BA20" s="3">
        <f t="shared" si="26"/>
        <v>27.438842921488476</v>
      </c>
      <c r="BB20" s="4"/>
      <c r="BC20" s="3">
        <f t="shared" si="27"/>
        <v>67.323099036077139</v>
      </c>
      <c r="BD20" s="3">
        <f t="shared" si="28"/>
        <v>61.646169835394822</v>
      </c>
    </row>
    <row r="21" spans="1:56" x14ac:dyDescent="0.35">
      <c r="A21" t="s">
        <v>22</v>
      </c>
      <c r="B21" t="s">
        <v>51</v>
      </c>
      <c r="C21">
        <v>90</v>
      </c>
      <c r="D21">
        <v>0.35</v>
      </c>
      <c r="E21" s="9">
        <v>0.92</v>
      </c>
      <c r="F21">
        <v>0.4</v>
      </c>
      <c r="G21">
        <v>0.82</v>
      </c>
      <c r="H21">
        <v>1</v>
      </c>
      <c r="I21">
        <v>0.38</v>
      </c>
      <c r="J21">
        <v>0.6</v>
      </c>
      <c r="K21">
        <f t="shared" si="0"/>
        <v>0.22799999999999998</v>
      </c>
      <c r="L21">
        <v>0.22</v>
      </c>
      <c r="M21">
        <v>0.6</v>
      </c>
      <c r="N21">
        <f t="shared" si="1"/>
        <v>0.13200000000000001</v>
      </c>
      <c r="O21">
        <v>0.4</v>
      </c>
      <c r="P21" s="3">
        <f t="shared" si="2"/>
        <v>31.815103861051682</v>
      </c>
      <c r="Q21" s="3">
        <f t="shared" si="3"/>
        <v>18.738770192974965</v>
      </c>
      <c r="R21" s="3">
        <f t="shared" si="30"/>
        <v>25.276937027013325</v>
      </c>
      <c r="S21">
        <f t="shared" si="5"/>
        <v>31.499999999999996</v>
      </c>
      <c r="T21">
        <v>1</v>
      </c>
      <c r="U21" s="4"/>
      <c r="V21" s="3">
        <f t="shared" si="6"/>
        <v>1</v>
      </c>
      <c r="W21" s="3">
        <f t="shared" si="7"/>
        <v>0.41176470588235298</v>
      </c>
      <c r="X21" s="3">
        <f t="shared" si="8"/>
        <v>0.72727272727272729</v>
      </c>
      <c r="Y21" s="3">
        <f t="shared" si="9"/>
        <v>1</v>
      </c>
      <c r="Z21" s="3">
        <f t="shared" si="10"/>
        <v>0.57792037652796246</v>
      </c>
      <c r="AA21" s="3">
        <f t="shared" si="11"/>
        <v>0.55254993893622684</v>
      </c>
      <c r="AB21" s="3">
        <f t="shared" si="12"/>
        <v>1</v>
      </c>
      <c r="AC21" s="2">
        <f t="shared" si="13"/>
        <v>0.79541377650736877</v>
      </c>
      <c r="AD21" s="2" cm="1">
        <f t="array" ref="AD21">ROUND( (SUMPRODUCT($V$132:$AB$132, V21:AB21^$AD$133))^(1/$AD$133), 4 )</f>
        <v>0.76880000000000004</v>
      </c>
      <c r="AE21" s="2" cm="1">
        <f t="array" ref="AE21">ROUND( (SUMPRODUCT($V$132:$AB$132, (V21:AB21+$AE$132)^$AE$133))^(1/$AE$133) - $AE$132, 4 )</f>
        <v>0.76600000000000001</v>
      </c>
      <c r="AF21" s="3">
        <f t="shared" si="14"/>
        <v>79.541377650736877</v>
      </c>
      <c r="AG21" s="3">
        <f t="shared" si="15"/>
        <v>76.88000000000001</v>
      </c>
      <c r="AH21" s="3">
        <f t="shared" si="16"/>
        <v>76.599999999999994</v>
      </c>
      <c r="AI21" s="4"/>
      <c r="AJ21">
        <v>0.05</v>
      </c>
      <c r="AK21">
        <v>0.4</v>
      </c>
      <c r="AL21">
        <v>0.15</v>
      </c>
      <c r="AM21" s="4"/>
      <c r="AN21" s="3">
        <f t="shared" si="17"/>
        <v>0.05</v>
      </c>
      <c r="AO21" s="3">
        <f t="shared" si="18"/>
        <v>0.41176470588235298</v>
      </c>
      <c r="AP21" s="3">
        <f t="shared" si="19"/>
        <v>0.10526315789473684</v>
      </c>
      <c r="AQ21" s="2">
        <f t="shared" si="20"/>
        <v>0.24746130030959754</v>
      </c>
      <c r="AR21" s="3">
        <f t="shared" si="21"/>
        <v>24.746130030959755</v>
      </c>
      <c r="AS21" s="4"/>
      <c r="AT21" s="10">
        <v>1.5</v>
      </c>
      <c r="AU21" s="4"/>
      <c r="AV21" s="3">
        <f t="shared" si="22"/>
        <v>0</v>
      </c>
      <c r="AW21" s="2">
        <f t="shared" si="23"/>
        <v>0</v>
      </c>
      <c r="AX21" s="3">
        <f t="shared" si="24"/>
        <v>0</v>
      </c>
      <c r="AY21" s="4"/>
      <c r="AZ21" s="3">
        <f t="shared" si="25"/>
        <v>43.482608330012404</v>
      </c>
      <c r="BA21" s="3">
        <f t="shared" si="26"/>
        <v>27.044034044079268</v>
      </c>
      <c r="BB21" s="4"/>
      <c r="BC21" s="3">
        <f t="shared" si="27"/>
        <v>65.842565745792598</v>
      </c>
      <c r="BD21" s="3">
        <f t="shared" si="28"/>
        <v>60.363040983814884</v>
      </c>
    </row>
    <row r="22" spans="1:56" x14ac:dyDescent="0.35">
      <c r="A22" t="s">
        <v>22</v>
      </c>
      <c r="B22" t="s">
        <v>51</v>
      </c>
      <c r="C22">
        <v>60</v>
      </c>
      <c r="D22">
        <v>0.4</v>
      </c>
      <c r="E22" s="9">
        <v>0.92</v>
      </c>
      <c r="F22">
        <v>0.4</v>
      </c>
      <c r="G22">
        <v>0.82</v>
      </c>
      <c r="H22">
        <v>1</v>
      </c>
      <c r="I22">
        <v>0.38</v>
      </c>
      <c r="J22">
        <v>0.6</v>
      </c>
      <c r="K22">
        <f t="shared" si="0"/>
        <v>0.22799999999999998</v>
      </c>
      <c r="L22">
        <v>0.22</v>
      </c>
      <c r="M22">
        <v>0.6</v>
      </c>
      <c r="N22">
        <f t="shared" si="1"/>
        <v>0.13200000000000001</v>
      </c>
      <c r="O22">
        <v>0.4</v>
      </c>
      <c r="P22" s="3">
        <f t="shared" si="2"/>
        <v>31.815103861051682</v>
      </c>
      <c r="Q22" s="3">
        <f t="shared" si="3"/>
        <v>18.738770192974965</v>
      </c>
      <c r="R22" s="3">
        <f t="shared" si="30"/>
        <v>25.276937027013325</v>
      </c>
      <c r="S22">
        <f t="shared" si="5"/>
        <v>24</v>
      </c>
      <c r="T22">
        <v>1</v>
      </c>
      <c r="U22" s="4"/>
      <c r="V22" s="3">
        <f t="shared" si="6"/>
        <v>1</v>
      </c>
      <c r="W22" s="3">
        <f t="shared" si="7"/>
        <v>0.41176470588235298</v>
      </c>
      <c r="X22" s="3">
        <f t="shared" si="8"/>
        <v>0.72727272727272729</v>
      </c>
      <c r="Y22" s="3">
        <f t="shared" si="9"/>
        <v>1</v>
      </c>
      <c r="Z22" s="3">
        <f t="shared" si="10"/>
        <v>0.57792037652796246</v>
      </c>
      <c r="AA22" s="3">
        <f t="shared" si="11"/>
        <v>0.4209469797998231</v>
      </c>
      <c r="AB22" s="3">
        <f t="shared" si="12"/>
        <v>1</v>
      </c>
      <c r="AC22" s="2">
        <f t="shared" si="13"/>
        <v>0.76251303672326776</v>
      </c>
      <c r="AD22" s="2" cm="1">
        <f t="array" ref="AD22">ROUND( (SUMPRODUCT($V$132:$AB$132, V22:AB22^$AD$133))^(1/$AD$133), 4 )</f>
        <v>0.72330000000000005</v>
      </c>
      <c r="AE22" s="2" cm="1">
        <f t="array" ref="AE22">ROUND( (SUMPRODUCT($V$132:$AB$132, (V22:AB22+$AE$132)^$AE$133))^(1/$AE$133) - $AE$132, 4 )</f>
        <v>0.71919999999999995</v>
      </c>
      <c r="AF22" s="3">
        <f t="shared" si="14"/>
        <v>76.25130367232677</v>
      </c>
      <c r="AG22" s="3">
        <f t="shared" si="15"/>
        <v>72.330000000000013</v>
      </c>
      <c r="AH22" s="3">
        <f t="shared" si="16"/>
        <v>71.92</v>
      </c>
      <c r="AI22" s="4"/>
      <c r="AJ22">
        <v>0.05</v>
      </c>
      <c r="AK22">
        <v>0.4</v>
      </c>
      <c r="AL22">
        <v>0.15</v>
      </c>
      <c r="AM22" s="4"/>
      <c r="AN22" s="3">
        <f t="shared" si="17"/>
        <v>0.05</v>
      </c>
      <c r="AO22" s="3">
        <f t="shared" si="18"/>
        <v>0.41176470588235298</v>
      </c>
      <c r="AP22" s="3">
        <f t="shared" si="19"/>
        <v>0.10526315789473684</v>
      </c>
      <c r="AQ22" s="2">
        <f t="shared" si="20"/>
        <v>0.24746130030959754</v>
      </c>
      <c r="AR22" s="3">
        <f t="shared" si="21"/>
        <v>24.746130030959755</v>
      </c>
      <c r="AS22" s="4"/>
      <c r="AT22" s="10">
        <v>1.5</v>
      </c>
      <c r="AU22" s="4"/>
      <c r="AV22" s="3">
        <f t="shared" si="22"/>
        <v>0</v>
      </c>
      <c r="AW22" s="2">
        <f t="shared" si="23"/>
        <v>0</v>
      </c>
      <c r="AX22" s="3">
        <f t="shared" si="24"/>
        <v>0</v>
      </c>
      <c r="AY22" s="4"/>
      <c r="AZ22" s="3">
        <f t="shared" si="25"/>
        <v>41.837571340807351</v>
      </c>
      <c r="BA22" s="3">
        <f t="shared" si="26"/>
        <v>26.386019248397247</v>
      </c>
      <c r="BB22" s="4"/>
      <c r="BC22" s="3">
        <f t="shared" si="27"/>
        <v>63.375010261985018</v>
      </c>
      <c r="BD22" s="3">
        <f t="shared" si="28"/>
        <v>58.224492897848314</v>
      </c>
    </row>
    <row r="23" spans="1:56" x14ac:dyDescent="0.35">
      <c r="A23" t="s">
        <v>22</v>
      </c>
      <c r="B23" t="s">
        <v>52</v>
      </c>
      <c r="C23">
        <v>30</v>
      </c>
      <c r="D23">
        <v>0.6</v>
      </c>
      <c r="E23" s="9">
        <v>0.92</v>
      </c>
      <c r="F23">
        <v>0.4</v>
      </c>
      <c r="G23">
        <v>1</v>
      </c>
      <c r="H23">
        <v>1</v>
      </c>
      <c r="I23">
        <v>0.38</v>
      </c>
      <c r="J23">
        <v>0.6</v>
      </c>
      <c r="K23">
        <f t="shared" si="0"/>
        <v>0.22799999999999998</v>
      </c>
      <c r="L23">
        <v>0.22</v>
      </c>
      <c r="M23">
        <v>0.6</v>
      </c>
      <c r="N23">
        <f t="shared" si="1"/>
        <v>0.13200000000000001</v>
      </c>
      <c r="O23">
        <v>0.4</v>
      </c>
      <c r="P23" s="3">
        <f t="shared" si="2"/>
        <v>31.815103861051682</v>
      </c>
      <c r="Q23" s="3">
        <f t="shared" si="3"/>
        <v>18.738770192974965</v>
      </c>
      <c r="R23" s="3">
        <f t="shared" si="30"/>
        <v>25.276937027013325</v>
      </c>
      <c r="S23">
        <f t="shared" si="5"/>
        <v>18</v>
      </c>
      <c r="T23">
        <v>1</v>
      </c>
      <c r="U23" s="4"/>
      <c r="V23" s="3">
        <f t="shared" si="6"/>
        <v>1</v>
      </c>
      <c r="W23" s="3">
        <f t="shared" si="7"/>
        <v>0.41176470588235298</v>
      </c>
      <c r="X23" s="3">
        <f t="shared" si="8"/>
        <v>1</v>
      </c>
      <c r="Y23" s="3">
        <f t="shared" si="9"/>
        <v>1</v>
      </c>
      <c r="Z23" s="3">
        <f t="shared" si="10"/>
        <v>0.57792037652796246</v>
      </c>
      <c r="AA23" s="3">
        <f t="shared" si="11"/>
        <v>0.31566461249070005</v>
      </c>
      <c r="AB23" s="3">
        <f t="shared" si="12"/>
        <v>1</v>
      </c>
      <c r="AC23" s="2">
        <f t="shared" si="13"/>
        <v>0.73619244489598712</v>
      </c>
      <c r="AD23" s="2" cm="1">
        <f t="array" ref="AD23">ROUND( (SUMPRODUCT($V$132:$AB$132, V23:AB23^$AD$133))^(1/$AD$133), 4 )</f>
        <v>0.6804</v>
      </c>
      <c r="AE23" s="2" cm="1">
        <f t="array" ref="AE23">ROUND( (SUMPRODUCT($V$132:$AB$132, (V23:AB23+$AE$132)^$AE$133))^(1/$AE$133) - $AE$132, 4 )</f>
        <v>0.67469999999999997</v>
      </c>
      <c r="AF23" s="3">
        <f t="shared" si="14"/>
        <v>73.619244489598714</v>
      </c>
      <c r="AG23" s="3">
        <f t="shared" si="15"/>
        <v>68.040000000000006</v>
      </c>
      <c r="AH23" s="3">
        <f t="shared" si="16"/>
        <v>67.47</v>
      </c>
      <c r="AI23" s="4"/>
      <c r="AJ23">
        <v>0.05</v>
      </c>
      <c r="AK23">
        <v>0.4</v>
      </c>
      <c r="AL23">
        <v>0.15</v>
      </c>
      <c r="AM23" s="4"/>
      <c r="AN23" s="3">
        <f t="shared" si="17"/>
        <v>0.05</v>
      </c>
      <c r="AO23" s="3">
        <f t="shared" si="18"/>
        <v>0.41176470588235298</v>
      </c>
      <c r="AP23" s="3">
        <f t="shared" si="19"/>
        <v>0.10526315789473684</v>
      </c>
      <c r="AQ23" s="2">
        <f t="shared" si="20"/>
        <v>0.24746130030959754</v>
      </c>
      <c r="AR23" s="3">
        <f t="shared" si="21"/>
        <v>24.746130030959755</v>
      </c>
      <c r="AS23" s="4"/>
      <c r="AT23" s="10">
        <v>1.5</v>
      </c>
      <c r="AU23" s="4"/>
      <c r="AV23" s="3">
        <f t="shared" si="22"/>
        <v>0</v>
      </c>
      <c r="AW23" s="2">
        <f t="shared" si="23"/>
        <v>0</v>
      </c>
      <c r="AX23" s="3">
        <f t="shared" si="24"/>
        <v>0</v>
      </c>
      <c r="AY23" s="4"/>
      <c r="AZ23" s="3">
        <f t="shared" si="25"/>
        <v>40.521541749443323</v>
      </c>
      <c r="BA23" s="3">
        <f t="shared" si="26"/>
        <v>25.859607411851634</v>
      </c>
      <c r="BB23" s="4"/>
      <c r="BC23" s="3">
        <f t="shared" si="27"/>
        <v>61.400965874938976</v>
      </c>
      <c r="BD23" s="3">
        <f t="shared" si="28"/>
        <v>56.513654429075082</v>
      </c>
    </row>
    <row r="24" spans="1:56" x14ac:dyDescent="0.35">
      <c r="A24" t="s">
        <v>22</v>
      </c>
      <c r="B24" t="s">
        <v>51</v>
      </c>
      <c r="C24">
        <v>30</v>
      </c>
      <c r="D24">
        <v>0.45</v>
      </c>
      <c r="E24" s="9">
        <v>0.92</v>
      </c>
      <c r="F24">
        <v>0.4</v>
      </c>
      <c r="G24">
        <v>0.82</v>
      </c>
      <c r="H24">
        <v>1</v>
      </c>
      <c r="I24">
        <v>0.38</v>
      </c>
      <c r="J24">
        <v>0.6</v>
      </c>
      <c r="K24">
        <f t="shared" si="0"/>
        <v>0.22799999999999998</v>
      </c>
      <c r="L24">
        <v>0.22</v>
      </c>
      <c r="M24">
        <v>0.6</v>
      </c>
      <c r="N24">
        <f t="shared" si="1"/>
        <v>0.13200000000000001</v>
      </c>
      <c r="O24">
        <v>0.4</v>
      </c>
      <c r="P24" s="3">
        <f t="shared" si="2"/>
        <v>31.815103861051682</v>
      </c>
      <c r="Q24" s="3">
        <f t="shared" si="3"/>
        <v>18.738770192974965</v>
      </c>
      <c r="R24" s="3">
        <f t="shared" si="30"/>
        <v>25.276937027013325</v>
      </c>
      <c r="S24">
        <f t="shared" si="5"/>
        <v>13.5</v>
      </c>
      <c r="T24">
        <v>1</v>
      </c>
      <c r="U24" s="4"/>
      <c r="V24" s="3">
        <f t="shared" si="6"/>
        <v>1</v>
      </c>
      <c r="W24" s="3">
        <f t="shared" si="7"/>
        <v>0.41176470588235298</v>
      </c>
      <c r="X24" s="3">
        <f t="shared" si="8"/>
        <v>0.72727272727272729</v>
      </c>
      <c r="Y24" s="3">
        <f t="shared" si="9"/>
        <v>1</v>
      </c>
      <c r="Z24" s="3">
        <f t="shared" si="10"/>
        <v>0.57792037652796246</v>
      </c>
      <c r="AA24" s="3">
        <f t="shared" si="11"/>
        <v>0.23670283700885775</v>
      </c>
      <c r="AB24" s="3">
        <f t="shared" si="12"/>
        <v>1</v>
      </c>
      <c r="AC24" s="2">
        <f t="shared" si="13"/>
        <v>0.71645200102552642</v>
      </c>
      <c r="AD24" s="2" cm="1">
        <f t="array" ref="AD24">ROUND( (SUMPRODUCT($V$132:$AB$132, V24:AB24^$AD$133))^(1/$AD$133), 4 )</f>
        <v>0.64229999999999998</v>
      </c>
      <c r="AE24" s="2" cm="1">
        <f t="array" ref="AE24">ROUND( (SUMPRODUCT($V$132:$AB$132, (V24:AB24+$AE$132)^$AE$133))^(1/$AE$133) - $AE$132, 4 )</f>
        <v>0.63480000000000003</v>
      </c>
      <c r="AF24" s="3">
        <f t="shared" si="14"/>
        <v>71.645200102552636</v>
      </c>
      <c r="AG24" s="3">
        <f t="shared" si="15"/>
        <v>64.23</v>
      </c>
      <c r="AH24" s="3">
        <f t="shared" si="16"/>
        <v>63.480000000000004</v>
      </c>
      <c r="AI24" s="4"/>
      <c r="AJ24">
        <v>0.05</v>
      </c>
      <c r="AK24">
        <v>0.4</v>
      </c>
      <c r="AL24">
        <v>0.15</v>
      </c>
      <c r="AM24" s="4"/>
      <c r="AN24" s="3">
        <f t="shared" si="17"/>
        <v>0.05</v>
      </c>
      <c r="AO24" s="3">
        <f t="shared" si="18"/>
        <v>0.41176470588235298</v>
      </c>
      <c r="AP24" s="3">
        <f t="shared" si="19"/>
        <v>0.10526315789473684</v>
      </c>
      <c r="AQ24" s="2">
        <f t="shared" si="20"/>
        <v>0.24746130030959754</v>
      </c>
      <c r="AR24" s="3">
        <f t="shared" si="21"/>
        <v>24.746130030959755</v>
      </c>
      <c r="AS24" s="4"/>
      <c r="AT24" s="10">
        <v>1.5</v>
      </c>
      <c r="AU24" s="4"/>
      <c r="AV24" s="3">
        <f t="shared" si="22"/>
        <v>0</v>
      </c>
      <c r="AW24" s="2">
        <f t="shared" si="23"/>
        <v>0</v>
      </c>
      <c r="AX24" s="3">
        <f t="shared" si="24"/>
        <v>0</v>
      </c>
      <c r="AY24" s="4"/>
      <c r="AZ24" s="3">
        <f t="shared" si="25"/>
        <v>39.534519555920284</v>
      </c>
      <c r="BA24" s="3">
        <f t="shared" si="26"/>
        <v>25.464798534442416</v>
      </c>
      <c r="BB24" s="4"/>
      <c r="BC24" s="3">
        <f t="shared" si="27"/>
        <v>59.920432584654421</v>
      </c>
      <c r="BD24" s="3">
        <f t="shared" si="28"/>
        <v>55.230525577495129</v>
      </c>
    </row>
    <row r="25" spans="1:56" x14ac:dyDescent="0.35">
      <c r="A25" t="s">
        <v>22</v>
      </c>
      <c r="B25" t="s">
        <v>52</v>
      </c>
      <c r="C25">
        <v>25</v>
      </c>
      <c r="D25">
        <v>0.65</v>
      </c>
      <c r="E25" s="9">
        <v>0.92</v>
      </c>
      <c r="F25">
        <v>0.4</v>
      </c>
      <c r="G25">
        <v>1</v>
      </c>
      <c r="H25">
        <v>1</v>
      </c>
      <c r="I25">
        <v>0.14000000000000001</v>
      </c>
      <c r="J25">
        <v>1</v>
      </c>
      <c r="K25">
        <f t="shared" si="0"/>
        <v>0.14000000000000001</v>
      </c>
      <c r="L25">
        <v>7.0000000000000007E-2</v>
      </c>
      <c r="M25">
        <v>1</v>
      </c>
      <c r="N25">
        <f t="shared" si="1"/>
        <v>7.0000000000000007E-2</v>
      </c>
      <c r="O25">
        <v>0.3</v>
      </c>
      <c r="P25" s="3">
        <f t="shared" si="2"/>
        <v>26.26804461279265</v>
      </c>
      <c r="Q25" s="3">
        <f t="shared" si="3"/>
        <v>13.308850092013193</v>
      </c>
      <c r="R25" s="3">
        <f t="shared" si="30"/>
        <v>19.788447352402923</v>
      </c>
      <c r="S25">
        <f t="shared" si="5"/>
        <v>16.25</v>
      </c>
      <c r="T25">
        <v>1</v>
      </c>
      <c r="U25" s="4"/>
      <c r="V25" s="3">
        <f t="shared" si="6"/>
        <v>1</v>
      </c>
      <c r="W25" s="3">
        <f t="shared" si="7"/>
        <v>0.41176470588235298</v>
      </c>
      <c r="X25" s="3">
        <f t="shared" si="8"/>
        <v>1</v>
      </c>
      <c r="Y25" s="3">
        <f t="shared" si="9"/>
        <v>1</v>
      </c>
      <c r="Z25" s="3">
        <f t="shared" si="10"/>
        <v>0.42675060399733405</v>
      </c>
      <c r="AA25" s="3">
        <f t="shared" si="11"/>
        <v>0.28495725535887245</v>
      </c>
      <c r="AB25" s="3">
        <f t="shared" si="12"/>
        <v>1</v>
      </c>
      <c r="AC25" s="2">
        <f t="shared" si="13"/>
        <v>0.70584013973343596</v>
      </c>
      <c r="AD25" s="2" cm="1">
        <f t="array" ref="AD25">ROUND( (SUMPRODUCT($V$132:$AB$132, V25:AB25^$AD$133))^(1/$AD$133), 4 )</f>
        <v>0.63859999999999995</v>
      </c>
      <c r="AE25" s="2" cm="1">
        <f t="array" ref="AE25">ROUND( (SUMPRODUCT($V$132:$AB$132, (V25:AB25+$AE$132)^$AE$133))^(1/$AE$133) - $AE$132, 4 )</f>
        <v>0.63200000000000001</v>
      </c>
      <c r="AF25" s="3">
        <f t="shared" si="14"/>
        <v>70.584013973343602</v>
      </c>
      <c r="AG25" s="3">
        <f t="shared" si="15"/>
        <v>63.859999999999992</v>
      </c>
      <c r="AH25" s="3">
        <f t="shared" si="16"/>
        <v>63.2</v>
      </c>
      <c r="AI25" s="4"/>
      <c r="AJ25">
        <v>0.05</v>
      </c>
      <c r="AK25">
        <v>0.4</v>
      </c>
      <c r="AL25">
        <v>0.15</v>
      </c>
      <c r="AM25" s="4"/>
      <c r="AN25" s="3">
        <f t="shared" si="17"/>
        <v>0.05</v>
      </c>
      <c r="AO25" s="3">
        <f t="shared" si="18"/>
        <v>0.41176470588235298</v>
      </c>
      <c r="AP25" s="3">
        <f t="shared" si="19"/>
        <v>0.10526315789473684</v>
      </c>
      <c r="AQ25" s="2">
        <f t="shared" si="20"/>
        <v>0.24746130030959754</v>
      </c>
      <c r="AR25" s="3">
        <f t="shared" si="21"/>
        <v>24.746130030959755</v>
      </c>
      <c r="AS25" s="4"/>
      <c r="AT25" s="10">
        <v>1.5</v>
      </c>
      <c r="AU25" s="4"/>
      <c r="AV25" s="3">
        <f t="shared" si="22"/>
        <v>0</v>
      </c>
      <c r="AW25" s="2">
        <f t="shared" si="23"/>
        <v>0</v>
      </c>
      <c r="AX25" s="3">
        <f t="shared" si="24"/>
        <v>0</v>
      </c>
      <c r="AY25" s="4"/>
      <c r="AZ25" s="3">
        <f t="shared" si="25"/>
        <v>39.003926491315767</v>
      </c>
      <c r="BA25" s="3">
        <f t="shared" si="26"/>
        <v>25.252561308600612</v>
      </c>
      <c r="BB25" s="4"/>
      <c r="BC25" s="3">
        <f t="shared" si="27"/>
        <v>59.124542987747645</v>
      </c>
      <c r="BD25" s="3">
        <f t="shared" si="28"/>
        <v>54.540754593509256</v>
      </c>
    </row>
    <row r="26" spans="1:56" x14ac:dyDescent="0.35">
      <c r="A26" t="s">
        <v>22</v>
      </c>
      <c r="B26" t="s">
        <v>53</v>
      </c>
      <c r="C26">
        <v>30</v>
      </c>
      <c r="D26">
        <v>0.45</v>
      </c>
      <c r="E26" s="9">
        <v>0.92</v>
      </c>
      <c r="F26">
        <v>0.45</v>
      </c>
      <c r="G26">
        <v>0.82</v>
      </c>
      <c r="H26">
        <v>1</v>
      </c>
      <c r="I26">
        <v>0.38</v>
      </c>
      <c r="J26">
        <v>0.6</v>
      </c>
      <c r="K26">
        <f t="shared" si="0"/>
        <v>0.22799999999999998</v>
      </c>
      <c r="L26">
        <v>0.22</v>
      </c>
      <c r="M26">
        <v>0.6</v>
      </c>
      <c r="N26">
        <f t="shared" si="1"/>
        <v>0.13200000000000001</v>
      </c>
      <c r="O26">
        <v>0.4</v>
      </c>
      <c r="P26" s="3">
        <f t="shared" si="2"/>
        <v>31.815103861051682</v>
      </c>
      <c r="Q26" s="3">
        <f t="shared" si="3"/>
        <v>18.738770192974965</v>
      </c>
      <c r="R26" s="3">
        <f t="shared" si="30"/>
        <v>25.276937027013325</v>
      </c>
      <c r="S26">
        <f t="shared" si="5"/>
        <v>13.5</v>
      </c>
      <c r="T26">
        <v>2</v>
      </c>
      <c r="U26" s="4"/>
      <c r="V26" s="3">
        <f t="shared" si="6"/>
        <v>1</v>
      </c>
      <c r="W26" s="3">
        <f t="shared" si="7"/>
        <v>0.4705882352941177</v>
      </c>
      <c r="X26" s="3">
        <f t="shared" si="8"/>
        <v>0.72727272727272729</v>
      </c>
      <c r="Y26" s="3">
        <f t="shared" si="9"/>
        <v>1</v>
      </c>
      <c r="Z26" s="3">
        <f t="shared" si="10"/>
        <v>0.57792037652796246</v>
      </c>
      <c r="AA26" s="3">
        <f t="shared" si="11"/>
        <v>0.23670283700885775</v>
      </c>
      <c r="AB26" s="3">
        <f t="shared" si="12"/>
        <v>0.83333333333333337</v>
      </c>
      <c r="AC26" s="2">
        <f t="shared" si="13"/>
        <v>0.68605984416278143</v>
      </c>
      <c r="AD26" s="2" cm="1">
        <f t="array" ref="AD26">ROUND( (SUMPRODUCT($V$132:$AB$132, V26:AB26^$AD$133))^(1/$AD$133), 4 )</f>
        <v>0.62090000000000001</v>
      </c>
      <c r="AE26" s="2" cm="1">
        <f t="array" ref="AE26">ROUND( (SUMPRODUCT($V$132:$AB$132, (V26:AB26+$AE$132)^$AE$133))^(1/$AE$133) - $AE$132, 4 )</f>
        <v>0.61439999999999995</v>
      </c>
      <c r="AF26" s="3">
        <f t="shared" si="14"/>
        <v>68.605984416278147</v>
      </c>
      <c r="AG26" s="3">
        <f t="shared" si="15"/>
        <v>62.09</v>
      </c>
      <c r="AH26" s="3">
        <f t="shared" si="16"/>
        <v>61.44</v>
      </c>
      <c r="AI26" s="4"/>
      <c r="AJ26">
        <v>0.05</v>
      </c>
      <c r="AK26">
        <v>0.4</v>
      </c>
      <c r="AL26">
        <v>0.15</v>
      </c>
      <c r="AM26" s="4"/>
      <c r="AN26" s="3">
        <f t="shared" si="17"/>
        <v>0.05</v>
      </c>
      <c r="AO26" s="3">
        <f t="shared" si="18"/>
        <v>0.41176470588235298</v>
      </c>
      <c r="AP26" s="3">
        <f t="shared" si="19"/>
        <v>0.10526315789473684</v>
      </c>
      <c r="AQ26" s="2">
        <f t="shared" si="20"/>
        <v>0.24746130030959754</v>
      </c>
      <c r="AR26" s="3">
        <f t="shared" si="21"/>
        <v>24.746130030959755</v>
      </c>
      <c r="AS26" s="4"/>
      <c r="AT26" s="10">
        <v>1.5</v>
      </c>
      <c r="AU26" s="4"/>
      <c r="AV26" s="3">
        <f t="shared" si="22"/>
        <v>0</v>
      </c>
      <c r="AW26" s="2">
        <f t="shared" si="23"/>
        <v>0</v>
      </c>
      <c r="AX26" s="3">
        <f t="shared" si="24"/>
        <v>0</v>
      </c>
      <c r="AY26" s="4"/>
      <c r="AZ26" s="3">
        <f t="shared" si="25"/>
        <v>38.014911712783039</v>
      </c>
      <c r="BA26" s="3">
        <f t="shared" si="26"/>
        <v>24.856955397187519</v>
      </c>
      <c r="BB26" s="4"/>
      <c r="BC26" s="3">
        <f t="shared" si="27"/>
        <v>57.641020819948551</v>
      </c>
      <c r="BD26" s="3">
        <f t="shared" si="28"/>
        <v>53.255035381416711</v>
      </c>
    </row>
    <row r="27" spans="1:56" x14ac:dyDescent="0.35">
      <c r="A27" t="s">
        <v>22</v>
      </c>
      <c r="B27" t="s">
        <v>52</v>
      </c>
      <c r="C27">
        <v>20</v>
      </c>
      <c r="D27">
        <v>0.7</v>
      </c>
      <c r="E27" s="9">
        <v>0.92</v>
      </c>
      <c r="F27">
        <v>0.4</v>
      </c>
      <c r="G27">
        <v>1</v>
      </c>
      <c r="H27">
        <v>1</v>
      </c>
      <c r="I27">
        <v>0.14000000000000001</v>
      </c>
      <c r="J27">
        <v>1</v>
      </c>
      <c r="K27">
        <f t="shared" si="0"/>
        <v>0.14000000000000001</v>
      </c>
      <c r="L27">
        <v>7.0000000000000007E-2</v>
      </c>
      <c r="M27">
        <v>1</v>
      </c>
      <c r="N27">
        <f t="shared" si="1"/>
        <v>7.0000000000000007E-2</v>
      </c>
      <c r="O27">
        <v>0.3</v>
      </c>
      <c r="P27" s="3">
        <f t="shared" si="2"/>
        <v>26.26804461279265</v>
      </c>
      <c r="Q27" s="3">
        <f t="shared" si="3"/>
        <v>13.308850092013193</v>
      </c>
      <c r="R27" s="3">
        <f t="shared" si="30"/>
        <v>19.788447352402923</v>
      </c>
      <c r="S27">
        <f t="shared" si="5"/>
        <v>14</v>
      </c>
      <c r="T27">
        <v>1</v>
      </c>
      <c r="U27" s="4"/>
      <c r="V27" s="3">
        <f t="shared" si="6"/>
        <v>1</v>
      </c>
      <c r="W27" s="3">
        <f t="shared" si="7"/>
        <v>0.41176470588235298</v>
      </c>
      <c r="X27" s="3">
        <f t="shared" si="8"/>
        <v>1</v>
      </c>
      <c r="Y27" s="3">
        <f t="shared" si="9"/>
        <v>1</v>
      </c>
      <c r="Z27" s="3">
        <f t="shared" si="10"/>
        <v>0.42675060399733405</v>
      </c>
      <c r="AA27" s="3">
        <f t="shared" si="11"/>
        <v>0.24547636761795133</v>
      </c>
      <c r="AB27" s="3">
        <f t="shared" si="12"/>
        <v>1</v>
      </c>
      <c r="AC27" s="2">
        <f t="shared" si="13"/>
        <v>0.6959699177982055</v>
      </c>
      <c r="AD27" s="2" cm="1">
        <f t="array" ref="AD27">ROUND( (SUMPRODUCT($V$132:$AB$132, V27:AB27^$AD$133))^(1/$AD$133), 4 )</f>
        <v>0.61970000000000003</v>
      </c>
      <c r="AE27" s="2" cm="1">
        <f t="array" ref="AE27">ROUND( (SUMPRODUCT($V$132:$AB$132, (V27:AB27+$AE$132)^$AE$133))^(1/$AE$133) - $AE$132, 4 )</f>
        <v>0.61229999999999996</v>
      </c>
      <c r="AF27" s="3">
        <f t="shared" si="14"/>
        <v>69.596991779820556</v>
      </c>
      <c r="AG27" s="3">
        <f t="shared" si="15"/>
        <v>61.970000000000006</v>
      </c>
      <c r="AH27" s="3">
        <f t="shared" si="16"/>
        <v>61.23</v>
      </c>
      <c r="AI27" s="4"/>
      <c r="AJ27">
        <v>0.05</v>
      </c>
      <c r="AK27">
        <v>0.4</v>
      </c>
      <c r="AL27">
        <v>0.15</v>
      </c>
      <c r="AM27" s="4"/>
      <c r="AN27" s="3">
        <f t="shared" si="17"/>
        <v>0.05</v>
      </c>
      <c r="AO27" s="3">
        <f t="shared" si="18"/>
        <v>0.41176470588235298</v>
      </c>
      <c r="AP27" s="3">
        <f t="shared" si="19"/>
        <v>0.10526315789473684</v>
      </c>
      <c r="AQ27" s="2">
        <f t="shared" si="20"/>
        <v>0.24746130030959754</v>
      </c>
      <c r="AR27" s="3">
        <f t="shared" si="21"/>
        <v>24.746130030959755</v>
      </c>
      <c r="AS27" s="4"/>
      <c r="AT27" s="10">
        <v>1.5</v>
      </c>
      <c r="AU27" s="4"/>
      <c r="AV27" s="3">
        <f t="shared" si="22"/>
        <v>0</v>
      </c>
      <c r="AW27" s="2">
        <f t="shared" si="23"/>
        <v>0</v>
      </c>
      <c r="AX27" s="3">
        <f t="shared" si="24"/>
        <v>0</v>
      </c>
      <c r="AY27" s="4"/>
      <c r="AZ27" s="3">
        <f t="shared" si="25"/>
        <v>38.510415394554244</v>
      </c>
      <c r="BA27" s="3">
        <f t="shared" si="26"/>
        <v>25.055156869896003</v>
      </c>
      <c r="BB27" s="4"/>
      <c r="BC27" s="3">
        <f t="shared" si="27"/>
        <v>58.384276342605361</v>
      </c>
      <c r="BD27" s="3">
        <f t="shared" si="28"/>
        <v>53.899190167719276</v>
      </c>
    </row>
    <row r="28" spans="1:56" x14ac:dyDescent="0.35">
      <c r="A28" t="s">
        <v>22</v>
      </c>
      <c r="B28" t="s">
        <v>53</v>
      </c>
      <c r="C28">
        <v>25</v>
      </c>
      <c r="D28">
        <v>0.5</v>
      </c>
      <c r="E28" s="9">
        <v>0.92</v>
      </c>
      <c r="F28">
        <v>0.45</v>
      </c>
      <c r="G28">
        <v>0.82</v>
      </c>
      <c r="H28">
        <v>1</v>
      </c>
      <c r="I28">
        <v>0.38</v>
      </c>
      <c r="J28">
        <v>0.6</v>
      </c>
      <c r="K28">
        <f t="shared" si="0"/>
        <v>0.22799999999999998</v>
      </c>
      <c r="L28">
        <v>0.22</v>
      </c>
      <c r="M28">
        <v>0.6</v>
      </c>
      <c r="N28">
        <f t="shared" si="1"/>
        <v>0.13200000000000001</v>
      </c>
      <c r="O28">
        <v>0.4</v>
      </c>
      <c r="P28" s="3">
        <f t="shared" si="2"/>
        <v>31.815103861051682</v>
      </c>
      <c r="Q28" s="3">
        <f t="shared" si="3"/>
        <v>18.738770192974965</v>
      </c>
      <c r="R28" s="3">
        <f t="shared" si="30"/>
        <v>25.276937027013325</v>
      </c>
      <c r="S28">
        <f t="shared" si="5"/>
        <v>12.5</v>
      </c>
      <c r="T28">
        <v>2</v>
      </c>
      <c r="U28" s="4"/>
      <c r="V28" s="3">
        <f t="shared" si="6"/>
        <v>1</v>
      </c>
      <c r="W28" s="3">
        <f t="shared" si="7"/>
        <v>0.4705882352941177</v>
      </c>
      <c r="X28" s="3">
        <f t="shared" si="8"/>
        <v>0.72727272727272729</v>
      </c>
      <c r="Y28" s="3">
        <f t="shared" si="9"/>
        <v>1</v>
      </c>
      <c r="Z28" s="3">
        <f t="shared" si="10"/>
        <v>0.57792037652796246</v>
      </c>
      <c r="AA28" s="3">
        <f t="shared" si="11"/>
        <v>0.21915577579067055</v>
      </c>
      <c r="AB28" s="3">
        <f t="shared" si="12"/>
        <v>0.83333333333333337</v>
      </c>
      <c r="AC28" s="2">
        <f t="shared" si="13"/>
        <v>0.68167307885823458</v>
      </c>
      <c r="AD28" s="2" cm="1">
        <f t="array" ref="AD28">ROUND( (SUMPRODUCT($V$132:$AB$132, V28:AB28^$AD$133))^(1/$AD$133), 4 )</f>
        <v>0.61160000000000003</v>
      </c>
      <c r="AE28" s="2" cm="1">
        <f t="array" ref="AE28">ROUND( (SUMPRODUCT($V$132:$AB$132, (V28:AB28+$AE$132)^$AE$133))^(1/$AE$133) - $AE$132, 4 )</f>
        <v>0.60470000000000002</v>
      </c>
      <c r="AF28" s="3">
        <f t="shared" si="14"/>
        <v>68.167307885823462</v>
      </c>
      <c r="AG28" s="3">
        <f t="shared" si="15"/>
        <v>61.160000000000004</v>
      </c>
      <c r="AH28" s="3">
        <f t="shared" si="16"/>
        <v>60.47</v>
      </c>
      <c r="AI28" s="4"/>
      <c r="AJ28">
        <v>0.05</v>
      </c>
      <c r="AK28">
        <v>0.4</v>
      </c>
      <c r="AL28">
        <v>0.15</v>
      </c>
      <c r="AM28" s="4"/>
      <c r="AN28" s="3">
        <f t="shared" si="17"/>
        <v>0.05</v>
      </c>
      <c r="AO28" s="3">
        <f t="shared" si="18"/>
        <v>0.41176470588235298</v>
      </c>
      <c r="AP28" s="3">
        <f t="shared" si="19"/>
        <v>0.10526315789473684</v>
      </c>
      <c r="AQ28" s="2">
        <f t="shared" si="20"/>
        <v>0.24746130030959754</v>
      </c>
      <c r="AR28" s="3">
        <f t="shared" si="21"/>
        <v>24.746130030959755</v>
      </c>
      <c r="AS28" s="4"/>
      <c r="AT28" s="10">
        <v>1.5</v>
      </c>
      <c r="AU28" s="4"/>
      <c r="AV28" s="3">
        <f t="shared" si="22"/>
        <v>0</v>
      </c>
      <c r="AW28" s="2">
        <f t="shared" si="23"/>
        <v>0</v>
      </c>
      <c r="AX28" s="3">
        <f t="shared" si="24"/>
        <v>0</v>
      </c>
      <c r="AY28" s="4"/>
      <c r="AZ28" s="3">
        <f t="shared" si="25"/>
        <v>37.795573447555697</v>
      </c>
      <c r="BA28" s="3">
        <f t="shared" si="26"/>
        <v>24.769220091096585</v>
      </c>
      <c r="BB28" s="4"/>
      <c r="BC28" s="3">
        <f t="shared" si="27"/>
        <v>57.31201342210754</v>
      </c>
      <c r="BD28" s="3">
        <f t="shared" si="28"/>
        <v>52.969895636621168</v>
      </c>
    </row>
    <row r="29" spans="1:56" x14ac:dyDescent="0.35">
      <c r="A29" t="s">
        <v>22</v>
      </c>
      <c r="B29" t="s">
        <v>53</v>
      </c>
      <c r="C29">
        <v>20</v>
      </c>
      <c r="D29">
        <v>0.55000000000000004</v>
      </c>
      <c r="E29" s="9">
        <v>0.92</v>
      </c>
      <c r="F29">
        <v>0.45</v>
      </c>
      <c r="G29">
        <v>0.82</v>
      </c>
      <c r="H29">
        <v>1</v>
      </c>
      <c r="I29">
        <v>0.38</v>
      </c>
      <c r="J29">
        <v>0.6</v>
      </c>
      <c r="K29">
        <f t="shared" si="0"/>
        <v>0.22799999999999998</v>
      </c>
      <c r="L29">
        <v>0.22</v>
      </c>
      <c r="M29">
        <v>0.6</v>
      </c>
      <c r="N29">
        <f t="shared" si="1"/>
        <v>0.13200000000000001</v>
      </c>
      <c r="O29">
        <v>0.4</v>
      </c>
      <c r="P29" s="3">
        <f t="shared" si="2"/>
        <v>31.815103861051682</v>
      </c>
      <c r="Q29" s="3">
        <f t="shared" si="3"/>
        <v>18.738770192974965</v>
      </c>
      <c r="R29" s="3">
        <f t="shared" si="30"/>
        <v>25.276937027013325</v>
      </c>
      <c r="S29">
        <f t="shared" si="5"/>
        <v>11</v>
      </c>
      <c r="T29">
        <v>2</v>
      </c>
      <c r="U29" s="4"/>
      <c r="V29" s="3">
        <f t="shared" si="6"/>
        <v>1</v>
      </c>
      <c r="W29" s="3">
        <f t="shared" si="7"/>
        <v>0.4705882352941177</v>
      </c>
      <c r="X29" s="3">
        <f t="shared" si="8"/>
        <v>0.72727272727272729</v>
      </c>
      <c r="Y29" s="3">
        <f t="shared" si="9"/>
        <v>1</v>
      </c>
      <c r="Z29" s="3">
        <f t="shared" si="10"/>
        <v>0.57792037652796246</v>
      </c>
      <c r="AA29" s="3">
        <f t="shared" si="11"/>
        <v>0.19283518396338978</v>
      </c>
      <c r="AB29" s="3">
        <f t="shared" si="12"/>
        <v>0.83333333333333337</v>
      </c>
      <c r="AC29" s="2">
        <f t="shared" si="13"/>
        <v>0.67509293090141442</v>
      </c>
      <c r="AD29" s="2" cm="1">
        <f t="array" ref="AD29">ROUND( (SUMPRODUCT($V$132:$AB$132, V29:AB29^$AD$133))^(1/$AD$133), 4 )</f>
        <v>0.5968</v>
      </c>
      <c r="AE29" s="2" cm="1">
        <f t="array" ref="AE29">ROUND( (SUMPRODUCT($V$132:$AB$132, (V29:AB29+$AE$132)^$AE$133))^(1/$AE$133) - $AE$132, 4 )</f>
        <v>0.58919999999999995</v>
      </c>
      <c r="AF29" s="3">
        <f t="shared" si="14"/>
        <v>67.509293090141441</v>
      </c>
      <c r="AG29" s="3">
        <f t="shared" si="15"/>
        <v>59.68</v>
      </c>
      <c r="AH29" s="3">
        <f t="shared" si="16"/>
        <v>58.919999999999995</v>
      </c>
      <c r="AI29" s="4"/>
      <c r="AJ29">
        <v>0.05</v>
      </c>
      <c r="AK29">
        <v>0.4</v>
      </c>
      <c r="AL29">
        <v>0.15</v>
      </c>
      <c r="AM29" s="4"/>
      <c r="AN29" s="3">
        <f t="shared" si="17"/>
        <v>0.05</v>
      </c>
      <c r="AO29" s="3">
        <f t="shared" si="18"/>
        <v>0.41176470588235298</v>
      </c>
      <c r="AP29" s="3">
        <f t="shared" si="19"/>
        <v>0.10526315789473684</v>
      </c>
      <c r="AQ29" s="2">
        <f t="shared" si="20"/>
        <v>0.24746130030959754</v>
      </c>
      <c r="AR29" s="3">
        <f t="shared" si="21"/>
        <v>24.746130030959755</v>
      </c>
      <c r="AS29" s="4"/>
      <c r="AT29" s="10">
        <v>1.5</v>
      </c>
      <c r="AU29" s="4"/>
      <c r="AV29" s="3">
        <f t="shared" si="22"/>
        <v>0</v>
      </c>
      <c r="AW29" s="2">
        <f t="shared" si="23"/>
        <v>0</v>
      </c>
      <c r="AX29" s="3">
        <f t="shared" si="24"/>
        <v>0</v>
      </c>
      <c r="AY29" s="4"/>
      <c r="AZ29" s="3">
        <f t="shared" si="25"/>
        <v>37.466566049714686</v>
      </c>
      <c r="BA29" s="3">
        <f t="shared" si="26"/>
        <v>24.637617131960177</v>
      </c>
      <c r="BB29" s="4"/>
      <c r="BC29" s="3">
        <f t="shared" si="27"/>
        <v>56.818502325346017</v>
      </c>
      <c r="BD29" s="3">
        <f t="shared" si="28"/>
        <v>52.542186019427852</v>
      </c>
    </row>
    <row r="30" spans="1:56" x14ac:dyDescent="0.35">
      <c r="A30" t="s">
        <v>22</v>
      </c>
      <c r="B30" t="s">
        <v>52</v>
      </c>
      <c r="C30">
        <v>15</v>
      </c>
      <c r="D30">
        <v>0.75</v>
      </c>
      <c r="E30" s="9">
        <v>0.92</v>
      </c>
      <c r="F30">
        <v>0.4</v>
      </c>
      <c r="G30">
        <v>1</v>
      </c>
      <c r="H30">
        <v>1</v>
      </c>
      <c r="I30">
        <v>0.14000000000000001</v>
      </c>
      <c r="J30">
        <v>1</v>
      </c>
      <c r="K30">
        <f t="shared" si="0"/>
        <v>0.14000000000000001</v>
      </c>
      <c r="L30">
        <v>7.0000000000000007E-2</v>
      </c>
      <c r="M30">
        <v>1</v>
      </c>
      <c r="N30">
        <f t="shared" si="1"/>
        <v>7.0000000000000007E-2</v>
      </c>
      <c r="O30">
        <v>0.3</v>
      </c>
      <c r="P30" s="3">
        <f t="shared" si="2"/>
        <v>26.26804461279265</v>
      </c>
      <c r="Q30" s="3">
        <f t="shared" si="3"/>
        <v>13.308850092013193</v>
      </c>
      <c r="R30" s="3">
        <f t="shared" si="30"/>
        <v>19.788447352402923</v>
      </c>
      <c r="S30">
        <f t="shared" si="5"/>
        <v>11.25</v>
      </c>
      <c r="T30">
        <v>1</v>
      </c>
      <c r="U30" s="4"/>
      <c r="V30" s="3">
        <f t="shared" si="6"/>
        <v>1</v>
      </c>
      <c r="W30" s="3">
        <f t="shared" si="7"/>
        <v>0.41176470588235298</v>
      </c>
      <c r="X30" s="3">
        <f t="shared" si="8"/>
        <v>1</v>
      </c>
      <c r="Y30" s="3">
        <f t="shared" si="9"/>
        <v>1</v>
      </c>
      <c r="Z30" s="3">
        <f t="shared" si="10"/>
        <v>0.42675060399733405</v>
      </c>
      <c r="AA30" s="3">
        <f t="shared" si="11"/>
        <v>0.1972219492679366</v>
      </c>
      <c r="AB30" s="3">
        <f t="shared" si="12"/>
        <v>1</v>
      </c>
      <c r="AC30" s="2">
        <f t="shared" si="13"/>
        <v>0.68390631321070194</v>
      </c>
      <c r="AD30" s="2" cm="1">
        <f t="array" ref="AD30">ROUND( (SUMPRODUCT($V$132:$AB$132, V30:AB30^$AD$133))^(1/$AD$133), 4 )</f>
        <v>0.59399999999999997</v>
      </c>
      <c r="AE30" s="2" cm="1">
        <f t="array" ref="AE30">ROUND( (SUMPRODUCT($V$132:$AB$132, (V30:AB30+$AE$132)^$AE$133))^(1/$AE$133) - $AE$132, 4 )</f>
        <v>0.58530000000000004</v>
      </c>
      <c r="AF30" s="3">
        <f t="shared" si="14"/>
        <v>68.390631321070188</v>
      </c>
      <c r="AG30" s="3">
        <f t="shared" si="15"/>
        <v>59.4</v>
      </c>
      <c r="AH30" s="3">
        <f t="shared" si="16"/>
        <v>58.53</v>
      </c>
      <c r="AI30" s="4"/>
      <c r="AJ30">
        <v>0.05</v>
      </c>
      <c r="AK30">
        <v>0.4</v>
      </c>
      <c r="AL30">
        <v>0.15</v>
      </c>
      <c r="AM30" s="4"/>
      <c r="AN30" s="3">
        <f t="shared" si="17"/>
        <v>0.05</v>
      </c>
      <c r="AO30" s="3">
        <f t="shared" si="18"/>
        <v>0.41176470588235298</v>
      </c>
      <c r="AP30" s="3">
        <f t="shared" si="19"/>
        <v>0.10526315789473684</v>
      </c>
      <c r="AQ30" s="2">
        <f t="shared" si="20"/>
        <v>0.24746130030959754</v>
      </c>
      <c r="AR30" s="3">
        <f t="shared" si="21"/>
        <v>24.746130030959755</v>
      </c>
      <c r="AS30" s="4"/>
      <c r="AT30" s="10">
        <v>1.5</v>
      </c>
      <c r="AU30" s="4"/>
      <c r="AV30" s="3">
        <f t="shared" si="22"/>
        <v>0</v>
      </c>
      <c r="AW30" s="2">
        <f t="shared" si="23"/>
        <v>0</v>
      </c>
      <c r="AX30" s="3">
        <f t="shared" si="24"/>
        <v>0</v>
      </c>
      <c r="AY30" s="4"/>
      <c r="AZ30" s="3">
        <f t="shared" si="25"/>
        <v>37.90723516517906</v>
      </c>
      <c r="BA30" s="3">
        <f t="shared" si="26"/>
        <v>24.813884778145926</v>
      </c>
      <c r="BB30" s="4"/>
      <c r="BC30" s="3">
        <f t="shared" si="27"/>
        <v>57.479505998542578</v>
      </c>
      <c r="BD30" s="3">
        <f t="shared" si="28"/>
        <v>53.115055869531538</v>
      </c>
    </row>
    <row r="31" spans="1:56" x14ac:dyDescent="0.35">
      <c r="A31" t="s">
        <v>22</v>
      </c>
      <c r="B31" t="s">
        <v>53</v>
      </c>
      <c r="C31">
        <v>15</v>
      </c>
      <c r="D31">
        <v>0.6</v>
      </c>
      <c r="E31" s="9">
        <v>0.92</v>
      </c>
      <c r="F31">
        <v>0.45</v>
      </c>
      <c r="G31">
        <v>0.82</v>
      </c>
      <c r="H31">
        <v>1</v>
      </c>
      <c r="I31">
        <v>0.38</v>
      </c>
      <c r="J31">
        <v>0.6</v>
      </c>
      <c r="K31">
        <f t="shared" si="0"/>
        <v>0.22799999999999998</v>
      </c>
      <c r="L31">
        <v>0.22</v>
      </c>
      <c r="M31">
        <v>0.6</v>
      </c>
      <c r="N31">
        <f t="shared" si="1"/>
        <v>0.13200000000000001</v>
      </c>
      <c r="O31">
        <v>0.4</v>
      </c>
      <c r="P31" s="3">
        <f t="shared" si="2"/>
        <v>31.815103861051682</v>
      </c>
      <c r="Q31" s="3">
        <f t="shared" si="3"/>
        <v>18.738770192974965</v>
      </c>
      <c r="R31" s="3">
        <f t="shared" si="30"/>
        <v>25.276937027013325</v>
      </c>
      <c r="S31">
        <f t="shared" si="5"/>
        <v>9</v>
      </c>
      <c r="T31">
        <v>2</v>
      </c>
      <c r="U31" s="4"/>
      <c r="V31" s="3">
        <f t="shared" si="6"/>
        <v>1</v>
      </c>
      <c r="W31" s="3">
        <f t="shared" si="7"/>
        <v>0.4705882352941177</v>
      </c>
      <c r="X31" s="3">
        <f t="shared" si="8"/>
        <v>0.72727272727272729</v>
      </c>
      <c r="Y31" s="3">
        <f t="shared" si="9"/>
        <v>1</v>
      </c>
      <c r="Z31" s="3">
        <f t="shared" si="10"/>
        <v>0.57792037652796246</v>
      </c>
      <c r="AA31" s="3">
        <f t="shared" si="11"/>
        <v>0.15774106152701545</v>
      </c>
      <c r="AB31" s="3">
        <f t="shared" si="12"/>
        <v>0.83333333333333337</v>
      </c>
      <c r="AC31" s="2">
        <f t="shared" si="13"/>
        <v>0.66631940029232073</v>
      </c>
      <c r="AD31" s="2" cm="1">
        <f t="array" ref="AD31">ROUND( (SUMPRODUCT($V$132:$AB$132, V31:AB31^$AD$133))^(1/$AD$133), 4 )</f>
        <v>0.57509999999999994</v>
      </c>
      <c r="AE31" s="2" cm="1">
        <f t="array" ref="AE31">ROUND( (SUMPRODUCT($V$132:$AB$132, (V31:AB31+$AE$132)^$AE$133))^(1/$AE$133) - $AE$132, 4 )</f>
        <v>0.5665</v>
      </c>
      <c r="AF31" s="3">
        <f t="shared" si="14"/>
        <v>66.631940029232069</v>
      </c>
      <c r="AG31" s="3">
        <f t="shared" si="15"/>
        <v>57.509999999999991</v>
      </c>
      <c r="AH31" s="3">
        <f t="shared" si="16"/>
        <v>56.65</v>
      </c>
      <c r="AI31" s="4"/>
      <c r="AJ31">
        <v>0.05</v>
      </c>
      <c r="AK31">
        <v>0.4</v>
      </c>
      <c r="AL31">
        <v>0.15</v>
      </c>
      <c r="AM31" s="4"/>
      <c r="AN31" s="3">
        <f t="shared" si="17"/>
        <v>0.05</v>
      </c>
      <c r="AO31" s="3">
        <f t="shared" si="18"/>
        <v>0.41176470588235298</v>
      </c>
      <c r="AP31" s="3">
        <f t="shared" si="19"/>
        <v>0.10526315789473684</v>
      </c>
      <c r="AQ31" s="2">
        <f t="shared" si="20"/>
        <v>0.24746130030959754</v>
      </c>
      <c r="AR31" s="3">
        <f t="shared" si="21"/>
        <v>24.746130030959755</v>
      </c>
      <c r="AS31" s="4"/>
      <c r="AT31" s="10">
        <v>1.5</v>
      </c>
      <c r="AU31" s="4"/>
      <c r="AV31" s="3">
        <f t="shared" si="22"/>
        <v>0</v>
      </c>
      <c r="AW31" s="2">
        <f t="shared" si="23"/>
        <v>0</v>
      </c>
      <c r="AX31" s="3">
        <f t="shared" si="24"/>
        <v>0</v>
      </c>
      <c r="AY31" s="4"/>
      <c r="AZ31" s="3">
        <f t="shared" si="25"/>
        <v>37.02788951926</v>
      </c>
      <c r="BA31" s="3">
        <f t="shared" si="26"/>
        <v>24.462146519778305</v>
      </c>
      <c r="BB31" s="4"/>
      <c r="BC31" s="3">
        <f t="shared" si="27"/>
        <v>56.160487529663996</v>
      </c>
      <c r="BD31" s="3">
        <f t="shared" si="28"/>
        <v>51.971906529836765</v>
      </c>
    </row>
    <row r="32" spans="1:56" x14ac:dyDescent="0.35">
      <c r="A32" t="s">
        <v>22</v>
      </c>
      <c r="B32" t="s">
        <v>52</v>
      </c>
      <c r="C32">
        <v>10</v>
      </c>
      <c r="D32">
        <v>0.8</v>
      </c>
      <c r="E32" s="9">
        <v>0.92</v>
      </c>
      <c r="F32">
        <v>0.4</v>
      </c>
      <c r="G32">
        <v>1</v>
      </c>
      <c r="H32">
        <v>1</v>
      </c>
      <c r="I32">
        <v>0.14000000000000001</v>
      </c>
      <c r="J32">
        <v>1</v>
      </c>
      <c r="K32">
        <f t="shared" si="0"/>
        <v>0.14000000000000001</v>
      </c>
      <c r="L32">
        <v>7.0000000000000007E-2</v>
      </c>
      <c r="M32">
        <v>1</v>
      </c>
      <c r="N32">
        <f t="shared" si="1"/>
        <v>7.0000000000000007E-2</v>
      </c>
      <c r="O32">
        <v>0.3</v>
      </c>
      <c r="P32" s="3">
        <f t="shared" si="2"/>
        <v>26.26804461279265</v>
      </c>
      <c r="Q32" s="3">
        <f t="shared" si="3"/>
        <v>13.308850092013193</v>
      </c>
      <c r="R32" s="3">
        <f t="shared" si="30"/>
        <v>19.788447352402923</v>
      </c>
      <c r="S32">
        <f t="shared" si="5"/>
        <v>8</v>
      </c>
      <c r="T32">
        <v>1</v>
      </c>
      <c r="U32" s="4"/>
      <c r="V32" s="3">
        <f t="shared" si="6"/>
        <v>1</v>
      </c>
      <c r="W32" s="3">
        <f t="shared" si="7"/>
        <v>0.41176470588235298</v>
      </c>
      <c r="X32" s="3">
        <f t="shared" si="8"/>
        <v>1</v>
      </c>
      <c r="Y32" s="3">
        <f t="shared" si="9"/>
        <v>1</v>
      </c>
      <c r="Z32" s="3">
        <f t="shared" si="10"/>
        <v>0.42675060399733405</v>
      </c>
      <c r="AA32" s="3">
        <f t="shared" si="11"/>
        <v>0.14019400030882828</v>
      </c>
      <c r="AB32" s="3">
        <f t="shared" si="12"/>
        <v>1</v>
      </c>
      <c r="AC32" s="2">
        <f t="shared" si="13"/>
        <v>0.66964932597092486</v>
      </c>
      <c r="AD32" s="2" cm="1">
        <f t="array" ref="AD32">ROUND( (SUMPRODUCT($V$132:$AB$132, V32:AB32^$AD$133))^(1/$AD$133), 4 )</f>
        <v>0.55789999999999995</v>
      </c>
      <c r="AE32" s="2" cm="1">
        <f t="array" ref="AE32">ROUND( (SUMPRODUCT($V$132:$AB$132, (V32:AB32+$AE$132)^$AE$133))^(1/$AE$133) - $AE$132, 4 )</f>
        <v>0.54769999999999996</v>
      </c>
      <c r="AF32" s="3">
        <f t="shared" si="14"/>
        <v>66.964932597092485</v>
      </c>
      <c r="AG32" s="3">
        <f t="shared" si="15"/>
        <v>55.789999999999992</v>
      </c>
      <c r="AH32" s="3">
        <f t="shared" si="16"/>
        <v>54.769999999999996</v>
      </c>
      <c r="AI32" s="4"/>
      <c r="AJ32">
        <v>0.05</v>
      </c>
      <c r="AK32">
        <v>0.4</v>
      </c>
      <c r="AL32">
        <v>0.15</v>
      </c>
      <c r="AM32" s="4"/>
      <c r="AN32" s="3">
        <f t="shared" si="17"/>
        <v>0.05</v>
      </c>
      <c r="AO32" s="3">
        <f t="shared" si="18"/>
        <v>0.41176470588235298</v>
      </c>
      <c r="AP32" s="3">
        <f t="shared" si="19"/>
        <v>0.10526315789473684</v>
      </c>
      <c r="AQ32" s="2">
        <f t="shared" si="20"/>
        <v>0.24746130030959754</v>
      </c>
      <c r="AR32" s="3">
        <f t="shared" si="21"/>
        <v>24.746130030959755</v>
      </c>
      <c r="AS32" s="4"/>
      <c r="AT32" s="10">
        <v>1.5</v>
      </c>
      <c r="AU32" s="4"/>
      <c r="AV32" s="3">
        <f t="shared" si="22"/>
        <v>0</v>
      </c>
      <c r="AW32" s="2">
        <f t="shared" si="23"/>
        <v>0</v>
      </c>
      <c r="AX32" s="3">
        <f t="shared" si="24"/>
        <v>0</v>
      </c>
      <c r="AY32" s="4"/>
      <c r="AZ32" s="3">
        <f t="shared" si="25"/>
        <v>37.194385803190208</v>
      </c>
      <c r="BA32" s="3">
        <f t="shared" si="26"/>
        <v>24.52874503335039</v>
      </c>
      <c r="BB32" s="4"/>
      <c r="BC32" s="3">
        <f t="shared" si="27"/>
        <v>56.410231955559304</v>
      </c>
      <c r="BD32" s="3">
        <f t="shared" si="28"/>
        <v>52.188351698946029</v>
      </c>
    </row>
    <row r="33" spans="1:56" x14ac:dyDescent="0.35">
      <c r="A33" t="s">
        <v>22</v>
      </c>
      <c r="B33" t="s">
        <v>53</v>
      </c>
      <c r="C33">
        <v>10</v>
      </c>
      <c r="D33">
        <v>0.65</v>
      </c>
      <c r="E33" s="9">
        <v>0.92</v>
      </c>
      <c r="F33">
        <v>0.45</v>
      </c>
      <c r="G33">
        <v>0.82</v>
      </c>
      <c r="H33">
        <v>1</v>
      </c>
      <c r="I33">
        <v>0.38</v>
      </c>
      <c r="J33">
        <v>0.6</v>
      </c>
      <c r="K33">
        <f t="shared" si="0"/>
        <v>0.22799999999999998</v>
      </c>
      <c r="L33">
        <v>0.22</v>
      </c>
      <c r="M33">
        <v>0.6</v>
      </c>
      <c r="N33">
        <f t="shared" si="1"/>
        <v>0.13200000000000001</v>
      </c>
      <c r="O33">
        <v>0.4</v>
      </c>
      <c r="P33" s="3">
        <f t="shared" si="2"/>
        <v>31.815103861051682</v>
      </c>
      <c r="Q33" s="3">
        <f t="shared" si="3"/>
        <v>18.738770192974965</v>
      </c>
      <c r="R33" s="3">
        <f t="shared" si="30"/>
        <v>25.276937027013325</v>
      </c>
      <c r="S33">
        <f t="shared" si="5"/>
        <v>6.5</v>
      </c>
      <c r="T33">
        <v>2</v>
      </c>
      <c r="U33" s="4"/>
      <c r="V33" s="3">
        <f t="shared" si="6"/>
        <v>1</v>
      </c>
      <c r="W33" s="3">
        <f t="shared" si="7"/>
        <v>0.4705882352941177</v>
      </c>
      <c r="X33" s="3">
        <f t="shared" si="8"/>
        <v>0.72727272727272729</v>
      </c>
      <c r="Y33" s="3">
        <f t="shared" si="9"/>
        <v>1</v>
      </c>
      <c r="Z33" s="3">
        <f t="shared" si="10"/>
        <v>0.57792037652796246</v>
      </c>
      <c r="AA33" s="3">
        <f t="shared" si="11"/>
        <v>0.11387340848154751</v>
      </c>
      <c r="AB33" s="3">
        <f t="shared" si="12"/>
        <v>0.83333333333333337</v>
      </c>
      <c r="AC33" s="2">
        <f t="shared" si="13"/>
        <v>0.65535248703095383</v>
      </c>
      <c r="AD33" s="2" cm="1">
        <f t="array" ref="AD33">ROUND( (SUMPRODUCT($V$132:$AB$132, V33:AB33^$AD$133))^(1/$AD$133), 4 )</f>
        <v>0.54320000000000002</v>
      </c>
      <c r="AE33" s="2" cm="1">
        <f t="array" ref="AE33">ROUND( (SUMPRODUCT($V$132:$AB$132, (V33:AB33+$AE$132)^$AE$133))^(1/$AE$133) - $AE$132, 4 )</f>
        <v>0.5333</v>
      </c>
      <c r="AF33" s="3">
        <f t="shared" si="14"/>
        <v>65.535248703095377</v>
      </c>
      <c r="AG33" s="3">
        <f t="shared" si="15"/>
        <v>54.32</v>
      </c>
      <c r="AH33" s="3">
        <f t="shared" si="16"/>
        <v>53.33</v>
      </c>
      <c r="AI33" s="4"/>
      <c r="AJ33">
        <v>0.05</v>
      </c>
      <c r="AK33">
        <v>0.4</v>
      </c>
      <c r="AL33">
        <v>0.15</v>
      </c>
      <c r="AM33" s="4"/>
      <c r="AN33" s="3">
        <f t="shared" si="17"/>
        <v>0.05</v>
      </c>
      <c r="AO33" s="3">
        <f t="shared" si="18"/>
        <v>0.41176470588235298</v>
      </c>
      <c r="AP33" s="3">
        <f t="shared" si="19"/>
        <v>0.10526315789473684</v>
      </c>
      <c r="AQ33" s="2">
        <f t="shared" si="20"/>
        <v>0.24746130030959754</v>
      </c>
      <c r="AR33" s="3">
        <f t="shared" si="21"/>
        <v>24.746130030959755</v>
      </c>
      <c r="AS33" s="4"/>
      <c r="AT33" s="10">
        <v>1.5</v>
      </c>
      <c r="AU33" s="4"/>
      <c r="AV33" s="3">
        <f t="shared" si="22"/>
        <v>0</v>
      </c>
      <c r="AW33" s="2">
        <f t="shared" si="23"/>
        <v>0</v>
      </c>
      <c r="AX33" s="3">
        <f t="shared" si="24"/>
        <v>0</v>
      </c>
      <c r="AY33" s="4"/>
      <c r="AZ33" s="3">
        <f t="shared" si="25"/>
        <v>36.479543856191654</v>
      </c>
      <c r="BA33" s="3">
        <f t="shared" si="26"/>
        <v>24.242808254550965</v>
      </c>
      <c r="BB33" s="4"/>
      <c r="BC33" s="3">
        <f t="shared" si="27"/>
        <v>55.337969035061477</v>
      </c>
      <c r="BD33" s="3">
        <f t="shared" si="28"/>
        <v>51.259057167847914</v>
      </c>
    </row>
    <row r="34" spans="1:56" x14ac:dyDescent="0.35">
      <c r="A34" t="s">
        <v>22</v>
      </c>
      <c r="B34" t="s">
        <v>52</v>
      </c>
      <c r="C34">
        <v>5</v>
      </c>
      <c r="D34">
        <v>0.85</v>
      </c>
      <c r="E34" s="9">
        <v>0.92</v>
      </c>
      <c r="F34">
        <v>0.4</v>
      </c>
      <c r="G34">
        <v>1</v>
      </c>
      <c r="H34">
        <v>1</v>
      </c>
      <c r="I34">
        <v>0.14000000000000001</v>
      </c>
      <c r="J34">
        <v>1</v>
      </c>
      <c r="K34">
        <f t="shared" ref="K34:K65" si="31">I34*J34</f>
        <v>0.14000000000000001</v>
      </c>
      <c r="L34">
        <v>7.0000000000000007E-2</v>
      </c>
      <c r="M34">
        <v>1</v>
      </c>
      <c r="N34">
        <f t="shared" ref="N34:N65" si="32">L34*M34</f>
        <v>7.0000000000000007E-2</v>
      </c>
      <c r="O34">
        <v>0.3</v>
      </c>
      <c r="P34" s="3">
        <f t="shared" ref="P34:P65" si="33">2*DEGREES(ATAN(K34/(2*O34)))</f>
        <v>26.26804461279265</v>
      </c>
      <c r="Q34" s="3">
        <f t="shared" ref="Q34:Q65" si="34">2*DEGREES(ATAN(N34/(2*O34)))</f>
        <v>13.308850092013193</v>
      </c>
      <c r="R34" s="3">
        <f t="shared" si="30"/>
        <v>19.788447352402923</v>
      </c>
      <c r="S34">
        <f t="shared" ref="S34:S65" si="35">C34*D34</f>
        <v>4.25</v>
      </c>
      <c r="T34">
        <v>1</v>
      </c>
      <c r="U34" s="4"/>
      <c r="V34" s="3">
        <f t="shared" ref="V34:V65" si="36">(E34-E$131)/(E$132-E$131)</f>
        <v>1</v>
      </c>
      <c r="W34" s="3">
        <f t="shared" ref="W34:W65" si="37">(F34-F$131)/(F$132-F$131)</f>
        <v>0.41176470588235298</v>
      </c>
      <c r="X34" s="3">
        <f t="shared" ref="X34:X65" si="38">(G34-G$131)/(G$132-G$131)</f>
        <v>1</v>
      </c>
      <c r="Y34" s="3">
        <f t="shared" ref="Y34:Y65" si="39">H34</f>
        <v>1</v>
      </c>
      <c r="Z34" s="3">
        <f t="shared" ref="Z34:Z65" si="40">(R34-R$131)/(R$132-R$131)</f>
        <v>0.42675060399733405</v>
      </c>
      <c r="AA34" s="3">
        <f t="shared" ref="AA34:AA65" si="41">(S34-S$131)/(S$132-S$131)</f>
        <v>7.4392520740626356E-2</v>
      </c>
      <c r="AB34" s="3">
        <f t="shared" ref="AB34:AB65" si="42">1+(T$131-T34)/(T$132-T$131)</f>
        <v>1</v>
      </c>
      <c r="AC34" s="2">
        <f t="shared" ref="AC34:AC65" si="43">V34*$V$132+W34*$W$132+X34*$X$132+Y34*$Y$132+Z34*$Z$132+AA34*$AA$132+AB34*$AB$132</f>
        <v>0.65319895607887435</v>
      </c>
      <c r="AD34" s="2" cm="1">
        <f t="array" ref="AD34">ROUND( (SUMPRODUCT($V$132:$AB$132, V34:AB34^$AD$133))^(1/$AD$133), 4 )</f>
        <v>0.50229999999999997</v>
      </c>
      <c r="AE34" s="2" cm="1">
        <f t="array" ref="AE34">ROUND( (SUMPRODUCT($V$132:$AB$132, (V34:AB34+$AE$132)^$AE$133))^(1/$AE$133) - $AE$132, 4 )</f>
        <v>0.49059999999999998</v>
      </c>
      <c r="AF34" s="3">
        <f t="shared" ref="AF34:AF65" si="44">AC34*100</f>
        <v>65.319895607887432</v>
      </c>
      <c r="AG34" s="3">
        <f t="shared" ref="AG34:AG65" si="45">AD34*100</f>
        <v>50.23</v>
      </c>
      <c r="AH34" s="3">
        <f t="shared" ref="AH34:AH65" si="46">AE34*100</f>
        <v>49.059999999999995</v>
      </c>
      <c r="AI34" s="4"/>
      <c r="AJ34">
        <v>0.05</v>
      </c>
      <c r="AK34">
        <v>0.4</v>
      </c>
      <c r="AL34">
        <v>0.15</v>
      </c>
      <c r="AM34" s="4"/>
      <c r="AN34" s="3">
        <f t="shared" ref="AN34:AN65" si="47">(AJ34-AJ$131)/(AJ$132-AJ$131)</f>
        <v>0.05</v>
      </c>
      <c r="AO34" s="3">
        <f t="shared" ref="AO34:AO65" si="48">(AK34-AK$131)/(AK$132-AK$131)</f>
        <v>0.41176470588235298</v>
      </c>
      <c r="AP34" s="3">
        <f t="shared" ref="AP34:AP65" si="49">(AL34-AL$131)/(AL$132-AL$131)</f>
        <v>0.10526315789473684</v>
      </c>
      <c r="AQ34" s="2">
        <f t="shared" ref="AQ34:AQ65" si="50">AN34*$AN$132+AO34*$AO$132+AP34*$AP$132</f>
        <v>0.24746130030959754</v>
      </c>
      <c r="AR34" s="3">
        <f t="shared" ref="AR34:AR65" si="51">AQ34*100</f>
        <v>24.746130030959755</v>
      </c>
      <c r="AS34" s="4"/>
      <c r="AT34" s="10">
        <v>1.5</v>
      </c>
      <c r="AU34" s="4"/>
      <c r="AV34" s="3">
        <f t="shared" ref="AV34:AV65" si="52">(AT34-AT$131)/(AT$132-AT$131)</f>
        <v>0</v>
      </c>
      <c r="AW34" s="2">
        <f t="shared" ref="AW34:AW65" si="53">AV34</f>
        <v>0</v>
      </c>
      <c r="AX34" s="3">
        <f t="shared" ref="AX34:AX65" si="54">AW34*100</f>
        <v>0</v>
      </c>
      <c r="AY34" s="4"/>
      <c r="AZ34" s="3">
        <f t="shared" ref="AZ34:AZ65" si="55">AF34*$AZ$131+AR34*$AZ$132+AX34*$AZ$133</f>
        <v>36.371867308587682</v>
      </c>
      <c r="BA34" s="3">
        <f t="shared" ref="BA34:BA65" si="56">AF34*$BA$131+AR34*$BA$132+AX34*$BA$133</f>
        <v>24.199737635509379</v>
      </c>
      <c r="BB34" s="4"/>
      <c r="BC34" s="3">
        <f t="shared" ref="BC34:BC65" si="57">AF34*0.75+AR34*0.25</f>
        <v>55.176454213655518</v>
      </c>
      <c r="BD34" s="3">
        <f t="shared" ref="BD34:BD65" si="58">AF34*0.65+AR34*0.35</f>
        <v>51.119077655962748</v>
      </c>
    </row>
    <row r="35" spans="1:56" x14ac:dyDescent="0.35">
      <c r="A35" t="s">
        <v>20</v>
      </c>
      <c r="B35" t="s">
        <v>48</v>
      </c>
      <c r="C35">
        <v>20</v>
      </c>
      <c r="D35">
        <v>0.15</v>
      </c>
      <c r="E35" s="9">
        <v>0.43</v>
      </c>
      <c r="F35">
        <v>0.25</v>
      </c>
      <c r="G35">
        <v>1</v>
      </c>
      <c r="H35">
        <v>0.55000000000000004</v>
      </c>
      <c r="I35">
        <v>0.38</v>
      </c>
      <c r="J35">
        <v>0.6</v>
      </c>
      <c r="K35">
        <f t="shared" si="31"/>
        <v>0.22799999999999998</v>
      </c>
      <c r="L35">
        <v>0.22</v>
      </c>
      <c r="M35">
        <v>0.2</v>
      </c>
      <c r="N35">
        <f t="shared" si="32"/>
        <v>4.4000000000000004E-2</v>
      </c>
      <c r="O35">
        <v>0.4</v>
      </c>
      <c r="P35" s="3">
        <f t="shared" si="33"/>
        <v>31.815103861051682</v>
      </c>
      <c r="Q35" s="3">
        <f t="shared" si="34"/>
        <v>6.2961921991255183</v>
      </c>
      <c r="R35" s="3">
        <f t="shared" si="30"/>
        <v>19.055648030088602</v>
      </c>
      <c r="S35">
        <f t="shared" si="35"/>
        <v>3</v>
      </c>
      <c r="T35">
        <v>3</v>
      </c>
      <c r="U35" s="4"/>
      <c r="V35" s="3">
        <f t="shared" si="36"/>
        <v>0.16949152542372875</v>
      </c>
      <c r="W35" s="3">
        <f t="shared" si="37"/>
        <v>0.23529411764705885</v>
      </c>
      <c r="X35" s="3">
        <f t="shared" si="38"/>
        <v>1</v>
      </c>
      <c r="Y35" s="3">
        <f t="shared" si="39"/>
        <v>0.55000000000000004</v>
      </c>
      <c r="Z35" s="3">
        <f t="shared" si="40"/>
        <v>0.406567072018162</v>
      </c>
      <c r="AA35" s="3">
        <f t="shared" si="41"/>
        <v>5.2458694217892385E-2</v>
      </c>
      <c r="AB35" s="3">
        <f t="shared" si="42"/>
        <v>0.66666666666666674</v>
      </c>
      <c r="AC35" s="2">
        <f t="shared" si="43"/>
        <v>0.35462150238644302</v>
      </c>
      <c r="AD35" s="2" cm="1">
        <f t="array" ref="AD35">ROUND( (SUMPRODUCT($V$132:$AB$132, V35:AB35^$AD$133))^(1/$AD$133), 4 )</f>
        <v>0.27389999999999998</v>
      </c>
      <c r="AE35" s="2" cm="1">
        <f t="array" ref="AE35">ROUND( (SUMPRODUCT($V$132:$AB$132, (V35:AB35+$AE$132)^$AE$133))^(1/$AE$133) - $AE$132, 4 )</f>
        <v>0.27139999999999997</v>
      </c>
      <c r="AF35" s="3">
        <f t="shared" si="44"/>
        <v>35.462150238644305</v>
      </c>
      <c r="AG35" s="3">
        <f t="shared" si="45"/>
        <v>27.389999999999997</v>
      </c>
      <c r="AH35" s="3">
        <f t="shared" si="46"/>
        <v>27.139999999999997</v>
      </c>
      <c r="AI35" s="4"/>
      <c r="AJ35">
        <v>0.3</v>
      </c>
      <c r="AK35">
        <v>0.65</v>
      </c>
      <c r="AL35">
        <v>1</v>
      </c>
      <c r="AM35" s="4"/>
      <c r="AN35" s="3">
        <f t="shared" si="47"/>
        <v>0.3</v>
      </c>
      <c r="AO35" s="3">
        <f t="shared" si="48"/>
        <v>0.70588235294117652</v>
      </c>
      <c r="AP35" s="3">
        <f t="shared" si="49"/>
        <v>1</v>
      </c>
      <c r="AQ35" s="2">
        <f t="shared" si="50"/>
        <v>0.71294117647058819</v>
      </c>
      <c r="AR35" s="3">
        <f t="shared" si="51"/>
        <v>71.294117647058812</v>
      </c>
      <c r="AS35" s="4"/>
      <c r="AT35" s="10">
        <v>8</v>
      </c>
      <c r="AU35" s="4"/>
      <c r="AV35" s="3">
        <f t="shared" si="52"/>
        <v>0.35135135135135137</v>
      </c>
      <c r="AW35" s="2">
        <f t="shared" si="53"/>
        <v>0.35135135135135137</v>
      </c>
      <c r="AX35" s="3">
        <f t="shared" si="54"/>
        <v>35.135135135135137</v>
      </c>
      <c r="AY35" s="4"/>
      <c r="AZ35" s="3">
        <f t="shared" si="55"/>
        <v>40.722490063678272</v>
      </c>
      <c r="BA35" s="3">
        <f t="shared" si="56"/>
        <v>51.472080286202626</v>
      </c>
      <c r="BB35" s="4"/>
      <c r="BC35" s="3">
        <f t="shared" si="57"/>
        <v>44.42014209074793</v>
      </c>
      <c r="BD35" s="3">
        <f t="shared" si="58"/>
        <v>48.003338831589382</v>
      </c>
    </row>
    <row r="36" spans="1:56" x14ac:dyDescent="0.35">
      <c r="A36" t="s">
        <v>20</v>
      </c>
      <c r="B36" t="s">
        <v>48</v>
      </c>
      <c r="C36">
        <v>25</v>
      </c>
      <c r="D36">
        <v>0.12</v>
      </c>
      <c r="E36" s="9">
        <v>0.43</v>
      </c>
      <c r="F36">
        <v>0.25</v>
      </c>
      <c r="G36">
        <v>1</v>
      </c>
      <c r="H36">
        <v>0.55000000000000004</v>
      </c>
      <c r="I36">
        <v>0.38</v>
      </c>
      <c r="J36">
        <v>0.6</v>
      </c>
      <c r="K36">
        <f t="shared" si="31"/>
        <v>0.22799999999999998</v>
      </c>
      <c r="L36">
        <v>0.22</v>
      </c>
      <c r="M36">
        <v>0.2</v>
      </c>
      <c r="N36">
        <f t="shared" si="32"/>
        <v>4.4000000000000004E-2</v>
      </c>
      <c r="O36">
        <v>0.4</v>
      </c>
      <c r="P36" s="3">
        <f t="shared" si="33"/>
        <v>31.815103861051682</v>
      </c>
      <c r="Q36" s="3">
        <f t="shared" si="34"/>
        <v>6.2961921991255183</v>
      </c>
      <c r="R36" s="3">
        <f t="shared" si="30"/>
        <v>19.055648030088602</v>
      </c>
      <c r="S36">
        <f t="shared" si="35"/>
        <v>3</v>
      </c>
      <c r="T36">
        <v>3</v>
      </c>
      <c r="U36" s="4"/>
      <c r="V36" s="3">
        <f t="shared" si="36"/>
        <v>0.16949152542372875</v>
      </c>
      <c r="W36" s="3">
        <f t="shared" si="37"/>
        <v>0.23529411764705885</v>
      </c>
      <c r="X36" s="3">
        <f t="shared" si="38"/>
        <v>1</v>
      </c>
      <c r="Y36" s="3">
        <f t="shared" si="39"/>
        <v>0.55000000000000004</v>
      </c>
      <c r="Z36" s="3">
        <f t="shared" si="40"/>
        <v>0.406567072018162</v>
      </c>
      <c r="AA36" s="3">
        <f t="shared" si="41"/>
        <v>5.2458694217892385E-2</v>
      </c>
      <c r="AB36" s="3">
        <f t="shared" si="42"/>
        <v>0.66666666666666674</v>
      </c>
      <c r="AC36" s="2">
        <f t="shared" si="43"/>
        <v>0.35462150238644302</v>
      </c>
      <c r="AD36" s="2" cm="1">
        <f t="array" ref="AD36">ROUND( (SUMPRODUCT($V$132:$AB$132, V36:AB36^$AD$133))^(1/$AD$133), 4 )</f>
        <v>0.27389999999999998</v>
      </c>
      <c r="AE36" s="2" cm="1">
        <f t="array" ref="AE36">ROUND( (SUMPRODUCT($V$132:$AB$132, (V36:AB36+$AE$132)^$AE$133))^(1/$AE$133) - $AE$132, 4 )</f>
        <v>0.27139999999999997</v>
      </c>
      <c r="AF36" s="3">
        <f t="shared" si="44"/>
        <v>35.462150238644305</v>
      </c>
      <c r="AG36" s="3">
        <f t="shared" si="45"/>
        <v>27.389999999999997</v>
      </c>
      <c r="AH36" s="3">
        <f t="shared" si="46"/>
        <v>27.139999999999997</v>
      </c>
      <c r="AI36" s="4"/>
      <c r="AJ36">
        <v>0.3</v>
      </c>
      <c r="AK36">
        <v>0.65</v>
      </c>
      <c r="AL36">
        <v>1</v>
      </c>
      <c r="AM36" s="4"/>
      <c r="AN36" s="3">
        <f t="shared" si="47"/>
        <v>0.3</v>
      </c>
      <c r="AO36" s="3">
        <f t="shared" si="48"/>
        <v>0.70588235294117652</v>
      </c>
      <c r="AP36" s="3">
        <f t="shared" si="49"/>
        <v>1</v>
      </c>
      <c r="AQ36" s="2">
        <f t="shared" si="50"/>
        <v>0.71294117647058819</v>
      </c>
      <c r="AR36" s="3">
        <f t="shared" si="51"/>
        <v>71.294117647058812</v>
      </c>
      <c r="AS36" s="4"/>
      <c r="AT36" s="10">
        <v>8</v>
      </c>
      <c r="AU36" s="4"/>
      <c r="AV36" s="3">
        <f t="shared" si="52"/>
        <v>0.35135135135135137</v>
      </c>
      <c r="AW36" s="2">
        <f t="shared" si="53"/>
        <v>0.35135135135135137</v>
      </c>
      <c r="AX36" s="3">
        <f t="shared" si="54"/>
        <v>35.135135135135137</v>
      </c>
      <c r="AY36" s="4"/>
      <c r="AZ36" s="3">
        <f t="shared" si="55"/>
        <v>40.722490063678272</v>
      </c>
      <c r="BA36" s="3">
        <f t="shared" si="56"/>
        <v>51.472080286202626</v>
      </c>
      <c r="BB36" s="4"/>
      <c r="BC36" s="3">
        <f t="shared" si="57"/>
        <v>44.42014209074793</v>
      </c>
      <c r="BD36" s="3">
        <f t="shared" si="58"/>
        <v>48.003338831589382</v>
      </c>
    </row>
    <row r="37" spans="1:56" x14ac:dyDescent="0.35">
      <c r="A37" t="s">
        <v>20</v>
      </c>
      <c r="B37" t="s">
        <v>48</v>
      </c>
      <c r="C37">
        <v>30</v>
      </c>
      <c r="D37">
        <v>0.1</v>
      </c>
      <c r="E37" s="9">
        <v>0.43</v>
      </c>
      <c r="F37">
        <v>0.25</v>
      </c>
      <c r="G37">
        <v>1</v>
      </c>
      <c r="H37">
        <v>0.55000000000000004</v>
      </c>
      <c r="I37">
        <v>0.38</v>
      </c>
      <c r="J37">
        <v>0.6</v>
      </c>
      <c r="K37">
        <f t="shared" si="31"/>
        <v>0.22799999999999998</v>
      </c>
      <c r="L37">
        <v>0.22</v>
      </c>
      <c r="M37">
        <v>0.2</v>
      </c>
      <c r="N37">
        <f t="shared" si="32"/>
        <v>4.4000000000000004E-2</v>
      </c>
      <c r="O37">
        <v>0.4</v>
      </c>
      <c r="P37" s="3">
        <f t="shared" si="33"/>
        <v>31.815103861051682</v>
      </c>
      <c r="Q37" s="3">
        <f t="shared" si="34"/>
        <v>6.2961921991255183</v>
      </c>
      <c r="R37" s="3">
        <f t="shared" si="30"/>
        <v>19.055648030088602</v>
      </c>
      <c r="S37">
        <f t="shared" si="35"/>
        <v>3</v>
      </c>
      <c r="T37">
        <v>3</v>
      </c>
      <c r="U37" s="4"/>
      <c r="V37" s="3">
        <f t="shared" si="36"/>
        <v>0.16949152542372875</v>
      </c>
      <c r="W37" s="3">
        <f t="shared" si="37"/>
        <v>0.23529411764705885</v>
      </c>
      <c r="X37" s="3">
        <f t="shared" si="38"/>
        <v>1</v>
      </c>
      <c r="Y37" s="3">
        <f t="shared" si="39"/>
        <v>0.55000000000000004</v>
      </c>
      <c r="Z37" s="3">
        <f t="shared" si="40"/>
        <v>0.406567072018162</v>
      </c>
      <c r="AA37" s="3">
        <f t="shared" si="41"/>
        <v>5.2458694217892385E-2</v>
      </c>
      <c r="AB37" s="3">
        <f t="shared" si="42"/>
        <v>0.66666666666666674</v>
      </c>
      <c r="AC37" s="2">
        <f t="shared" si="43"/>
        <v>0.35462150238644302</v>
      </c>
      <c r="AD37" s="2" cm="1">
        <f t="array" ref="AD37">ROUND( (SUMPRODUCT($V$132:$AB$132, V37:AB37^$AD$133))^(1/$AD$133), 4 )</f>
        <v>0.27389999999999998</v>
      </c>
      <c r="AE37" s="2" cm="1">
        <f t="array" ref="AE37">ROUND( (SUMPRODUCT($V$132:$AB$132, (V37:AB37+$AE$132)^$AE$133))^(1/$AE$133) - $AE$132, 4 )</f>
        <v>0.27139999999999997</v>
      </c>
      <c r="AF37" s="3">
        <f t="shared" si="44"/>
        <v>35.462150238644305</v>
      </c>
      <c r="AG37" s="3">
        <f t="shared" si="45"/>
        <v>27.389999999999997</v>
      </c>
      <c r="AH37" s="3">
        <f t="shared" si="46"/>
        <v>27.139999999999997</v>
      </c>
      <c r="AI37" s="4"/>
      <c r="AJ37">
        <v>0.3</v>
      </c>
      <c r="AK37">
        <v>0.65</v>
      </c>
      <c r="AL37">
        <v>1</v>
      </c>
      <c r="AM37" s="4"/>
      <c r="AN37" s="3">
        <f t="shared" si="47"/>
        <v>0.3</v>
      </c>
      <c r="AO37" s="3">
        <f t="shared" si="48"/>
        <v>0.70588235294117652</v>
      </c>
      <c r="AP37" s="3">
        <f t="shared" si="49"/>
        <v>1</v>
      </c>
      <c r="AQ37" s="2">
        <f t="shared" si="50"/>
        <v>0.71294117647058819</v>
      </c>
      <c r="AR37" s="3">
        <f t="shared" si="51"/>
        <v>71.294117647058812</v>
      </c>
      <c r="AS37" s="4"/>
      <c r="AT37" s="10">
        <v>8</v>
      </c>
      <c r="AU37" s="4"/>
      <c r="AV37" s="3">
        <f t="shared" si="52"/>
        <v>0.35135135135135137</v>
      </c>
      <c r="AW37" s="2">
        <f t="shared" si="53"/>
        <v>0.35135135135135137</v>
      </c>
      <c r="AX37" s="3">
        <f t="shared" si="54"/>
        <v>35.135135135135137</v>
      </c>
      <c r="AY37" s="4"/>
      <c r="AZ37" s="3">
        <f t="shared" si="55"/>
        <v>40.722490063678272</v>
      </c>
      <c r="BA37" s="3">
        <f t="shared" si="56"/>
        <v>51.472080286202626</v>
      </c>
      <c r="BB37" s="4"/>
      <c r="BC37" s="3">
        <f t="shared" si="57"/>
        <v>44.42014209074793</v>
      </c>
      <c r="BD37" s="3">
        <f t="shared" si="58"/>
        <v>48.003338831589382</v>
      </c>
    </row>
    <row r="38" spans="1:56" x14ac:dyDescent="0.35">
      <c r="A38" t="s">
        <v>20</v>
      </c>
      <c r="B38" t="s">
        <v>48</v>
      </c>
      <c r="C38">
        <v>15</v>
      </c>
      <c r="D38">
        <v>0.16</v>
      </c>
      <c r="E38" s="9">
        <v>0.43</v>
      </c>
      <c r="F38">
        <v>0.25</v>
      </c>
      <c r="G38">
        <v>1</v>
      </c>
      <c r="H38">
        <v>0.55000000000000004</v>
      </c>
      <c r="I38">
        <v>0.38</v>
      </c>
      <c r="J38">
        <v>0.6</v>
      </c>
      <c r="K38">
        <f t="shared" si="31"/>
        <v>0.22799999999999998</v>
      </c>
      <c r="L38">
        <v>0.22</v>
      </c>
      <c r="M38">
        <v>0.2</v>
      </c>
      <c r="N38">
        <f t="shared" si="32"/>
        <v>4.4000000000000004E-2</v>
      </c>
      <c r="O38">
        <v>0.4</v>
      </c>
      <c r="P38" s="3">
        <f t="shared" si="33"/>
        <v>31.815103861051682</v>
      </c>
      <c r="Q38" s="3">
        <f t="shared" si="34"/>
        <v>6.2961921991255183</v>
      </c>
      <c r="R38" s="3">
        <f t="shared" si="30"/>
        <v>19.055648030088602</v>
      </c>
      <c r="S38">
        <f t="shared" si="35"/>
        <v>2.4</v>
      </c>
      <c r="T38">
        <v>3</v>
      </c>
      <c r="U38" s="4"/>
      <c r="V38" s="3">
        <f t="shared" si="36"/>
        <v>0.16949152542372875</v>
      </c>
      <c r="W38" s="3">
        <f t="shared" si="37"/>
        <v>0.23529411764705885</v>
      </c>
      <c r="X38" s="3">
        <f t="shared" si="38"/>
        <v>1</v>
      </c>
      <c r="Y38" s="3">
        <f t="shared" si="39"/>
        <v>0.55000000000000004</v>
      </c>
      <c r="Z38" s="3">
        <f t="shared" si="40"/>
        <v>0.406567072018162</v>
      </c>
      <c r="AA38" s="3">
        <f t="shared" si="41"/>
        <v>4.1930457486980072E-2</v>
      </c>
      <c r="AB38" s="3">
        <f t="shared" si="42"/>
        <v>0.66666666666666674</v>
      </c>
      <c r="AC38" s="2">
        <f t="shared" si="43"/>
        <v>0.35198944320371495</v>
      </c>
      <c r="AD38" s="2" cm="1">
        <f t="array" ref="AD38">ROUND( (SUMPRODUCT($V$132:$AB$132, V38:AB38^$AD$133))^(1/$AD$133), 4 )</f>
        <v>0.26419999999999999</v>
      </c>
      <c r="AE38" s="2" cm="1">
        <f t="array" ref="AE38">ROUND( (SUMPRODUCT($V$132:$AB$132, (V38:AB38+$AE$132)^$AE$133))^(1/$AE$133) - $AE$132, 4 )</f>
        <v>0.26229999999999998</v>
      </c>
      <c r="AF38" s="3">
        <f t="shared" si="44"/>
        <v>35.198944320371496</v>
      </c>
      <c r="AG38" s="3">
        <f t="shared" si="45"/>
        <v>26.419999999999998</v>
      </c>
      <c r="AH38" s="3">
        <f t="shared" si="46"/>
        <v>26.229999999999997</v>
      </c>
      <c r="AI38" s="4"/>
      <c r="AJ38">
        <v>0.3</v>
      </c>
      <c r="AK38">
        <v>0.65</v>
      </c>
      <c r="AL38">
        <v>1</v>
      </c>
      <c r="AM38" s="4"/>
      <c r="AN38" s="3">
        <f t="shared" si="47"/>
        <v>0.3</v>
      </c>
      <c r="AO38" s="3">
        <f t="shared" si="48"/>
        <v>0.70588235294117652</v>
      </c>
      <c r="AP38" s="3">
        <f t="shared" si="49"/>
        <v>1</v>
      </c>
      <c r="AQ38" s="2">
        <f t="shared" si="50"/>
        <v>0.71294117647058819</v>
      </c>
      <c r="AR38" s="3">
        <f t="shared" si="51"/>
        <v>71.294117647058812</v>
      </c>
      <c r="AS38" s="4"/>
      <c r="AT38" s="10">
        <v>8</v>
      </c>
      <c r="AU38" s="4"/>
      <c r="AV38" s="3">
        <f t="shared" si="52"/>
        <v>0.35135135135135137</v>
      </c>
      <c r="AW38" s="2">
        <f t="shared" si="53"/>
        <v>0.35135135135135137</v>
      </c>
      <c r="AX38" s="3">
        <f t="shared" si="54"/>
        <v>35.135135135135137</v>
      </c>
      <c r="AY38" s="4"/>
      <c r="AZ38" s="3">
        <f t="shared" si="55"/>
        <v>40.590887104541864</v>
      </c>
      <c r="BA38" s="3">
        <f t="shared" si="56"/>
        <v>51.419439102548061</v>
      </c>
      <c r="BB38" s="4"/>
      <c r="BC38" s="3">
        <f t="shared" si="57"/>
        <v>44.222737652043321</v>
      </c>
      <c r="BD38" s="3">
        <f t="shared" si="58"/>
        <v>47.832254984712051</v>
      </c>
    </row>
    <row r="39" spans="1:56" x14ac:dyDescent="0.35">
      <c r="A39" t="s">
        <v>20</v>
      </c>
      <c r="B39" t="s">
        <v>48</v>
      </c>
      <c r="C39">
        <v>10</v>
      </c>
      <c r="D39">
        <v>0.17</v>
      </c>
      <c r="E39" s="9">
        <v>0.43</v>
      </c>
      <c r="F39">
        <v>0.25</v>
      </c>
      <c r="G39">
        <v>1</v>
      </c>
      <c r="H39">
        <v>0.55000000000000004</v>
      </c>
      <c r="I39">
        <v>0.38</v>
      </c>
      <c r="J39">
        <v>0.6</v>
      </c>
      <c r="K39">
        <f t="shared" si="31"/>
        <v>0.22799999999999998</v>
      </c>
      <c r="L39">
        <v>0.22</v>
      </c>
      <c r="M39">
        <v>0.2</v>
      </c>
      <c r="N39">
        <f t="shared" si="32"/>
        <v>4.4000000000000004E-2</v>
      </c>
      <c r="O39">
        <v>0.4</v>
      </c>
      <c r="P39" s="3">
        <f t="shared" si="33"/>
        <v>31.815103861051682</v>
      </c>
      <c r="Q39" s="3">
        <f t="shared" si="34"/>
        <v>6.2961921991255183</v>
      </c>
      <c r="R39" s="3">
        <f t="shared" si="30"/>
        <v>19.055648030088602</v>
      </c>
      <c r="S39">
        <f t="shared" si="35"/>
        <v>1.7000000000000002</v>
      </c>
      <c r="T39">
        <v>3</v>
      </c>
      <c r="U39" s="4"/>
      <c r="V39" s="3">
        <f t="shared" si="36"/>
        <v>0.16949152542372875</v>
      </c>
      <c r="W39" s="3">
        <f t="shared" si="37"/>
        <v>0.23529411764705885</v>
      </c>
      <c r="X39" s="3">
        <f t="shared" si="38"/>
        <v>1</v>
      </c>
      <c r="Y39" s="3">
        <f t="shared" si="39"/>
        <v>0.55000000000000004</v>
      </c>
      <c r="Z39" s="3">
        <f t="shared" si="40"/>
        <v>0.406567072018162</v>
      </c>
      <c r="AA39" s="3">
        <f t="shared" si="41"/>
        <v>2.9647514634249059E-2</v>
      </c>
      <c r="AB39" s="3">
        <f t="shared" si="42"/>
        <v>0.66666666666666674</v>
      </c>
      <c r="AC39" s="2">
        <f t="shared" si="43"/>
        <v>0.34891870749053222</v>
      </c>
      <c r="AD39" s="2" cm="1">
        <f t="array" ref="AD39">ROUND( (SUMPRODUCT($V$132:$AB$132, V39:AB39^$AD$133))^(1/$AD$133), 4 )</f>
        <v>0.25059999999999999</v>
      </c>
      <c r="AE39" s="2" cm="1">
        <f t="array" ref="AE39">ROUND( (SUMPRODUCT($V$132:$AB$132, (V39:AB39+$AE$132)^$AE$133))^(1/$AE$133) - $AE$132, 4 )</f>
        <v>0.25030000000000002</v>
      </c>
      <c r="AF39" s="3">
        <f t="shared" si="44"/>
        <v>34.891870749053226</v>
      </c>
      <c r="AG39" s="3">
        <f t="shared" si="45"/>
        <v>25.06</v>
      </c>
      <c r="AH39" s="3">
        <f t="shared" si="46"/>
        <v>25.03</v>
      </c>
      <c r="AI39" s="4"/>
      <c r="AJ39">
        <v>0.3</v>
      </c>
      <c r="AK39">
        <v>0.65</v>
      </c>
      <c r="AL39">
        <v>1</v>
      </c>
      <c r="AM39" s="4"/>
      <c r="AN39" s="3">
        <f t="shared" si="47"/>
        <v>0.3</v>
      </c>
      <c r="AO39" s="3">
        <f t="shared" si="48"/>
        <v>0.70588235294117652</v>
      </c>
      <c r="AP39" s="3">
        <f t="shared" si="49"/>
        <v>1</v>
      </c>
      <c r="AQ39" s="2">
        <f t="shared" si="50"/>
        <v>0.71294117647058819</v>
      </c>
      <c r="AR39" s="3">
        <f t="shared" si="51"/>
        <v>71.294117647058812</v>
      </c>
      <c r="AS39" s="4"/>
      <c r="AT39" s="10">
        <v>8</v>
      </c>
      <c r="AU39" s="4"/>
      <c r="AV39" s="3">
        <f t="shared" si="52"/>
        <v>0.35135135135135137</v>
      </c>
      <c r="AW39" s="2">
        <f t="shared" si="53"/>
        <v>0.35135135135135137</v>
      </c>
      <c r="AX39" s="3">
        <f t="shared" si="54"/>
        <v>35.135135135135137</v>
      </c>
      <c r="AY39" s="4"/>
      <c r="AZ39" s="3">
        <f t="shared" si="55"/>
        <v>40.437350318882729</v>
      </c>
      <c r="BA39" s="3">
        <f t="shared" si="56"/>
        <v>51.358024388284413</v>
      </c>
      <c r="BB39" s="4"/>
      <c r="BC39" s="3">
        <f t="shared" si="57"/>
        <v>43.992432473554622</v>
      </c>
      <c r="BD39" s="3">
        <f t="shared" si="58"/>
        <v>47.632657163355177</v>
      </c>
    </row>
    <row r="40" spans="1:56" x14ac:dyDescent="0.35">
      <c r="A40" t="s">
        <v>20</v>
      </c>
      <c r="B40" t="s">
        <v>43</v>
      </c>
      <c r="C40">
        <v>1.17</v>
      </c>
      <c r="D40">
        <v>1</v>
      </c>
      <c r="E40" s="9">
        <v>0.43</v>
      </c>
      <c r="F40">
        <v>0.25</v>
      </c>
      <c r="G40">
        <v>1</v>
      </c>
      <c r="H40">
        <v>0.55000000000000004</v>
      </c>
      <c r="I40">
        <v>0.38</v>
      </c>
      <c r="J40">
        <v>0.8</v>
      </c>
      <c r="K40">
        <f t="shared" si="31"/>
        <v>0.30400000000000005</v>
      </c>
      <c r="L40">
        <v>0.22</v>
      </c>
      <c r="M40">
        <v>0.15</v>
      </c>
      <c r="N40">
        <f t="shared" si="32"/>
        <v>3.3000000000000002E-2</v>
      </c>
      <c r="O40">
        <v>0.4</v>
      </c>
      <c r="P40" s="3">
        <f t="shared" si="33"/>
        <v>41.613582025422467</v>
      </c>
      <c r="Q40" s="3">
        <f t="shared" si="34"/>
        <v>4.7242235040605474</v>
      </c>
      <c r="R40" s="3">
        <f t="shared" si="30"/>
        <v>23.168902764741507</v>
      </c>
      <c r="S40">
        <f t="shared" si="35"/>
        <v>1.17</v>
      </c>
      <c r="T40">
        <v>3</v>
      </c>
      <c r="U40" s="4"/>
      <c r="V40" s="3">
        <f t="shared" si="36"/>
        <v>0.16949152542372875</v>
      </c>
      <c r="W40" s="3">
        <f t="shared" si="37"/>
        <v>0.23529411764705885</v>
      </c>
      <c r="X40" s="3">
        <f t="shared" si="38"/>
        <v>1</v>
      </c>
      <c r="Y40" s="3">
        <f t="shared" si="39"/>
        <v>0.55000000000000004</v>
      </c>
      <c r="Z40" s="3">
        <f t="shared" si="40"/>
        <v>0.51985867307089584</v>
      </c>
      <c r="AA40" s="3">
        <f t="shared" si="41"/>
        <v>2.0347572188609851E-2</v>
      </c>
      <c r="AB40" s="3">
        <f t="shared" si="42"/>
        <v>0.66666666666666674</v>
      </c>
      <c r="AC40" s="2">
        <f t="shared" si="43"/>
        <v>0.36358746203703252</v>
      </c>
      <c r="AD40" s="2" cm="1">
        <f t="array" ref="AD40">ROUND( (SUMPRODUCT($V$132:$AB$132, V40:AB40^$AD$133))^(1/$AD$133), 4 )</f>
        <v>0.2482</v>
      </c>
      <c r="AE40" s="2" cm="1">
        <f t="array" ref="AE40">ROUND( (SUMPRODUCT($V$132:$AB$132, (V40:AB40+$AE$132)^$AE$133))^(1/$AE$133) - $AE$132, 4 )</f>
        <v>0.25</v>
      </c>
      <c r="AF40" s="3">
        <f t="shared" si="44"/>
        <v>36.358746203703248</v>
      </c>
      <c r="AG40" s="3">
        <f t="shared" si="45"/>
        <v>24.82</v>
      </c>
      <c r="AH40" s="3">
        <f t="shared" si="46"/>
        <v>25</v>
      </c>
      <c r="AI40" s="4"/>
      <c r="AJ40">
        <v>0.5</v>
      </c>
      <c r="AK40">
        <v>0.65</v>
      </c>
      <c r="AL40">
        <v>1</v>
      </c>
      <c r="AM40" s="4"/>
      <c r="AN40" s="3">
        <f t="shared" si="47"/>
        <v>0.5</v>
      </c>
      <c r="AO40" s="3">
        <f t="shared" si="48"/>
        <v>0.70588235294117652</v>
      </c>
      <c r="AP40" s="3">
        <f t="shared" si="49"/>
        <v>1</v>
      </c>
      <c r="AQ40" s="2">
        <f t="shared" si="50"/>
        <v>0.75294117647058822</v>
      </c>
      <c r="AR40" s="3">
        <f t="shared" si="51"/>
        <v>75.294117647058826</v>
      </c>
      <c r="AS40" s="4"/>
      <c r="AT40" s="10">
        <v>8</v>
      </c>
      <c r="AU40" s="4"/>
      <c r="AV40" s="3">
        <f t="shared" si="52"/>
        <v>0.35135135135135137</v>
      </c>
      <c r="AW40" s="2">
        <f t="shared" si="53"/>
        <v>0.35135135135135137</v>
      </c>
      <c r="AX40" s="3">
        <f t="shared" si="54"/>
        <v>35.135135135135137</v>
      </c>
      <c r="AY40" s="4"/>
      <c r="AZ40" s="3">
        <f t="shared" si="55"/>
        <v>41.770788046207748</v>
      </c>
      <c r="BA40" s="3">
        <f t="shared" si="56"/>
        <v>53.451399479214423</v>
      </c>
      <c r="BB40" s="4"/>
      <c r="BC40" s="3">
        <f t="shared" si="57"/>
        <v>46.092589064542139</v>
      </c>
      <c r="BD40" s="3">
        <f t="shared" si="58"/>
        <v>49.9861262088777</v>
      </c>
    </row>
    <row r="41" spans="1:56" x14ac:dyDescent="0.35">
      <c r="A41" t="s">
        <v>20</v>
      </c>
      <c r="B41" t="s">
        <v>44</v>
      </c>
      <c r="C41">
        <v>0.65</v>
      </c>
      <c r="D41">
        <v>1</v>
      </c>
      <c r="E41" s="9">
        <v>0.43</v>
      </c>
      <c r="F41">
        <v>0.25</v>
      </c>
      <c r="G41">
        <v>1</v>
      </c>
      <c r="H41">
        <v>0.55000000000000004</v>
      </c>
      <c r="I41">
        <v>0.38</v>
      </c>
      <c r="J41">
        <v>0.3</v>
      </c>
      <c r="K41">
        <f t="shared" si="31"/>
        <v>0.11399999999999999</v>
      </c>
      <c r="L41">
        <v>0.22</v>
      </c>
      <c r="M41">
        <v>0.2</v>
      </c>
      <c r="N41">
        <f t="shared" si="32"/>
        <v>4.4000000000000004E-2</v>
      </c>
      <c r="O41">
        <v>0.4</v>
      </c>
      <c r="P41" s="3">
        <f t="shared" si="33"/>
        <v>16.220095658838193</v>
      </c>
      <c r="Q41" s="3">
        <f t="shared" si="34"/>
        <v>6.2961921991255183</v>
      </c>
      <c r="R41" s="3">
        <f t="shared" si="30"/>
        <v>11.258143928981855</v>
      </c>
      <c r="S41">
        <f t="shared" si="35"/>
        <v>0.65</v>
      </c>
      <c r="T41">
        <v>5</v>
      </c>
      <c r="U41" s="4"/>
      <c r="V41" s="3">
        <f t="shared" si="36"/>
        <v>0.16949152542372875</v>
      </c>
      <c r="W41" s="3">
        <f t="shared" si="37"/>
        <v>0.23529411764705885</v>
      </c>
      <c r="X41" s="3">
        <f t="shared" si="38"/>
        <v>1</v>
      </c>
      <c r="Y41" s="3">
        <f t="shared" si="39"/>
        <v>0.55000000000000004</v>
      </c>
      <c r="Z41" s="3">
        <f t="shared" si="40"/>
        <v>0.19179998832958392</v>
      </c>
      <c r="AA41" s="3">
        <f t="shared" si="41"/>
        <v>1.122310035515252E-2</v>
      </c>
      <c r="AB41" s="3">
        <f t="shared" si="42"/>
        <v>0.33333333333333337</v>
      </c>
      <c r="AC41" s="2">
        <f t="shared" si="43"/>
        <v>0.24543087470080466</v>
      </c>
      <c r="AD41" s="2" cm="1">
        <f t="array" ref="AD41">ROUND( (SUMPRODUCT($V$132:$AB$132, V41:AB41^$AD$133))^(1/$AD$133), 4 )</f>
        <v>0.16350000000000001</v>
      </c>
      <c r="AE41" s="2" cm="1">
        <f t="array" ref="AE41">ROUND( (SUMPRODUCT($V$132:$AB$132, (V41:AB41+$AE$132)^$AE$133))^(1/$AE$133) - $AE$132, 4 )</f>
        <v>0.1709</v>
      </c>
      <c r="AF41" s="3">
        <f t="shared" si="44"/>
        <v>24.543087470080465</v>
      </c>
      <c r="AG41" s="3">
        <f t="shared" si="45"/>
        <v>16.350000000000001</v>
      </c>
      <c r="AH41" s="3">
        <f t="shared" si="46"/>
        <v>17.09</v>
      </c>
      <c r="AI41" s="4"/>
      <c r="AJ41">
        <v>0.5</v>
      </c>
      <c r="AK41">
        <v>0.65</v>
      </c>
      <c r="AL41">
        <v>1</v>
      </c>
      <c r="AM41" s="4"/>
      <c r="AN41" s="3">
        <f t="shared" si="47"/>
        <v>0.5</v>
      </c>
      <c r="AO41" s="3">
        <f t="shared" si="48"/>
        <v>0.70588235294117652</v>
      </c>
      <c r="AP41" s="3">
        <f t="shared" si="49"/>
        <v>1</v>
      </c>
      <c r="AQ41" s="2">
        <f t="shared" si="50"/>
        <v>0.75294117647058822</v>
      </c>
      <c r="AR41" s="3">
        <f t="shared" si="51"/>
        <v>75.294117647058826</v>
      </c>
      <c r="AS41" s="4"/>
      <c r="AT41" s="10">
        <v>8</v>
      </c>
      <c r="AU41" s="4"/>
      <c r="AV41" s="3">
        <f t="shared" si="52"/>
        <v>0.35135135135135137</v>
      </c>
      <c r="AW41" s="2">
        <f t="shared" si="53"/>
        <v>0.35135135135135137</v>
      </c>
      <c r="AX41" s="3">
        <f t="shared" si="54"/>
        <v>35.135135135135137</v>
      </c>
      <c r="AY41" s="4"/>
      <c r="AZ41" s="3">
        <f t="shared" si="55"/>
        <v>35.862958679396357</v>
      </c>
      <c r="BA41" s="3">
        <f t="shared" si="56"/>
        <v>51.088267732489861</v>
      </c>
      <c r="BB41" s="4"/>
      <c r="BC41" s="3">
        <f t="shared" si="57"/>
        <v>37.230845014325055</v>
      </c>
      <c r="BD41" s="3">
        <f t="shared" si="58"/>
        <v>42.30594803202289</v>
      </c>
    </row>
    <row r="42" spans="1:56" x14ac:dyDescent="0.35">
      <c r="A42" t="s">
        <v>11</v>
      </c>
      <c r="B42" t="s">
        <v>25</v>
      </c>
      <c r="C42" s="9">
        <v>3.2</v>
      </c>
      <c r="D42">
        <v>1</v>
      </c>
      <c r="E42" s="9">
        <v>0.65</v>
      </c>
      <c r="F42">
        <v>0.1</v>
      </c>
      <c r="G42" s="9">
        <v>1</v>
      </c>
      <c r="H42" s="9">
        <v>0.55000000000000004</v>
      </c>
      <c r="I42">
        <v>60</v>
      </c>
      <c r="J42">
        <v>1</v>
      </c>
      <c r="K42">
        <f t="shared" si="31"/>
        <v>60</v>
      </c>
      <c r="L42">
        <v>30</v>
      </c>
      <c r="M42">
        <v>1</v>
      </c>
      <c r="N42">
        <f t="shared" si="32"/>
        <v>30</v>
      </c>
      <c r="O42">
        <v>120</v>
      </c>
      <c r="P42" s="3">
        <f t="shared" si="33"/>
        <v>28.072486935852957</v>
      </c>
      <c r="Q42" s="3">
        <f t="shared" si="34"/>
        <v>14.250032697803595</v>
      </c>
      <c r="R42" s="3">
        <f t="shared" si="30"/>
        <v>21.161259816828277</v>
      </c>
      <c r="S42">
        <f t="shared" si="35"/>
        <v>3.2</v>
      </c>
      <c r="T42">
        <v>4</v>
      </c>
      <c r="U42" s="4"/>
      <c r="V42" s="3">
        <f t="shared" si="36"/>
        <v>0.54237288135593209</v>
      </c>
      <c r="W42" s="3">
        <f t="shared" si="37"/>
        <v>5.8823529411764712E-2</v>
      </c>
      <c r="X42" s="3">
        <f t="shared" si="38"/>
        <v>1</v>
      </c>
      <c r="Y42" s="3">
        <f t="shared" si="39"/>
        <v>0.55000000000000004</v>
      </c>
      <c r="Z42" s="3">
        <f t="shared" si="40"/>
        <v>0.46456205309860676</v>
      </c>
      <c r="AA42" s="3">
        <f t="shared" si="41"/>
        <v>5.5968106461529818E-2</v>
      </c>
      <c r="AB42" s="3">
        <f t="shared" si="42"/>
        <v>0.5</v>
      </c>
      <c r="AC42" s="2">
        <f t="shared" si="43"/>
        <v>0.3779734432541515</v>
      </c>
      <c r="AD42" s="2" cm="1">
        <f t="array" ref="AD42">ROUND( (SUMPRODUCT($V$132:$AB$132, V42:AB42^$AD$133))^(1/$AD$133), 4 )</f>
        <v>0.29859999999999998</v>
      </c>
      <c r="AE42" s="2" cm="1">
        <f t="array" ref="AE42">ROUND( (SUMPRODUCT($V$132:$AB$132, (V42:AB42+$AE$132)^$AE$133))^(1/$AE$133) - $AE$132, 4 )</f>
        <v>0.2959</v>
      </c>
      <c r="AF42" s="3">
        <f t="shared" si="44"/>
        <v>37.797344325415153</v>
      </c>
      <c r="AG42" s="3">
        <f t="shared" si="45"/>
        <v>29.86</v>
      </c>
      <c r="AH42" s="3">
        <f t="shared" si="46"/>
        <v>29.59</v>
      </c>
      <c r="AI42" s="4"/>
      <c r="AJ42">
        <v>0.1</v>
      </c>
      <c r="AK42">
        <v>0.05</v>
      </c>
      <c r="AL42">
        <v>0.05</v>
      </c>
      <c r="AM42" s="4"/>
      <c r="AN42" s="3">
        <f t="shared" si="47"/>
        <v>0.1</v>
      </c>
      <c r="AO42" s="3">
        <f t="shared" si="48"/>
        <v>0</v>
      </c>
      <c r="AP42" s="3">
        <f t="shared" si="49"/>
        <v>0</v>
      </c>
      <c r="AQ42" s="2">
        <f t="shared" si="50"/>
        <v>2.0000000000000004E-2</v>
      </c>
      <c r="AR42" s="3">
        <f t="shared" si="51"/>
        <v>2.0000000000000004</v>
      </c>
      <c r="AS42" s="4"/>
      <c r="AT42" s="10">
        <v>12</v>
      </c>
      <c r="AU42" s="4"/>
      <c r="AV42" s="3">
        <f t="shared" si="52"/>
        <v>0.56756756756756754</v>
      </c>
      <c r="AW42" s="2">
        <f t="shared" si="53"/>
        <v>0.56756756756756754</v>
      </c>
      <c r="AX42" s="3">
        <f t="shared" si="54"/>
        <v>56.756756756756758</v>
      </c>
      <c r="AY42" s="4"/>
      <c r="AZ42" s="3">
        <f t="shared" si="55"/>
        <v>39.063537027572437</v>
      </c>
      <c r="BA42" s="3">
        <f t="shared" si="56"/>
        <v>28.324333729947895</v>
      </c>
      <c r="BB42" s="4"/>
      <c r="BC42" s="3">
        <f t="shared" si="57"/>
        <v>28.848008244061365</v>
      </c>
      <c r="BD42" s="3">
        <f t="shared" si="58"/>
        <v>25.268273811519851</v>
      </c>
    </row>
    <row r="43" spans="1:56" x14ac:dyDescent="0.35">
      <c r="A43" t="s">
        <v>11</v>
      </c>
      <c r="B43" t="s">
        <v>27</v>
      </c>
      <c r="C43" s="9">
        <v>0.79</v>
      </c>
      <c r="D43">
        <v>1</v>
      </c>
      <c r="E43" s="9">
        <v>0.65</v>
      </c>
      <c r="F43">
        <v>0.05</v>
      </c>
      <c r="G43" s="9">
        <v>1</v>
      </c>
      <c r="H43" s="9">
        <v>0.55000000000000004</v>
      </c>
      <c r="I43">
        <v>6</v>
      </c>
      <c r="J43">
        <v>1</v>
      </c>
      <c r="K43">
        <f t="shared" si="31"/>
        <v>6</v>
      </c>
      <c r="L43">
        <v>3</v>
      </c>
      <c r="M43">
        <v>1</v>
      </c>
      <c r="N43">
        <f t="shared" si="32"/>
        <v>3</v>
      </c>
      <c r="O43">
        <v>60</v>
      </c>
      <c r="P43" s="3">
        <f t="shared" si="33"/>
        <v>5.7248104522234957</v>
      </c>
      <c r="Q43" s="3">
        <f t="shared" si="34"/>
        <v>2.8641923683292929</v>
      </c>
      <c r="R43" s="3">
        <f t="shared" si="30"/>
        <v>4.2945014102763945</v>
      </c>
      <c r="S43">
        <f t="shared" si="35"/>
        <v>0.79</v>
      </c>
      <c r="T43">
        <v>6</v>
      </c>
      <c r="U43" s="4"/>
      <c r="V43" s="3">
        <f t="shared" si="36"/>
        <v>0.54237288135593209</v>
      </c>
      <c r="W43" s="3">
        <f t="shared" si="37"/>
        <v>0</v>
      </c>
      <c r="X43" s="3">
        <f t="shared" si="38"/>
        <v>1</v>
      </c>
      <c r="Y43" s="3">
        <f t="shared" si="39"/>
        <v>0.55000000000000004</v>
      </c>
      <c r="Z43" s="3">
        <f t="shared" si="40"/>
        <v>0</v>
      </c>
      <c r="AA43" s="3">
        <f t="shared" si="41"/>
        <v>1.3679688925698725E-2</v>
      </c>
      <c r="AB43" s="3">
        <f t="shared" si="42"/>
        <v>0.16666666666666663</v>
      </c>
      <c r="AC43" s="2">
        <f t="shared" si="43"/>
        <v>0.22810918776814781</v>
      </c>
      <c r="AD43" s="2" cm="1">
        <f t="array" ref="AD43">ROUND( (SUMPRODUCT($V$132:$AB$132, V43:AB43^$AD$133))^(1/$AD$133), 4 )</f>
        <v>6.9900000000000004E-2</v>
      </c>
      <c r="AE43" s="2" cm="1">
        <f t="array" ref="AE43">ROUND( (SUMPRODUCT($V$132:$AB$132, (V43:AB43+$AE$132)^$AE$133))^(1/$AE$133) - $AE$132, 4 )</f>
        <v>0.1125</v>
      </c>
      <c r="AF43" s="3">
        <f t="shared" si="44"/>
        <v>22.810918776814781</v>
      </c>
      <c r="AG43" s="3">
        <f t="shared" si="45"/>
        <v>6.99</v>
      </c>
      <c r="AH43" s="3">
        <f t="shared" si="46"/>
        <v>11.25</v>
      </c>
      <c r="AI43" s="4"/>
      <c r="AJ43">
        <v>0.1</v>
      </c>
      <c r="AK43">
        <v>0.05</v>
      </c>
      <c r="AL43">
        <v>0.05</v>
      </c>
      <c r="AM43" s="4"/>
      <c r="AN43" s="3">
        <f t="shared" si="47"/>
        <v>0.1</v>
      </c>
      <c r="AO43" s="3">
        <f t="shared" si="48"/>
        <v>0</v>
      </c>
      <c r="AP43" s="3">
        <f t="shared" si="49"/>
        <v>0</v>
      </c>
      <c r="AQ43" s="2">
        <f t="shared" si="50"/>
        <v>2.0000000000000004E-2</v>
      </c>
      <c r="AR43" s="3">
        <f t="shared" si="51"/>
        <v>2.0000000000000004</v>
      </c>
      <c r="AS43" s="4"/>
      <c r="AT43" s="10">
        <v>15</v>
      </c>
      <c r="AU43" s="4"/>
      <c r="AV43" s="3">
        <f t="shared" si="52"/>
        <v>0.72972972972972971</v>
      </c>
      <c r="AW43" s="2">
        <f t="shared" si="53"/>
        <v>0.72972972972972971</v>
      </c>
      <c r="AX43" s="3">
        <f t="shared" si="54"/>
        <v>72.972972972972968</v>
      </c>
      <c r="AY43" s="4"/>
      <c r="AZ43" s="3">
        <f t="shared" si="55"/>
        <v>37.245999928947924</v>
      </c>
      <c r="BA43" s="3">
        <f t="shared" si="56"/>
        <v>31.002724295903494</v>
      </c>
      <c r="BB43" s="4"/>
      <c r="BC43" s="3">
        <f t="shared" si="57"/>
        <v>17.608189082611084</v>
      </c>
      <c r="BD43" s="3">
        <f t="shared" si="58"/>
        <v>15.527097204929607</v>
      </c>
    </row>
    <row r="44" spans="1:56" x14ac:dyDescent="0.35">
      <c r="A44" t="s">
        <v>11</v>
      </c>
      <c r="B44" t="s">
        <v>28</v>
      </c>
      <c r="C44" s="9">
        <v>0.66</v>
      </c>
      <c r="D44">
        <v>1</v>
      </c>
      <c r="E44" s="9">
        <v>0.65</v>
      </c>
      <c r="F44">
        <v>0.05</v>
      </c>
      <c r="G44" s="9">
        <v>1</v>
      </c>
      <c r="H44" s="9">
        <v>0.55000000000000004</v>
      </c>
      <c r="I44">
        <v>6</v>
      </c>
      <c r="J44">
        <v>1</v>
      </c>
      <c r="K44">
        <f t="shared" si="31"/>
        <v>6</v>
      </c>
      <c r="L44">
        <v>3</v>
      </c>
      <c r="M44">
        <v>1</v>
      </c>
      <c r="N44">
        <f t="shared" si="32"/>
        <v>3</v>
      </c>
      <c r="O44">
        <v>60</v>
      </c>
      <c r="P44" s="3">
        <f t="shared" si="33"/>
        <v>5.7248104522234957</v>
      </c>
      <c r="Q44" s="3">
        <f t="shared" si="34"/>
        <v>2.8641923683292929</v>
      </c>
      <c r="R44" s="3">
        <f t="shared" si="30"/>
        <v>4.2945014102763945</v>
      </c>
      <c r="S44">
        <f t="shared" si="35"/>
        <v>0.66</v>
      </c>
      <c r="T44">
        <v>6</v>
      </c>
      <c r="U44" s="4"/>
      <c r="V44" s="3">
        <f t="shared" si="36"/>
        <v>0.54237288135593209</v>
      </c>
      <c r="W44" s="3">
        <f t="shared" si="37"/>
        <v>0</v>
      </c>
      <c r="X44" s="3">
        <f t="shared" si="38"/>
        <v>1</v>
      </c>
      <c r="Y44" s="3">
        <f t="shared" si="39"/>
        <v>0.55000000000000004</v>
      </c>
      <c r="Z44" s="3">
        <f t="shared" si="40"/>
        <v>0</v>
      </c>
      <c r="AA44" s="3">
        <f t="shared" si="41"/>
        <v>1.1398570967334392E-2</v>
      </c>
      <c r="AB44" s="3">
        <f t="shared" si="42"/>
        <v>0.16666666666666663</v>
      </c>
      <c r="AC44" s="2">
        <f t="shared" si="43"/>
        <v>0.22753890827855675</v>
      </c>
      <c r="AD44" s="2" cm="1">
        <f t="array" ref="AD44">ROUND( (SUMPRODUCT($V$132:$AB$132, V44:AB44^$AD$133))^(1/$AD$133), 4 )</f>
        <v>6.7900000000000002E-2</v>
      </c>
      <c r="AE44" s="2" cm="1">
        <f t="array" ref="AE44">ROUND( (SUMPRODUCT($V$132:$AB$132, (V44:AB44+$AE$132)^$AE$133))^(1/$AE$133) - $AE$132, 4 )</f>
        <v>0.1106</v>
      </c>
      <c r="AF44" s="3">
        <f t="shared" si="44"/>
        <v>22.753890827855674</v>
      </c>
      <c r="AG44" s="3">
        <f t="shared" si="45"/>
        <v>6.79</v>
      </c>
      <c r="AH44" s="3">
        <f t="shared" si="46"/>
        <v>11.06</v>
      </c>
      <c r="AI44" s="4"/>
      <c r="AJ44">
        <v>0.1</v>
      </c>
      <c r="AK44">
        <v>0.05</v>
      </c>
      <c r="AL44">
        <v>0.05</v>
      </c>
      <c r="AM44" s="4"/>
      <c r="AN44" s="3">
        <f t="shared" si="47"/>
        <v>0.1</v>
      </c>
      <c r="AO44" s="3">
        <f t="shared" si="48"/>
        <v>0</v>
      </c>
      <c r="AP44" s="3">
        <f t="shared" si="49"/>
        <v>0</v>
      </c>
      <c r="AQ44" s="2">
        <f t="shared" si="50"/>
        <v>2.0000000000000004E-2</v>
      </c>
      <c r="AR44" s="3">
        <f t="shared" si="51"/>
        <v>2.0000000000000004</v>
      </c>
      <c r="AS44" s="4"/>
      <c r="AT44" s="10">
        <v>15</v>
      </c>
      <c r="AU44" s="4"/>
      <c r="AV44" s="3">
        <f t="shared" si="52"/>
        <v>0.72972972972972971</v>
      </c>
      <c r="AW44" s="2">
        <f t="shared" si="53"/>
        <v>0.72972972972972971</v>
      </c>
      <c r="AX44" s="3">
        <f t="shared" si="54"/>
        <v>72.972972972972968</v>
      </c>
      <c r="AY44" s="4"/>
      <c r="AZ44" s="3">
        <f t="shared" si="55"/>
        <v>37.217485954468373</v>
      </c>
      <c r="BA44" s="3">
        <f t="shared" si="56"/>
        <v>30.99131870611167</v>
      </c>
      <c r="BB44" s="4"/>
      <c r="BC44" s="3">
        <f t="shared" si="57"/>
        <v>17.565418120891756</v>
      </c>
      <c r="BD44" s="3">
        <f t="shared" si="58"/>
        <v>15.490029038106188</v>
      </c>
    </row>
    <row r="45" spans="1:56" x14ac:dyDescent="0.35">
      <c r="A45" t="s">
        <v>11</v>
      </c>
      <c r="B45" t="s">
        <v>26</v>
      </c>
      <c r="C45" s="9">
        <v>0.85</v>
      </c>
      <c r="D45">
        <v>1</v>
      </c>
      <c r="E45" s="9">
        <v>0.65</v>
      </c>
      <c r="F45">
        <v>0.05</v>
      </c>
      <c r="G45" s="9">
        <v>1</v>
      </c>
      <c r="H45" s="9">
        <v>0.5</v>
      </c>
      <c r="I45">
        <v>6</v>
      </c>
      <c r="J45">
        <v>1</v>
      </c>
      <c r="K45">
        <f t="shared" si="31"/>
        <v>6</v>
      </c>
      <c r="L45">
        <v>3</v>
      </c>
      <c r="M45">
        <v>1</v>
      </c>
      <c r="N45">
        <f t="shared" si="32"/>
        <v>3</v>
      </c>
      <c r="O45">
        <v>60</v>
      </c>
      <c r="P45" s="3">
        <f t="shared" si="33"/>
        <v>5.7248104522234957</v>
      </c>
      <c r="Q45" s="3">
        <f t="shared" si="34"/>
        <v>2.8641923683292929</v>
      </c>
      <c r="R45" s="3">
        <f t="shared" si="30"/>
        <v>4.2945014102763945</v>
      </c>
      <c r="S45">
        <f t="shared" si="35"/>
        <v>0.85</v>
      </c>
      <c r="T45">
        <v>6</v>
      </c>
      <c r="U45" s="4"/>
      <c r="V45" s="3">
        <f t="shared" si="36"/>
        <v>0.54237288135593209</v>
      </c>
      <c r="W45" s="3">
        <f t="shared" si="37"/>
        <v>0</v>
      </c>
      <c r="X45" s="3">
        <f t="shared" si="38"/>
        <v>1</v>
      </c>
      <c r="Y45" s="3">
        <f t="shared" si="39"/>
        <v>0.5</v>
      </c>
      <c r="Z45" s="3">
        <f t="shared" si="40"/>
        <v>0</v>
      </c>
      <c r="AA45" s="3">
        <f t="shared" si="41"/>
        <v>1.4732512598789955E-2</v>
      </c>
      <c r="AB45" s="3">
        <f t="shared" si="42"/>
        <v>0.16666666666666663</v>
      </c>
      <c r="AC45" s="2">
        <f t="shared" si="43"/>
        <v>0.21837239368642061</v>
      </c>
      <c r="AD45" s="2" cm="1">
        <f t="array" ref="AD45">ROUND( (SUMPRODUCT($V$132:$AB$132, V45:AB45^$AD$133))^(1/$AD$133), 4 )</f>
        <v>6.8599999999999994E-2</v>
      </c>
      <c r="AE45" s="2" cm="1">
        <f t="array" ref="AE45">ROUND( (SUMPRODUCT($V$132:$AB$132, (V45:AB45+$AE$132)^$AE$133))^(1/$AE$133) - $AE$132, 4 )</f>
        <v>0.1103</v>
      </c>
      <c r="AF45" s="3">
        <f t="shared" si="44"/>
        <v>21.837239368642063</v>
      </c>
      <c r="AG45" s="3">
        <f t="shared" si="45"/>
        <v>6.8599999999999994</v>
      </c>
      <c r="AH45" s="3">
        <f t="shared" si="46"/>
        <v>11.03</v>
      </c>
      <c r="AI45" s="4"/>
      <c r="AJ45">
        <v>0.1</v>
      </c>
      <c r="AK45">
        <v>0.05</v>
      </c>
      <c r="AL45">
        <v>0.05</v>
      </c>
      <c r="AM45" s="4"/>
      <c r="AN45" s="3">
        <f t="shared" si="47"/>
        <v>0.1</v>
      </c>
      <c r="AO45" s="3">
        <f t="shared" si="48"/>
        <v>0</v>
      </c>
      <c r="AP45" s="3">
        <f t="shared" si="49"/>
        <v>0</v>
      </c>
      <c r="AQ45" s="2">
        <f t="shared" si="50"/>
        <v>2.0000000000000004E-2</v>
      </c>
      <c r="AR45" s="3">
        <f t="shared" si="51"/>
        <v>2.0000000000000004</v>
      </c>
      <c r="AS45" s="4"/>
      <c r="AT45" s="10">
        <v>15</v>
      </c>
      <c r="AU45" s="4"/>
      <c r="AV45" s="3">
        <f t="shared" si="52"/>
        <v>0.72972972972972971</v>
      </c>
      <c r="AW45" s="2">
        <f t="shared" si="53"/>
        <v>0.72972972972972971</v>
      </c>
      <c r="AX45" s="3">
        <f t="shared" si="54"/>
        <v>72.972972972972968</v>
      </c>
      <c r="AY45" s="4"/>
      <c r="AZ45" s="3">
        <f t="shared" si="55"/>
        <v>36.759160224861567</v>
      </c>
      <c r="BA45" s="3">
        <f t="shared" si="56"/>
        <v>30.807988414268948</v>
      </c>
      <c r="BB45" s="4"/>
      <c r="BC45" s="3">
        <f t="shared" si="57"/>
        <v>16.877929526481548</v>
      </c>
      <c r="BD45" s="3">
        <f t="shared" si="58"/>
        <v>14.894205589617341</v>
      </c>
    </row>
    <row r="46" spans="1:56" x14ac:dyDescent="0.35">
      <c r="A46" t="s">
        <v>12</v>
      </c>
      <c r="B46" t="s">
        <v>25</v>
      </c>
      <c r="C46" s="9">
        <v>4.0999999999999996</v>
      </c>
      <c r="D46">
        <v>1</v>
      </c>
      <c r="E46" s="9">
        <v>0.65</v>
      </c>
      <c r="F46">
        <v>0.25</v>
      </c>
      <c r="G46" s="9">
        <v>1</v>
      </c>
      <c r="H46" s="9">
        <v>0.55000000000000004</v>
      </c>
      <c r="I46">
        <v>60</v>
      </c>
      <c r="J46">
        <v>1</v>
      </c>
      <c r="K46">
        <f t="shared" si="31"/>
        <v>60</v>
      </c>
      <c r="L46">
        <v>30</v>
      </c>
      <c r="M46">
        <v>1</v>
      </c>
      <c r="N46">
        <f t="shared" si="32"/>
        <v>30</v>
      </c>
      <c r="O46">
        <v>60</v>
      </c>
      <c r="P46" s="3">
        <f t="shared" si="33"/>
        <v>53.13010235415598</v>
      </c>
      <c r="Q46" s="3">
        <f t="shared" si="34"/>
        <v>28.072486935852957</v>
      </c>
      <c r="R46" s="3">
        <f t="shared" si="30"/>
        <v>40.601294645004472</v>
      </c>
      <c r="S46">
        <f t="shared" si="35"/>
        <v>4.0999999999999996</v>
      </c>
      <c r="T46">
        <v>4</v>
      </c>
      <c r="U46" s="4"/>
      <c r="V46" s="3">
        <f t="shared" si="36"/>
        <v>0.54237288135593209</v>
      </c>
      <c r="W46" s="3">
        <f t="shared" si="37"/>
        <v>0.23529411764705885</v>
      </c>
      <c r="X46" s="3">
        <f t="shared" si="38"/>
        <v>1</v>
      </c>
      <c r="Y46" s="3">
        <f t="shared" si="39"/>
        <v>0.55000000000000004</v>
      </c>
      <c r="Z46" s="3">
        <f t="shared" si="40"/>
        <v>1</v>
      </c>
      <c r="AA46" s="3">
        <f t="shared" si="41"/>
        <v>7.1760461557898281E-2</v>
      </c>
      <c r="AB46" s="3">
        <f t="shared" si="42"/>
        <v>0.5</v>
      </c>
      <c r="AC46" s="2">
        <f t="shared" si="43"/>
        <v>0.47106075347521736</v>
      </c>
      <c r="AD46" s="2" cm="1">
        <f t="array" ref="AD46">ROUND( (SUMPRODUCT($V$132:$AB$132, V46:AB46^$AD$133))^(1/$AD$133), 4 )</f>
        <v>0.37659999999999999</v>
      </c>
      <c r="AE46" s="2" cm="1">
        <f t="array" ref="AE46">ROUND( (SUMPRODUCT($V$132:$AB$132, (V46:AB46+$AE$132)^$AE$133))^(1/$AE$133) - $AE$132, 4 )</f>
        <v>0.37109999999999999</v>
      </c>
      <c r="AF46" s="3">
        <f t="shared" si="44"/>
        <v>47.106075347521738</v>
      </c>
      <c r="AG46" s="3">
        <f t="shared" si="45"/>
        <v>37.659999999999997</v>
      </c>
      <c r="AH46" s="3">
        <f t="shared" si="46"/>
        <v>37.11</v>
      </c>
      <c r="AI46" s="4"/>
      <c r="AJ46">
        <v>0.1</v>
      </c>
      <c r="AK46">
        <v>0.05</v>
      </c>
      <c r="AL46">
        <v>0.05</v>
      </c>
      <c r="AM46" s="4"/>
      <c r="AN46" s="3">
        <f t="shared" si="47"/>
        <v>0.1</v>
      </c>
      <c r="AO46" s="3">
        <f t="shared" si="48"/>
        <v>0</v>
      </c>
      <c r="AP46" s="3">
        <f t="shared" si="49"/>
        <v>0</v>
      </c>
      <c r="AQ46" s="2">
        <f t="shared" si="50"/>
        <v>2.0000000000000004E-2</v>
      </c>
      <c r="AR46" s="3">
        <f t="shared" si="51"/>
        <v>2.0000000000000004</v>
      </c>
      <c r="AS46" s="4"/>
      <c r="AT46" s="10">
        <v>12</v>
      </c>
      <c r="AU46" s="4"/>
      <c r="AV46" s="3">
        <f t="shared" si="52"/>
        <v>0.56756756756756754</v>
      </c>
      <c r="AW46" s="2">
        <f t="shared" si="53"/>
        <v>0.56756756756756754</v>
      </c>
      <c r="AX46" s="3">
        <f t="shared" si="54"/>
        <v>56.756756756756758</v>
      </c>
      <c r="AY46" s="4"/>
      <c r="AZ46" s="3">
        <f t="shared" si="55"/>
        <v>43.717902538625736</v>
      </c>
      <c r="BA46" s="3">
        <f t="shared" si="56"/>
        <v>30.186079934369211</v>
      </c>
      <c r="BB46" s="4"/>
      <c r="BC46" s="3">
        <f t="shared" si="57"/>
        <v>35.829556510641304</v>
      </c>
      <c r="BD46" s="3">
        <f t="shared" si="58"/>
        <v>31.318948975889128</v>
      </c>
    </row>
    <row r="47" spans="1:56" x14ac:dyDescent="0.35">
      <c r="A47" t="s">
        <v>12</v>
      </c>
      <c r="B47" t="s">
        <v>28</v>
      </c>
      <c r="C47" s="9">
        <v>1.98</v>
      </c>
      <c r="D47">
        <v>1</v>
      </c>
      <c r="E47" s="9">
        <v>0.65</v>
      </c>
      <c r="F47">
        <v>0.15</v>
      </c>
      <c r="G47" s="9">
        <v>1</v>
      </c>
      <c r="H47" s="9">
        <v>0.55000000000000004</v>
      </c>
      <c r="I47">
        <v>6</v>
      </c>
      <c r="J47">
        <v>1</v>
      </c>
      <c r="K47">
        <f t="shared" si="31"/>
        <v>6</v>
      </c>
      <c r="L47">
        <v>3</v>
      </c>
      <c r="M47">
        <v>1</v>
      </c>
      <c r="N47">
        <f t="shared" si="32"/>
        <v>3</v>
      </c>
      <c r="O47">
        <v>30</v>
      </c>
      <c r="P47" s="3">
        <f t="shared" si="33"/>
        <v>11.421186274999286</v>
      </c>
      <c r="Q47" s="3">
        <f t="shared" si="34"/>
        <v>5.7248104522234957</v>
      </c>
      <c r="R47" s="3">
        <f t="shared" si="30"/>
        <v>8.57299836361139</v>
      </c>
      <c r="S47">
        <f t="shared" si="35"/>
        <v>1.98</v>
      </c>
      <c r="T47">
        <v>7</v>
      </c>
      <c r="U47" s="4"/>
      <c r="V47" s="3">
        <f t="shared" si="36"/>
        <v>0.54237288135593209</v>
      </c>
      <c r="W47" s="3">
        <f t="shared" si="37"/>
        <v>0.11764705882352941</v>
      </c>
      <c r="X47" s="3">
        <f t="shared" si="38"/>
        <v>1</v>
      </c>
      <c r="Y47" s="3">
        <f t="shared" si="39"/>
        <v>0.55000000000000004</v>
      </c>
      <c r="Z47" s="3">
        <f t="shared" si="40"/>
        <v>0.1178428765568461</v>
      </c>
      <c r="AA47" s="3">
        <f t="shared" si="41"/>
        <v>3.4560691775341462E-2</v>
      </c>
      <c r="AB47" s="3">
        <f t="shared" si="42"/>
        <v>0</v>
      </c>
      <c r="AC47" s="2">
        <f t="shared" si="43"/>
        <v>0.22355488957192857</v>
      </c>
      <c r="AD47" s="2" cm="1">
        <f t="array" ref="AD47">ROUND( (SUMPRODUCT($V$132:$AB$132, V47:AB47^$AD$133))^(1/$AD$133), 4 )</f>
        <v>7.6499999999999999E-2</v>
      </c>
      <c r="AE47" s="2" cm="1">
        <f t="array" ref="AE47">ROUND( (SUMPRODUCT($V$132:$AB$132, (V47:AB47+$AE$132)^$AE$133))^(1/$AE$133) - $AE$132, 4 )</f>
        <v>0.1178</v>
      </c>
      <c r="AF47" s="3">
        <f t="shared" si="44"/>
        <v>22.355488957192858</v>
      </c>
      <c r="AG47" s="3">
        <f t="shared" si="45"/>
        <v>7.6499999999999995</v>
      </c>
      <c r="AH47" s="3">
        <f t="shared" si="46"/>
        <v>11.78</v>
      </c>
      <c r="AI47" s="4"/>
      <c r="AJ47">
        <v>0.1</v>
      </c>
      <c r="AK47">
        <v>0.05</v>
      </c>
      <c r="AL47">
        <v>0.05</v>
      </c>
      <c r="AM47" s="4"/>
      <c r="AN47" s="3">
        <f t="shared" si="47"/>
        <v>0.1</v>
      </c>
      <c r="AO47" s="3">
        <f t="shared" si="48"/>
        <v>0</v>
      </c>
      <c r="AP47" s="3">
        <f t="shared" si="49"/>
        <v>0</v>
      </c>
      <c r="AQ47" s="2">
        <f t="shared" si="50"/>
        <v>2.0000000000000004E-2</v>
      </c>
      <c r="AR47" s="3">
        <f t="shared" si="51"/>
        <v>2.0000000000000004</v>
      </c>
      <c r="AS47" s="4"/>
      <c r="AT47" s="10">
        <v>15</v>
      </c>
      <c r="AU47" s="4"/>
      <c r="AV47" s="3">
        <f t="shared" si="52"/>
        <v>0.72972972972972971</v>
      </c>
      <c r="AW47" s="2">
        <f t="shared" si="53"/>
        <v>0.72972972972972971</v>
      </c>
      <c r="AX47" s="3">
        <f t="shared" si="54"/>
        <v>72.972972972972968</v>
      </c>
      <c r="AY47" s="4"/>
      <c r="AZ47" s="3">
        <f t="shared" si="55"/>
        <v>37.018285019136968</v>
      </c>
      <c r="BA47" s="3">
        <f t="shared" si="56"/>
        <v>30.911638331979109</v>
      </c>
      <c r="BB47" s="4"/>
      <c r="BC47" s="3">
        <f t="shared" si="57"/>
        <v>17.266616717894642</v>
      </c>
      <c r="BD47" s="3">
        <f t="shared" si="58"/>
        <v>15.231067822175357</v>
      </c>
    </row>
    <row r="48" spans="1:56" x14ac:dyDescent="0.35">
      <c r="A48" t="s">
        <v>12</v>
      </c>
      <c r="B48" t="s">
        <v>27</v>
      </c>
      <c r="C48" s="9">
        <v>1.52</v>
      </c>
      <c r="D48">
        <v>1</v>
      </c>
      <c r="E48" s="9">
        <v>0.65</v>
      </c>
      <c r="F48">
        <v>0.15</v>
      </c>
      <c r="G48" s="9">
        <v>1</v>
      </c>
      <c r="H48" s="9">
        <v>0.55000000000000004</v>
      </c>
      <c r="I48">
        <v>6</v>
      </c>
      <c r="J48">
        <v>1</v>
      </c>
      <c r="K48">
        <f t="shared" si="31"/>
        <v>6</v>
      </c>
      <c r="L48">
        <v>3</v>
      </c>
      <c r="M48">
        <v>1</v>
      </c>
      <c r="N48">
        <f t="shared" si="32"/>
        <v>3</v>
      </c>
      <c r="O48">
        <v>30</v>
      </c>
      <c r="P48" s="3">
        <f t="shared" si="33"/>
        <v>11.421186274999286</v>
      </c>
      <c r="Q48" s="3">
        <f t="shared" si="34"/>
        <v>5.7248104522234957</v>
      </c>
      <c r="R48" s="3">
        <f t="shared" ref="R48:R79" si="59">AVERAGE(P48:Q48)</f>
        <v>8.57299836361139</v>
      </c>
      <c r="S48">
        <f t="shared" si="35"/>
        <v>1.52</v>
      </c>
      <c r="T48">
        <v>7</v>
      </c>
      <c r="U48" s="4"/>
      <c r="V48" s="3">
        <f t="shared" si="36"/>
        <v>0.54237288135593209</v>
      </c>
      <c r="W48" s="3">
        <f t="shared" si="37"/>
        <v>0.11764705882352941</v>
      </c>
      <c r="X48" s="3">
        <f t="shared" si="38"/>
        <v>1</v>
      </c>
      <c r="Y48" s="3">
        <f t="shared" si="39"/>
        <v>0.55000000000000004</v>
      </c>
      <c r="Z48" s="3">
        <f t="shared" si="40"/>
        <v>0.1178428765568461</v>
      </c>
      <c r="AA48" s="3">
        <f t="shared" si="41"/>
        <v>2.6489043614975363E-2</v>
      </c>
      <c r="AB48" s="3">
        <f t="shared" si="42"/>
        <v>0</v>
      </c>
      <c r="AC48" s="2">
        <f t="shared" si="43"/>
        <v>0.22153697753183704</v>
      </c>
      <c r="AD48" s="2" cm="1">
        <f t="array" ref="AD48">ROUND( (SUMPRODUCT($V$132:$AB$132, V48:AB48^$AD$133))^(1/$AD$133), 4 )</f>
        <v>7.2499999999999995E-2</v>
      </c>
      <c r="AE48" s="2" cm="1">
        <f t="array" ref="AE48">ROUND( (SUMPRODUCT($V$132:$AB$132, (V48:AB48+$AE$132)^$AE$133))^(1/$AE$133) - $AE$132, 4 )</f>
        <v>0.11310000000000001</v>
      </c>
      <c r="AF48" s="3">
        <f t="shared" si="44"/>
        <v>22.153697753183703</v>
      </c>
      <c r="AG48" s="3">
        <f t="shared" si="45"/>
        <v>7.2499999999999991</v>
      </c>
      <c r="AH48" s="3">
        <f t="shared" si="46"/>
        <v>11.31</v>
      </c>
      <c r="AI48" s="4"/>
      <c r="AJ48">
        <v>0.1</v>
      </c>
      <c r="AK48">
        <v>0.05</v>
      </c>
      <c r="AL48">
        <v>0.05</v>
      </c>
      <c r="AM48" s="4"/>
      <c r="AN48" s="3">
        <f t="shared" si="47"/>
        <v>0.1</v>
      </c>
      <c r="AO48" s="3">
        <f t="shared" si="48"/>
        <v>0</v>
      </c>
      <c r="AP48" s="3">
        <f t="shared" si="49"/>
        <v>0</v>
      </c>
      <c r="AQ48" s="2">
        <f t="shared" si="50"/>
        <v>2.0000000000000004E-2</v>
      </c>
      <c r="AR48" s="3">
        <f t="shared" si="51"/>
        <v>2.0000000000000004</v>
      </c>
      <c r="AS48" s="4"/>
      <c r="AT48" s="10">
        <v>15</v>
      </c>
      <c r="AU48" s="4"/>
      <c r="AV48" s="3">
        <f t="shared" si="52"/>
        <v>0.72972972972972971</v>
      </c>
      <c r="AW48" s="2">
        <f t="shared" si="53"/>
        <v>0.72972972972972971</v>
      </c>
      <c r="AX48" s="3">
        <f t="shared" si="54"/>
        <v>72.972972972972968</v>
      </c>
      <c r="AY48" s="4"/>
      <c r="AZ48" s="3">
        <f t="shared" si="55"/>
        <v>36.917389417132391</v>
      </c>
      <c r="BA48" s="3">
        <f t="shared" si="56"/>
        <v>30.871280091177276</v>
      </c>
      <c r="BB48" s="4"/>
      <c r="BC48" s="3">
        <f t="shared" si="57"/>
        <v>17.115273314887776</v>
      </c>
      <c r="BD48" s="3">
        <f t="shared" si="58"/>
        <v>15.099903539569407</v>
      </c>
    </row>
    <row r="49" spans="1:56" x14ac:dyDescent="0.35">
      <c r="A49" t="s">
        <v>12</v>
      </c>
      <c r="B49" t="s">
        <v>26</v>
      </c>
      <c r="C49" s="9">
        <v>1.65</v>
      </c>
      <c r="D49">
        <v>1</v>
      </c>
      <c r="E49" s="9">
        <v>0.65</v>
      </c>
      <c r="F49">
        <v>0.15</v>
      </c>
      <c r="G49" s="9">
        <v>1</v>
      </c>
      <c r="H49" s="9">
        <v>0.5</v>
      </c>
      <c r="I49">
        <v>6</v>
      </c>
      <c r="J49">
        <v>1</v>
      </c>
      <c r="K49">
        <f t="shared" si="31"/>
        <v>6</v>
      </c>
      <c r="L49">
        <v>3</v>
      </c>
      <c r="M49">
        <v>1</v>
      </c>
      <c r="N49">
        <f t="shared" si="32"/>
        <v>3</v>
      </c>
      <c r="O49">
        <v>30</v>
      </c>
      <c r="P49" s="3">
        <f t="shared" si="33"/>
        <v>11.421186274999286</v>
      </c>
      <c r="Q49" s="3">
        <f t="shared" si="34"/>
        <v>5.7248104522234957</v>
      </c>
      <c r="R49" s="3">
        <f t="shared" si="59"/>
        <v>8.57299836361139</v>
      </c>
      <c r="S49">
        <f t="shared" si="35"/>
        <v>1.65</v>
      </c>
      <c r="T49">
        <v>7</v>
      </c>
      <c r="U49" s="4"/>
      <c r="V49" s="3">
        <f t="shared" si="36"/>
        <v>0.54237288135593209</v>
      </c>
      <c r="W49" s="3">
        <f t="shared" si="37"/>
        <v>0.11764705882352941</v>
      </c>
      <c r="X49" s="3">
        <f t="shared" si="38"/>
        <v>1</v>
      </c>
      <c r="Y49" s="3">
        <f t="shared" si="39"/>
        <v>0.5</v>
      </c>
      <c r="Z49" s="3">
        <f t="shared" si="40"/>
        <v>0.1178428765568461</v>
      </c>
      <c r="AA49" s="3">
        <f t="shared" si="41"/>
        <v>2.8770161573339694E-2</v>
      </c>
      <c r="AB49" s="3">
        <f t="shared" si="42"/>
        <v>0</v>
      </c>
      <c r="AC49" s="2">
        <f t="shared" si="43"/>
        <v>0.2121072570214281</v>
      </c>
      <c r="AD49" s="2" cm="1">
        <f t="array" ref="AD49">ROUND( (SUMPRODUCT($V$132:$AB$132, V49:AB49^$AD$133))^(1/$AD$133), 4 )</f>
        <v>7.1499999999999994E-2</v>
      </c>
      <c r="AE49" s="2" cm="1">
        <f t="array" ref="AE49">ROUND( (SUMPRODUCT($V$132:$AB$132, (V49:AB49+$AE$132)^$AE$133))^(1/$AE$133) - $AE$132, 4 )</f>
        <v>0.1115</v>
      </c>
      <c r="AF49" s="3">
        <f t="shared" si="44"/>
        <v>21.21072570214281</v>
      </c>
      <c r="AG49" s="3">
        <f t="shared" si="45"/>
        <v>7.1499999999999995</v>
      </c>
      <c r="AH49" s="3">
        <f t="shared" si="46"/>
        <v>11.15</v>
      </c>
      <c r="AI49" s="4"/>
      <c r="AJ49">
        <v>0.1</v>
      </c>
      <c r="AK49">
        <v>0.05</v>
      </c>
      <c r="AL49">
        <v>0.05</v>
      </c>
      <c r="AM49" s="4"/>
      <c r="AN49" s="3">
        <f t="shared" si="47"/>
        <v>0.1</v>
      </c>
      <c r="AO49" s="3">
        <f t="shared" si="48"/>
        <v>0</v>
      </c>
      <c r="AP49" s="3">
        <f t="shared" si="49"/>
        <v>0</v>
      </c>
      <c r="AQ49" s="2">
        <f t="shared" si="50"/>
        <v>2.0000000000000004E-2</v>
      </c>
      <c r="AR49" s="3">
        <f t="shared" si="51"/>
        <v>2.0000000000000004</v>
      </c>
      <c r="AS49" s="4"/>
      <c r="AT49" s="10">
        <v>15</v>
      </c>
      <c r="AU49" s="4"/>
      <c r="AV49" s="3">
        <f t="shared" si="52"/>
        <v>0.72972972972972971</v>
      </c>
      <c r="AW49" s="2">
        <f t="shared" si="53"/>
        <v>0.72972972972972971</v>
      </c>
      <c r="AX49" s="3">
        <f t="shared" si="54"/>
        <v>72.972972972972968</v>
      </c>
      <c r="AY49" s="4"/>
      <c r="AZ49" s="3">
        <f t="shared" si="55"/>
        <v>36.445903391611942</v>
      </c>
      <c r="BA49" s="3">
        <f t="shared" si="56"/>
        <v>30.682685680969101</v>
      </c>
      <c r="BB49" s="4"/>
      <c r="BC49" s="3">
        <f t="shared" si="57"/>
        <v>16.408044276607107</v>
      </c>
      <c r="BD49" s="3">
        <f t="shared" si="58"/>
        <v>14.486971706392826</v>
      </c>
    </row>
    <row r="50" spans="1:56" x14ac:dyDescent="0.35">
      <c r="A50" t="s">
        <v>14</v>
      </c>
      <c r="B50" t="s">
        <v>59</v>
      </c>
      <c r="C50">
        <v>60</v>
      </c>
      <c r="D50">
        <v>0.75</v>
      </c>
      <c r="E50" s="9">
        <v>0.48</v>
      </c>
      <c r="F50">
        <v>0.7</v>
      </c>
      <c r="G50">
        <v>0.72</v>
      </c>
      <c r="H50">
        <v>1</v>
      </c>
      <c r="I50">
        <v>0.38</v>
      </c>
      <c r="J50">
        <v>1</v>
      </c>
      <c r="K50">
        <f t="shared" si="31"/>
        <v>0.38</v>
      </c>
      <c r="L50">
        <v>0.22</v>
      </c>
      <c r="M50">
        <v>1</v>
      </c>
      <c r="N50">
        <f t="shared" si="32"/>
        <v>0.22</v>
      </c>
      <c r="O50">
        <v>0.45</v>
      </c>
      <c r="P50" s="3">
        <f t="shared" si="33"/>
        <v>45.781103312496654</v>
      </c>
      <c r="Q50" s="3">
        <f t="shared" si="34"/>
        <v>27.472536611245143</v>
      </c>
      <c r="R50" s="3">
        <f t="shared" si="59"/>
        <v>36.6268199618709</v>
      </c>
      <c r="S50">
        <f t="shared" si="35"/>
        <v>45</v>
      </c>
      <c r="T50">
        <v>1.5</v>
      </c>
      <c r="U50" s="4"/>
      <c r="V50" s="3">
        <f t="shared" si="36"/>
        <v>0.25423728813559315</v>
      </c>
      <c r="W50" s="3">
        <f t="shared" si="37"/>
        <v>0.76470588235294112</v>
      </c>
      <c r="X50" s="3">
        <f t="shared" si="38"/>
        <v>0.5757575757575758</v>
      </c>
      <c r="Y50" s="3">
        <f t="shared" si="39"/>
        <v>1</v>
      </c>
      <c r="Z50" s="3">
        <f t="shared" si="40"/>
        <v>0.89053082552793683</v>
      </c>
      <c r="AA50" s="3">
        <f t="shared" si="41"/>
        <v>0.7894352653817539</v>
      </c>
      <c r="AB50" s="3">
        <f t="shared" si="42"/>
        <v>0.91666666666666663</v>
      </c>
      <c r="AC50" s="2">
        <f t="shared" si="43"/>
        <v>0.79064266084594836</v>
      </c>
      <c r="AD50" s="2" cm="1">
        <f t="array" ref="AD50">ROUND( (SUMPRODUCT($V$132:$AB$132, V50:AB50^$AD$133))^(1/$AD$133), 4 )</f>
        <v>0.74909999999999999</v>
      </c>
      <c r="AE50" s="2" cm="1">
        <f t="array" ref="AE50">ROUND( (SUMPRODUCT($V$132:$AB$132, (V50:AB50+$AE$132)^$AE$133))^(1/$AE$133) - $AE$132, 4 )</f>
        <v>0.74439999999999995</v>
      </c>
      <c r="AF50" s="3">
        <f t="shared" si="44"/>
        <v>79.064266084594834</v>
      </c>
      <c r="AG50" s="3">
        <f t="shared" si="45"/>
        <v>74.91</v>
      </c>
      <c r="AH50" s="3">
        <f t="shared" si="46"/>
        <v>74.44</v>
      </c>
      <c r="AI50" s="4"/>
      <c r="AJ50">
        <v>0.1</v>
      </c>
      <c r="AK50">
        <v>0.6</v>
      </c>
      <c r="AL50">
        <v>0.25</v>
      </c>
      <c r="AM50" s="4"/>
      <c r="AN50" s="3">
        <f t="shared" si="47"/>
        <v>0.1</v>
      </c>
      <c r="AO50" s="3">
        <f t="shared" si="48"/>
        <v>0.64705882352941169</v>
      </c>
      <c r="AP50" s="3">
        <f t="shared" si="49"/>
        <v>0.2105263157894737</v>
      </c>
      <c r="AQ50" s="2">
        <f t="shared" si="50"/>
        <v>0.40668730650154794</v>
      </c>
      <c r="AR50" s="3">
        <f t="shared" si="51"/>
        <v>40.668730650154792</v>
      </c>
      <c r="AS50" s="4"/>
      <c r="AT50" s="10">
        <v>5</v>
      </c>
      <c r="AU50" s="4"/>
      <c r="AV50" s="3">
        <f t="shared" si="52"/>
        <v>0.1891891891891892</v>
      </c>
      <c r="AW50" s="2">
        <f t="shared" si="53"/>
        <v>0.1891891891891892</v>
      </c>
      <c r="AX50" s="3">
        <f t="shared" si="54"/>
        <v>18.918918918918919</v>
      </c>
      <c r="AY50" s="4"/>
      <c r="AZ50" s="3">
        <f t="shared" si="55"/>
        <v>52.254064261442259</v>
      </c>
      <c r="BA50" s="3">
        <f t="shared" si="56"/>
        <v>40.735403631110245</v>
      </c>
      <c r="BB50" s="4"/>
      <c r="BC50" s="3">
        <f t="shared" si="57"/>
        <v>69.465382225984825</v>
      </c>
      <c r="BD50" s="3">
        <f t="shared" si="58"/>
        <v>65.625828682540813</v>
      </c>
    </row>
    <row r="51" spans="1:56" x14ac:dyDescent="0.35">
      <c r="A51" t="s">
        <v>14</v>
      </c>
      <c r="B51" t="s">
        <v>59</v>
      </c>
      <c r="C51">
        <v>45</v>
      </c>
      <c r="D51">
        <v>0.78</v>
      </c>
      <c r="E51" s="9">
        <v>0.48</v>
      </c>
      <c r="F51">
        <v>0.7</v>
      </c>
      <c r="G51">
        <v>0.72</v>
      </c>
      <c r="H51">
        <v>1</v>
      </c>
      <c r="I51">
        <v>0.38</v>
      </c>
      <c r="J51">
        <v>1</v>
      </c>
      <c r="K51">
        <f t="shared" si="31"/>
        <v>0.38</v>
      </c>
      <c r="L51">
        <v>0.22</v>
      </c>
      <c r="M51">
        <v>1</v>
      </c>
      <c r="N51">
        <f t="shared" si="32"/>
        <v>0.22</v>
      </c>
      <c r="O51">
        <v>0.45</v>
      </c>
      <c r="P51" s="3">
        <f t="shared" si="33"/>
        <v>45.781103312496654</v>
      </c>
      <c r="Q51" s="3">
        <f t="shared" si="34"/>
        <v>27.472536611245143</v>
      </c>
      <c r="R51" s="3">
        <f t="shared" si="59"/>
        <v>36.6268199618709</v>
      </c>
      <c r="S51">
        <f t="shared" si="35"/>
        <v>35.1</v>
      </c>
      <c r="T51">
        <v>1.5</v>
      </c>
      <c r="U51" s="4"/>
      <c r="V51" s="3">
        <f t="shared" si="36"/>
        <v>0.25423728813559315</v>
      </c>
      <c r="W51" s="3">
        <f t="shared" si="37"/>
        <v>0.76470588235294112</v>
      </c>
      <c r="X51" s="3">
        <f t="shared" si="38"/>
        <v>0.5757575757575758</v>
      </c>
      <c r="Y51" s="3">
        <f t="shared" si="39"/>
        <v>1</v>
      </c>
      <c r="Z51" s="3">
        <f t="shared" si="40"/>
        <v>0.89053082552793683</v>
      </c>
      <c r="AA51" s="3">
        <f t="shared" si="41"/>
        <v>0.61571935932170085</v>
      </c>
      <c r="AB51" s="3">
        <f t="shared" si="42"/>
        <v>0.91666666666666663</v>
      </c>
      <c r="AC51" s="2">
        <f t="shared" si="43"/>
        <v>0.74721368433093516</v>
      </c>
      <c r="AD51" s="2" cm="1">
        <f t="array" ref="AD51">ROUND( (SUMPRODUCT($V$132:$AB$132, V51:AB51^$AD$133))^(1/$AD$133), 4 )</f>
        <v>0.70440000000000003</v>
      </c>
      <c r="AE51" s="2" cm="1">
        <f t="array" ref="AE51">ROUND( (SUMPRODUCT($V$132:$AB$132, (V51:AB51+$AE$132)^$AE$133))^(1/$AE$133) - $AE$132, 4 )</f>
        <v>0.69979999999999998</v>
      </c>
      <c r="AF51" s="3">
        <f t="shared" si="44"/>
        <v>74.721368433093517</v>
      </c>
      <c r="AG51" s="3">
        <f t="shared" si="45"/>
        <v>70.44</v>
      </c>
      <c r="AH51" s="3">
        <f t="shared" si="46"/>
        <v>69.98</v>
      </c>
      <c r="AI51" s="4"/>
      <c r="AJ51">
        <v>0.1</v>
      </c>
      <c r="AK51">
        <v>0.6</v>
      </c>
      <c r="AL51">
        <v>0.25</v>
      </c>
      <c r="AM51" s="4"/>
      <c r="AN51" s="3">
        <f t="shared" si="47"/>
        <v>0.1</v>
      </c>
      <c r="AO51" s="3">
        <f t="shared" si="48"/>
        <v>0.64705882352941169</v>
      </c>
      <c r="AP51" s="3">
        <f t="shared" si="49"/>
        <v>0.2105263157894737</v>
      </c>
      <c r="AQ51" s="2">
        <f t="shared" si="50"/>
        <v>0.40668730650154794</v>
      </c>
      <c r="AR51" s="3">
        <f t="shared" si="51"/>
        <v>40.668730650154792</v>
      </c>
      <c r="AS51" s="4"/>
      <c r="AT51" s="10">
        <v>5</v>
      </c>
      <c r="AU51" s="4"/>
      <c r="AV51" s="3">
        <f t="shared" si="52"/>
        <v>0.1891891891891892</v>
      </c>
      <c r="AW51" s="2">
        <f t="shared" si="53"/>
        <v>0.1891891891891892</v>
      </c>
      <c r="AX51" s="3">
        <f t="shared" si="54"/>
        <v>18.918918918918919</v>
      </c>
      <c r="AY51" s="4"/>
      <c r="AZ51" s="3">
        <f t="shared" si="55"/>
        <v>50.082615435691601</v>
      </c>
      <c r="BA51" s="3">
        <f t="shared" si="56"/>
        <v>39.866824100809986</v>
      </c>
      <c r="BB51" s="4"/>
      <c r="BC51" s="3">
        <f t="shared" si="57"/>
        <v>66.20820898735883</v>
      </c>
      <c r="BD51" s="3">
        <f t="shared" si="58"/>
        <v>62.802945209064966</v>
      </c>
    </row>
    <row r="52" spans="1:56" x14ac:dyDescent="0.35">
      <c r="A52" t="s">
        <v>14</v>
      </c>
      <c r="B52" t="s">
        <v>59</v>
      </c>
      <c r="C52">
        <v>40</v>
      </c>
      <c r="D52">
        <v>0.8</v>
      </c>
      <c r="E52" s="9">
        <v>0.48</v>
      </c>
      <c r="F52">
        <v>0.7</v>
      </c>
      <c r="G52">
        <v>0.72</v>
      </c>
      <c r="H52">
        <v>1</v>
      </c>
      <c r="I52">
        <v>0.38</v>
      </c>
      <c r="J52">
        <v>1</v>
      </c>
      <c r="K52">
        <f t="shared" si="31"/>
        <v>0.38</v>
      </c>
      <c r="L52">
        <v>0.22</v>
      </c>
      <c r="M52">
        <v>1</v>
      </c>
      <c r="N52">
        <f t="shared" si="32"/>
        <v>0.22</v>
      </c>
      <c r="O52">
        <v>0.45</v>
      </c>
      <c r="P52" s="3">
        <f t="shared" si="33"/>
        <v>45.781103312496654</v>
      </c>
      <c r="Q52" s="3">
        <f t="shared" si="34"/>
        <v>27.472536611245143</v>
      </c>
      <c r="R52" s="3">
        <f t="shared" si="59"/>
        <v>36.6268199618709</v>
      </c>
      <c r="S52">
        <f t="shared" si="35"/>
        <v>32</v>
      </c>
      <c r="T52">
        <v>1.5</v>
      </c>
      <c r="U52" s="4"/>
      <c r="V52" s="3">
        <f t="shared" si="36"/>
        <v>0.25423728813559315</v>
      </c>
      <c r="W52" s="3">
        <f t="shared" si="37"/>
        <v>0.76470588235294112</v>
      </c>
      <c r="X52" s="3">
        <f t="shared" si="38"/>
        <v>0.5757575757575758</v>
      </c>
      <c r="Y52" s="3">
        <f t="shared" si="39"/>
        <v>1</v>
      </c>
      <c r="Z52" s="3">
        <f t="shared" si="40"/>
        <v>0.89053082552793683</v>
      </c>
      <c r="AA52" s="3">
        <f t="shared" si="41"/>
        <v>0.56132346954532053</v>
      </c>
      <c r="AB52" s="3">
        <f t="shared" si="42"/>
        <v>0.91666666666666663</v>
      </c>
      <c r="AC52" s="2">
        <f t="shared" si="43"/>
        <v>0.73361471188684002</v>
      </c>
      <c r="AD52" s="2" cm="1">
        <f t="array" ref="AD52">ROUND( (SUMPRODUCT($V$132:$AB$132, V52:AB52^$AD$133))^(1/$AD$133), 4 )</f>
        <v>0.68899999999999995</v>
      </c>
      <c r="AE52" s="2" cm="1">
        <f t="array" ref="AE52">ROUND( (SUMPRODUCT($V$132:$AB$132, (V52:AB52+$AE$132)^$AE$133))^(1/$AE$133) - $AE$132, 4 )</f>
        <v>0.68430000000000002</v>
      </c>
      <c r="AF52" s="3">
        <f t="shared" si="44"/>
        <v>73.361471188684007</v>
      </c>
      <c r="AG52" s="3">
        <f t="shared" si="45"/>
        <v>68.899999999999991</v>
      </c>
      <c r="AH52" s="3">
        <f t="shared" si="46"/>
        <v>68.430000000000007</v>
      </c>
      <c r="AI52" s="4"/>
      <c r="AJ52">
        <v>0.1</v>
      </c>
      <c r="AK52">
        <v>0.6</v>
      </c>
      <c r="AL52">
        <v>0.25</v>
      </c>
      <c r="AM52" s="4"/>
      <c r="AN52" s="3">
        <f t="shared" si="47"/>
        <v>0.1</v>
      </c>
      <c r="AO52" s="3">
        <f t="shared" si="48"/>
        <v>0.64705882352941169</v>
      </c>
      <c r="AP52" s="3">
        <f t="shared" si="49"/>
        <v>0.2105263157894737</v>
      </c>
      <c r="AQ52" s="2">
        <f t="shared" si="50"/>
        <v>0.40668730650154794</v>
      </c>
      <c r="AR52" s="3">
        <f t="shared" si="51"/>
        <v>40.668730650154792</v>
      </c>
      <c r="AS52" s="4"/>
      <c r="AT52" s="10">
        <v>5</v>
      </c>
      <c r="AU52" s="4"/>
      <c r="AV52" s="3">
        <f t="shared" si="52"/>
        <v>0.1891891891891892</v>
      </c>
      <c r="AW52" s="2">
        <f t="shared" si="53"/>
        <v>0.1891891891891892</v>
      </c>
      <c r="AX52" s="3">
        <f t="shared" si="54"/>
        <v>18.918918918918919</v>
      </c>
      <c r="AY52" s="4"/>
      <c r="AZ52" s="3">
        <f t="shared" si="55"/>
        <v>49.402666813486846</v>
      </c>
      <c r="BA52" s="3">
        <f t="shared" si="56"/>
        <v>39.594844651928078</v>
      </c>
      <c r="BB52" s="4"/>
      <c r="BC52" s="3">
        <f t="shared" si="57"/>
        <v>65.188286054051702</v>
      </c>
      <c r="BD52" s="3">
        <f t="shared" si="58"/>
        <v>61.919012000198784</v>
      </c>
    </row>
    <row r="53" spans="1:56" x14ac:dyDescent="0.35">
      <c r="A53" t="s">
        <v>14</v>
      </c>
      <c r="B53" t="s">
        <v>59</v>
      </c>
      <c r="C53">
        <v>35</v>
      </c>
      <c r="D53">
        <v>0.8</v>
      </c>
      <c r="E53" s="9">
        <v>0.48</v>
      </c>
      <c r="F53">
        <v>0.7</v>
      </c>
      <c r="G53">
        <v>0.72</v>
      </c>
      <c r="H53">
        <v>1</v>
      </c>
      <c r="I53">
        <v>0.38</v>
      </c>
      <c r="J53">
        <v>1</v>
      </c>
      <c r="K53">
        <f t="shared" si="31"/>
        <v>0.38</v>
      </c>
      <c r="L53">
        <v>0.22</v>
      </c>
      <c r="M53">
        <v>1</v>
      </c>
      <c r="N53">
        <f t="shared" si="32"/>
        <v>0.22</v>
      </c>
      <c r="O53">
        <v>0.45</v>
      </c>
      <c r="P53" s="3">
        <f t="shared" si="33"/>
        <v>45.781103312496654</v>
      </c>
      <c r="Q53" s="3">
        <f t="shared" si="34"/>
        <v>27.472536611245143</v>
      </c>
      <c r="R53" s="3">
        <f t="shared" si="59"/>
        <v>36.6268199618709</v>
      </c>
      <c r="S53">
        <f t="shared" si="35"/>
        <v>28</v>
      </c>
      <c r="T53">
        <v>1.5</v>
      </c>
      <c r="U53" s="4"/>
      <c r="V53" s="3">
        <f t="shared" si="36"/>
        <v>0.25423728813559315</v>
      </c>
      <c r="W53" s="3">
        <f t="shared" si="37"/>
        <v>0.76470588235294112</v>
      </c>
      <c r="X53" s="3">
        <f t="shared" si="38"/>
        <v>0.5757575757575758</v>
      </c>
      <c r="Y53" s="3">
        <f t="shared" si="39"/>
        <v>1</v>
      </c>
      <c r="Z53" s="3">
        <f t="shared" si="40"/>
        <v>0.89053082552793683</v>
      </c>
      <c r="AA53" s="3">
        <f t="shared" si="41"/>
        <v>0.49113522467257181</v>
      </c>
      <c r="AB53" s="3">
        <f t="shared" si="42"/>
        <v>0.91666666666666663</v>
      </c>
      <c r="AC53" s="2">
        <f t="shared" si="43"/>
        <v>0.71606765066865286</v>
      </c>
      <c r="AD53" s="2" cm="1">
        <f t="array" ref="AD53">ROUND( (SUMPRODUCT($V$132:$AB$132, V53:AB53^$AD$133))^(1/$AD$133), 4 )</f>
        <v>0.66769999999999996</v>
      </c>
      <c r="AE53" s="2" cm="1">
        <f t="array" ref="AE53">ROUND( (SUMPRODUCT($V$132:$AB$132, (V53:AB53+$AE$132)^$AE$133))^(1/$AE$133) - $AE$132, 4 )</f>
        <v>0.66269999999999996</v>
      </c>
      <c r="AF53" s="3">
        <f t="shared" si="44"/>
        <v>71.606765066865279</v>
      </c>
      <c r="AG53" s="3">
        <f t="shared" si="45"/>
        <v>66.77</v>
      </c>
      <c r="AH53" s="3">
        <f t="shared" si="46"/>
        <v>66.27</v>
      </c>
      <c r="AI53" s="4"/>
      <c r="AJ53">
        <v>0.1</v>
      </c>
      <c r="AK53">
        <v>0.6</v>
      </c>
      <c r="AL53">
        <v>0.25</v>
      </c>
      <c r="AM53" s="4"/>
      <c r="AN53" s="3">
        <f t="shared" si="47"/>
        <v>0.1</v>
      </c>
      <c r="AO53" s="3">
        <f t="shared" si="48"/>
        <v>0.64705882352941169</v>
      </c>
      <c r="AP53" s="3">
        <f t="shared" si="49"/>
        <v>0.2105263157894737</v>
      </c>
      <c r="AQ53" s="2">
        <f t="shared" si="50"/>
        <v>0.40668730650154794</v>
      </c>
      <c r="AR53" s="3">
        <f t="shared" si="51"/>
        <v>40.668730650154792</v>
      </c>
      <c r="AS53" s="4"/>
      <c r="AT53" s="10">
        <v>5</v>
      </c>
      <c r="AU53" s="4"/>
      <c r="AV53" s="3">
        <f t="shared" si="52"/>
        <v>0.1891891891891892</v>
      </c>
      <c r="AW53" s="2">
        <f t="shared" si="53"/>
        <v>0.1891891891891892</v>
      </c>
      <c r="AX53" s="3">
        <f t="shared" si="54"/>
        <v>18.918918918918919</v>
      </c>
      <c r="AY53" s="4"/>
      <c r="AZ53" s="3">
        <f t="shared" si="55"/>
        <v>48.525313752577482</v>
      </c>
      <c r="BA53" s="3">
        <f t="shared" si="56"/>
        <v>39.243903427564334</v>
      </c>
      <c r="BB53" s="4"/>
      <c r="BC53" s="3">
        <f t="shared" si="57"/>
        <v>63.872256462687659</v>
      </c>
      <c r="BD53" s="3">
        <f t="shared" si="58"/>
        <v>60.77845302101661</v>
      </c>
    </row>
    <row r="54" spans="1:56" x14ac:dyDescent="0.35">
      <c r="A54" t="s">
        <v>14</v>
      </c>
      <c r="B54" t="s">
        <v>59</v>
      </c>
      <c r="C54">
        <v>30</v>
      </c>
      <c r="D54">
        <v>0.8</v>
      </c>
      <c r="E54" s="9">
        <v>0.48</v>
      </c>
      <c r="F54">
        <v>0.7</v>
      </c>
      <c r="G54">
        <v>0.72</v>
      </c>
      <c r="H54">
        <v>1</v>
      </c>
      <c r="I54">
        <v>0.38</v>
      </c>
      <c r="J54">
        <v>1</v>
      </c>
      <c r="K54">
        <f t="shared" si="31"/>
        <v>0.38</v>
      </c>
      <c r="L54">
        <v>0.22</v>
      </c>
      <c r="M54">
        <v>1</v>
      </c>
      <c r="N54">
        <f t="shared" si="32"/>
        <v>0.22</v>
      </c>
      <c r="O54">
        <v>0.45</v>
      </c>
      <c r="P54" s="3">
        <f t="shared" si="33"/>
        <v>45.781103312496654</v>
      </c>
      <c r="Q54" s="3">
        <f t="shared" si="34"/>
        <v>27.472536611245143</v>
      </c>
      <c r="R54" s="3">
        <f t="shared" si="59"/>
        <v>36.6268199618709</v>
      </c>
      <c r="S54">
        <f t="shared" si="35"/>
        <v>24</v>
      </c>
      <c r="T54">
        <v>1.5</v>
      </c>
      <c r="U54" s="4"/>
      <c r="V54" s="3">
        <f t="shared" si="36"/>
        <v>0.25423728813559315</v>
      </c>
      <c r="W54" s="3">
        <f t="shared" si="37"/>
        <v>0.76470588235294112</v>
      </c>
      <c r="X54" s="3">
        <f t="shared" si="38"/>
        <v>0.5757575757575758</v>
      </c>
      <c r="Y54" s="3">
        <f t="shared" si="39"/>
        <v>1</v>
      </c>
      <c r="Z54" s="3">
        <f t="shared" si="40"/>
        <v>0.89053082552793683</v>
      </c>
      <c r="AA54" s="3">
        <f t="shared" si="41"/>
        <v>0.4209469797998231</v>
      </c>
      <c r="AB54" s="3">
        <f t="shared" si="42"/>
        <v>0.91666666666666663</v>
      </c>
      <c r="AC54" s="2">
        <f t="shared" si="43"/>
        <v>0.69852058945046569</v>
      </c>
      <c r="AD54" s="2" cm="1">
        <f t="array" ref="AD54">ROUND( (SUMPRODUCT($V$132:$AB$132, V54:AB54^$AD$133))^(1/$AD$133), 4 )</f>
        <v>0.64470000000000005</v>
      </c>
      <c r="AE54" s="2" cm="1">
        <f t="array" ref="AE54">ROUND( (SUMPRODUCT($V$132:$AB$132, (V54:AB54+$AE$132)^$AE$133))^(1/$AE$133) - $AE$132, 4 )</f>
        <v>0.63919999999999999</v>
      </c>
      <c r="AF54" s="3">
        <f t="shared" si="44"/>
        <v>69.852058945046565</v>
      </c>
      <c r="AG54" s="3">
        <f t="shared" si="45"/>
        <v>64.47</v>
      </c>
      <c r="AH54" s="3">
        <f t="shared" si="46"/>
        <v>63.92</v>
      </c>
      <c r="AI54" s="4"/>
      <c r="AJ54">
        <v>0.1</v>
      </c>
      <c r="AK54">
        <v>0.6</v>
      </c>
      <c r="AL54">
        <v>0.25</v>
      </c>
      <c r="AM54" s="4"/>
      <c r="AN54" s="3">
        <f t="shared" si="47"/>
        <v>0.1</v>
      </c>
      <c r="AO54" s="3">
        <f t="shared" si="48"/>
        <v>0.64705882352941169</v>
      </c>
      <c r="AP54" s="3">
        <f t="shared" si="49"/>
        <v>0.2105263157894737</v>
      </c>
      <c r="AQ54" s="2">
        <f t="shared" si="50"/>
        <v>0.40668730650154794</v>
      </c>
      <c r="AR54" s="3">
        <f t="shared" si="51"/>
        <v>40.668730650154792</v>
      </c>
      <c r="AS54" s="4"/>
      <c r="AT54" s="10">
        <v>5</v>
      </c>
      <c r="AU54" s="4"/>
      <c r="AV54" s="3">
        <f t="shared" si="52"/>
        <v>0.1891891891891892</v>
      </c>
      <c r="AW54" s="2">
        <f t="shared" si="53"/>
        <v>0.1891891891891892</v>
      </c>
      <c r="AX54" s="3">
        <f t="shared" si="54"/>
        <v>18.918918918918919</v>
      </c>
      <c r="AY54" s="4"/>
      <c r="AZ54" s="3">
        <f t="shared" si="55"/>
        <v>47.647960691668125</v>
      </c>
      <c r="BA54" s="3">
        <f t="shared" si="56"/>
        <v>38.892962203200589</v>
      </c>
      <c r="BB54" s="4"/>
      <c r="BC54" s="3">
        <f t="shared" si="57"/>
        <v>62.556226871323624</v>
      </c>
      <c r="BD54" s="3">
        <f t="shared" si="58"/>
        <v>59.63789404183445</v>
      </c>
    </row>
    <row r="55" spans="1:56" x14ac:dyDescent="0.35">
      <c r="A55" t="s">
        <v>14</v>
      </c>
      <c r="B55" t="s">
        <v>59</v>
      </c>
      <c r="C55">
        <v>25</v>
      </c>
      <c r="D55">
        <v>0.83</v>
      </c>
      <c r="E55" s="9">
        <v>0.48</v>
      </c>
      <c r="F55">
        <v>0.7</v>
      </c>
      <c r="G55">
        <v>0.72</v>
      </c>
      <c r="H55">
        <v>1</v>
      </c>
      <c r="I55">
        <v>0.38</v>
      </c>
      <c r="J55">
        <v>1</v>
      </c>
      <c r="K55">
        <f t="shared" si="31"/>
        <v>0.38</v>
      </c>
      <c r="L55">
        <v>0.22</v>
      </c>
      <c r="M55">
        <v>1</v>
      </c>
      <c r="N55">
        <f t="shared" si="32"/>
        <v>0.22</v>
      </c>
      <c r="O55">
        <v>0.45</v>
      </c>
      <c r="P55" s="3">
        <f t="shared" si="33"/>
        <v>45.781103312496654</v>
      </c>
      <c r="Q55" s="3">
        <f t="shared" si="34"/>
        <v>27.472536611245143</v>
      </c>
      <c r="R55" s="3">
        <f t="shared" si="59"/>
        <v>36.6268199618709</v>
      </c>
      <c r="S55">
        <f t="shared" si="35"/>
        <v>20.75</v>
      </c>
      <c r="T55">
        <v>1.5</v>
      </c>
      <c r="U55" s="4"/>
      <c r="V55" s="3">
        <f t="shared" si="36"/>
        <v>0.25423728813559315</v>
      </c>
      <c r="W55" s="3">
        <f t="shared" si="37"/>
        <v>0.76470588235294112</v>
      </c>
      <c r="X55" s="3">
        <f t="shared" si="38"/>
        <v>0.5757575757575758</v>
      </c>
      <c r="Y55" s="3">
        <f t="shared" si="39"/>
        <v>1</v>
      </c>
      <c r="Z55" s="3">
        <f t="shared" si="40"/>
        <v>0.89053082552793683</v>
      </c>
      <c r="AA55" s="3">
        <f t="shared" si="41"/>
        <v>0.36391903084071475</v>
      </c>
      <c r="AB55" s="3">
        <f t="shared" si="42"/>
        <v>0.91666666666666663</v>
      </c>
      <c r="AC55" s="2">
        <f t="shared" si="43"/>
        <v>0.6842636022106886</v>
      </c>
      <c r="AD55" s="2" cm="1">
        <f t="array" ref="AD55">ROUND( (SUMPRODUCT($V$132:$AB$132, V55:AB55^$AD$133))^(1/$AD$133), 4 )</f>
        <v>0.62419999999999998</v>
      </c>
      <c r="AE55" s="2" cm="1">
        <f t="array" ref="AE55">ROUND( (SUMPRODUCT($V$132:$AB$132, (V55:AB55+$AE$132)^$AE$133))^(1/$AE$133) - $AE$132, 4 )</f>
        <v>0.61819999999999997</v>
      </c>
      <c r="AF55" s="3">
        <f t="shared" si="44"/>
        <v>68.426360221068862</v>
      </c>
      <c r="AG55" s="3">
        <f t="shared" si="45"/>
        <v>62.419999999999995</v>
      </c>
      <c r="AH55" s="3">
        <f t="shared" si="46"/>
        <v>61.82</v>
      </c>
      <c r="AI55" s="4"/>
      <c r="AJ55">
        <v>0.1</v>
      </c>
      <c r="AK55">
        <v>0.6</v>
      </c>
      <c r="AL55">
        <v>0.25</v>
      </c>
      <c r="AM55" s="4"/>
      <c r="AN55" s="3">
        <f t="shared" si="47"/>
        <v>0.1</v>
      </c>
      <c r="AO55" s="3">
        <f t="shared" si="48"/>
        <v>0.64705882352941169</v>
      </c>
      <c r="AP55" s="3">
        <f t="shared" si="49"/>
        <v>0.2105263157894737</v>
      </c>
      <c r="AQ55" s="2">
        <f t="shared" si="50"/>
        <v>0.40668730650154794</v>
      </c>
      <c r="AR55" s="3">
        <f t="shared" si="51"/>
        <v>40.668730650154792</v>
      </c>
      <c r="AS55" s="4"/>
      <c r="AT55" s="10">
        <v>5</v>
      </c>
      <c r="AU55" s="4"/>
      <c r="AV55" s="3">
        <f t="shared" si="52"/>
        <v>0.1891891891891892</v>
      </c>
      <c r="AW55" s="2">
        <f t="shared" si="53"/>
        <v>0.1891891891891892</v>
      </c>
      <c r="AX55" s="3">
        <f t="shared" si="54"/>
        <v>18.918918918918919</v>
      </c>
      <c r="AY55" s="4"/>
      <c r="AZ55" s="3">
        <f t="shared" si="55"/>
        <v>46.935111329679273</v>
      </c>
      <c r="BA55" s="3">
        <f t="shared" si="56"/>
        <v>38.607822458405053</v>
      </c>
      <c r="BB55" s="4"/>
      <c r="BC55" s="3">
        <f t="shared" si="57"/>
        <v>61.486952828340343</v>
      </c>
      <c r="BD55" s="3">
        <f t="shared" si="58"/>
        <v>58.711189871248941</v>
      </c>
    </row>
    <row r="56" spans="1:56" x14ac:dyDescent="0.35">
      <c r="A56" t="s">
        <v>14</v>
      </c>
      <c r="B56" t="s">
        <v>59</v>
      </c>
      <c r="C56">
        <v>20</v>
      </c>
      <c r="D56">
        <v>0.85</v>
      </c>
      <c r="E56" s="9">
        <v>0.48</v>
      </c>
      <c r="F56">
        <v>0.7</v>
      </c>
      <c r="G56">
        <v>0.72</v>
      </c>
      <c r="H56">
        <v>1</v>
      </c>
      <c r="I56">
        <v>0.38</v>
      </c>
      <c r="J56">
        <v>1</v>
      </c>
      <c r="K56">
        <f t="shared" si="31"/>
        <v>0.38</v>
      </c>
      <c r="L56">
        <v>0.22</v>
      </c>
      <c r="M56">
        <v>1</v>
      </c>
      <c r="N56">
        <f t="shared" si="32"/>
        <v>0.22</v>
      </c>
      <c r="O56">
        <v>0.45</v>
      </c>
      <c r="P56" s="3">
        <f t="shared" si="33"/>
        <v>45.781103312496654</v>
      </c>
      <c r="Q56" s="3">
        <f t="shared" si="34"/>
        <v>27.472536611245143</v>
      </c>
      <c r="R56" s="3">
        <f t="shared" si="59"/>
        <v>36.6268199618709</v>
      </c>
      <c r="S56">
        <f t="shared" si="35"/>
        <v>17</v>
      </c>
      <c r="T56">
        <v>1.5</v>
      </c>
      <c r="U56" s="4"/>
      <c r="V56" s="3">
        <f t="shared" si="36"/>
        <v>0.25423728813559315</v>
      </c>
      <c r="W56" s="3">
        <f t="shared" si="37"/>
        <v>0.76470588235294112</v>
      </c>
      <c r="X56" s="3">
        <f t="shared" si="38"/>
        <v>0.5757575757575758</v>
      </c>
      <c r="Y56" s="3">
        <f t="shared" si="39"/>
        <v>1</v>
      </c>
      <c r="Z56" s="3">
        <f t="shared" si="40"/>
        <v>0.89053082552793683</v>
      </c>
      <c r="AA56" s="3">
        <f t="shared" si="41"/>
        <v>0.29811755127251283</v>
      </c>
      <c r="AB56" s="3">
        <f t="shared" si="42"/>
        <v>0.91666666666666663</v>
      </c>
      <c r="AC56" s="2">
        <f t="shared" si="43"/>
        <v>0.66781323231863809</v>
      </c>
      <c r="AD56" s="2" cm="1">
        <f t="array" ref="AD56">ROUND( (SUMPRODUCT($V$132:$AB$132, V56:AB56^$AD$133))^(1/$AD$133), 4 )</f>
        <v>0.59809999999999997</v>
      </c>
      <c r="AE56" s="2" cm="1">
        <f t="array" ref="AE56">ROUND( (SUMPRODUCT($V$132:$AB$132, (V56:AB56+$AE$132)^$AE$133))^(1/$AE$133) - $AE$132, 4 )</f>
        <v>0.59130000000000005</v>
      </c>
      <c r="AF56" s="3">
        <f t="shared" si="44"/>
        <v>66.781323231863809</v>
      </c>
      <c r="AG56" s="3">
        <f t="shared" si="45"/>
        <v>59.809999999999995</v>
      </c>
      <c r="AH56" s="3">
        <f t="shared" si="46"/>
        <v>59.13</v>
      </c>
      <c r="AI56" s="4"/>
      <c r="AJ56">
        <v>0.1</v>
      </c>
      <c r="AK56">
        <v>0.6</v>
      </c>
      <c r="AL56">
        <v>0.25</v>
      </c>
      <c r="AM56" s="4"/>
      <c r="AN56" s="3">
        <f t="shared" si="47"/>
        <v>0.1</v>
      </c>
      <c r="AO56" s="3">
        <f t="shared" si="48"/>
        <v>0.64705882352941169</v>
      </c>
      <c r="AP56" s="3">
        <f t="shared" si="49"/>
        <v>0.2105263157894737</v>
      </c>
      <c r="AQ56" s="2">
        <f t="shared" si="50"/>
        <v>0.40668730650154794</v>
      </c>
      <c r="AR56" s="3">
        <f t="shared" si="51"/>
        <v>40.668730650154792</v>
      </c>
      <c r="AS56" s="4"/>
      <c r="AT56" s="10">
        <v>5</v>
      </c>
      <c r="AU56" s="4"/>
      <c r="AV56" s="3">
        <f t="shared" si="52"/>
        <v>0.1891891891891892</v>
      </c>
      <c r="AW56" s="2">
        <f t="shared" si="53"/>
        <v>0.1891891891891892</v>
      </c>
      <c r="AX56" s="3">
        <f t="shared" si="54"/>
        <v>18.918918918918919</v>
      </c>
      <c r="AY56" s="4"/>
      <c r="AZ56" s="3">
        <f t="shared" si="55"/>
        <v>46.112592835076747</v>
      </c>
      <c r="BA56" s="3">
        <f t="shared" si="56"/>
        <v>38.278815060564042</v>
      </c>
      <c r="BB56" s="4"/>
      <c r="BC56" s="3">
        <f t="shared" si="57"/>
        <v>60.253175086436556</v>
      </c>
      <c r="BD56" s="3">
        <f t="shared" si="58"/>
        <v>57.641915828265653</v>
      </c>
    </row>
    <row r="57" spans="1:56" x14ac:dyDescent="0.35">
      <c r="A57" t="s">
        <v>14</v>
      </c>
      <c r="B57" t="s">
        <v>34</v>
      </c>
      <c r="C57">
        <v>30</v>
      </c>
      <c r="D57">
        <v>0.8</v>
      </c>
      <c r="E57" s="9">
        <v>0.48</v>
      </c>
      <c r="F57">
        <v>0.8</v>
      </c>
      <c r="G57">
        <v>0.72</v>
      </c>
      <c r="H57">
        <v>1</v>
      </c>
      <c r="I57">
        <v>0.38</v>
      </c>
      <c r="J57">
        <v>0.6</v>
      </c>
      <c r="K57">
        <f t="shared" si="31"/>
        <v>0.22799999999999998</v>
      </c>
      <c r="L57">
        <v>0.22</v>
      </c>
      <c r="M57">
        <v>0.6</v>
      </c>
      <c r="N57">
        <f t="shared" si="32"/>
        <v>0.13200000000000001</v>
      </c>
      <c r="O57">
        <v>0.45</v>
      </c>
      <c r="P57" s="3">
        <f t="shared" si="33"/>
        <v>28.431706947347106</v>
      </c>
      <c r="Q57" s="3">
        <f t="shared" si="34"/>
        <v>16.68778316806619</v>
      </c>
      <c r="R57" s="3">
        <f t="shared" si="59"/>
        <v>22.55974505770665</v>
      </c>
      <c r="S57">
        <f t="shared" si="35"/>
        <v>24</v>
      </c>
      <c r="T57">
        <v>1.5</v>
      </c>
      <c r="U57" s="4"/>
      <c r="V57" s="3">
        <f t="shared" si="36"/>
        <v>0.25423728813559315</v>
      </c>
      <c r="W57" s="3">
        <f t="shared" si="37"/>
        <v>0.88235294117647056</v>
      </c>
      <c r="X57" s="3">
        <f t="shared" si="38"/>
        <v>0.5757575757575758</v>
      </c>
      <c r="Y57" s="3">
        <f t="shared" si="39"/>
        <v>1</v>
      </c>
      <c r="Z57" s="3">
        <f t="shared" si="40"/>
        <v>0.5030806088916504</v>
      </c>
      <c r="AA57" s="3">
        <f t="shared" si="41"/>
        <v>0.4209469797998231</v>
      </c>
      <c r="AB57" s="3">
        <f t="shared" si="42"/>
        <v>0.91666666666666663</v>
      </c>
      <c r="AC57" s="2">
        <f t="shared" si="43"/>
        <v>0.6462854098961992</v>
      </c>
      <c r="AD57" s="2" cm="1">
        <f t="array" ref="AD57">ROUND( (SUMPRODUCT($V$132:$AB$132, V57:AB57^$AD$133))^(1/$AD$133), 4 )</f>
        <v>0.59530000000000005</v>
      </c>
      <c r="AE57" s="2" cm="1">
        <f t="array" ref="AE57">ROUND( (SUMPRODUCT($V$132:$AB$132, (V57:AB57+$AE$132)^$AE$133))^(1/$AE$133) - $AE$132, 4 )</f>
        <v>0.59040000000000004</v>
      </c>
      <c r="AF57" s="3">
        <f t="shared" si="44"/>
        <v>64.628540989619921</v>
      </c>
      <c r="AG57" s="3">
        <f t="shared" si="45"/>
        <v>59.530000000000008</v>
      </c>
      <c r="AH57" s="3">
        <f t="shared" si="46"/>
        <v>59.040000000000006</v>
      </c>
      <c r="AI57" s="4"/>
      <c r="AJ57">
        <v>0.5</v>
      </c>
      <c r="AK57">
        <v>0.75</v>
      </c>
      <c r="AL57">
        <v>0.4</v>
      </c>
      <c r="AM57" s="4"/>
      <c r="AN57" s="3">
        <f t="shared" si="47"/>
        <v>0.5</v>
      </c>
      <c r="AO57" s="3">
        <f t="shared" si="48"/>
        <v>0.82352941176470584</v>
      </c>
      <c r="AP57" s="3">
        <f t="shared" si="49"/>
        <v>0.36842105263157898</v>
      </c>
      <c r="AQ57" s="2">
        <f t="shared" si="50"/>
        <v>0.62229102167182659</v>
      </c>
      <c r="AR57" s="3">
        <f t="shared" si="51"/>
        <v>62.22910216718266</v>
      </c>
      <c r="AS57" s="4"/>
      <c r="AT57" s="10">
        <v>5</v>
      </c>
      <c r="AU57" s="4"/>
      <c r="AV57" s="3">
        <f t="shared" si="52"/>
        <v>0.1891891891891892</v>
      </c>
      <c r="AW57" s="2">
        <f t="shared" si="53"/>
        <v>0.1891891891891892</v>
      </c>
      <c r="AX57" s="3">
        <f t="shared" si="54"/>
        <v>18.918918918918919</v>
      </c>
      <c r="AY57" s="4"/>
      <c r="AZ57" s="3">
        <f t="shared" si="55"/>
        <v>48.270257441508981</v>
      </c>
      <c r="BA57" s="3">
        <f t="shared" si="56"/>
        <v>47.550425794777802</v>
      </c>
      <c r="BB57" s="4"/>
      <c r="BC57" s="3">
        <f t="shared" si="57"/>
        <v>64.028681284010602</v>
      </c>
      <c r="BD57" s="3">
        <f t="shared" si="58"/>
        <v>63.78873740176688</v>
      </c>
    </row>
    <row r="58" spans="1:56" x14ac:dyDescent="0.35">
      <c r="A58" t="s">
        <v>14</v>
      </c>
      <c r="B58" t="s">
        <v>34</v>
      </c>
      <c r="C58">
        <v>25</v>
      </c>
      <c r="D58">
        <v>0.85</v>
      </c>
      <c r="E58" s="9">
        <v>0.48</v>
      </c>
      <c r="F58">
        <v>0.8</v>
      </c>
      <c r="G58">
        <v>0.72</v>
      </c>
      <c r="H58">
        <v>1</v>
      </c>
      <c r="I58">
        <v>0.38</v>
      </c>
      <c r="J58">
        <v>0.6</v>
      </c>
      <c r="K58">
        <f t="shared" si="31"/>
        <v>0.22799999999999998</v>
      </c>
      <c r="L58">
        <v>0.22</v>
      </c>
      <c r="M58">
        <v>0.6</v>
      </c>
      <c r="N58">
        <f t="shared" si="32"/>
        <v>0.13200000000000001</v>
      </c>
      <c r="O58">
        <v>0.45</v>
      </c>
      <c r="P58" s="3">
        <f t="shared" si="33"/>
        <v>28.431706947347106</v>
      </c>
      <c r="Q58" s="3">
        <f t="shared" si="34"/>
        <v>16.68778316806619</v>
      </c>
      <c r="R58" s="3">
        <f t="shared" si="59"/>
        <v>22.55974505770665</v>
      </c>
      <c r="S58">
        <f t="shared" si="35"/>
        <v>21.25</v>
      </c>
      <c r="T58">
        <v>1.5</v>
      </c>
      <c r="U58" s="4"/>
      <c r="V58" s="3">
        <f t="shared" si="36"/>
        <v>0.25423728813559315</v>
      </c>
      <c r="W58" s="3">
        <f t="shared" si="37"/>
        <v>0.88235294117647056</v>
      </c>
      <c r="X58" s="3">
        <f t="shared" si="38"/>
        <v>0.5757575757575758</v>
      </c>
      <c r="Y58" s="3">
        <f t="shared" si="39"/>
        <v>1</v>
      </c>
      <c r="Z58" s="3">
        <f t="shared" si="40"/>
        <v>0.5030806088916504</v>
      </c>
      <c r="AA58" s="3">
        <f t="shared" si="41"/>
        <v>0.37269256144980834</v>
      </c>
      <c r="AB58" s="3">
        <f t="shared" si="42"/>
        <v>0.91666666666666663</v>
      </c>
      <c r="AC58" s="2">
        <f t="shared" si="43"/>
        <v>0.63422180530869554</v>
      </c>
      <c r="AD58" s="2" cm="1">
        <f t="array" ref="AD58">ROUND( (SUMPRODUCT($V$132:$AB$132, V58:AB58^$AD$133))^(1/$AD$133), 4 )</f>
        <v>0.57909999999999995</v>
      </c>
      <c r="AE58" s="2" cm="1">
        <f t="array" ref="AE58">ROUND( (SUMPRODUCT($V$132:$AB$132, (V58:AB58+$AE$132)^$AE$133))^(1/$AE$133) - $AE$132, 4 )</f>
        <v>0.57389999999999997</v>
      </c>
      <c r="AF58" s="3">
        <f t="shared" si="44"/>
        <v>63.422180530869554</v>
      </c>
      <c r="AG58" s="3">
        <f t="shared" si="45"/>
        <v>57.91</v>
      </c>
      <c r="AH58" s="3">
        <f t="shared" si="46"/>
        <v>57.389999999999993</v>
      </c>
      <c r="AI58" s="4"/>
      <c r="AJ58">
        <v>0.5</v>
      </c>
      <c r="AK58">
        <v>0.75</v>
      </c>
      <c r="AL58">
        <v>0.4</v>
      </c>
      <c r="AM58" s="4"/>
      <c r="AN58" s="3">
        <f t="shared" si="47"/>
        <v>0.5</v>
      </c>
      <c r="AO58" s="3">
        <f t="shared" si="48"/>
        <v>0.82352941176470584</v>
      </c>
      <c r="AP58" s="3">
        <f t="shared" si="49"/>
        <v>0.36842105263157898</v>
      </c>
      <c r="AQ58" s="2">
        <f t="shared" si="50"/>
        <v>0.62229102167182659</v>
      </c>
      <c r="AR58" s="3">
        <f t="shared" si="51"/>
        <v>62.22910216718266</v>
      </c>
      <c r="AS58" s="4"/>
      <c r="AT58" s="10">
        <v>5</v>
      </c>
      <c r="AU58" s="4"/>
      <c r="AV58" s="3">
        <f t="shared" si="52"/>
        <v>0.1891891891891892</v>
      </c>
      <c r="AW58" s="2">
        <f t="shared" si="53"/>
        <v>0.1891891891891892</v>
      </c>
      <c r="AX58" s="3">
        <f t="shared" si="54"/>
        <v>18.918918918918919</v>
      </c>
      <c r="AY58" s="4"/>
      <c r="AZ58" s="3">
        <f t="shared" si="55"/>
        <v>47.667077212133798</v>
      </c>
      <c r="BA58" s="3">
        <f t="shared" si="56"/>
        <v>47.309153703027732</v>
      </c>
      <c r="BB58" s="4"/>
      <c r="BC58" s="3">
        <f t="shared" si="57"/>
        <v>63.123910939947834</v>
      </c>
      <c r="BD58" s="3">
        <f t="shared" si="58"/>
        <v>63.004603103579143</v>
      </c>
    </row>
    <row r="59" spans="1:56" x14ac:dyDescent="0.35">
      <c r="A59" t="s">
        <v>14</v>
      </c>
      <c r="B59" t="s">
        <v>59</v>
      </c>
      <c r="C59">
        <v>15</v>
      </c>
      <c r="D59">
        <v>0.9</v>
      </c>
      <c r="E59" s="9">
        <v>0.48</v>
      </c>
      <c r="F59">
        <v>0.7</v>
      </c>
      <c r="G59">
        <v>0.72</v>
      </c>
      <c r="H59">
        <v>1</v>
      </c>
      <c r="I59">
        <v>0.38</v>
      </c>
      <c r="J59">
        <v>1</v>
      </c>
      <c r="K59">
        <f t="shared" si="31"/>
        <v>0.38</v>
      </c>
      <c r="L59">
        <v>0.22</v>
      </c>
      <c r="M59">
        <v>1</v>
      </c>
      <c r="N59">
        <f t="shared" si="32"/>
        <v>0.22</v>
      </c>
      <c r="O59">
        <v>0.45</v>
      </c>
      <c r="P59" s="3">
        <f t="shared" si="33"/>
        <v>45.781103312496654</v>
      </c>
      <c r="Q59" s="3">
        <f t="shared" si="34"/>
        <v>27.472536611245143</v>
      </c>
      <c r="R59" s="3">
        <f t="shared" si="59"/>
        <v>36.6268199618709</v>
      </c>
      <c r="S59">
        <f t="shared" si="35"/>
        <v>13.5</v>
      </c>
      <c r="T59">
        <v>1.5</v>
      </c>
      <c r="U59" s="4"/>
      <c r="V59" s="3">
        <f t="shared" si="36"/>
        <v>0.25423728813559315</v>
      </c>
      <c r="W59" s="3">
        <f t="shared" si="37"/>
        <v>0.76470588235294112</v>
      </c>
      <c r="X59" s="3">
        <f t="shared" si="38"/>
        <v>0.5757575757575758</v>
      </c>
      <c r="Y59" s="3">
        <f t="shared" si="39"/>
        <v>1</v>
      </c>
      <c r="Z59" s="3">
        <f t="shared" si="40"/>
        <v>0.89053082552793683</v>
      </c>
      <c r="AA59" s="3">
        <f t="shared" si="41"/>
        <v>0.23670283700885775</v>
      </c>
      <c r="AB59" s="3">
        <f t="shared" si="42"/>
        <v>0.91666666666666663</v>
      </c>
      <c r="AC59" s="2">
        <f t="shared" si="43"/>
        <v>0.65245955375272435</v>
      </c>
      <c r="AD59" s="2" cm="1">
        <f t="array" ref="AD59">ROUND( (SUMPRODUCT($V$132:$AB$132, V59:AB59^$AD$133))^(1/$AD$133), 4 )</f>
        <v>0.57040000000000002</v>
      </c>
      <c r="AE59" s="2" cm="1">
        <f t="array" ref="AE59">ROUND( (SUMPRODUCT($V$132:$AB$132, (V59:AB59+$AE$132)^$AE$133))^(1/$AE$133) - $AE$132, 4 )</f>
        <v>0.56269999999999998</v>
      </c>
      <c r="AF59" s="3">
        <f t="shared" si="44"/>
        <v>65.24595537527243</v>
      </c>
      <c r="AG59" s="3">
        <f t="shared" si="45"/>
        <v>57.04</v>
      </c>
      <c r="AH59" s="3">
        <f t="shared" si="46"/>
        <v>56.269999999999996</v>
      </c>
      <c r="AI59" s="4"/>
      <c r="AJ59">
        <v>0.1</v>
      </c>
      <c r="AK59">
        <v>0.6</v>
      </c>
      <c r="AL59">
        <v>0.25</v>
      </c>
      <c r="AM59" s="4"/>
      <c r="AN59" s="3">
        <f t="shared" si="47"/>
        <v>0.1</v>
      </c>
      <c r="AO59" s="3">
        <f t="shared" si="48"/>
        <v>0.64705882352941169</v>
      </c>
      <c r="AP59" s="3">
        <f t="shared" si="49"/>
        <v>0.2105263157894737</v>
      </c>
      <c r="AQ59" s="2">
        <f t="shared" si="50"/>
        <v>0.40668730650154794</v>
      </c>
      <c r="AR59" s="3">
        <f t="shared" si="51"/>
        <v>40.668730650154792</v>
      </c>
      <c r="AS59" s="4"/>
      <c r="AT59" s="10">
        <v>5</v>
      </c>
      <c r="AU59" s="4"/>
      <c r="AV59" s="3">
        <f t="shared" si="52"/>
        <v>0.1891891891891892</v>
      </c>
      <c r="AW59" s="2">
        <f t="shared" si="53"/>
        <v>0.1891891891891892</v>
      </c>
      <c r="AX59" s="3">
        <f t="shared" si="54"/>
        <v>18.918918918918919</v>
      </c>
      <c r="AY59" s="4"/>
      <c r="AZ59" s="3">
        <f t="shared" si="55"/>
        <v>45.344908906781058</v>
      </c>
      <c r="BA59" s="3">
        <f t="shared" si="56"/>
        <v>37.971741489245765</v>
      </c>
      <c r="BB59" s="4"/>
      <c r="BC59" s="3">
        <f t="shared" si="57"/>
        <v>59.101649193993019</v>
      </c>
      <c r="BD59" s="3">
        <f t="shared" si="58"/>
        <v>56.643926721481257</v>
      </c>
    </row>
    <row r="60" spans="1:56" x14ac:dyDescent="0.35">
      <c r="A60" t="s">
        <v>14</v>
      </c>
      <c r="B60" t="s">
        <v>34</v>
      </c>
      <c r="C60">
        <v>20</v>
      </c>
      <c r="D60">
        <v>0.9</v>
      </c>
      <c r="E60" s="9">
        <v>0.48</v>
      </c>
      <c r="F60">
        <v>0.8</v>
      </c>
      <c r="G60">
        <v>0.72</v>
      </c>
      <c r="H60">
        <v>1</v>
      </c>
      <c r="I60">
        <v>0.38</v>
      </c>
      <c r="J60">
        <v>0.6</v>
      </c>
      <c r="K60">
        <f t="shared" si="31"/>
        <v>0.22799999999999998</v>
      </c>
      <c r="L60">
        <v>0.22</v>
      </c>
      <c r="M60">
        <v>0.6</v>
      </c>
      <c r="N60">
        <f t="shared" si="32"/>
        <v>0.13200000000000001</v>
      </c>
      <c r="O60">
        <v>0.45</v>
      </c>
      <c r="P60" s="3">
        <f t="shared" si="33"/>
        <v>28.431706947347106</v>
      </c>
      <c r="Q60" s="3">
        <f t="shared" si="34"/>
        <v>16.68778316806619</v>
      </c>
      <c r="R60" s="3">
        <f t="shared" si="59"/>
        <v>22.55974505770665</v>
      </c>
      <c r="S60">
        <f t="shared" si="35"/>
        <v>18</v>
      </c>
      <c r="T60">
        <v>1.5</v>
      </c>
      <c r="U60" s="4"/>
      <c r="V60" s="3">
        <f t="shared" si="36"/>
        <v>0.25423728813559315</v>
      </c>
      <c r="W60" s="3">
        <f t="shared" si="37"/>
        <v>0.88235294117647056</v>
      </c>
      <c r="X60" s="3">
        <f t="shared" si="38"/>
        <v>0.5757575757575758</v>
      </c>
      <c r="Y60" s="3">
        <f t="shared" si="39"/>
        <v>1</v>
      </c>
      <c r="Z60" s="3">
        <f t="shared" si="40"/>
        <v>0.5030806088916504</v>
      </c>
      <c r="AA60" s="3">
        <f t="shared" si="41"/>
        <v>0.31566461249070005</v>
      </c>
      <c r="AB60" s="3">
        <f t="shared" si="42"/>
        <v>0.91666666666666663</v>
      </c>
      <c r="AC60" s="2">
        <f t="shared" si="43"/>
        <v>0.61996481806891846</v>
      </c>
      <c r="AD60" s="2" cm="1">
        <f t="array" ref="AD60">ROUND( (SUMPRODUCT($V$132:$AB$132, V60:AB60^$AD$133))^(1/$AD$133), 4 )</f>
        <v>0.55830000000000002</v>
      </c>
      <c r="AE60" s="2" cm="1">
        <f t="array" ref="AE60">ROUND( (SUMPRODUCT($V$132:$AB$132, (V60:AB60+$AE$132)^$AE$133))^(1/$AE$133) - $AE$132, 4 )</f>
        <v>0.55259999999999998</v>
      </c>
      <c r="AF60" s="3">
        <f t="shared" si="44"/>
        <v>61.996481806891843</v>
      </c>
      <c r="AG60" s="3">
        <f t="shared" si="45"/>
        <v>55.83</v>
      </c>
      <c r="AH60" s="3">
        <f t="shared" si="46"/>
        <v>55.26</v>
      </c>
      <c r="AI60" s="4"/>
      <c r="AJ60">
        <v>0.5</v>
      </c>
      <c r="AK60">
        <v>0.75</v>
      </c>
      <c r="AL60">
        <v>0.4</v>
      </c>
      <c r="AM60" s="4"/>
      <c r="AN60" s="3">
        <f t="shared" si="47"/>
        <v>0.5</v>
      </c>
      <c r="AO60" s="3">
        <f t="shared" si="48"/>
        <v>0.82352941176470584</v>
      </c>
      <c r="AP60" s="3">
        <f t="shared" si="49"/>
        <v>0.36842105263157898</v>
      </c>
      <c r="AQ60" s="2">
        <f t="shared" si="50"/>
        <v>0.62229102167182659</v>
      </c>
      <c r="AR60" s="3">
        <f t="shared" si="51"/>
        <v>62.22910216718266</v>
      </c>
      <c r="AS60" s="4"/>
      <c r="AT60" s="10">
        <v>5</v>
      </c>
      <c r="AU60" s="4"/>
      <c r="AV60" s="3">
        <f t="shared" si="52"/>
        <v>0.1891891891891892</v>
      </c>
      <c r="AW60" s="2">
        <f t="shared" si="53"/>
        <v>0.1891891891891892</v>
      </c>
      <c r="AX60" s="3">
        <f t="shared" si="54"/>
        <v>18.918918918918919</v>
      </c>
      <c r="AY60" s="4"/>
      <c r="AZ60" s="3">
        <f t="shared" si="55"/>
        <v>46.954227850144939</v>
      </c>
      <c r="BA60" s="3">
        <f t="shared" si="56"/>
        <v>47.024013958232189</v>
      </c>
      <c r="BB60" s="4"/>
      <c r="BC60" s="3">
        <f t="shared" si="57"/>
        <v>62.054636896964553</v>
      </c>
      <c r="BD60" s="3">
        <f t="shared" si="58"/>
        <v>62.077898932993627</v>
      </c>
    </row>
    <row r="61" spans="1:56" x14ac:dyDescent="0.35">
      <c r="A61" t="s">
        <v>14</v>
      </c>
      <c r="B61" t="s">
        <v>34</v>
      </c>
      <c r="C61">
        <v>15</v>
      </c>
      <c r="D61">
        <v>0.93</v>
      </c>
      <c r="E61" s="9">
        <v>0.48</v>
      </c>
      <c r="F61">
        <v>0.8</v>
      </c>
      <c r="G61">
        <v>0.72</v>
      </c>
      <c r="H61">
        <v>1</v>
      </c>
      <c r="I61">
        <v>0.38</v>
      </c>
      <c r="J61">
        <v>0.6</v>
      </c>
      <c r="K61">
        <f t="shared" si="31"/>
        <v>0.22799999999999998</v>
      </c>
      <c r="L61">
        <v>0.22</v>
      </c>
      <c r="M61">
        <v>0.6</v>
      </c>
      <c r="N61">
        <f t="shared" si="32"/>
        <v>0.13200000000000001</v>
      </c>
      <c r="O61">
        <v>0.45</v>
      </c>
      <c r="P61" s="3">
        <f t="shared" si="33"/>
        <v>28.431706947347106</v>
      </c>
      <c r="Q61" s="3">
        <f t="shared" si="34"/>
        <v>16.68778316806619</v>
      </c>
      <c r="R61" s="3">
        <f t="shared" si="59"/>
        <v>22.55974505770665</v>
      </c>
      <c r="S61">
        <f t="shared" si="35"/>
        <v>13.950000000000001</v>
      </c>
      <c r="T61">
        <v>1.5</v>
      </c>
      <c r="U61" s="4"/>
      <c r="V61" s="3">
        <f t="shared" si="36"/>
        <v>0.25423728813559315</v>
      </c>
      <c r="W61" s="3">
        <f t="shared" si="37"/>
        <v>0.88235294117647056</v>
      </c>
      <c r="X61" s="3">
        <f t="shared" si="38"/>
        <v>0.5757575757575758</v>
      </c>
      <c r="Y61" s="3">
        <f t="shared" si="39"/>
        <v>1</v>
      </c>
      <c r="Z61" s="3">
        <f t="shared" si="40"/>
        <v>0.5030806088916504</v>
      </c>
      <c r="AA61" s="3">
        <f t="shared" si="41"/>
        <v>0.24459901455704197</v>
      </c>
      <c r="AB61" s="3">
        <f t="shared" si="42"/>
        <v>0.91666666666666663</v>
      </c>
      <c r="AC61" s="2">
        <f t="shared" si="43"/>
        <v>0.60219841858550394</v>
      </c>
      <c r="AD61" s="2" cm="1">
        <f t="array" ref="AD61">ROUND( (SUMPRODUCT($V$132:$AB$132, V61:AB61^$AD$133))^(1/$AD$133), 4 )</f>
        <v>0.52890000000000004</v>
      </c>
      <c r="AE61" s="2" cm="1">
        <f t="array" ref="AE61">ROUND( (SUMPRODUCT($V$132:$AB$132, (V61:AB61+$AE$132)^$AE$133))^(1/$AE$133) - $AE$132, 4 )</f>
        <v>0.52239999999999998</v>
      </c>
      <c r="AF61" s="3">
        <f t="shared" si="44"/>
        <v>60.219841858550396</v>
      </c>
      <c r="AG61" s="3">
        <f t="shared" si="45"/>
        <v>52.89</v>
      </c>
      <c r="AH61" s="3">
        <f t="shared" si="46"/>
        <v>52.239999999999995</v>
      </c>
      <c r="AI61" s="4"/>
      <c r="AJ61">
        <v>0.5</v>
      </c>
      <c r="AK61">
        <v>0.75</v>
      </c>
      <c r="AL61">
        <v>0.4</v>
      </c>
      <c r="AM61" s="4"/>
      <c r="AN61" s="3">
        <f t="shared" si="47"/>
        <v>0.5</v>
      </c>
      <c r="AO61" s="3">
        <f t="shared" si="48"/>
        <v>0.82352941176470584</v>
      </c>
      <c r="AP61" s="3">
        <f t="shared" si="49"/>
        <v>0.36842105263157898</v>
      </c>
      <c r="AQ61" s="2">
        <f t="shared" si="50"/>
        <v>0.62229102167182659</v>
      </c>
      <c r="AR61" s="3">
        <f t="shared" si="51"/>
        <v>62.22910216718266</v>
      </c>
      <c r="AS61" s="4"/>
      <c r="AT61" s="10">
        <v>5</v>
      </c>
      <c r="AU61" s="4"/>
      <c r="AV61" s="3">
        <f t="shared" si="52"/>
        <v>0.1891891891891892</v>
      </c>
      <c r="AW61" s="2">
        <f t="shared" si="53"/>
        <v>0.1891891891891892</v>
      </c>
      <c r="AX61" s="3">
        <f t="shared" si="54"/>
        <v>18.918918918918919</v>
      </c>
      <c r="AY61" s="4"/>
      <c r="AZ61" s="3">
        <f t="shared" si="55"/>
        <v>46.065907875974219</v>
      </c>
      <c r="BA61" s="3">
        <f t="shared" si="56"/>
        <v>46.668685968563899</v>
      </c>
      <c r="BB61" s="4"/>
      <c r="BC61" s="3">
        <f t="shared" si="57"/>
        <v>60.722156935708455</v>
      </c>
      <c r="BD61" s="3">
        <f t="shared" si="58"/>
        <v>60.923082966571691</v>
      </c>
    </row>
    <row r="62" spans="1:56" x14ac:dyDescent="0.35">
      <c r="A62" t="s">
        <v>14</v>
      </c>
      <c r="B62" t="s">
        <v>59</v>
      </c>
      <c r="C62">
        <v>10</v>
      </c>
      <c r="D62">
        <v>0.9</v>
      </c>
      <c r="E62" s="9">
        <v>0.48</v>
      </c>
      <c r="F62">
        <v>0.7</v>
      </c>
      <c r="G62">
        <v>0.72</v>
      </c>
      <c r="H62">
        <v>1</v>
      </c>
      <c r="I62">
        <v>0.38</v>
      </c>
      <c r="J62">
        <v>1</v>
      </c>
      <c r="K62">
        <f t="shared" si="31"/>
        <v>0.38</v>
      </c>
      <c r="L62">
        <v>0.22</v>
      </c>
      <c r="M62">
        <v>1</v>
      </c>
      <c r="N62">
        <f t="shared" si="32"/>
        <v>0.22</v>
      </c>
      <c r="O62">
        <v>0.45</v>
      </c>
      <c r="P62" s="3">
        <f t="shared" si="33"/>
        <v>45.781103312496654</v>
      </c>
      <c r="Q62" s="3">
        <f t="shared" si="34"/>
        <v>27.472536611245143</v>
      </c>
      <c r="R62" s="3">
        <f t="shared" si="59"/>
        <v>36.6268199618709</v>
      </c>
      <c r="S62">
        <f t="shared" si="35"/>
        <v>9</v>
      </c>
      <c r="T62">
        <v>1.5</v>
      </c>
      <c r="U62" s="4"/>
      <c r="V62" s="3">
        <f t="shared" si="36"/>
        <v>0.25423728813559315</v>
      </c>
      <c r="W62" s="3">
        <f t="shared" si="37"/>
        <v>0.76470588235294112</v>
      </c>
      <c r="X62" s="3">
        <f t="shared" si="38"/>
        <v>0.5757575757575758</v>
      </c>
      <c r="Y62" s="3">
        <f t="shared" si="39"/>
        <v>1</v>
      </c>
      <c r="Z62" s="3">
        <f t="shared" si="40"/>
        <v>0.89053082552793683</v>
      </c>
      <c r="AA62" s="3">
        <f t="shared" si="41"/>
        <v>0.15774106152701545</v>
      </c>
      <c r="AB62" s="3">
        <f t="shared" si="42"/>
        <v>0.91666666666666663</v>
      </c>
      <c r="AC62" s="2">
        <f t="shared" si="43"/>
        <v>0.63271910988226376</v>
      </c>
      <c r="AD62" s="2" cm="1">
        <f t="array" ref="AD62">ROUND( (SUMPRODUCT($V$132:$AB$132, V62:AB62^$AD$133))^(1/$AD$133), 4 )</f>
        <v>0.52749999999999997</v>
      </c>
      <c r="AE62" s="2" cm="1">
        <f t="array" ref="AE62">ROUND( (SUMPRODUCT($V$132:$AB$132, (V62:AB62+$AE$132)^$AE$133))^(1/$AE$133) - $AE$132, 4 )</f>
        <v>0.5181</v>
      </c>
      <c r="AF62" s="3">
        <f t="shared" si="44"/>
        <v>63.271910988226374</v>
      </c>
      <c r="AG62" s="3">
        <f t="shared" si="45"/>
        <v>52.75</v>
      </c>
      <c r="AH62" s="3">
        <f t="shared" si="46"/>
        <v>51.81</v>
      </c>
      <c r="AI62" s="4"/>
      <c r="AJ62">
        <v>0.1</v>
      </c>
      <c r="AK62">
        <v>0.6</v>
      </c>
      <c r="AL62">
        <v>0.25</v>
      </c>
      <c r="AM62" s="4"/>
      <c r="AN62" s="3">
        <f t="shared" si="47"/>
        <v>0.1</v>
      </c>
      <c r="AO62" s="3">
        <f t="shared" si="48"/>
        <v>0.64705882352941169</v>
      </c>
      <c r="AP62" s="3">
        <f t="shared" si="49"/>
        <v>0.2105263157894737</v>
      </c>
      <c r="AQ62" s="2">
        <f t="shared" si="50"/>
        <v>0.40668730650154794</v>
      </c>
      <c r="AR62" s="3">
        <f t="shared" si="51"/>
        <v>40.668730650154792</v>
      </c>
      <c r="AS62" s="4"/>
      <c r="AT62" s="10">
        <v>5</v>
      </c>
      <c r="AU62" s="4"/>
      <c r="AV62" s="3">
        <f t="shared" si="52"/>
        <v>0.1891891891891892</v>
      </c>
      <c r="AW62" s="2">
        <f t="shared" si="53"/>
        <v>0.1891891891891892</v>
      </c>
      <c r="AX62" s="3">
        <f t="shared" si="54"/>
        <v>18.918918918918919</v>
      </c>
      <c r="AY62" s="4"/>
      <c r="AZ62" s="3">
        <f t="shared" si="55"/>
        <v>44.357886713258026</v>
      </c>
      <c r="BA62" s="3">
        <f t="shared" si="56"/>
        <v>37.576932611836554</v>
      </c>
      <c r="BB62" s="4"/>
      <c r="BC62" s="3">
        <f t="shared" si="57"/>
        <v>57.621115903708478</v>
      </c>
      <c r="BD62" s="3">
        <f t="shared" si="58"/>
        <v>55.360797869901326</v>
      </c>
    </row>
    <row r="63" spans="1:56" x14ac:dyDescent="0.35">
      <c r="A63" t="s">
        <v>14</v>
      </c>
      <c r="B63" t="s">
        <v>60</v>
      </c>
      <c r="C63">
        <v>60</v>
      </c>
      <c r="D63">
        <v>0.85</v>
      </c>
      <c r="E63" s="9">
        <v>0.52</v>
      </c>
      <c r="F63">
        <v>0.45</v>
      </c>
      <c r="G63">
        <v>0.34</v>
      </c>
      <c r="H63">
        <v>1</v>
      </c>
      <c r="I63">
        <v>1.32</v>
      </c>
      <c r="J63">
        <v>1</v>
      </c>
      <c r="K63">
        <f t="shared" si="31"/>
        <v>1.32</v>
      </c>
      <c r="L63">
        <v>0.75</v>
      </c>
      <c r="M63">
        <v>1</v>
      </c>
      <c r="N63">
        <f t="shared" si="32"/>
        <v>0.75</v>
      </c>
      <c r="O63">
        <v>3</v>
      </c>
      <c r="P63" s="3">
        <f t="shared" si="33"/>
        <v>24.81483705480149</v>
      </c>
      <c r="Q63" s="3">
        <f t="shared" si="34"/>
        <v>14.250032697803595</v>
      </c>
      <c r="R63" s="3">
        <f t="shared" si="59"/>
        <v>19.532434876302542</v>
      </c>
      <c r="S63">
        <f t="shared" si="35"/>
        <v>51</v>
      </c>
      <c r="T63" s="9">
        <v>6</v>
      </c>
      <c r="U63" s="4"/>
      <c r="V63" s="3">
        <f t="shared" si="36"/>
        <v>0.32203389830508472</v>
      </c>
      <c r="W63" s="3">
        <f t="shared" si="37"/>
        <v>0.4705882352941177</v>
      </c>
      <c r="X63" s="3">
        <f t="shared" si="38"/>
        <v>0</v>
      </c>
      <c r="Y63" s="3">
        <f t="shared" si="39"/>
        <v>1</v>
      </c>
      <c r="Z63" s="3">
        <f t="shared" si="40"/>
        <v>0.41969923830813016</v>
      </c>
      <c r="AA63" s="3">
        <f t="shared" si="41"/>
        <v>0.8947176326908769</v>
      </c>
      <c r="AB63" s="3">
        <f t="shared" si="42"/>
        <v>0.16666666666666663</v>
      </c>
      <c r="AC63" s="2">
        <f t="shared" si="43"/>
        <v>0.59180212376274066</v>
      </c>
      <c r="AD63" s="2" cm="1">
        <f t="array" ref="AD63">ROUND( (SUMPRODUCT($V$132:$AB$132, V63:AB63^$AD$133))^(1/$AD$133), 4 )</f>
        <v>0.51239999999999997</v>
      </c>
      <c r="AE63" s="2" cm="1">
        <f t="array" ref="AE63">ROUND( (SUMPRODUCT($V$132:$AB$132, (V63:AB63+$AE$132)^$AE$133))^(1/$AE$133) - $AE$132, 4 )</f>
        <v>0.50549999999999995</v>
      </c>
      <c r="AF63" s="3">
        <f t="shared" si="44"/>
        <v>59.180212376274064</v>
      </c>
      <c r="AG63" s="3">
        <f t="shared" si="45"/>
        <v>51.239999999999995</v>
      </c>
      <c r="AH63" s="3">
        <f t="shared" si="46"/>
        <v>50.55</v>
      </c>
      <c r="AI63" s="4"/>
      <c r="AJ63">
        <v>0.1</v>
      </c>
      <c r="AK63">
        <v>0.3</v>
      </c>
      <c r="AL63">
        <v>0.25</v>
      </c>
      <c r="AM63" s="4"/>
      <c r="AN63" s="3">
        <f t="shared" si="47"/>
        <v>0.1</v>
      </c>
      <c r="AO63" s="3">
        <f t="shared" si="48"/>
        <v>0.29411764705882354</v>
      </c>
      <c r="AP63" s="3">
        <f t="shared" si="49"/>
        <v>0.2105263157894737</v>
      </c>
      <c r="AQ63" s="2">
        <f t="shared" si="50"/>
        <v>0.23021671826625387</v>
      </c>
      <c r="AR63" s="3">
        <f t="shared" si="51"/>
        <v>23.021671826625386</v>
      </c>
      <c r="AS63" s="4"/>
      <c r="AT63" s="10">
        <v>5</v>
      </c>
      <c r="AU63" s="4"/>
      <c r="AV63" s="3">
        <f t="shared" si="52"/>
        <v>0.1891891891891892</v>
      </c>
      <c r="AW63" s="2">
        <f t="shared" si="53"/>
        <v>0.1891891891891892</v>
      </c>
      <c r="AX63" s="3">
        <f t="shared" si="54"/>
        <v>18.918918918918919</v>
      </c>
      <c r="AY63" s="4"/>
      <c r="AZ63" s="3">
        <f t="shared" si="55"/>
        <v>39.664978583752458</v>
      </c>
      <c r="BA63" s="3">
        <f t="shared" si="56"/>
        <v>28.81741641885786</v>
      </c>
      <c r="BB63" s="4"/>
      <c r="BC63" s="3">
        <f t="shared" si="57"/>
        <v>50.140577238861894</v>
      </c>
      <c r="BD63" s="3">
        <f t="shared" si="58"/>
        <v>46.524723183897024</v>
      </c>
    </row>
    <row r="64" spans="1:56" x14ac:dyDescent="0.35">
      <c r="A64" t="s">
        <v>14</v>
      </c>
      <c r="B64" t="s">
        <v>34</v>
      </c>
      <c r="C64">
        <v>10</v>
      </c>
      <c r="D64">
        <v>0.95</v>
      </c>
      <c r="E64" s="9">
        <v>0.48</v>
      </c>
      <c r="F64">
        <v>0.8</v>
      </c>
      <c r="G64">
        <v>0.72</v>
      </c>
      <c r="H64">
        <v>1</v>
      </c>
      <c r="I64">
        <v>0.38</v>
      </c>
      <c r="J64">
        <v>0.6</v>
      </c>
      <c r="K64">
        <f t="shared" si="31"/>
        <v>0.22799999999999998</v>
      </c>
      <c r="L64">
        <v>0.22</v>
      </c>
      <c r="M64">
        <v>0.6</v>
      </c>
      <c r="N64">
        <f t="shared" si="32"/>
        <v>0.13200000000000001</v>
      </c>
      <c r="O64">
        <v>0.45</v>
      </c>
      <c r="P64" s="3">
        <f t="shared" si="33"/>
        <v>28.431706947347106</v>
      </c>
      <c r="Q64" s="3">
        <f t="shared" si="34"/>
        <v>16.68778316806619</v>
      </c>
      <c r="R64" s="3">
        <f t="shared" si="59"/>
        <v>22.55974505770665</v>
      </c>
      <c r="S64">
        <f t="shared" si="35"/>
        <v>9.5</v>
      </c>
      <c r="T64">
        <v>1.5</v>
      </c>
      <c r="U64" s="4"/>
      <c r="V64" s="3">
        <f t="shared" si="36"/>
        <v>0.25423728813559315</v>
      </c>
      <c r="W64" s="3">
        <f t="shared" si="37"/>
        <v>0.88235294117647056</v>
      </c>
      <c r="X64" s="3">
        <f t="shared" si="38"/>
        <v>0.5757575757575758</v>
      </c>
      <c r="Y64" s="3">
        <f t="shared" si="39"/>
        <v>1</v>
      </c>
      <c r="Z64" s="3">
        <f t="shared" si="40"/>
        <v>0.5030806088916504</v>
      </c>
      <c r="AA64" s="3">
        <f t="shared" si="41"/>
        <v>0.16651459213610903</v>
      </c>
      <c r="AB64" s="3">
        <f t="shared" si="42"/>
        <v>0.91666666666666663</v>
      </c>
      <c r="AC64" s="2">
        <f t="shared" si="43"/>
        <v>0.5826773129802707</v>
      </c>
      <c r="AD64" s="2" cm="1">
        <f t="array" ref="AD64">ROUND( (SUMPRODUCT($V$132:$AB$132, V64:AB64^$AD$133))^(1/$AD$133), 4 )</f>
        <v>0.49009999999999998</v>
      </c>
      <c r="AE64" s="2" cm="1">
        <f t="array" ref="AE64">ROUND( (SUMPRODUCT($V$132:$AB$132, (V64:AB64+$AE$132)^$AE$133))^(1/$AE$133) - $AE$132, 4 )</f>
        <v>0.48220000000000002</v>
      </c>
      <c r="AF64" s="3">
        <f t="shared" si="44"/>
        <v>58.267731298027073</v>
      </c>
      <c r="AG64" s="3">
        <f t="shared" si="45"/>
        <v>49.01</v>
      </c>
      <c r="AH64" s="3">
        <f t="shared" si="46"/>
        <v>48.22</v>
      </c>
      <c r="AI64" s="4"/>
      <c r="AJ64">
        <v>0.5</v>
      </c>
      <c r="AK64">
        <v>0.75</v>
      </c>
      <c r="AL64">
        <v>0.4</v>
      </c>
      <c r="AM64" s="4"/>
      <c r="AN64" s="3">
        <f t="shared" si="47"/>
        <v>0.5</v>
      </c>
      <c r="AO64" s="3">
        <f t="shared" si="48"/>
        <v>0.82352941176470584</v>
      </c>
      <c r="AP64" s="3">
        <f t="shared" si="49"/>
        <v>0.36842105263157898</v>
      </c>
      <c r="AQ64" s="2">
        <f t="shared" si="50"/>
        <v>0.62229102167182659</v>
      </c>
      <c r="AR64" s="3">
        <f t="shared" si="51"/>
        <v>62.22910216718266</v>
      </c>
      <c r="AS64" s="4"/>
      <c r="AT64" s="10">
        <v>5</v>
      </c>
      <c r="AU64" s="4"/>
      <c r="AV64" s="3">
        <f t="shared" si="52"/>
        <v>0.1891891891891892</v>
      </c>
      <c r="AW64" s="2">
        <f t="shared" si="53"/>
        <v>0.1891891891891892</v>
      </c>
      <c r="AX64" s="3">
        <f t="shared" si="54"/>
        <v>18.918918918918919</v>
      </c>
      <c r="AY64" s="4"/>
      <c r="AZ64" s="3">
        <f t="shared" si="55"/>
        <v>45.089852595712557</v>
      </c>
      <c r="BA64" s="3">
        <f t="shared" si="56"/>
        <v>46.278263856459233</v>
      </c>
      <c r="BB64" s="4"/>
      <c r="BC64" s="3">
        <f t="shared" si="57"/>
        <v>59.25807401531597</v>
      </c>
      <c r="BD64" s="3">
        <f t="shared" si="58"/>
        <v>59.654211102231528</v>
      </c>
    </row>
    <row r="65" spans="1:56" x14ac:dyDescent="0.35">
      <c r="A65" t="s">
        <v>14</v>
      </c>
      <c r="B65" t="s">
        <v>33</v>
      </c>
      <c r="C65">
        <v>30</v>
      </c>
      <c r="D65">
        <v>0.35</v>
      </c>
      <c r="E65" s="9">
        <v>0.48</v>
      </c>
      <c r="F65">
        <v>0.4</v>
      </c>
      <c r="G65">
        <v>0.72</v>
      </c>
      <c r="H65">
        <v>1</v>
      </c>
      <c r="I65">
        <v>0.38</v>
      </c>
      <c r="J65">
        <v>0.6</v>
      </c>
      <c r="K65">
        <f t="shared" si="31"/>
        <v>0.22799999999999998</v>
      </c>
      <c r="L65">
        <v>0.22</v>
      </c>
      <c r="M65">
        <v>0.6</v>
      </c>
      <c r="N65">
        <f t="shared" si="32"/>
        <v>0.13200000000000001</v>
      </c>
      <c r="O65">
        <v>0.45</v>
      </c>
      <c r="P65" s="3">
        <f t="shared" si="33"/>
        <v>28.431706947347106</v>
      </c>
      <c r="Q65" s="3">
        <f t="shared" si="34"/>
        <v>16.68778316806619</v>
      </c>
      <c r="R65" s="3">
        <f t="shared" si="59"/>
        <v>22.55974505770665</v>
      </c>
      <c r="S65">
        <f t="shared" si="35"/>
        <v>10.5</v>
      </c>
      <c r="T65">
        <v>1.5</v>
      </c>
      <c r="U65" s="4"/>
      <c r="V65" s="3">
        <f t="shared" si="36"/>
        <v>0.25423728813559315</v>
      </c>
      <c r="W65" s="3">
        <f t="shared" si="37"/>
        <v>0.41176470588235298</v>
      </c>
      <c r="X65" s="3">
        <f t="shared" si="38"/>
        <v>0.5757575757575758</v>
      </c>
      <c r="Y65" s="3">
        <f t="shared" si="39"/>
        <v>1</v>
      </c>
      <c r="Z65" s="3">
        <f t="shared" si="40"/>
        <v>0.5030806088916504</v>
      </c>
      <c r="AA65" s="3">
        <f t="shared" si="41"/>
        <v>0.1840616533542962</v>
      </c>
      <c r="AB65" s="3">
        <f t="shared" si="42"/>
        <v>0.91666666666666663</v>
      </c>
      <c r="AC65" s="2">
        <f t="shared" si="43"/>
        <v>0.56353466652011153</v>
      </c>
      <c r="AD65" s="2" cm="1">
        <f t="array" ref="AD65">ROUND( (SUMPRODUCT($V$132:$AB$132, V65:AB65^$AD$133))^(1/$AD$133), 4 )</f>
        <v>0.48</v>
      </c>
      <c r="AE65" s="2" cm="1">
        <f t="array" ref="AE65">ROUND( (SUMPRODUCT($V$132:$AB$132, (V65:AB65+$AE$132)^$AE$133))^(1/$AE$133) - $AE$132, 4 )</f>
        <v>0.47299999999999998</v>
      </c>
      <c r="AF65" s="3">
        <f t="shared" si="44"/>
        <v>56.35346665201115</v>
      </c>
      <c r="AG65" s="3">
        <f t="shared" si="45"/>
        <v>48</v>
      </c>
      <c r="AH65" s="3">
        <f t="shared" si="46"/>
        <v>47.3</v>
      </c>
      <c r="AI65" s="4"/>
      <c r="AJ65">
        <v>0.5</v>
      </c>
      <c r="AK65">
        <v>0.75</v>
      </c>
      <c r="AL65">
        <v>0.4</v>
      </c>
      <c r="AM65" s="4"/>
      <c r="AN65" s="3">
        <f t="shared" si="47"/>
        <v>0.5</v>
      </c>
      <c r="AO65" s="3">
        <f t="shared" si="48"/>
        <v>0.82352941176470584</v>
      </c>
      <c r="AP65" s="3">
        <f t="shared" si="49"/>
        <v>0.36842105263157898</v>
      </c>
      <c r="AQ65" s="2">
        <f t="shared" si="50"/>
        <v>0.62229102167182659</v>
      </c>
      <c r="AR65" s="3">
        <f t="shared" si="51"/>
        <v>62.22910216718266</v>
      </c>
      <c r="AS65" s="4"/>
      <c r="AT65" s="10">
        <v>5</v>
      </c>
      <c r="AU65" s="4"/>
      <c r="AV65" s="3">
        <f t="shared" si="52"/>
        <v>0.1891891891891892</v>
      </c>
      <c r="AW65" s="2">
        <f t="shared" si="53"/>
        <v>0.1891891891891892</v>
      </c>
      <c r="AX65" s="3">
        <f t="shared" si="54"/>
        <v>18.918918918918919</v>
      </c>
      <c r="AY65" s="4"/>
      <c r="AZ65" s="3">
        <f t="shared" si="55"/>
        <v>44.132720272704596</v>
      </c>
      <c r="BA65" s="3">
        <f t="shared" si="56"/>
        <v>45.895410927256052</v>
      </c>
      <c r="BB65" s="4"/>
      <c r="BC65" s="3">
        <f t="shared" si="57"/>
        <v>57.822375530804024</v>
      </c>
      <c r="BD65" s="3">
        <f t="shared" si="58"/>
        <v>58.409939082321181</v>
      </c>
    </row>
    <row r="66" spans="1:56" x14ac:dyDescent="0.35">
      <c r="A66" t="s">
        <v>14</v>
      </c>
      <c r="B66" t="s">
        <v>60</v>
      </c>
      <c r="C66">
        <v>45</v>
      </c>
      <c r="D66">
        <v>0.87</v>
      </c>
      <c r="E66" s="9">
        <v>0.52</v>
      </c>
      <c r="F66">
        <v>0.45</v>
      </c>
      <c r="G66">
        <v>0.34</v>
      </c>
      <c r="H66">
        <v>1</v>
      </c>
      <c r="I66">
        <v>1.32</v>
      </c>
      <c r="J66">
        <v>1</v>
      </c>
      <c r="K66">
        <f t="shared" ref="K66:K97" si="60">I66*J66</f>
        <v>1.32</v>
      </c>
      <c r="L66">
        <v>0.75</v>
      </c>
      <c r="M66">
        <v>1</v>
      </c>
      <c r="N66">
        <f t="shared" ref="N66:N97" si="61">L66*M66</f>
        <v>0.75</v>
      </c>
      <c r="O66">
        <v>3</v>
      </c>
      <c r="P66" s="3">
        <f t="shared" ref="P66:P97" si="62">2*DEGREES(ATAN(K66/(2*O66)))</f>
        <v>24.81483705480149</v>
      </c>
      <c r="Q66" s="3">
        <f t="shared" ref="Q66:Q97" si="63">2*DEGREES(ATAN(N66/(2*O66)))</f>
        <v>14.250032697803595</v>
      </c>
      <c r="R66" s="3">
        <f t="shared" si="59"/>
        <v>19.532434876302542</v>
      </c>
      <c r="S66">
        <f t="shared" ref="S66:S97" si="64">C66*D66</f>
        <v>39.15</v>
      </c>
      <c r="T66" s="9">
        <v>6</v>
      </c>
      <c r="U66" s="4"/>
      <c r="V66" s="3">
        <f t="shared" ref="V66:V97" si="65">(E66-E$131)/(E$132-E$131)</f>
        <v>0.32203389830508472</v>
      </c>
      <c r="W66" s="3">
        <f t="shared" ref="W66:W97" si="66">(F66-F$131)/(F$132-F$131)</f>
        <v>0.4705882352941177</v>
      </c>
      <c r="X66" s="3">
        <f t="shared" ref="X66:X97" si="67">(G66-G$131)/(G$132-G$131)</f>
        <v>0</v>
      </c>
      <c r="Y66" s="3">
        <f t="shared" ref="Y66:Y97" si="68">H66</f>
        <v>1</v>
      </c>
      <c r="Z66" s="3">
        <f t="shared" ref="Z66:Z97" si="69">(R66-R$131)/(R$132-R$131)</f>
        <v>0.41969923830813016</v>
      </c>
      <c r="AA66" s="3">
        <f t="shared" ref="AA66:AA97" si="70">(S66-S$131)/(S$132-S$131)</f>
        <v>0.68678495725535882</v>
      </c>
      <c r="AB66" s="3">
        <f t="shared" ref="AB66:AB97" si="71">1+(T$131-T66)/(T$132-T$131)</f>
        <v>0.16666666666666663</v>
      </c>
      <c r="AC66" s="2">
        <f t="shared" ref="AC66:AC97" si="72">V66*$V$132+W66*$W$132+X66*$X$132+Y66*$Y$132+Z66*$Z$132+AA66*$AA$132+AB66*$AB$132</f>
        <v>0.53981895490386111</v>
      </c>
      <c r="AD66" s="2" cm="1">
        <f t="array" ref="AD66">ROUND( (SUMPRODUCT($V$132:$AB$132, V66:AB66^$AD$133))^(1/$AD$133), 4 )</f>
        <v>0.4758</v>
      </c>
      <c r="AE66" s="2" cm="1">
        <f t="array" ref="AE66">ROUND( (SUMPRODUCT($V$132:$AB$132, (V66:AB66+$AE$132)^$AE$133))^(1/$AE$133) - $AE$132, 4 )</f>
        <v>0.47039999999999998</v>
      </c>
      <c r="AF66" s="3">
        <f t="shared" ref="AF66:AF97" si="73">AC66*100</f>
        <v>53.981895490386108</v>
      </c>
      <c r="AG66" s="3">
        <f t="shared" ref="AG66:AG97" si="74">AD66*100</f>
        <v>47.58</v>
      </c>
      <c r="AH66" s="3">
        <f t="shared" ref="AH66:AH97" si="75">AE66*100</f>
        <v>47.04</v>
      </c>
      <c r="AI66" s="4"/>
      <c r="AJ66">
        <v>0.1</v>
      </c>
      <c r="AK66">
        <v>0.3</v>
      </c>
      <c r="AL66">
        <v>0.25</v>
      </c>
      <c r="AM66" s="4"/>
      <c r="AN66" s="3">
        <f t="shared" ref="AN66:AN97" si="76">(AJ66-AJ$131)/(AJ$132-AJ$131)</f>
        <v>0.1</v>
      </c>
      <c r="AO66" s="3">
        <f t="shared" ref="AO66:AO97" si="77">(AK66-AK$131)/(AK$132-AK$131)</f>
        <v>0.29411764705882354</v>
      </c>
      <c r="AP66" s="3">
        <f t="shared" ref="AP66:AP97" si="78">(AL66-AL$131)/(AL$132-AL$131)</f>
        <v>0.2105263157894737</v>
      </c>
      <c r="AQ66" s="2">
        <f t="shared" ref="AQ66:AQ97" si="79">AN66*$AN$132+AO66*$AO$132+AP66*$AP$132</f>
        <v>0.23021671826625387</v>
      </c>
      <c r="AR66" s="3">
        <f t="shared" ref="AR66:AR97" si="80">AQ66*100</f>
        <v>23.021671826625386</v>
      </c>
      <c r="AS66" s="4"/>
      <c r="AT66" s="10">
        <v>5</v>
      </c>
      <c r="AU66" s="4"/>
      <c r="AV66" s="3">
        <f t="shared" ref="AV66:AV97" si="81">(AT66-AT$131)/(AT$132-AT$131)</f>
        <v>0.1891891891891892</v>
      </c>
      <c r="AW66" s="2">
        <f t="shared" ref="AW66:AW97" si="82">AV66</f>
        <v>0.1891891891891892</v>
      </c>
      <c r="AX66" s="3">
        <f t="shared" ref="AX66:AX97" si="83">AW66*100</f>
        <v>18.918918918918919</v>
      </c>
      <c r="AY66" s="4"/>
      <c r="AZ66" s="3">
        <f t="shared" ref="AZ66:AZ97" si="84">AF66*$AZ$131+AR66*$AZ$132+AX66*$AZ$133</f>
        <v>37.065820140808484</v>
      </c>
      <c r="BA66" s="3">
        <f t="shared" ref="BA66:BA97" si="85">AF66*$BA$131+AR66*$BA$132+AX66*$BA$133</f>
        <v>27.77775304168027</v>
      </c>
      <c r="BB66" s="4"/>
      <c r="BC66" s="3">
        <f t="shared" ref="BC66:BC97" si="86">AF66*0.75+AR66*0.25</f>
        <v>46.241839574445926</v>
      </c>
      <c r="BD66" s="3">
        <f t="shared" ref="BD66:BD97" si="87">AF66*0.65+AR66*0.35</f>
        <v>43.145817208069857</v>
      </c>
    </row>
    <row r="67" spans="1:56" x14ac:dyDescent="0.35">
      <c r="A67" t="s">
        <v>14</v>
      </c>
      <c r="B67" t="s">
        <v>33</v>
      </c>
      <c r="C67">
        <v>25</v>
      </c>
      <c r="D67">
        <v>0.4</v>
      </c>
      <c r="E67" s="9">
        <v>0.48</v>
      </c>
      <c r="F67">
        <v>0.4</v>
      </c>
      <c r="G67">
        <v>0.72</v>
      </c>
      <c r="H67">
        <v>1</v>
      </c>
      <c r="I67">
        <v>0.38</v>
      </c>
      <c r="J67">
        <v>0.6</v>
      </c>
      <c r="K67">
        <f t="shared" si="60"/>
        <v>0.22799999999999998</v>
      </c>
      <c r="L67">
        <v>0.22</v>
      </c>
      <c r="M67">
        <v>0.6</v>
      </c>
      <c r="N67">
        <f t="shared" si="61"/>
        <v>0.13200000000000001</v>
      </c>
      <c r="O67">
        <v>0.45</v>
      </c>
      <c r="P67" s="3">
        <f t="shared" si="62"/>
        <v>28.431706947347106</v>
      </c>
      <c r="Q67" s="3">
        <f t="shared" si="63"/>
        <v>16.68778316806619</v>
      </c>
      <c r="R67" s="3">
        <f t="shared" si="59"/>
        <v>22.55974505770665</v>
      </c>
      <c r="S67">
        <f t="shared" si="64"/>
        <v>10</v>
      </c>
      <c r="T67">
        <v>1.5</v>
      </c>
      <c r="U67" s="4"/>
      <c r="V67" s="3">
        <f t="shared" si="65"/>
        <v>0.25423728813559315</v>
      </c>
      <c r="W67" s="3">
        <f t="shared" si="66"/>
        <v>0.41176470588235298</v>
      </c>
      <c r="X67" s="3">
        <f t="shared" si="67"/>
        <v>0.5757575757575758</v>
      </c>
      <c r="Y67" s="3">
        <f t="shared" si="68"/>
        <v>1</v>
      </c>
      <c r="Z67" s="3">
        <f t="shared" si="69"/>
        <v>0.5030806088916504</v>
      </c>
      <c r="AA67" s="3">
        <f t="shared" si="70"/>
        <v>0.17528812274520261</v>
      </c>
      <c r="AB67" s="3">
        <f t="shared" si="71"/>
        <v>0.91666666666666663</v>
      </c>
      <c r="AC67" s="2">
        <f t="shared" si="72"/>
        <v>0.56134128386783821</v>
      </c>
      <c r="AD67" s="2" cm="1">
        <f t="array" ref="AD67">ROUND( (SUMPRODUCT($V$132:$AB$132, V67:AB67^$AD$133))^(1/$AD$133), 4 )</f>
        <v>0.47539999999999999</v>
      </c>
      <c r="AE67" s="2" cm="1">
        <f t="array" ref="AE67">ROUND( (SUMPRODUCT($V$132:$AB$132, (V67:AB67+$AE$132)^$AE$133))^(1/$AE$133) - $AE$132, 4 )</f>
        <v>0.46829999999999999</v>
      </c>
      <c r="AF67" s="3">
        <f t="shared" si="73"/>
        <v>56.134128386783821</v>
      </c>
      <c r="AG67" s="3">
        <f t="shared" si="74"/>
        <v>47.54</v>
      </c>
      <c r="AH67" s="3">
        <f t="shared" si="75"/>
        <v>46.83</v>
      </c>
      <c r="AI67" s="4"/>
      <c r="AJ67">
        <v>0.5</v>
      </c>
      <c r="AK67">
        <v>0.75</v>
      </c>
      <c r="AL67">
        <v>0.4</v>
      </c>
      <c r="AM67" s="4"/>
      <c r="AN67" s="3">
        <f t="shared" si="76"/>
        <v>0.5</v>
      </c>
      <c r="AO67" s="3">
        <f t="shared" si="77"/>
        <v>0.82352941176470584</v>
      </c>
      <c r="AP67" s="3">
        <f t="shared" si="78"/>
        <v>0.36842105263157898</v>
      </c>
      <c r="AQ67" s="2">
        <f t="shared" si="79"/>
        <v>0.62229102167182659</v>
      </c>
      <c r="AR67" s="3">
        <f t="shared" si="80"/>
        <v>62.22910216718266</v>
      </c>
      <c r="AS67" s="4"/>
      <c r="AT67" s="10">
        <v>5</v>
      </c>
      <c r="AU67" s="4"/>
      <c r="AV67" s="3">
        <f t="shared" si="81"/>
        <v>0.1891891891891892</v>
      </c>
      <c r="AW67" s="2">
        <f t="shared" si="82"/>
        <v>0.1891891891891892</v>
      </c>
      <c r="AX67" s="3">
        <f t="shared" si="83"/>
        <v>18.918918918918919</v>
      </c>
      <c r="AY67" s="4"/>
      <c r="AZ67" s="3">
        <f t="shared" si="84"/>
        <v>44.023051140090928</v>
      </c>
      <c r="BA67" s="3">
        <f t="shared" si="85"/>
        <v>45.851543274210584</v>
      </c>
      <c r="BB67" s="4"/>
      <c r="BC67" s="3">
        <f t="shared" si="86"/>
        <v>57.657871831883526</v>
      </c>
      <c r="BD67" s="3">
        <f t="shared" si="87"/>
        <v>58.267369209923416</v>
      </c>
    </row>
    <row r="68" spans="1:56" x14ac:dyDescent="0.35">
      <c r="A68" t="s">
        <v>14</v>
      </c>
      <c r="B68" t="s">
        <v>60</v>
      </c>
      <c r="C68">
        <v>40</v>
      </c>
      <c r="D68">
        <v>0.89</v>
      </c>
      <c r="E68" s="9">
        <v>0.52</v>
      </c>
      <c r="F68">
        <v>0.45</v>
      </c>
      <c r="G68">
        <v>0.34</v>
      </c>
      <c r="H68">
        <v>1</v>
      </c>
      <c r="I68">
        <v>1.32</v>
      </c>
      <c r="J68">
        <v>1</v>
      </c>
      <c r="K68">
        <f t="shared" si="60"/>
        <v>1.32</v>
      </c>
      <c r="L68">
        <v>0.75</v>
      </c>
      <c r="M68">
        <v>1</v>
      </c>
      <c r="N68">
        <f t="shared" si="61"/>
        <v>0.75</v>
      </c>
      <c r="O68">
        <v>3</v>
      </c>
      <c r="P68" s="3">
        <f t="shared" si="62"/>
        <v>24.81483705480149</v>
      </c>
      <c r="Q68" s="3">
        <f t="shared" si="63"/>
        <v>14.250032697803595</v>
      </c>
      <c r="R68" s="3">
        <f t="shared" si="59"/>
        <v>19.532434876302542</v>
      </c>
      <c r="S68">
        <f t="shared" si="64"/>
        <v>35.6</v>
      </c>
      <c r="T68" s="9">
        <v>6</v>
      </c>
      <c r="U68" s="4"/>
      <c r="V68" s="3">
        <f t="shared" si="65"/>
        <v>0.32203389830508472</v>
      </c>
      <c r="W68" s="3">
        <f t="shared" si="66"/>
        <v>0.4705882352941177</v>
      </c>
      <c r="X68" s="3">
        <f t="shared" si="67"/>
        <v>0</v>
      </c>
      <c r="Y68" s="3">
        <f t="shared" si="68"/>
        <v>1</v>
      </c>
      <c r="Z68" s="3">
        <f t="shared" si="69"/>
        <v>0.41969923830813016</v>
      </c>
      <c r="AA68" s="3">
        <f t="shared" si="70"/>
        <v>0.62449288993079444</v>
      </c>
      <c r="AB68" s="3">
        <f t="shared" si="71"/>
        <v>0.16666666666666663</v>
      </c>
      <c r="AC68" s="2">
        <f t="shared" si="72"/>
        <v>0.52424593807272002</v>
      </c>
      <c r="AD68" s="2" cm="1">
        <f t="array" ref="AD68">ROUND( (SUMPRODUCT($V$132:$AB$132, V68:AB68^$AD$133))^(1/$AD$133), 4 )</f>
        <v>0.46360000000000001</v>
      </c>
      <c r="AE68" s="2" cm="1">
        <f t="array" ref="AE68">ROUND( (SUMPRODUCT($V$132:$AB$132, (V68:AB68+$AE$132)^$AE$133))^(1/$AE$133) - $AE$132, 4 )</f>
        <v>0.4587</v>
      </c>
      <c r="AF68" s="3">
        <f t="shared" si="73"/>
        <v>52.424593807272004</v>
      </c>
      <c r="AG68" s="3">
        <f t="shared" si="74"/>
        <v>46.36</v>
      </c>
      <c r="AH68" s="3">
        <f t="shared" si="75"/>
        <v>45.87</v>
      </c>
      <c r="AI68" s="4"/>
      <c r="AJ68">
        <v>0.1</v>
      </c>
      <c r="AK68">
        <v>0.3</v>
      </c>
      <c r="AL68">
        <v>0.25</v>
      </c>
      <c r="AM68" s="4"/>
      <c r="AN68" s="3">
        <f t="shared" si="76"/>
        <v>0.1</v>
      </c>
      <c r="AO68" s="3">
        <f t="shared" si="77"/>
        <v>0.29411764705882354</v>
      </c>
      <c r="AP68" s="3">
        <f t="shared" si="78"/>
        <v>0.2105263157894737</v>
      </c>
      <c r="AQ68" s="2">
        <f t="shared" si="79"/>
        <v>0.23021671826625387</v>
      </c>
      <c r="AR68" s="3">
        <f t="shared" si="80"/>
        <v>23.021671826625386</v>
      </c>
      <c r="AS68" s="4"/>
      <c r="AT68" s="10">
        <v>5</v>
      </c>
      <c r="AU68" s="4"/>
      <c r="AV68" s="3">
        <f t="shared" si="81"/>
        <v>0.1891891891891892</v>
      </c>
      <c r="AW68" s="2">
        <f t="shared" si="82"/>
        <v>0.1891891891891892</v>
      </c>
      <c r="AX68" s="3">
        <f t="shared" si="83"/>
        <v>18.918918918918919</v>
      </c>
      <c r="AY68" s="4"/>
      <c r="AZ68" s="3">
        <f t="shared" si="84"/>
        <v>36.287169299251431</v>
      </c>
      <c r="BA68" s="3">
        <f t="shared" si="85"/>
        <v>27.466292705057448</v>
      </c>
      <c r="BB68" s="4"/>
      <c r="BC68" s="3">
        <f t="shared" si="86"/>
        <v>45.073863312110348</v>
      </c>
      <c r="BD68" s="3">
        <f t="shared" si="87"/>
        <v>42.133571114045694</v>
      </c>
    </row>
    <row r="69" spans="1:56" x14ac:dyDescent="0.35">
      <c r="A69" t="s">
        <v>14</v>
      </c>
      <c r="B69" t="s">
        <v>33</v>
      </c>
      <c r="C69">
        <v>20</v>
      </c>
      <c r="D69">
        <v>0.45</v>
      </c>
      <c r="E69" s="9">
        <v>0.48</v>
      </c>
      <c r="F69">
        <v>0.4</v>
      </c>
      <c r="G69">
        <v>0.72</v>
      </c>
      <c r="H69">
        <v>1</v>
      </c>
      <c r="I69">
        <v>0.38</v>
      </c>
      <c r="J69">
        <v>0.6</v>
      </c>
      <c r="K69">
        <f t="shared" si="60"/>
        <v>0.22799999999999998</v>
      </c>
      <c r="L69">
        <v>0.22</v>
      </c>
      <c r="M69">
        <v>0.6</v>
      </c>
      <c r="N69">
        <f t="shared" si="61"/>
        <v>0.13200000000000001</v>
      </c>
      <c r="O69">
        <v>0.45</v>
      </c>
      <c r="P69" s="3">
        <f t="shared" si="62"/>
        <v>28.431706947347106</v>
      </c>
      <c r="Q69" s="3">
        <f t="shared" si="63"/>
        <v>16.68778316806619</v>
      </c>
      <c r="R69" s="3">
        <f t="shared" si="59"/>
        <v>22.55974505770665</v>
      </c>
      <c r="S69">
        <f t="shared" si="64"/>
        <v>9</v>
      </c>
      <c r="T69">
        <v>1.5</v>
      </c>
      <c r="U69" s="4"/>
      <c r="V69" s="3">
        <f t="shared" si="65"/>
        <v>0.25423728813559315</v>
      </c>
      <c r="W69" s="3">
        <f t="shared" si="66"/>
        <v>0.41176470588235298</v>
      </c>
      <c r="X69" s="3">
        <f t="shared" si="67"/>
        <v>0.5757575757575758</v>
      </c>
      <c r="Y69" s="3">
        <f t="shared" si="68"/>
        <v>1</v>
      </c>
      <c r="Z69" s="3">
        <f t="shared" si="69"/>
        <v>0.5030806088916504</v>
      </c>
      <c r="AA69" s="3">
        <f t="shared" si="70"/>
        <v>0.15774106152701545</v>
      </c>
      <c r="AB69" s="3">
        <f t="shared" si="71"/>
        <v>0.91666666666666663</v>
      </c>
      <c r="AC69" s="2">
        <f t="shared" si="72"/>
        <v>0.55695451856329137</v>
      </c>
      <c r="AD69" s="2" cm="1">
        <f t="array" ref="AD69">ROUND( (SUMPRODUCT($V$132:$AB$132, V69:AB69^$AD$133))^(1/$AD$133), 4 )</f>
        <v>0.46579999999999999</v>
      </c>
      <c r="AE69" s="2" cm="1">
        <f t="array" ref="AE69">ROUND( (SUMPRODUCT($V$132:$AB$132, (V69:AB69+$AE$132)^$AE$133))^(1/$AE$133) - $AE$132, 4 )</f>
        <v>0.45839999999999997</v>
      </c>
      <c r="AF69" s="3">
        <f t="shared" si="73"/>
        <v>55.695451856329136</v>
      </c>
      <c r="AG69" s="3">
        <f t="shared" si="74"/>
        <v>46.58</v>
      </c>
      <c r="AH69" s="3">
        <f t="shared" si="75"/>
        <v>45.839999999999996</v>
      </c>
      <c r="AI69" s="4"/>
      <c r="AJ69">
        <v>0.5</v>
      </c>
      <c r="AK69">
        <v>0.75</v>
      </c>
      <c r="AL69">
        <v>0.4</v>
      </c>
      <c r="AM69" s="4"/>
      <c r="AN69" s="3">
        <f t="shared" si="76"/>
        <v>0.5</v>
      </c>
      <c r="AO69" s="3">
        <f t="shared" si="77"/>
        <v>0.82352941176470584</v>
      </c>
      <c r="AP69" s="3">
        <f t="shared" si="78"/>
        <v>0.36842105263157898</v>
      </c>
      <c r="AQ69" s="2">
        <f t="shared" si="79"/>
        <v>0.62229102167182659</v>
      </c>
      <c r="AR69" s="3">
        <f t="shared" si="80"/>
        <v>62.22910216718266</v>
      </c>
      <c r="AS69" s="4"/>
      <c r="AT69" s="10">
        <v>5</v>
      </c>
      <c r="AU69" s="4"/>
      <c r="AV69" s="3">
        <f t="shared" si="81"/>
        <v>0.1891891891891892</v>
      </c>
      <c r="AW69" s="2">
        <f t="shared" si="82"/>
        <v>0.1891891891891892</v>
      </c>
      <c r="AX69" s="3">
        <f t="shared" si="83"/>
        <v>18.918918918918919</v>
      </c>
      <c r="AY69" s="4"/>
      <c r="AZ69" s="3">
        <f t="shared" si="84"/>
        <v>43.803712874863585</v>
      </c>
      <c r="BA69" s="3">
        <f t="shared" si="85"/>
        <v>45.76380796811965</v>
      </c>
      <c r="BB69" s="4"/>
      <c r="BC69" s="3">
        <f t="shared" si="86"/>
        <v>57.328864434042515</v>
      </c>
      <c r="BD69" s="3">
        <f t="shared" si="87"/>
        <v>57.982229465127872</v>
      </c>
    </row>
    <row r="70" spans="1:56" x14ac:dyDescent="0.35">
      <c r="A70" t="s">
        <v>14</v>
      </c>
      <c r="B70" t="s">
        <v>60</v>
      </c>
      <c r="C70">
        <v>35</v>
      </c>
      <c r="D70">
        <v>0.91</v>
      </c>
      <c r="E70" s="9">
        <v>0.52</v>
      </c>
      <c r="F70">
        <v>0.45</v>
      </c>
      <c r="G70">
        <v>0.34</v>
      </c>
      <c r="H70">
        <v>1</v>
      </c>
      <c r="I70">
        <v>1.32</v>
      </c>
      <c r="J70">
        <v>1</v>
      </c>
      <c r="K70">
        <f t="shared" si="60"/>
        <v>1.32</v>
      </c>
      <c r="L70">
        <v>0.75</v>
      </c>
      <c r="M70">
        <v>1</v>
      </c>
      <c r="N70">
        <f t="shared" si="61"/>
        <v>0.75</v>
      </c>
      <c r="O70">
        <v>3</v>
      </c>
      <c r="P70" s="3">
        <f t="shared" si="62"/>
        <v>24.81483705480149</v>
      </c>
      <c r="Q70" s="3">
        <f t="shared" si="63"/>
        <v>14.250032697803595</v>
      </c>
      <c r="R70" s="3">
        <f t="shared" si="59"/>
        <v>19.532434876302542</v>
      </c>
      <c r="S70">
        <f t="shared" si="64"/>
        <v>31.85</v>
      </c>
      <c r="T70" s="9">
        <v>6</v>
      </c>
      <c r="U70" s="4"/>
      <c r="V70" s="3">
        <f t="shared" si="65"/>
        <v>0.32203389830508472</v>
      </c>
      <c r="W70" s="3">
        <f t="shared" si="66"/>
        <v>0.4705882352941177</v>
      </c>
      <c r="X70" s="3">
        <f t="shared" si="67"/>
        <v>0</v>
      </c>
      <c r="Y70" s="3">
        <f t="shared" si="68"/>
        <v>1</v>
      </c>
      <c r="Z70" s="3">
        <f t="shared" si="69"/>
        <v>0.41969923830813016</v>
      </c>
      <c r="AA70" s="3">
        <f t="shared" si="70"/>
        <v>0.55869141036259251</v>
      </c>
      <c r="AB70" s="3">
        <f t="shared" si="71"/>
        <v>0.16666666666666663</v>
      </c>
      <c r="AC70" s="2">
        <f t="shared" si="72"/>
        <v>0.50779556818066951</v>
      </c>
      <c r="AD70" s="2" cm="1">
        <f t="array" ref="AD70">ROUND( (SUMPRODUCT($V$132:$AB$132, V70:AB70^$AD$133))^(1/$AD$133), 4 )</f>
        <v>0.4501</v>
      </c>
      <c r="AE70" s="2" cm="1">
        <f t="array" ref="AE70">ROUND( (SUMPRODUCT($V$132:$AB$132, (V70:AB70+$AE$132)^$AE$133))^(1/$AE$133) - $AE$132, 4 )</f>
        <v>0.44550000000000001</v>
      </c>
      <c r="AF70" s="3">
        <f t="shared" si="73"/>
        <v>50.779556818066951</v>
      </c>
      <c r="AG70" s="3">
        <f t="shared" si="74"/>
        <v>45.01</v>
      </c>
      <c r="AH70" s="3">
        <f t="shared" si="75"/>
        <v>44.55</v>
      </c>
      <c r="AI70" s="4"/>
      <c r="AJ70">
        <v>0.1</v>
      </c>
      <c r="AK70">
        <v>0.3</v>
      </c>
      <c r="AL70">
        <v>0.25</v>
      </c>
      <c r="AM70" s="4"/>
      <c r="AN70" s="3">
        <f t="shared" si="76"/>
        <v>0.1</v>
      </c>
      <c r="AO70" s="3">
        <f t="shared" si="77"/>
        <v>0.29411764705882354</v>
      </c>
      <c r="AP70" s="3">
        <f t="shared" si="78"/>
        <v>0.2105263157894737</v>
      </c>
      <c r="AQ70" s="2">
        <f t="shared" si="79"/>
        <v>0.23021671826625387</v>
      </c>
      <c r="AR70" s="3">
        <f t="shared" si="80"/>
        <v>23.021671826625386</v>
      </c>
      <c r="AS70" s="4"/>
      <c r="AT70" s="10">
        <v>5</v>
      </c>
      <c r="AU70" s="4"/>
      <c r="AV70" s="3">
        <f t="shared" si="81"/>
        <v>0.1891891891891892</v>
      </c>
      <c r="AW70" s="2">
        <f t="shared" si="82"/>
        <v>0.1891891891891892</v>
      </c>
      <c r="AX70" s="3">
        <f t="shared" si="83"/>
        <v>18.918918918918919</v>
      </c>
      <c r="AY70" s="4"/>
      <c r="AZ70" s="3">
        <f t="shared" si="84"/>
        <v>35.464650804648905</v>
      </c>
      <c r="BA70" s="3">
        <f t="shared" si="85"/>
        <v>27.137285307216438</v>
      </c>
      <c r="BB70" s="4"/>
      <c r="BC70" s="3">
        <f t="shared" si="86"/>
        <v>43.840085570206554</v>
      </c>
      <c r="BD70" s="3">
        <f t="shared" si="87"/>
        <v>41.064297071062398</v>
      </c>
    </row>
    <row r="71" spans="1:56" x14ac:dyDescent="0.35">
      <c r="A71" t="s">
        <v>14</v>
      </c>
      <c r="B71" t="s">
        <v>33</v>
      </c>
      <c r="C71">
        <v>15</v>
      </c>
      <c r="D71">
        <v>0.5</v>
      </c>
      <c r="E71" s="9">
        <v>0.48</v>
      </c>
      <c r="F71">
        <v>0.4</v>
      </c>
      <c r="G71">
        <v>0.72</v>
      </c>
      <c r="H71">
        <v>1</v>
      </c>
      <c r="I71">
        <v>0.38</v>
      </c>
      <c r="J71">
        <v>0.6</v>
      </c>
      <c r="K71">
        <f t="shared" si="60"/>
        <v>0.22799999999999998</v>
      </c>
      <c r="L71">
        <v>0.22</v>
      </c>
      <c r="M71">
        <v>0.6</v>
      </c>
      <c r="N71">
        <f t="shared" si="61"/>
        <v>0.13200000000000001</v>
      </c>
      <c r="O71">
        <v>0.45</v>
      </c>
      <c r="P71" s="3">
        <f t="shared" si="62"/>
        <v>28.431706947347106</v>
      </c>
      <c r="Q71" s="3">
        <f t="shared" si="63"/>
        <v>16.68778316806619</v>
      </c>
      <c r="R71" s="3">
        <f t="shared" si="59"/>
        <v>22.55974505770665</v>
      </c>
      <c r="S71">
        <f t="shared" si="64"/>
        <v>7.5</v>
      </c>
      <c r="T71">
        <v>1.5</v>
      </c>
      <c r="U71" s="4"/>
      <c r="V71" s="3">
        <f t="shared" si="65"/>
        <v>0.25423728813559315</v>
      </c>
      <c r="W71" s="3">
        <f t="shared" si="66"/>
        <v>0.41176470588235298</v>
      </c>
      <c r="X71" s="3">
        <f t="shared" si="67"/>
        <v>0.5757575757575758</v>
      </c>
      <c r="Y71" s="3">
        <f t="shared" si="68"/>
        <v>1</v>
      </c>
      <c r="Z71" s="3">
        <f t="shared" si="69"/>
        <v>0.5030806088916504</v>
      </c>
      <c r="AA71" s="3">
        <f t="shared" si="70"/>
        <v>0.1314204696997347</v>
      </c>
      <c r="AB71" s="3">
        <f t="shared" si="71"/>
        <v>0.91666666666666663</v>
      </c>
      <c r="AC71" s="2">
        <f t="shared" si="72"/>
        <v>0.55037437060647121</v>
      </c>
      <c r="AD71" s="2" cm="1">
        <f t="array" ref="AD71">ROUND( (SUMPRODUCT($V$132:$AB$132, V71:AB71^$AD$133))^(1/$AD$133), 4 )</f>
        <v>0.45019999999999999</v>
      </c>
      <c r="AE71" s="2" cm="1">
        <f t="array" ref="AE71">ROUND( (SUMPRODUCT($V$132:$AB$132, (V71:AB71+$AE$132)^$AE$133))^(1/$AE$133) - $AE$132, 4 )</f>
        <v>0.44230000000000003</v>
      </c>
      <c r="AF71" s="3">
        <f t="shared" si="73"/>
        <v>55.037437060647122</v>
      </c>
      <c r="AG71" s="3">
        <f t="shared" si="74"/>
        <v>45.019999999999996</v>
      </c>
      <c r="AH71" s="3">
        <f t="shared" si="75"/>
        <v>44.230000000000004</v>
      </c>
      <c r="AI71" s="4"/>
      <c r="AJ71">
        <v>0.5</v>
      </c>
      <c r="AK71">
        <v>0.75</v>
      </c>
      <c r="AL71">
        <v>0.4</v>
      </c>
      <c r="AM71" s="4"/>
      <c r="AN71" s="3">
        <f t="shared" si="76"/>
        <v>0.5</v>
      </c>
      <c r="AO71" s="3">
        <f t="shared" si="77"/>
        <v>0.82352941176470584</v>
      </c>
      <c r="AP71" s="3">
        <f t="shared" si="78"/>
        <v>0.36842105263157898</v>
      </c>
      <c r="AQ71" s="2">
        <f t="shared" si="79"/>
        <v>0.62229102167182659</v>
      </c>
      <c r="AR71" s="3">
        <f t="shared" si="80"/>
        <v>62.22910216718266</v>
      </c>
      <c r="AS71" s="4"/>
      <c r="AT71" s="10">
        <v>5</v>
      </c>
      <c r="AU71" s="4"/>
      <c r="AV71" s="3">
        <f t="shared" si="81"/>
        <v>0.1891891891891892</v>
      </c>
      <c r="AW71" s="2">
        <f t="shared" si="82"/>
        <v>0.1891891891891892</v>
      </c>
      <c r="AX71" s="3">
        <f t="shared" si="83"/>
        <v>18.918918918918919</v>
      </c>
      <c r="AY71" s="4"/>
      <c r="AZ71" s="3">
        <f t="shared" si="84"/>
        <v>43.474705477022582</v>
      </c>
      <c r="BA71" s="3">
        <f t="shared" si="85"/>
        <v>45.632205008983242</v>
      </c>
      <c r="BB71" s="4"/>
      <c r="BC71" s="3">
        <f t="shared" si="86"/>
        <v>56.835353337281006</v>
      </c>
      <c r="BD71" s="3">
        <f t="shared" si="87"/>
        <v>57.554519847934557</v>
      </c>
    </row>
    <row r="72" spans="1:56" x14ac:dyDescent="0.35">
      <c r="A72" t="s">
        <v>14</v>
      </c>
      <c r="B72" t="s">
        <v>60</v>
      </c>
      <c r="C72">
        <v>30</v>
      </c>
      <c r="D72">
        <v>0.93</v>
      </c>
      <c r="E72" s="9">
        <v>0.52</v>
      </c>
      <c r="F72">
        <v>0.45</v>
      </c>
      <c r="G72">
        <v>0.34</v>
      </c>
      <c r="H72">
        <v>1</v>
      </c>
      <c r="I72">
        <v>1.32</v>
      </c>
      <c r="J72">
        <v>1</v>
      </c>
      <c r="K72">
        <f t="shared" si="60"/>
        <v>1.32</v>
      </c>
      <c r="L72">
        <v>0.75</v>
      </c>
      <c r="M72">
        <v>1</v>
      </c>
      <c r="N72">
        <f t="shared" si="61"/>
        <v>0.75</v>
      </c>
      <c r="O72">
        <v>3</v>
      </c>
      <c r="P72" s="3">
        <f t="shared" si="62"/>
        <v>24.81483705480149</v>
      </c>
      <c r="Q72" s="3">
        <f t="shared" si="63"/>
        <v>14.250032697803595</v>
      </c>
      <c r="R72" s="3">
        <f t="shared" si="59"/>
        <v>19.532434876302542</v>
      </c>
      <c r="S72">
        <f t="shared" si="64"/>
        <v>27.900000000000002</v>
      </c>
      <c r="T72" s="9">
        <v>6</v>
      </c>
      <c r="U72" s="4"/>
      <c r="V72" s="3">
        <f t="shared" si="65"/>
        <v>0.32203389830508472</v>
      </c>
      <c r="W72" s="3">
        <f t="shared" si="66"/>
        <v>0.4705882352941177</v>
      </c>
      <c r="X72" s="3">
        <f t="shared" si="67"/>
        <v>0</v>
      </c>
      <c r="Y72" s="3">
        <f t="shared" si="68"/>
        <v>1</v>
      </c>
      <c r="Z72" s="3">
        <f t="shared" si="69"/>
        <v>0.41969923830813016</v>
      </c>
      <c r="AA72" s="3">
        <f t="shared" si="70"/>
        <v>0.4893805185507531</v>
      </c>
      <c r="AB72" s="3">
        <f t="shared" si="71"/>
        <v>0.16666666666666663</v>
      </c>
      <c r="AC72" s="2">
        <f t="shared" si="72"/>
        <v>0.4904678452277097</v>
      </c>
      <c r="AD72" s="2" cm="1">
        <f t="array" ref="AD72">ROUND( (SUMPRODUCT($V$132:$AB$132, V72:AB72^$AD$133))^(1/$AD$133), 4 )</f>
        <v>0.43480000000000002</v>
      </c>
      <c r="AE72" s="2" cm="1">
        <f t="array" ref="AE72">ROUND( (SUMPRODUCT($V$132:$AB$132, (V72:AB72+$AE$132)^$AE$133))^(1/$AE$133) - $AE$132, 4 )</f>
        <v>0.43049999999999999</v>
      </c>
      <c r="AF72" s="3">
        <f t="shared" si="73"/>
        <v>49.04678452277097</v>
      </c>
      <c r="AG72" s="3">
        <f t="shared" si="74"/>
        <v>43.480000000000004</v>
      </c>
      <c r="AH72" s="3">
        <f t="shared" si="75"/>
        <v>43.05</v>
      </c>
      <c r="AI72" s="4"/>
      <c r="AJ72">
        <v>0.1</v>
      </c>
      <c r="AK72">
        <v>0.3</v>
      </c>
      <c r="AL72">
        <v>0.25</v>
      </c>
      <c r="AM72" s="4"/>
      <c r="AN72" s="3">
        <f t="shared" si="76"/>
        <v>0.1</v>
      </c>
      <c r="AO72" s="3">
        <f t="shared" si="77"/>
        <v>0.29411764705882354</v>
      </c>
      <c r="AP72" s="3">
        <f t="shared" si="78"/>
        <v>0.2105263157894737</v>
      </c>
      <c r="AQ72" s="2">
        <f t="shared" si="79"/>
        <v>0.23021671826625387</v>
      </c>
      <c r="AR72" s="3">
        <f t="shared" si="80"/>
        <v>23.021671826625386</v>
      </c>
      <c r="AS72" s="4"/>
      <c r="AT72" s="10">
        <v>5</v>
      </c>
      <c r="AU72" s="4"/>
      <c r="AV72" s="3">
        <f t="shared" si="81"/>
        <v>0.1891891891891892</v>
      </c>
      <c r="AW72" s="2">
        <f t="shared" si="82"/>
        <v>0.1891891891891892</v>
      </c>
      <c r="AX72" s="3">
        <f t="shared" si="83"/>
        <v>18.918918918918919</v>
      </c>
      <c r="AY72" s="4"/>
      <c r="AZ72" s="3">
        <f t="shared" si="84"/>
        <v>34.598264657000911</v>
      </c>
      <c r="BA72" s="3">
        <f t="shared" si="85"/>
        <v>26.790730848157239</v>
      </c>
      <c r="BB72" s="4"/>
      <c r="BC72" s="3">
        <f t="shared" si="86"/>
        <v>42.540506348734574</v>
      </c>
      <c r="BD72" s="3">
        <f t="shared" si="87"/>
        <v>39.937995079120014</v>
      </c>
    </row>
    <row r="73" spans="1:56" x14ac:dyDescent="0.35">
      <c r="A73" t="s">
        <v>14</v>
      </c>
      <c r="B73" t="s">
        <v>33</v>
      </c>
      <c r="C73">
        <v>10</v>
      </c>
      <c r="D73">
        <v>0.55000000000000004</v>
      </c>
      <c r="E73" s="9">
        <v>0.48</v>
      </c>
      <c r="F73">
        <v>0.4</v>
      </c>
      <c r="G73">
        <v>0.72</v>
      </c>
      <c r="H73">
        <v>1</v>
      </c>
      <c r="I73">
        <v>0.38</v>
      </c>
      <c r="J73">
        <v>0.6</v>
      </c>
      <c r="K73">
        <f t="shared" si="60"/>
        <v>0.22799999999999998</v>
      </c>
      <c r="L73">
        <v>0.22</v>
      </c>
      <c r="M73">
        <v>0.6</v>
      </c>
      <c r="N73">
        <f t="shared" si="61"/>
        <v>0.13200000000000001</v>
      </c>
      <c r="O73">
        <v>0.45</v>
      </c>
      <c r="P73" s="3">
        <f t="shared" si="62"/>
        <v>28.431706947347106</v>
      </c>
      <c r="Q73" s="3">
        <f t="shared" si="63"/>
        <v>16.68778316806619</v>
      </c>
      <c r="R73" s="3">
        <f t="shared" si="59"/>
        <v>22.55974505770665</v>
      </c>
      <c r="S73">
        <f t="shared" si="64"/>
        <v>5.5</v>
      </c>
      <c r="T73">
        <v>1.5</v>
      </c>
      <c r="U73" s="4"/>
      <c r="V73" s="3">
        <f t="shared" si="65"/>
        <v>0.25423728813559315</v>
      </c>
      <c r="W73" s="3">
        <f t="shared" si="66"/>
        <v>0.41176470588235298</v>
      </c>
      <c r="X73" s="3">
        <f t="shared" si="67"/>
        <v>0.5757575757575758</v>
      </c>
      <c r="Y73" s="3">
        <f t="shared" si="68"/>
        <v>1</v>
      </c>
      <c r="Z73" s="3">
        <f t="shared" si="69"/>
        <v>0.5030806088916504</v>
      </c>
      <c r="AA73" s="3">
        <f t="shared" si="70"/>
        <v>9.6326347263360326E-2</v>
      </c>
      <c r="AB73" s="3">
        <f t="shared" si="71"/>
        <v>0.91666666666666663</v>
      </c>
      <c r="AC73" s="2">
        <f t="shared" si="72"/>
        <v>0.54160083999737763</v>
      </c>
      <c r="AD73" s="2" cm="1">
        <f t="array" ref="AD73">ROUND( (SUMPRODUCT($V$132:$AB$132, V73:AB73^$AD$133))^(1/$AD$133), 4 )</f>
        <v>0.4259</v>
      </c>
      <c r="AE73" s="2" cm="1">
        <f t="array" ref="AE73">ROUND( (SUMPRODUCT($V$132:$AB$132, (V73:AB73+$AE$132)^$AE$133))^(1/$AE$133) - $AE$132, 4 )</f>
        <v>0.41760000000000003</v>
      </c>
      <c r="AF73" s="3">
        <f t="shared" si="73"/>
        <v>54.160083999737765</v>
      </c>
      <c r="AG73" s="3">
        <f t="shared" si="74"/>
        <v>42.59</v>
      </c>
      <c r="AH73" s="3">
        <f t="shared" si="75"/>
        <v>41.760000000000005</v>
      </c>
      <c r="AI73" s="4"/>
      <c r="AJ73">
        <v>0.5</v>
      </c>
      <c r="AK73">
        <v>0.75</v>
      </c>
      <c r="AL73">
        <v>0.4</v>
      </c>
      <c r="AM73" s="4"/>
      <c r="AN73" s="3">
        <f t="shared" si="76"/>
        <v>0.5</v>
      </c>
      <c r="AO73" s="3">
        <f t="shared" si="77"/>
        <v>0.82352941176470584</v>
      </c>
      <c r="AP73" s="3">
        <f t="shared" si="78"/>
        <v>0.36842105263157898</v>
      </c>
      <c r="AQ73" s="2">
        <f t="shared" si="79"/>
        <v>0.62229102167182659</v>
      </c>
      <c r="AR73" s="3">
        <f t="shared" si="80"/>
        <v>62.22910216718266</v>
      </c>
      <c r="AS73" s="4"/>
      <c r="AT73" s="10">
        <v>5</v>
      </c>
      <c r="AU73" s="4"/>
      <c r="AV73" s="3">
        <f t="shared" si="81"/>
        <v>0.1891891891891892</v>
      </c>
      <c r="AW73" s="2">
        <f t="shared" si="82"/>
        <v>0.1891891891891892</v>
      </c>
      <c r="AX73" s="3">
        <f t="shared" si="83"/>
        <v>18.918918918918919</v>
      </c>
      <c r="AY73" s="4"/>
      <c r="AZ73" s="3">
        <f t="shared" si="84"/>
        <v>43.036028946567903</v>
      </c>
      <c r="BA73" s="3">
        <f t="shared" si="85"/>
        <v>45.456734396801373</v>
      </c>
      <c r="BB73" s="4"/>
      <c r="BC73" s="3">
        <f t="shared" si="86"/>
        <v>56.177338541598985</v>
      </c>
      <c r="BD73" s="3">
        <f t="shared" si="87"/>
        <v>56.984240358343477</v>
      </c>
    </row>
    <row r="74" spans="1:56" x14ac:dyDescent="0.35">
      <c r="A74" t="s">
        <v>14</v>
      </c>
      <c r="B74" t="s">
        <v>60</v>
      </c>
      <c r="C74">
        <v>25</v>
      </c>
      <c r="D74">
        <v>0.95</v>
      </c>
      <c r="E74" s="9">
        <v>0.52</v>
      </c>
      <c r="F74">
        <v>0.45</v>
      </c>
      <c r="G74">
        <v>0.34</v>
      </c>
      <c r="H74">
        <v>1</v>
      </c>
      <c r="I74">
        <v>1.32</v>
      </c>
      <c r="J74">
        <v>1</v>
      </c>
      <c r="K74">
        <f t="shared" si="60"/>
        <v>1.32</v>
      </c>
      <c r="L74">
        <v>0.75</v>
      </c>
      <c r="M74">
        <v>1</v>
      </c>
      <c r="N74">
        <f t="shared" si="61"/>
        <v>0.75</v>
      </c>
      <c r="O74">
        <v>3</v>
      </c>
      <c r="P74" s="3">
        <f t="shared" si="62"/>
        <v>24.81483705480149</v>
      </c>
      <c r="Q74" s="3">
        <f t="shared" si="63"/>
        <v>14.250032697803595</v>
      </c>
      <c r="R74" s="3">
        <f t="shared" si="59"/>
        <v>19.532434876302542</v>
      </c>
      <c r="S74">
        <f t="shared" si="64"/>
        <v>23.75</v>
      </c>
      <c r="T74" s="9">
        <v>6</v>
      </c>
      <c r="U74" s="4"/>
      <c r="V74" s="3">
        <f t="shared" si="65"/>
        <v>0.32203389830508472</v>
      </c>
      <c r="W74" s="3">
        <f t="shared" si="66"/>
        <v>0.4705882352941177</v>
      </c>
      <c r="X74" s="3">
        <f t="shared" si="67"/>
        <v>0</v>
      </c>
      <c r="Y74" s="3">
        <f t="shared" si="68"/>
        <v>1</v>
      </c>
      <c r="Z74" s="3">
        <f t="shared" si="69"/>
        <v>0.41969923830813016</v>
      </c>
      <c r="AA74" s="3">
        <f t="shared" si="70"/>
        <v>0.4165602144952763</v>
      </c>
      <c r="AB74" s="3">
        <f t="shared" si="71"/>
        <v>0.16666666666666663</v>
      </c>
      <c r="AC74" s="2">
        <f t="shared" si="72"/>
        <v>0.47226276921384047</v>
      </c>
      <c r="AD74" s="2" cm="1">
        <f t="array" ref="AD74">ROUND( (SUMPRODUCT($V$132:$AB$132, V74:AB74^$AD$133))^(1/$AD$133), 4 )</f>
        <v>0.41739999999999999</v>
      </c>
      <c r="AE74" s="2" cm="1">
        <f t="array" ref="AE74">ROUND( (SUMPRODUCT($V$132:$AB$132, (V74:AB74+$AE$132)^$AE$133))^(1/$AE$133) - $AE$132, 4 )</f>
        <v>0.4133</v>
      </c>
      <c r="AF74" s="3">
        <f t="shared" si="73"/>
        <v>47.226276921384049</v>
      </c>
      <c r="AG74" s="3">
        <f t="shared" si="74"/>
        <v>41.74</v>
      </c>
      <c r="AH74" s="3">
        <f t="shared" si="75"/>
        <v>41.33</v>
      </c>
      <c r="AI74" s="4"/>
      <c r="AJ74">
        <v>0.1</v>
      </c>
      <c r="AK74">
        <v>0.3</v>
      </c>
      <c r="AL74">
        <v>0.25</v>
      </c>
      <c r="AM74" s="4"/>
      <c r="AN74" s="3">
        <f t="shared" si="76"/>
        <v>0.1</v>
      </c>
      <c r="AO74" s="3">
        <f t="shared" si="77"/>
        <v>0.29411764705882354</v>
      </c>
      <c r="AP74" s="3">
        <f t="shared" si="78"/>
        <v>0.2105263157894737</v>
      </c>
      <c r="AQ74" s="2">
        <f t="shared" si="79"/>
        <v>0.23021671826625387</v>
      </c>
      <c r="AR74" s="3">
        <f t="shared" si="80"/>
        <v>23.021671826625386</v>
      </c>
      <c r="AS74" s="4"/>
      <c r="AT74" s="10">
        <v>5</v>
      </c>
      <c r="AU74" s="4"/>
      <c r="AV74" s="3">
        <f t="shared" si="81"/>
        <v>0.1891891891891892</v>
      </c>
      <c r="AW74" s="2">
        <f t="shared" si="82"/>
        <v>0.1891891891891892</v>
      </c>
      <c r="AX74" s="3">
        <f t="shared" si="83"/>
        <v>18.918918918918919</v>
      </c>
      <c r="AY74" s="4"/>
      <c r="AZ74" s="3">
        <f t="shared" si="84"/>
        <v>33.688010856307457</v>
      </c>
      <c r="BA74" s="3">
        <f t="shared" si="85"/>
        <v>26.426629327879859</v>
      </c>
      <c r="BB74" s="4"/>
      <c r="BC74" s="3">
        <f t="shared" si="86"/>
        <v>41.175125647694379</v>
      </c>
      <c r="BD74" s="3">
        <f t="shared" si="87"/>
        <v>38.754665138218513</v>
      </c>
    </row>
    <row r="75" spans="1:56" x14ac:dyDescent="0.35">
      <c r="A75" t="s">
        <v>14</v>
      </c>
      <c r="B75" t="s">
        <v>60</v>
      </c>
      <c r="C75">
        <v>20</v>
      </c>
      <c r="D75">
        <v>0.97</v>
      </c>
      <c r="E75" s="9">
        <v>0.52</v>
      </c>
      <c r="F75">
        <v>0.45</v>
      </c>
      <c r="G75">
        <v>0.34</v>
      </c>
      <c r="H75">
        <v>1</v>
      </c>
      <c r="I75">
        <v>1.32</v>
      </c>
      <c r="J75">
        <v>1</v>
      </c>
      <c r="K75">
        <f t="shared" si="60"/>
        <v>1.32</v>
      </c>
      <c r="L75">
        <v>0.75</v>
      </c>
      <c r="M75">
        <v>1</v>
      </c>
      <c r="N75">
        <f t="shared" si="61"/>
        <v>0.75</v>
      </c>
      <c r="O75">
        <v>3</v>
      </c>
      <c r="P75" s="3">
        <f t="shared" si="62"/>
        <v>24.81483705480149</v>
      </c>
      <c r="Q75" s="3">
        <f t="shared" si="63"/>
        <v>14.250032697803595</v>
      </c>
      <c r="R75" s="3">
        <f t="shared" si="59"/>
        <v>19.532434876302542</v>
      </c>
      <c r="S75">
        <f t="shared" si="64"/>
        <v>19.399999999999999</v>
      </c>
      <c r="T75" s="9">
        <v>6</v>
      </c>
      <c r="U75" s="4"/>
      <c r="V75" s="3">
        <f t="shared" si="65"/>
        <v>0.32203389830508472</v>
      </c>
      <c r="W75" s="3">
        <f t="shared" si="66"/>
        <v>0.4705882352941177</v>
      </c>
      <c r="X75" s="3">
        <f t="shared" si="67"/>
        <v>0</v>
      </c>
      <c r="Y75" s="3">
        <f t="shared" si="68"/>
        <v>1</v>
      </c>
      <c r="Z75" s="3">
        <f t="shared" si="69"/>
        <v>0.41969923830813016</v>
      </c>
      <c r="AA75" s="3">
        <f t="shared" si="70"/>
        <v>0.34023049819616208</v>
      </c>
      <c r="AB75" s="3">
        <f t="shared" si="71"/>
        <v>0.16666666666666663</v>
      </c>
      <c r="AC75" s="2">
        <f t="shared" si="72"/>
        <v>0.45318034013906194</v>
      </c>
      <c r="AD75" s="2" cm="1">
        <f t="array" ref="AD75">ROUND( (SUMPRODUCT($V$132:$AB$132, V75:AB75^$AD$133))^(1/$AD$133), 4 )</f>
        <v>0.3972</v>
      </c>
      <c r="AE75" s="2" cm="1">
        <f t="array" ref="AE75">ROUND( (SUMPRODUCT($V$132:$AB$132, (V75:AB75+$AE$132)^$AE$133))^(1/$AE$133) - $AE$132, 4 )</f>
        <v>0.39319999999999999</v>
      </c>
      <c r="AF75" s="3">
        <f t="shared" si="73"/>
        <v>45.318034013906193</v>
      </c>
      <c r="AG75" s="3">
        <f t="shared" si="74"/>
        <v>39.72</v>
      </c>
      <c r="AH75" s="3">
        <f t="shared" si="75"/>
        <v>39.32</v>
      </c>
      <c r="AI75" s="4"/>
      <c r="AJ75">
        <v>0.1</v>
      </c>
      <c r="AK75">
        <v>0.3</v>
      </c>
      <c r="AL75">
        <v>0.25</v>
      </c>
      <c r="AM75" s="4"/>
      <c r="AN75" s="3">
        <f t="shared" si="76"/>
        <v>0.1</v>
      </c>
      <c r="AO75" s="3">
        <f t="shared" si="77"/>
        <v>0.29411764705882354</v>
      </c>
      <c r="AP75" s="3">
        <f t="shared" si="78"/>
        <v>0.2105263157894737</v>
      </c>
      <c r="AQ75" s="2">
        <f t="shared" si="79"/>
        <v>0.23021671826625387</v>
      </c>
      <c r="AR75" s="3">
        <f t="shared" si="80"/>
        <v>23.021671826625386</v>
      </c>
      <c r="AS75" s="4"/>
      <c r="AT75" s="10">
        <v>5</v>
      </c>
      <c r="AU75" s="4"/>
      <c r="AV75" s="3">
        <f t="shared" si="81"/>
        <v>0.1891891891891892</v>
      </c>
      <c r="AW75" s="2">
        <f t="shared" si="82"/>
        <v>0.1891891891891892</v>
      </c>
      <c r="AX75" s="3">
        <f t="shared" si="83"/>
        <v>18.918918918918919</v>
      </c>
      <c r="AY75" s="4"/>
      <c r="AZ75" s="3">
        <f t="shared" si="84"/>
        <v>32.733889402568522</v>
      </c>
      <c r="BA75" s="3">
        <f t="shared" si="85"/>
        <v>26.044980746384283</v>
      </c>
      <c r="BB75" s="4"/>
      <c r="BC75" s="3">
        <f t="shared" si="86"/>
        <v>39.743943467085991</v>
      </c>
      <c r="BD75" s="3">
        <f t="shared" si="87"/>
        <v>37.514307248357909</v>
      </c>
    </row>
    <row r="76" spans="1:56" x14ac:dyDescent="0.35">
      <c r="A76" t="s">
        <v>14</v>
      </c>
      <c r="B76" t="s">
        <v>60</v>
      </c>
      <c r="C76">
        <v>15</v>
      </c>
      <c r="D76">
        <v>0.98</v>
      </c>
      <c r="E76" s="9">
        <v>0.52</v>
      </c>
      <c r="F76">
        <v>0.45</v>
      </c>
      <c r="G76">
        <v>0.34</v>
      </c>
      <c r="H76">
        <v>1</v>
      </c>
      <c r="I76">
        <v>1.32</v>
      </c>
      <c r="J76">
        <v>1</v>
      </c>
      <c r="K76">
        <f t="shared" si="60"/>
        <v>1.32</v>
      </c>
      <c r="L76">
        <v>0.75</v>
      </c>
      <c r="M76">
        <v>1</v>
      </c>
      <c r="N76">
        <f t="shared" si="61"/>
        <v>0.75</v>
      </c>
      <c r="O76">
        <v>3</v>
      </c>
      <c r="P76" s="3">
        <f t="shared" si="62"/>
        <v>24.81483705480149</v>
      </c>
      <c r="Q76" s="3">
        <f t="shared" si="63"/>
        <v>14.250032697803595</v>
      </c>
      <c r="R76" s="3">
        <f t="shared" si="59"/>
        <v>19.532434876302542</v>
      </c>
      <c r="S76">
        <f t="shared" si="64"/>
        <v>14.7</v>
      </c>
      <c r="T76" s="9">
        <v>6</v>
      </c>
      <c r="U76" s="4"/>
      <c r="V76" s="3">
        <f t="shared" si="65"/>
        <v>0.32203389830508472</v>
      </c>
      <c r="W76" s="3">
        <f t="shared" si="66"/>
        <v>0.4705882352941177</v>
      </c>
      <c r="X76" s="3">
        <f t="shared" si="67"/>
        <v>0</v>
      </c>
      <c r="Y76" s="3">
        <f t="shared" si="68"/>
        <v>1</v>
      </c>
      <c r="Z76" s="3">
        <f t="shared" si="69"/>
        <v>0.41969923830813016</v>
      </c>
      <c r="AA76" s="3">
        <f t="shared" si="70"/>
        <v>0.25775931047068235</v>
      </c>
      <c r="AB76" s="3">
        <f t="shared" si="71"/>
        <v>0.16666666666666663</v>
      </c>
      <c r="AC76" s="2">
        <f t="shared" si="72"/>
        <v>0.432562543207692</v>
      </c>
      <c r="AD76" s="2" cm="1">
        <f t="array" ref="AD76">ROUND( (SUMPRODUCT($V$132:$AB$132, V76:AB76^$AD$133))^(1/$AD$133), 4 )</f>
        <v>0.37219999999999998</v>
      </c>
      <c r="AE76" s="2" cm="1">
        <f t="array" ref="AE76">ROUND( (SUMPRODUCT($V$132:$AB$132, (V76:AB76+$AE$132)^$AE$133))^(1/$AE$133) - $AE$132, 4 )</f>
        <v>0.36799999999999999</v>
      </c>
      <c r="AF76" s="3">
        <f t="shared" si="73"/>
        <v>43.256254320769202</v>
      </c>
      <c r="AG76" s="3">
        <f t="shared" si="74"/>
        <v>37.22</v>
      </c>
      <c r="AH76" s="3">
        <f t="shared" si="75"/>
        <v>36.799999999999997</v>
      </c>
      <c r="AI76" s="4"/>
      <c r="AJ76">
        <v>0.1</v>
      </c>
      <c r="AK76">
        <v>0.3</v>
      </c>
      <c r="AL76">
        <v>0.25</v>
      </c>
      <c r="AM76" s="4"/>
      <c r="AN76" s="3">
        <f t="shared" si="76"/>
        <v>0.1</v>
      </c>
      <c r="AO76" s="3">
        <f t="shared" si="77"/>
        <v>0.29411764705882354</v>
      </c>
      <c r="AP76" s="3">
        <f t="shared" si="78"/>
        <v>0.2105263157894737</v>
      </c>
      <c r="AQ76" s="2">
        <f t="shared" si="79"/>
        <v>0.23021671826625387</v>
      </c>
      <c r="AR76" s="3">
        <f t="shared" si="80"/>
        <v>23.021671826625386</v>
      </c>
      <c r="AS76" s="4"/>
      <c r="AT76" s="10">
        <v>5</v>
      </c>
      <c r="AU76" s="4"/>
      <c r="AV76" s="3">
        <f t="shared" si="81"/>
        <v>0.1891891891891892</v>
      </c>
      <c r="AW76" s="2">
        <f t="shared" si="82"/>
        <v>0.1891891891891892</v>
      </c>
      <c r="AX76" s="3">
        <f t="shared" si="83"/>
        <v>18.918918918918919</v>
      </c>
      <c r="AY76" s="4"/>
      <c r="AZ76" s="3">
        <f t="shared" si="84"/>
        <v>31.70299955600003</v>
      </c>
      <c r="BA76" s="3">
        <f t="shared" si="85"/>
        <v>25.632624807756887</v>
      </c>
      <c r="BB76" s="4"/>
      <c r="BC76" s="3">
        <f t="shared" si="86"/>
        <v>38.19760869723325</v>
      </c>
      <c r="BD76" s="3">
        <f t="shared" si="87"/>
        <v>36.174150447818867</v>
      </c>
    </row>
    <row r="77" spans="1:56" x14ac:dyDescent="0.35">
      <c r="A77" t="s">
        <v>14</v>
      </c>
      <c r="B77" t="s">
        <v>60</v>
      </c>
      <c r="C77">
        <v>10</v>
      </c>
      <c r="D77">
        <v>0.98</v>
      </c>
      <c r="E77" s="9">
        <v>0.52</v>
      </c>
      <c r="F77">
        <v>0.45</v>
      </c>
      <c r="G77">
        <v>0.34</v>
      </c>
      <c r="H77">
        <v>1</v>
      </c>
      <c r="I77">
        <v>1.32</v>
      </c>
      <c r="J77">
        <v>1</v>
      </c>
      <c r="K77">
        <f t="shared" si="60"/>
        <v>1.32</v>
      </c>
      <c r="L77">
        <v>0.75</v>
      </c>
      <c r="M77">
        <v>1</v>
      </c>
      <c r="N77">
        <f t="shared" si="61"/>
        <v>0.75</v>
      </c>
      <c r="O77">
        <v>3</v>
      </c>
      <c r="P77" s="3">
        <f t="shared" si="62"/>
        <v>24.81483705480149</v>
      </c>
      <c r="Q77" s="3">
        <f t="shared" si="63"/>
        <v>14.250032697803595</v>
      </c>
      <c r="R77" s="3">
        <f t="shared" si="59"/>
        <v>19.532434876302542</v>
      </c>
      <c r="S77">
        <f t="shared" si="64"/>
        <v>9.8000000000000007</v>
      </c>
      <c r="T77" s="9">
        <v>6</v>
      </c>
      <c r="U77" s="4"/>
      <c r="V77" s="3">
        <f t="shared" si="65"/>
        <v>0.32203389830508472</v>
      </c>
      <c r="W77" s="3">
        <f t="shared" si="66"/>
        <v>0.4705882352941177</v>
      </c>
      <c r="X77" s="3">
        <f t="shared" si="67"/>
        <v>0</v>
      </c>
      <c r="Y77" s="3">
        <f t="shared" si="68"/>
        <v>1</v>
      </c>
      <c r="Z77" s="3">
        <f t="shared" si="69"/>
        <v>0.41969923830813016</v>
      </c>
      <c r="AA77" s="3">
        <f t="shared" si="70"/>
        <v>0.17177871050156518</v>
      </c>
      <c r="AB77" s="3">
        <f t="shared" si="71"/>
        <v>0.16666666666666663</v>
      </c>
      <c r="AC77" s="2">
        <f t="shared" si="72"/>
        <v>0.41106739321541269</v>
      </c>
      <c r="AD77" s="2" cm="1">
        <f t="array" ref="AD77">ROUND( (SUMPRODUCT($V$132:$AB$132, V77:AB77^$AD$133))^(1/$AD$133), 4 )</f>
        <v>0.34050000000000002</v>
      </c>
      <c r="AE77" s="2" cm="1">
        <f t="array" ref="AE77">ROUND( (SUMPRODUCT($V$132:$AB$132, (V77:AB77+$AE$132)^$AE$133))^(1/$AE$133) - $AE$132, 4 )</f>
        <v>0.33600000000000002</v>
      </c>
      <c r="AF77" s="3">
        <f t="shared" si="73"/>
        <v>41.106739321541269</v>
      </c>
      <c r="AG77" s="3">
        <f t="shared" si="74"/>
        <v>34.050000000000004</v>
      </c>
      <c r="AH77" s="3">
        <f t="shared" si="75"/>
        <v>33.6</v>
      </c>
      <c r="AI77" s="4"/>
      <c r="AJ77">
        <v>0.1</v>
      </c>
      <c r="AK77">
        <v>0.3</v>
      </c>
      <c r="AL77">
        <v>0.25</v>
      </c>
      <c r="AM77" s="4"/>
      <c r="AN77" s="3">
        <f t="shared" si="76"/>
        <v>0.1</v>
      </c>
      <c r="AO77" s="3">
        <f t="shared" si="77"/>
        <v>0.29411764705882354</v>
      </c>
      <c r="AP77" s="3">
        <f t="shared" si="78"/>
        <v>0.2105263157894737</v>
      </c>
      <c r="AQ77" s="2">
        <f t="shared" si="79"/>
        <v>0.23021671826625387</v>
      </c>
      <c r="AR77" s="3">
        <f t="shared" si="80"/>
        <v>23.021671826625386</v>
      </c>
      <c r="AS77" s="4"/>
      <c r="AT77" s="10">
        <v>5</v>
      </c>
      <c r="AU77" s="4"/>
      <c r="AV77" s="3">
        <f t="shared" si="81"/>
        <v>0.1891891891891892</v>
      </c>
      <c r="AW77" s="2">
        <f t="shared" si="82"/>
        <v>0.1891891891891892</v>
      </c>
      <c r="AX77" s="3">
        <f t="shared" si="83"/>
        <v>18.918918918918919</v>
      </c>
      <c r="AY77" s="4"/>
      <c r="AZ77" s="3">
        <f t="shared" si="84"/>
        <v>30.628242056386064</v>
      </c>
      <c r="BA77" s="3">
        <f t="shared" si="85"/>
        <v>25.202721807911303</v>
      </c>
      <c r="BB77" s="4"/>
      <c r="BC77" s="3">
        <f t="shared" si="86"/>
        <v>36.5854724478123</v>
      </c>
      <c r="BD77" s="3">
        <f t="shared" si="87"/>
        <v>34.776965698320708</v>
      </c>
    </row>
    <row r="78" spans="1:56" x14ac:dyDescent="0.35">
      <c r="A78" t="s">
        <v>14</v>
      </c>
      <c r="B78" t="s">
        <v>35</v>
      </c>
      <c r="C78">
        <v>30</v>
      </c>
      <c r="D78" s="9">
        <v>0.06</v>
      </c>
      <c r="E78" s="9">
        <v>0.48</v>
      </c>
      <c r="F78">
        <v>0.2</v>
      </c>
      <c r="G78">
        <v>0.72</v>
      </c>
      <c r="H78">
        <v>0.75</v>
      </c>
      <c r="I78">
        <v>0.38</v>
      </c>
      <c r="J78">
        <v>0.6</v>
      </c>
      <c r="K78">
        <f t="shared" si="60"/>
        <v>0.22799999999999998</v>
      </c>
      <c r="L78">
        <v>0.22</v>
      </c>
      <c r="M78">
        <v>0.6</v>
      </c>
      <c r="N78">
        <f t="shared" si="61"/>
        <v>0.13200000000000001</v>
      </c>
      <c r="O78">
        <v>0.45</v>
      </c>
      <c r="P78" s="3">
        <f t="shared" si="62"/>
        <v>28.431706947347106</v>
      </c>
      <c r="Q78" s="3">
        <f t="shared" si="63"/>
        <v>16.68778316806619</v>
      </c>
      <c r="R78" s="3">
        <f t="shared" si="59"/>
        <v>22.55974505770665</v>
      </c>
      <c r="S78">
        <f t="shared" si="64"/>
        <v>1.7999999999999998</v>
      </c>
      <c r="T78">
        <v>6</v>
      </c>
      <c r="U78" s="4"/>
      <c r="V78" s="3">
        <f t="shared" si="65"/>
        <v>0.25423728813559315</v>
      </c>
      <c r="W78" s="3">
        <f t="shared" si="66"/>
        <v>0.17647058823529416</v>
      </c>
      <c r="X78" s="3">
        <f t="shared" si="67"/>
        <v>0.5757575757575758</v>
      </c>
      <c r="Y78" s="3">
        <f t="shared" si="68"/>
        <v>0.75</v>
      </c>
      <c r="Z78" s="3">
        <f t="shared" si="69"/>
        <v>0.5030806088916504</v>
      </c>
      <c r="AA78" s="3">
        <f t="shared" si="70"/>
        <v>3.1402220756067772E-2</v>
      </c>
      <c r="AB78" s="3">
        <f t="shared" si="71"/>
        <v>0.16666666666666663</v>
      </c>
      <c r="AC78" s="2">
        <f t="shared" si="72"/>
        <v>0.3136051024882015</v>
      </c>
      <c r="AD78" s="2" cm="1">
        <f t="array" ref="AD78">ROUND( (SUMPRODUCT($V$132:$AB$132, V78:AB78^$AD$133))^(1/$AD$133), 4 )</f>
        <v>0.21940000000000001</v>
      </c>
      <c r="AE78" s="2" cm="1">
        <f t="array" ref="AE78">ROUND( (SUMPRODUCT($V$132:$AB$132, (V78:AB78+$AE$132)^$AE$133))^(1/$AE$133) - $AE$132, 4 )</f>
        <v>0.219</v>
      </c>
      <c r="AF78" s="3">
        <f t="shared" si="73"/>
        <v>31.360510248820152</v>
      </c>
      <c r="AG78" s="3">
        <f t="shared" si="74"/>
        <v>21.94</v>
      </c>
      <c r="AH78" s="3">
        <f t="shared" si="75"/>
        <v>21.9</v>
      </c>
      <c r="AI78" s="4"/>
      <c r="AJ78">
        <v>0.5</v>
      </c>
      <c r="AK78">
        <v>0.75</v>
      </c>
      <c r="AL78">
        <v>0.4</v>
      </c>
      <c r="AM78" s="4"/>
      <c r="AN78" s="3">
        <f t="shared" si="76"/>
        <v>0.5</v>
      </c>
      <c r="AO78" s="3">
        <f t="shared" si="77"/>
        <v>0.82352941176470584</v>
      </c>
      <c r="AP78" s="3">
        <f t="shared" si="78"/>
        <v>0.36842105263157898</v>
      </c>
      <c r="AQ78" s="2">
        <f t="shared" si="79"/>
        <v>0.62229102167182659</v>
      </c>
      <c r="AR78" s="3">
        <f t="shared" si="80"/>
        <v>62.22910216718266</v>
      </c>
      <c r="AS78" s="4"/>
      <c r="AT78" s="10">
        <v>5</v>
      </c>
      <c r="AU78" s="4"/>
      <c r="AV78" s="3">
        <f t="shared" si="81"/>
        <v>0.1891891891891892</v>
      </c>
      <c r="AW78" s="2">
        <f t="shared" si="82"/>
        <v>0.1891891891891892</v>
      </c>
      <c r="AX78" s="3">
        <f t="shared" si="83"/>
        <v>18.918918918918919</v>
      </c>
      <c r="AY78" s="4"/>
      <c r="AZ78" s="3">
        <f t="shared" si="84"/>
        <v>31.636242071109095</v>
      </c>
      <c r="BA78" s="3">
        <f t="shared" si="85"/>
        <v>40.89681964661785</v>
      </c>
      <c r="BB78" s="4"/>
      <c r="BC78" s="3">
        <f t="shared" si="86"/>
        <v>39.077658228410783</v>
      </c>
      <c r="BD78" s="3">
        <f t="shared" si="87"/>
        <v>42.16451742024703</v>
      </c>
    </row>
    <row r="79" spans="1:56" x14ac:dyDescent="0.35">
      <c r="A79" t="s">
        <v>14</v>
      </c>
      <c r="B79" t="s">
        <v>35</v>
      </c>
      <c r="C79">
        <v>25</v>
      </c>
      <c r="D79" s="9">
        <v>7.0000000000000007E-2</v>
      </c>
      <c r="E79" s="9">
        <v>0.48</v>
      </c>
      <c r="F79">
        <v>0.2</v>
      </c>
      <c r="G79">
        <v>0.72</v>
      </c>
      <c r="H79">
        <v>0.75</v>
      </c>
      <c r="I79">
        <v>0.38</v>
      </c>
      <c r="J79">
        <v>0.6</v>
      </c>
      <c r="K79">
        <f t="shared" si="60"/>
        <v>0.22799999999999998</v>
      </c>
      <c r="L79">
        <v>0.22</v>
      </c>
      <c r="M79">
        <v>0.6</v>
      </c>
      <c r="N79">
        <f t="shared" si="61"/>
        <v>0.13200000000000001</v>
      </c>
      <c r="O79">
        <v>0.45</v>
      </c>
      <c r="P79" s="3">
        <f t="shared" si="62"/>
        <v>28.431706947347106</v>
      </c>
      <c r="Q79" s="3">
        <f t="shared" si="63"/>
        <v>16.68778316806619</v>
      </c>
      <c r="R79" s="3">
        <f t="shared" si="59"/>
        <v>22.55974505770665</v>
      </c>
      <c r="S79">
        <f t="shared" si="64"/>
        <v>1.7500000000000002</v>
      </c>
      <c r="T79">
        <v>6</v>
      </c>
      <c r="U79" s="4"/>
      <c r="V79" s="3">
        <f t="shared" si="65"/>
        <v>0.25423728813559315</v>
      </c>
      <c r="W79" s="3">
        <f t="shared" si="66"/>
        <v>0.17647058823529416</v>
      </c>
      <c r="X79" s="3">
        <f t="shared" si="67"/>
        <v>0.5757575757575758</v>
      </c>
      <c r="Y79" s="3">
        <f t="shared" si="68"/>
        <v>0.75</v>
      </c>
      <c r="Z79" s="3">
        <f t="shared" si="69"/>
        <v>0.5030806088916504</v>
      </c>
      <c r="AA79" s="3">
        <f t="shared" si="70"/>
        <v>3.0524867695158418E-2</v>
      </c>
      <c r="AB79" s="3">
        <f t="shared" si="71"/>
        <v>0.16666666666666663</v>
      </c>
      <c r="AC79" s="2">
        <f t="shared" si="72"/>
        <v>0.31338576422297415</v>
      </c>
      <c r="AD79" s="2" cm="1">
        <f t="array" ref="AD79">ROUND( (SUMPRODUCT($V$132:$AB$132, V79:AB79^$AD$133))^(1/$AD$133), 4 )</f>
        <v>0.21840000000000001</v>
      </c>
      <c r="AE79" s="2" cm="1">
        <f t="array" ref="AE79">ROUND( (SUMPRODUCT($V$132:$AB$132, (V79:AB79+$AE$132)^$AE$133))^(1/$AE$133) - $AE$132, 4 )</f>
        <v>0.21820000000000001</v>
      </c>
      <c r="AF79" s="3">
        <f t="shared" si="73"/>
        <v>31.338576422297415</v>
      </c>
      <c r="AG79" s="3">
        <f t="shared" si="74"/>
        <v>21.84</v>
      </c>
      <c r="AH79" s="3">
        <f t="shared" si="75"/>
        <v>21.82</v>
      </c>
      <c r="AI79" s="4"/>
      <c r="AJ79">
        <v>0.5</v>
      </c>
      <c r="AK79">
        <v>0.75</v>
      </c>
      <c r="AL79">
        <v>0.4</v>
      </c>
      <c r="AM79" s="4"/>
      <c r="AN79" s="3">
        <f t="shared" si="76"/>
        <v>0.5</v>
      </c>
      <c r="AO79" s="3">
        <f t="shared" si="77"/>
        <v>0.82352941176470584</v>
      </c>
      <c r="AP79" s="3">
        <f t="shared" si="78"/>
        <v>0.36842105263157898</v>
      </c>
      <c r="AQ79" s="2">
        <f t="shared" si="79"/>
        <v>0.62229102167182659</v>
      </c>
      <c r="AR79" s="3">
        <f t="shared" si="80"/>
        <v>62.22910216718266</v>
      </c>
      <c r="AS79" s="4"/>
      <c r="AT79" s="10">
        <v>5</v>
      </c>
      <c r="AU79" s="4"/>
      <c r="AV79" s="3">
        <f t="shared" si="81"/>
        <v>0.1891891891891892</v>
      </c>
      <c r="AW79" s="2">
        <f t="shared" si="82"/>
        <v>0.1891891891891892</v>
      </c>
      <c r="AX79" s="3">
        <f t="shared" si="83"/>
        <v>18.918918918918919</v>
      </c>
      <c r="AY79" s="4"/>
      <c r="AZ79" s="3">
        <f t="shared" si="84"/>
        <v>31.625275157847724</v>
      </c>
      <c r="BA79" s="3">
        <f t="shared" si="85"/>
        <v>40.892432881313304</v>
      </c>
      <c r="BB79" s="4"/>
      <c r="BC79" s="3">
        <f t="shared" si="86"/>
        <v>39.061207858518728</v>
      </c>
      <c r="BD79" s="3">
        <f t="shared" si="87"/>
        <v>42.150260433007247</v>
      </c>
    </row>
    <row r="80" spans="1:56" x14ac:dyDescent="0.35">
      <c r="A80" t="s">
        <v>14</v>
      </c>
      <c r="B80" t="s">
        <v>35</v>
      </c>
      <c r="C80">
        <v>20</v>
      </c>
      <c r="D80" s="9">
        <v>0.08</v>
      </c>
      <c r="E80" s="9">
        <v>0.48</v>
      </c>
      <c r="F80">
        <v>0.2</v>
      </c>
      <c r="G80">
        <v>0.72</v>
      </c>
      <c r="H80">
        <v>0.75</v>
      </c>
      <c r="I80">
        <v>0.38</v>
      </c>
      <c r="J80">
        <v>0.6</v>
      </c>
      <c r="K80">
        <f t="shared" si="60"/>
        <v>0.22799999999999998</v>
      </c>
      <c r="L80">
        <v>0.22</v>
      </c>
      <c r="M80">
        <v>0.6</v>
      </c>
      <c r="N80">
        <f t="shared" si="61"/>
        <v>0.13200000000000001</v>
      </c>
      <c r="O80">
        <v>0.45</v>
      </c>
      <c r="P80" s="3">
        <f t="shared" si="62"/>
        <v>28.431706947347106</v>
      </c>
      <c r="Q80" s="3">
        <f t="shared" si="63"/>
        <v>16.68778316806619</v>
      </c>
      <c r="R80" s="3">
        <f t="shared" ref="R80:R84" si="88">AVERAGE(P80:Q80)</f>
        <v>22.55974505770665</v>
      </c>
      <c r="S80">
        <f t="shared" si="64"/>
        <v>1.6</v>
      </c>
      <c r="T80">
        <v>6</v>
      </c>
      <c r="U80" s="4"/>
      <c r="V80" s="3">
        <f t="shared" si="65"/>
        <v>0.25423728813559315</v>
      </c>
      <c r="W80" s="3">
        <f t="shared" si="66"/>
        <v>0.17647058823529416</v>
      </c>
      <c r="X80" s="3">
        <f t="shared" si="67"/>
        <v>0.5757575757575758</v>
      </c>
      <c r="Y80" s="3">
        <f t="shared" si="68"/>
        <v>0.75</v>
      </c>
      <c r="Z80" s="3">
        <f t="shared" si="69"/>
        <v>0.5030806088916504</v>
      </c>
      <c r="AA80" s="3">
        <f t="shared" si="70"/>
        <v>2.7892808512430339E-2</v>
      </c>
      <c r="AB80" s="3">
        <f t="shared" si="71"/>
        <v>0.16666666666666663</v>
      </c>
      <c r="AC80" s="2">
        <f t="shared" si="72"/>
        <v>0.31272774942729215</v>
      </c>
      <c r="AD80" s="2" cm="1">
        <f t="array" ref="AD80">ROUND( (SUMPRODUCT($V$132:$AB$132, V80:AB80^$AD$133))^(1/$AD$133), 4 )</f>
        <v>0.2155</v>
      </c>
      <c r="AE80" s="2" cm="1">
        <f t="array" ref="AE80">ROUND( (SUMPRODUCT($V$132:$AB$132, (V80:AB80+$AE$132)^$AE$133))^(1/$AE$133) - $AE$132, 4 )</f>
        <v>0.2157</v>
      </c>
      <c r="AF80" s="3">
        <f t="shared" si="73"/>
        <v>31.272774942729214</v>
      </c>
      <c r="AG80" s="3">
        <f t="shared" si="74"/>
        <v>21.55</v>
      </c>
      <c r="AH80" s="3">
        <f t="shared" si="75"/>
        <v>21.57</v>
      </c>
      <c r="AI80" s="4"/>
      <c r="AJ80">
        <v>0.5</v>
      </c>
      <c r="AK80">
        <v>0.75</v>
      </c>
      <c r="AL80">
        <v>0.4</v>
      </c>
      <c r="AM80" s="4"/>
      <c r="AN80" s="3">
        <f t="shared" si="76"/>
        <v>0.5</v>
      </c>
      <c r="AO80" s="3">
        <f t="shared" si="77"/>
        <v>0.82352941176470584</v>
      </c>
      <c r="AP80" s="3">
        <f t="shared" si="78"/>
        <v>0.36842105263157898</v>
      </c>
      <c r="AQ80" s="2">
        <f t="shared" si="79"/>
        <v>0.62229102167182659</v>
      </c>
      <c r="AR80" s="3">
        <f t="shared" si="80"/>
        <v>62.22910216718266</v>
      </c>
      <c r="AS80" s="4"/>
      <c r="AT80" s="10">
        <v>5</v>
      </c>
      <c r="AU80" s="4"/>
      <c r="AV80" s="3">
        <f t="shared" si="81"/>
        <v>0.1891891891891892</v>
      </c>
      <c r="AW80" s="2">
        <f t="shared" si="82"/>
        <v>0.1891891891891892</v>
      </c>
      <c r="AX80" s="3">
        <f t="shared" si="83"/>
        <v>18.918918918918919</v>
      </c>
      <c r="AY80" s="4"/>
      <c r="AZ80" s="3">
        <f t="shared" si="84"/>
        <v>31.592374418063628</v>
      </c>
      <c r="BA80" s="3">
        <f t="shared" si="85"/>
        <v>40.879272585399661</v>
      </c>
      <c r="BB80" s="4"/>
      <c r="BC80" s="3">
        <f t="shared" si="86"/>
        <v>39.011856748842575</v>
      </c>
      <c r="BD80" s="3">
        <f t="shared" si="87"/>
        <v>42.10748947128792</v>
      </c>
    </row>
    <row r="81" spans="1:56" x14ac:dyDescent="0.35">
      <c r="A81" t="s">
        <v>14</v>
      </c>
      <c r="B81" t="s">
        <v>35</v>
      </c>
      <c r="C81">
        <v>10</v>
      </c>
      <c r="D81" s="9">
        <v>0.15</v>
      </c>
      <c r="E81" s="9">
        <v>0.48</v>
      </c>
      <c r="F81">
        <v>0.2</v>
      </c>
      <c r="G81">
        <v>0.72</v>
      </c>
      <c r="H81">
        <v>0.75</v>
      </c>
      <c r="I81">
        <v>0.38</v>
      </c>
      <c r="J81">
        <v>0.6</v>
      </c>
      <c r="K81">
        <f t="shared" si="60"/>
        <v>0.22799999999999998</v>
      </c>
      <c r="L81">
        <v>0.22</v>
      </c>
      <c r="M81">
        <v>0.6</v>
      </c>
      <c r="N81">
        <f t="shared" si="61"/>
        <v>0.13200000000000001</v>
      </c>
      <c r="O81">
        <v>0.45</v>
      </c>
      <c r="P81" s="3">
        <f t="shared" si="62"/>
        <v>28.431706947347106</v>
      </c>
      <c r="Q81" s="3">
        <f t="shared" si="63"/>
        <v>16.68778316806619</v>
      </c>
      <c r="R81" s="3">
        <f t="shared" si="88"/>
        <v>22.55974505770665</v>
      </c>
      <c r="S81">
        <f t="shared" si="64"/>
        <v>1.5</v>
      </c>
      <c r="T81">
        <v>6</v>
      </c>
      <c r="U81" s="4"/>
      <c r="V81" s="3">
        <f t="shared" si="65"/>
        <v>0.25423728813559315</v>
      </c>
      <c r="W81" s="3">
        <f t="shared" si="66"/>
        <v>0.17647058823529416</v>
      </c>
      <c r="X81" s="3">
        <f t="shared" si="67"/>
        <v>0.5757575757575758</v>
      </c>
      <c r="Y81" s="3">
        <f t="shared" si="68"/>
        <v>0.75</v>
      </c>
      <c r="Z81" s="3">
        <f t="shared" si="69"/>
        <v>0.5030806088916504</v>
      </c>
      <c r="AA81" s="3">
        <f t="shared" si="70"/>
        <v>2.6138102390611619E-2</v>
      </c>
      <c r="AB81" s="3">
        <f t="shared" si="71"/>
        <v>0.16666666666666663</v>
      </c>
      <c r="AC81" s="2">
        <f t="shared" si="72"/>
        <v>0.31228907289683744</v>
      </c>
      <c r="AD81" s="2" cm="1">
        <f t="array" ref="AD81">ROUND( (SUMPRODUCT($V$132:$AB$132, V81:AB81^$AD$133))^(1/$AD$133), 4 )</f>
        <v>0.21340000000000001</v>
      </c>
      <c r="AE81" s="2" cm="1">
        <f t="array" ref="AE81">ROUND( (SUMPRODUCT($V$132:$AB$132, (V81:AB81+$AE$132)^$AE$133))^(1/$AE$133) - $AE$132, 4 )</f>
        <v>0.214</v>
      </c>
      <c r="AF81" s="3">
        <f t="shared" si="73"/>
        <v>31.228907289683743</v>
      </c>
      <c r="AG81" s="3">
        <f t="shared" si="74"/>
        <v>21.34</v>
      </c>
      <c r="AH81" s="3">
        <f t="shared" si="75"/>
        <v>21.4</v>
      </c>
      <c r="AI81" s="4"/>
      <c r="AJ81">
        <v>0.5</v>
      </c>
      <c r="AK81">
        <v>0.75</v>
      </c>
      <c r="AL81">
        <v>0.4</v>
      </c>
      <c r="AM81" s="4"/>
      <c r="AN81" s="3">
        <f t="shared" si="76"/>
        <v>0.5</v>
      </c>
      <c r="AO81" s="3">
        <f t="shared" si="77"/>
        <v>0.82352941176470584</v>
      </c>
      <c r="AP81" s="3">
        <f t="shared" si="78"/>
        <v>0.36842105263157898</v>
      </c>
      <c r="AQ81" s="2">
        <f t="shared" si="79"/>
        <v>0.62229102167182659</v>
      </c>
      <c r="AR81" s="3">
        <f t="shared" si="80"/>
        <v>62.22910216718266</v>
      </c>
      <c r="AS81" s="4"/>
      <c r="AT81" s="10">
        <v>5</v>
      </c>
      <c r="AU81" s="4"/>
      <c r="AV81" s="3">
        <f t="shared" si="81"/>
        <v>0.1891891891891892</v>
      </c>
      <c r="AW81" s="2">
        <f t="shared" si="82"/>
        <v>0.1891891891891892</v>
      </c>
      <c r="AX81" s="3">
        <f t="shared" si="83"/>
        <v>18.918918918918919</v>
      </c>
      <c r="AY81" s="4"/>
      <c r="AZ81" s="3">
        <f t="shared" si="84"/>
        <v>31.570440591540891</v>
      </c>
      <c r="BA81" s="3">
        <f t="shared" si="85"/>
        <v>40.870499054790571</v>
      </c>
      <c r="BB81" s="4"/>
      <c r="BC81" s="3">
        <f t="shared" si="86"/>
        <v>38.978956009058471</v>
      </c>
      <c r="BD81" s="3">
        <f t="shared" si="87"/>
        <v>42.078975496808368</v>
      </c>
    </row>
    <row r="82" spans="1:56" x14ac:dyDescent="0.35">
      <c r="A82" t="s">
        <v>14</v>
      </c>
      <c r="B82" t="s">
        <v>35</v>
      </c>
      <c r="C82">
        <v>15</v>
      </c>
      <c r="D82" s="9">
        <v>0.1</v>
      </c>
      <c r="E82" s="9">
        <v>0.48</v>
      </c>
      <c r="F82">
        <v>0.2</v>
      </c>
      <c r="G82">
        <v>0.72</v>
      </c>
      <c r="H82">
        <v>0.75</v>
      </c>
      <c r="I82">
        <v>0.38</v>
      </c>
      <c r="J82">
        <v>0.6</v>
      </c>
      <c r="K82">
        <f t="shared" si="60"/>
        <v>0.22799999999999998</v>
      </c>
      <c r="L82">
        <v>0.22</v>
      </c>
      <c r="M82">
        <v>0.6</v>
      </c>
      <c r="N82">
        <f t="shared" si="61"/>
        <v>0.13200000000000001</v>
      </c>
      <c r="O82">
        <v>0.45</v>
      </c>
      <c r="P82" s="3">
        <f t="shared" si="62"/>
        <v>28.431706947347106</v>
      </c>
      <c r="Q82" s="3">
        <f t="shared" si="63"/>
        <v>16.68778316806619</v>
      </c>
      <c r="R82" s="3">
        <f t="shared" si="88"/>
        <v>22.55974505770665</v>
      </c>
      <c r="S82">
        <f t="shared" si="64"/>
        <v>1.5</v>
      </c>
      <c r="T82">
        <v>6</v>
      </c>
      <c r="U82" s="4"/>
      <c r="V82" s="3">
        <f t="shared" si="65"/>
        <v>0.25423728813559315</v>
      </c>
      <c r="W82" s="3">
        <f t="shared" si="66"/>
        <v>0.17647058823529416</v>
      </c>
      <c r="X82" s="3">
        <f t="shared" si="67"/>
        <v>0.5757575757575758</v>
      </c>
      <c r="Y82" s="3">
        <f t="shared" si="68"/>
        <v>0.75</v>
      </c>
      <c r="Z82" s="3">
        <f t="shared" si="69"/>
        <v>0.5030806088916504</v>
      </c>
      <c r="AA82" s="3">
        <f t="shared" si="70"/>
        <v>2.6138102390611619E-2</v>
      </c>
      <c r="AB82" s="3">
        <f t="shared" si="71"/>
        <v>0.16666666666666663</v>
      </c>
      <c r="AC82" s="2">
        <f t="shared" si="72"/>
        <v>0.31228907289683744</v>
      </c>
      <c r="AD82" s="2" cm="1">
        <f t="array" ref="AD82">ROUND( (SUMPRODUCT($V$132:$AB$132, V82:AB82^$AD$133))^(1/$AD$133), 4 )</f>
        <v>0.21340000000000001</v>
      </c>
      <c r="AE82" s="2" cm="1">
        <f t="array" ref="AE82">ROUND( (SUMPRODUCT($V$132:$AB$132, (V82:AB82+$AE$132)^$AE$133))^(1/$AE$133) - $AE$132, 4 )</f>
        <v>0.214</v>
      </c>
      <c r="AF82" s="3">
        <f t="shared" si="73"/>
        <v>31.228907289683743</v>
      </c>
      <c r="AG82" s="3">
        <f t="shared" si="74"/>
        <v>21.34</v>
      </c>
      <c r="AH82" s="3">
        <f t="shared" si="75"/>
        <v>21.4</v>
      </c>
      <c r="AI82" s="4"/>
      <c r="AJ82">
        <v>0.5</v>
      </c>
      <c r="AK82">
        <v>0.75</v>
      </c>
      <c r="AL82">
        <v>0.4</v>
      </c>
      <c r="AM82" s="4"/>
      <c r="AN82" s="3">
        <f t="shared" si="76"/>
        <v>0.5</v>
      </c>
      <c r="AO82" s="3">
        <f t="shared" si="77"/>
        <v>0.82352941176470584</v>
      </c>
      <c r="AP82" s="3">
        <f t="shared" si="78"/>
        <v>0.36842105263157898</v>
      </c>
      <c r="AQ82" s="2">
        <f t="shared" si="79"/>
        <v>0.62229102167182659</v>
      </c>
      <c r="AR82" s="3">
        <f t="shared" si="80"/>
        <v>62.22910216718266</v>
      </c>
      <c r="AS82" s="4"/>
      <c r="AT82" s="10">
        <v>5</v>
      </c>
      <c r="AU82" s="4"/>
      <c r="AV82" s="3">
        <f t="shared" si="81"/>
        <v>0.1891891891891892</v>
      </c>
      <c r="AW82" s="2">
        <f t="shared" si="82"/>
        <v>0.1891891891891892</v>
      </c>
      <c r="AX82" s="3">
        <f t="shared" si="83"/>
        <v>18.918918918918919</v>
      </c>
      <c r="AY82" s="4"/>
      <c r="AZ82" s="3">
        <f t="shared" si="84"/>
        <v>31.570440591540891</v>
      </c>
      <c r="BA82" s="3">
        <f t="shared" si="85"/>
        <v>40.870499054790571</v>
      </c>
      <c r="BB82" s="4"/>
      <c r="BC82" s="3">
        <f t="shared" si="86"/>
        <v>38.978956009058471</v>
      </c>
      <c r="BD82" s="3">
        <f t="shared" si="87"/>
        <v>42.078975496808368</v>
      </c>
    </row>
    <row r="83" spans="1:56" x14ac:dyDescent="0.35">
      <c r="A83" t="s">
        <v>21</v>
      </c>
      <c r="B83" t="s">
        <v>49</v>
      </c>
      <c r="C83">
        <v>0.78</v>
      </c>
      <c r="D83">
        <v>1</v>
      </c>
      <c r="E83" s="9">
        <v>0.56999999999999995</v>
      </c>
      <c r="F83">
        <v>0.4</v>
      </c>
      <c r="G83">
        <v>1</v>
      </c>
      <c r="H83">
        <v>0.85</v>
      </c>
      <c r="I83">
        <v>0.14000000000000001</v>
      </c>
      <c r="J83">
        <v>0.9</v>
      </c>
      <c r="K83">
        <f t="shared" si="60"/>
        <v>0.12600000000000003</v>
      </c>
      <c r="L83">
        <v>0.14000000000000001</v>
      </c>
      <c r="M83">
        <v>0.5</v>
      </c>
      <c r="N83">
        <f t="shared" si="61"/>
        <v>7.0000000000000007E-2</v>
      </c>
      <c r="O83">
        <v>0.3</v>
      </c>
      <c r="P83" s="3">
        <f t="shared" si="62"/>
        <v>23.719558241895964</v>
      </c>
      <c r="Q83" s="3">
        <f t="shared" si="63"/>
        <v>13.308850092013193</v>
      </c>
      <c r="R83" s="3">
        <f t="shared" si="88"/>
        <v>18.514204166954578</v>
      </c>
      <c r="S83">
        <f t="shared" si="64"/>
        <v>0.78</v>
      </c>
      <c r="T83">
        <v>2</v>
      </c>
      <c r="U83" s="4"/>
      <c r="V83" s="3">
        <f t="shared" si="65"/>
        <v>0.40677966101694901</v>
      </c>
      <c r="W83" s="3">
        <f t="shared" si="66"/>
        <v>0.41176470588235298</v>
      </c>
      <c r="X83" s="3">
        <f t="shared" si="67"/>
        <v>1</v>
      </c>
      <c r="Y83" s="3">
        <f t="shared" si="68"/>
        <v>0.85</v>
      </c>
      <c r="Z83" s="3">
        <f t="shared" si="69"/>
        <v>0.39165405396025976</v>
      </c>
      <c r="AA83" s="3">
        <f t="shared" si="70"/>
        <v>1.3504218313516853E-2</v>
      </c>
      <c r="AB83" s="3">
        <f t="shared" si="71"/>
        <v>0.83333333333333337</v>
      </c>
      <c r="AC83" s="2">
        <f t="shared" si="72"/>
        <v>0.48039601378574487</v>
      </c>
      <c r="AD83" s="2" cm="1">
        <f t="array" ref="AD83">ROUND( (SUMPRODUCT($V$132:$AB$132, V83:AB83^$AD$133))^(1/$AD$133), 4 )</f>
        <v>0.31109999999999999</v>
      </c>
      <c r="AE83" s="2" cm="1">
        <f t="array" ref="AE83">ROUND( (SUMPRODUCT($V$132:$AB$132, (V83:AB83+$AE$132)^$AE$133))^(1/$AE$133) - $AE$132, 4 )</f>
        <v>0.31519999999999998</v>
      </c>
      <c r="AF83" s="3">
        <f t="shared" si="73"/>
        <v>48.039601378574488</v>
      </c>
      <c r="AG83" s="3">
        <f t="shared" si="74"/>
        <v>31.11</v>
      </c>
      <c r="AH83" s="3">
        <f t="shared" si="75"/>
        <v>31.52</v>
      </c>
      <c r="AI83" s="4"/>
      <c r="AJ83">
        <v>0.1</v>
      </c>
      <c r="AK83">
        <v>0.6</v>
      </c>
      <c r="AL83">
        <v>0.3</v>
      </c>
      <c r="AM83" s="4"/>
      <c r="AN83" s="3">
        <f t="shared" si="76"/>
        <v>0.1</v>
      </c>
      <c r="AO83" s="3">
        <f t="shared" si="77"/>
        <v>0.64705882352941169</v>
      </c>
      <c r="AP83" s="3">
        <f t="shared" si="78"/>
        <v>0.26315789473684209</v>
      </c>
      <c r="AQ83" s="2">
        <f t="shared" si="79"/>
        <v>0.42247678018575852</v>
      </c>
      <c r="AR83" s="3">
        <f t="shared" si="80"/>
        <v>42.247678018575854</v>
      </c>
      <c r="AS83" s="4"/>
      <c r="AT83" s="10">
        <v>3</v>
      </c>
      <c r="AU83" s="4"/>
      <c r="AV83" s="3">
        <f t="shared" si="81"/>
        <v>8.1081081081081086E-2</v>
      </c>
      <c r="AW83" s="2">
        <f t="shared" si="82"/>
        <v>8.1081081081081086E-2</v>
      </c>
      <c r="AX83" s="3">
        <f t="shared" si="83"/>
        <v>8.1081081081081088</v>
      </c>
      <c r="AY83" s="4"/>
      <c r="AZ83" s="3">
        <f t="shared" si="84"/>
        <v>33.194790229911462</v>
      </c>
      <c r="BA83" s="3">
        <f t="shared" si="85"/>
        <v>31.457213221911871</v>
      </c>
      <c r="BB83" s="4"/>
      <c r="BC83" s="3">
        <f t="shared" si="86"/>
        <v>46.59162053857483</v>
      </c>
      <c r="BD83" s="3">
        <f t="shared" si="87"/>
        <v>46.012428202574966</v>
      </c>
    </row>
    <row r="84" spans="1:56" x14ac:dyDescent="0.35">
      <c r="A84" t="s">
        <v>21</v>
      </c>
      <c r="B84" t="s">
        <v>50</v>
      </c>
      <c r="C84">
        <v>0.65</v>
      </c>
      <c r="D84">
        <v>1</v>
      </c>
      <c r="E84" s="9">
        <v>0.56999999999999995</v>
      </c>
      <c r="F84">
        <v>0.4</v>
      </c>
      <c r="G84">
        <v>1</v>
      </c>
      <c r="H84">
        <v>0.55000000000000004</v>
      </c>
      <c r="I84">
        <v>0.14000000000000001</v>
      </c>
      <c r="J84">
        <v>0.9</v>
      </c>
      <c r="K84">
        <f t="shared" si="60"/>
        <v>0.12600000000000003</v>
      </c>
      <c r="L84">
        <v>0.14000000000000001</v>
      </c>
      <c r="M84">
        <v>0.5</v>
      </c>
      <c r="N84">
        <f t="shared" si="61"/>
        <v>7.0000000000000007E-2</v>
      </c>
      <c r="O84">
        <v>0.3</v>
      </c>
      <c r="P84" s="3">
        <f t="shared" si="62"/>
        <v>23.719558241895964</v>
      </c>
      <c r="Q84" s="3">
        <f t="shared" si="63"/>
        <v>13.308850092013193</v>
      </c>
      <c r="R84" s="3">
        <f t="shared" si="88"/>
        <v>18.514204166954578</v>
      </c>
      <c r="S84">
        <f t="shared" si="64"/>
        <v>0.65</v>
      </c>
      <c r="T84">
        <v>2</v>
      </c>
      <c r="U84" s="4"/>
      <c r="V84" s="3">
        <f t="shared" si="65"/>
        <v>0.40677966101694901</v>
      </c>
      <c r="W84" s="3">
        <f t="shared" si="66"/>
        <v>0.41176470588235298</v>
      </c>
      <c r="X84" s="3">
        <f t="shared" si="67"/>
        <v>1</v>
      </c>
      <c r="Y84" s="3">
        <f t="shared" si="68"/>
        <v>0.55000000000000004</v>
      </c>
      <c r="Z84" s="3">
        <f t="shared" si="69"/>
        <v>0.39165405396025976</v>
      </c>
      <c r="AA84" s="3">
        <f t="shared" si="70"/>
        <v>1.122310035515252E-2</v>
      </c>
      <c r="AB84" s="3">
        <f t="shared" si="71"/>
        <v>0.83333333333333337</v>
      </c>
      <c r="AC84" s="2">
        <f t="shared" si="72"/>
        <v>0.41982573429615383</v>
      </c>
      <c r="AD84" s="2" cm="1">
        <f t="array" ref="AD84">ROUND( (SUMPRODUCT($V$132:$AB$132, V84:AB84^$AD$133))^(1/$AD$133), 4 )</f>
        <v>0.27360000000000001</v>
      </c>
      <c r="AE84" s="2" cm="1">
        <f t="array" ref="AE84">ROUND( (SUMPRODUCT($V$132:$AB$132, (V84:AB84+$AE$132)^$AE$133))^(1/$AE$133) - $AE$132, 4 )</f>
        <v>0.28089999999999998</v>
      </c>
      <c r="AF84" s="3">
        <f t="shared" si="73"/>
        <v>41.982573429615385</v>
      </c>
      <c r="AG84" s="3">
        <f t="shared" si="74"/>
        <v>27.36</v>
      </c>
      <c r="AH84" s="3">
        <f t="shared" si="75"/>
        <v>28.09</v>
      </c>
      <c r="AI84" s="4"/>
      <c r="AJ84">
        <v>0.1</v>
      </c>
      <c r="AK84">
        <v>0.6</v>
      </c>
      <c r="AL84">
        <v>0.3</v>
      </c>
      <c r="AM84" s="4"/>
      <c r="AN84" s="3">
        <f t="shared" si="76"/>
        <v>0.1</v>
      </c>
      <c r="AO84" s="3">
        <f t="shared" si="77"/>
        <v>0.64705882352941169</v>
      </c>
      <c r="AP84" s="3">
        <f t="shared" si="78"/>
        <v>0.26315789473684209</v>
      </c>
      <c r="AQ84" s="2">
        <f t="shared" si="79"/>
        <v>0.42247678018575852</v>
      </c>
      <c r="AR84" s="3">
        <f t="shared" si="80"/>
        <v>42.247678018575854</v>
      </c>
      <c r="AS84" s="4"/>
      <c r="AT84" s="10">
        <v>3</v>
      </c>
      <c r="AU84" s="4"/>
      <c r="AV84" s="3">
        <f t="shared" si="81"/>
        <v>8.1081081081081086E-2</v>
      </c>
      <c r="AW84" s="2">
        <f t="shared" si="82"/>
        <v>8.1081081081081086E-2</v>
      </c>
      <c r="AX84" s="3">
        <f t="shared" si="83"/>
        <v>8.1081081081081088</v>
      </c>
      <c r="AY84" s="4"/>
      <c r="AZ84" s="3">
        <f t="shared" si="84"/>
        <v>30.16627625543191</v>
      </c>
      <c r="BA84" s="3">
        <f t="shared" si="85"/>
        <v>30.245807632120055</v>
      </c>
      <c r="BB84" s="4"/>
      <c r="BC84" s="3">
        <f t="shared" si="86"/>
        <v>42.048849576855503</v>
      </c>
      <c r="BD84" s="3">
        <f t="shared" si="87"/>
        <v>42.075360035751551</v>
      </c>
    </row>
    <row r="85" spans="1:56" x14ac:dyDescent="0.35">
      <c r="A85" t="s">
        <v>10</v>
      </c>
      <c r="B85" t="s">
        <v>56</v>
      </c>
      <c r="C85">
        <v>60</v>
      </c>
      <c r="D85">
        <v>0.95</v>
      </c>
      <c r="E85" s="9">
        <v>0.6</v>
      </c>
      <c r="F85">
        <v>0.9</v>
      </c>
      <c r="G85">
        <v>0.95</v>
      </c>
      <c r="H85">
        <v>0.65</v>
      </c>
      <c r="K85">
        <f t="shared" si="60"/>
        <v>0</v>
      </c>
      <c r="N85">
        <f t="shared" si="61"/>
        <v>0</v>
      </c>
      <c r="P85" s="3" t="e">
        <f t="shared" si="62"/>
        <v>#DIV/0!</v>
      </c>
      <c r="Q85" s="3" t="e">
        <f t="shared" si="63"/>
        <v>#DIV/0!</v>
      </c>
      <c r="R85" s="3">
        <f t="shared" ref="R85:R91" si="89">40.6*0.4</f>
        <v>16.240000000000002</v>
      </c>
      <c r="S85">
        <f t="shared" si="64"/>
        <v>57</v>
      </c>
      <c r="T85">
        <v>1</v>
      </c>
      <c r="U85" s="4"/>
      <c r="V85" s="3">
        <f t="shared" si="65"/>
        <v>0.45762711864406769</v>
      </c>
      <c r="W85" s="3">
        <f t="shared" si="66"/>
        <v>1</v>
      </c>
      <c r="X85" s="3">
        <f t="shared" si="67"/>
        <v>0.9242424242424242</v>
      </c>
      <c r="Y85" s="3">
        <f t="shared" si="68"/>
        <v>0.65</v>
      </c>
      <c r="Z85" s="3">
        <f t="shared" si="69"/>
        <v>0.32901552369261661</v>
      </c>
      <c r="AA85" s="3">
        <f t="shared" si="70"/>
        <v>1</v>
      </c>
      <c r="AB85" s="3">
        <f t="shared" si="71"/>
        <v>1</v>
      </c>
      <c r="AC85" s="2">
        <f t="shared" si="72"/>
        <v>0.74799639635050275</v>
      </c>
      <c r="AD85" s="2" cm="1">
        <f t="array" ref="AD85">ROUND( (SUMPRODUCT($V$132:$AB$132, V85:AB85^$AD$133))^(1/$AD$133), 4 )</f>
        <v>0.70569999999999999</v>
      </c>
      <c r="AE85" s="2" cm="1">
        <f t="array" ref="AE85">ROUND( (SUMPRODUCT($V$132:$AB$132, (V85:AB85+$AE$132)^$AE$133))^(1/$AE$133) - $AE$132, 4 )</f>
        <v>0.70130000000000003</v>
      </c>
      <c r="AF85" s="3">
        <f t="shared" si="73"/>
        <v>74.799639635050269</v>
      </c>
      <c r="AG85" s="3">
        <f t="shared" si="74"/>
        <v>70.569999999999993</v>
      </c>
      <c r="AH85" s="3">
        <f t="shared" si="75"/>
        <v>70.13000000000001</v>
      </c>
      <c r="AI85" s="4"/>
      <c r="AJ85">
        <v>0.15</v>
      </c>
      <c r="AK85">
        <v>0.15</v>
      </c>
      <c r="AL85">
        <v>0.1</v>
      </c>
      <c r="AM85" s="4"/>
      <c r="AN85" s="3">
        <f t="shared" si="76"/>
        <v>0.15</v>
      </c>
      <c r="AO85" s="3">
        <f t="shared" si="77"/>
        <v>0.11764705882352941</v>
      </c>
      <c r="AP85" s="3">
        <f t="shared" si="78"/>
        <v>5.2631578947368425E-2</v>
      </c>
      <c r="AQ85" s="2">
        <f t="shared" si="79"/>
        <v>0.10461300309597524</v>
      </c>
      <c r="AR85" s="3">
        <f t="shared" si="80"/>
        <v>10.461300309597524</v>
      </c>
      <c r="AS85" s="4"/>
      <c r="AT85" s="10">
        <v>10</v>
      </c>
      <c r="AU85" s="4"/>
      <c r="AV85" s="3">
        <f t="shared" si="81"/>
        <v>0.45945945945945948</v>
      </c>
      <c r="AW85" s="2">
        <f t="shared" si="82"/>
        <v>0.45945945945945948</v>
      </c>
      <c r="AX85" s="3">
        <f t="shared" si="83"/>
        <v>45.945945945945951</v>
      </c>
      <c r="AY85" s="4"/>
      <c r="AZ85" s="3">
        <f t="shared" si="84"/>
        <v>55.050095945045847</v>
      </c>
      <c r="BA85" s="3">
        <f t="shared" si="85"/>
        <v>35.748594147410017</v>
      </c>
      <c r="BB85" s="4"/>
      <c r="BC85" s="3">
        <f t="shared" si="86"/>
        <v>58.715054803687089</v>
      </c>
      <c r="BD85" s="3">
        <f t="shared" si="87"/>
        <v>52.281220871141812</v>
      </c>
    </row>
    <row r="86" spans="1:56" x14ac:dyDescent="0.35">
      <c r="A86" t="s">
        <v>10</v>
      </c>
      <c r="B86" t="s">
        <v>23</v>
      </c>
      <c r="C86">
        <v>20</v>
      </c>
      <c r="D86">
        <v>0.8</v>
      </c>
      <c r="E86" s="9">
        <v>0.6</v>
      </c>
      <c r="F86">
        <v>0.8</v>
      </c>
      <c r="G86">
        <v>0.95</v>
      </c>
      <c r="H86">
        <v>0.65</v>
      </c>
      <c r="K86">
        <f t="shared" si="60"/>
        <v>0</v>
      </c>
      <c r="N86">
        <f t="shared" si="61"/>
        <v>0</v>
      </c>
      <c r="P86" s="3" t="e">
        <f t="shared" si="62"/>
        <v>#DIV/0!</v>
      </c>
      <c r="Q86" s="3" t="e">
        <f t="shared" si="63"/>
        <v>#DIV/0!</v>
      </c>
      <c r="R86" s="3">
        <f t="shared" si="89"/>
        <v>16.240000000000002</v>
      </c>
      <c r="S86">
        <f t="shared" si="64"/>
        <v>16</v>
      </c>
      <c r="T86">
        <v>1</v>
      </c>
      <c r="U86" s="4"/>
      <c r="V86" s="3">
        <f t="shared" si="65"/>
        <v>0.45762711864406769</v>
      </c>
      <c r="W86" s="3">
        <f t="shared" si="66"/>
        <v>0.88235294117647056</v>
      </c>
      <c r="X86" s="3">
        <f t="shared" si="67"/>
        <v>0.9242424242424242</v>
      </c>
      <c r="Y86" s="3">
        <f t="shared" si="68"/>
        <v>0.65</v>
      </c>
      <c r="Z86" s="3">
        <f t="shared" si="69"/>
        <v>0.32901552369261661</v>
      </c>
      <c r="AA86" s="3">
        <f t="shared" si="70"/>
        <v>0.28057049005432566</v>
      </c>
      <c r="AB86" s="3">
        <f t="shared" si="71"/>
        <v>1</v>
      </c>
      <c r="AC86" s="2">
        <f t="shared" si="72"/>
        <v>0.56225666592290757</v>
      </c>
      <c r="AD86" s="2" cm="1">
        <f t="array" ref="AD86">ROUND( (SUMPRODUCT($V$132:$AB$132, V86:AB86^$AD$133))^(1/$AD$133), 4 )</f>
        <v>0.51459999999999995</v>
      </c>
      <c r="AE86" s="2" cm="1">
        <f t="array" ref="AE86">ROUND( (SUMPRODUCT($V$132:$AB$132, (V86:AB86+$AE$132)^$AE$133))^(1/$AE$133) - $AE$132, 4 )</f>
        <v>0.51039999999999996</v>
      </c>
      <c r="AF86" s="3">
        <f t="shared" si="73"/>
        <v>56.225666592290757</v>
      </c>
      <c r="AG86" s="3">
        <f t="shared" si="74"/>
        <v>51.459999999999994</v>
      </c>
      <c r="AH86" s="3">
        <f t="shared" si="75"/>
        <v>51.04</v>
      </c>
      <c r="AI86" s="4"/>
      <c r="AJ86">
        <v>0.15</v>
      </c>
      <c r="AK86">
        <v>0.15</v>
      </c>
      <c r="AL86">
        <v>0.1</v>
      </c>
      <c r="AM86" s="4"/>
      <c r="AN86" s="3">
        <f t="shared" si="76"/>
        <v>0.15</v>
      </c>
      <c r="AO86" s="3">
        <f t="shared" si="77"/>
        <v>0.11764705882352941</v>
      </c>
      <c r="AP86" s="3">
        <f t="shared" si="78"/>
        <v>5.2631578947368425E-2</v>
      </c>
      <c r="AQ86" s="2">
        <f t="shared" si="79"/>
        <v>0.10461300309597524</v>
      </c>
      <c r="AR86" s="3">
        <f t="shared" si="80"/>
        <v>10.461300309597524</v>
      </c>
      <c r="AS86" s="4"/>
      <c r="AT86" s="10">
        <v>10</v>
      </c>
      <c r="AU86" s="4"/>
      <c r="AV86" s="3">
        <f t="shared" si="81"/>
        <v>0.45945945945945948</v>
      </c>
      <c r="AW86" s="2">
        <f t="shared" si="82"/>
        <v>0.45945945945945948</v>
      </c>
      <c r="AX86" s="3">
        <f t="shared" si="83"/>
        <v>45.945945945945951</v>
      </c>
      <c r="AY86" s="4"/>
      <c r="AZ86" s="3">
        <f t="shared" si="84"/>
        <v>45.763109423666087</v>
      </c>
      <c r="BA86" s="3">
        <f t="shared" si="85"/>
        <v>32.033799538858119</v>
      </c>
      <c r="BB86" s="4"/>
      <c r="BC86" s="3">
        <f t="shared" si="86"/>
        <v>44.784575021617449</v>
      </c>
      <c r="BD86" s="3">
        <f t="shared" si="87"/>
        <v>40.208138393348129</v>
      </c>
    </row>
    <row r="87" spans="1:56" x14ac:dyDescent="0.35">
      <c r="A87" t="s">
        <v>10</v>
      </c>
      <c r="B87" t="s">
        <v>23</v>
      </c>
      <c r="C87">
        <v>15</v>
      </c>
      <c r="D87">
        <v>0.9</v>
      </c>
      <c r="E87" s="9">
        <v>0.6</v>
      </c>
      <c r="F87">
        <v>0.8</v>
      </c>
      <c r="G87">
        <v>0.95</v>
      </c>
      <c r="H87">
        <v>0.65</v>
      </c>
      <c r="K87">
        <f t="shared" si="60"/>
        <v>0</v>
      </c>
      <c r="N87">
        <f t="shared" si="61"/>
        <v>0</v>
      </c>
      <c r="P87" s="3" t="e">
        <f t="shared" si="62"/>
        <v>#DIV/0!</v>
      </c>
      <c r="Q87" s="3" t="e">
        <f t="shared" si="63"/>
        <v>#DIV/0!</v>
      </c>
      <c r="R87" s="3">
        <f t="shared" si="89"/>
        <v>16.240000000000002</v>
      </c>
      <c r="S87">
        <f t="shared" si="64"/>
        <v>13.5</v>
      </c>
      <c r="T87">
        <v>1</v>
      </c>
      <c r="U87" s="4"/>
      <c r="V87" s="3">
        <f t="shared" si="65"/>
        <v>0.45762711864406769</v>
      </c>
      <c r="W87" s="3">
        <f t="shared" si="66"/>
        <v>0.88235294117647056</v>
      </c>
      <c r="X87" s="3">
        <f t="shared" si="67"/>
        <v>0.9242424242424242</v>
      </c>
      <c r="Y87" s="3">
        <f t="shared" si="68"/>
        <v>0.65</v>
      </c>
      <c r="Z87" s="3">
        <f t="shared" si="69"/>
        <v>0.32901552369261661</v>
      </c>
      <c r="AA87" s="3">
        <f t="shared" si="70"/>
        <v>0.23670283700885775</v>
      </c>
      <c r="AB87" s="3">
        <f t="shared" si="71"/>
        <v>1</v>
      </c>
      <c r="AC87" s="2">
        <f t="shared" si="72"/>
        <v>0.55128975266154057</v>
      </c>
      <c r="AD87" s="2" cm="1">
        <f t="array" ref="AD87">ROUND( (SUMPRODUCT($V$132:$AB$132, V87:AB87^$AD$133))^(1/$AD$133), 4 )</f>
        <v>0.49640000000000001</v>
      </c>
      <c r="AE87" s="2" cm="1">
        <f t="array" ref="AE87">ROUND( (SUMPRODUCT($V$132:$AB$132, (V87:AB87+$AE$132)^$AE$133))^(1/$AE$133) - $AE$132, 4 )</f>
        <v>0.49170000000000003</v>
      </c>
      <c r="AF87" s="3">
        <f t="shared" si="73"/>
        <v>55.128975266154058</v>
      </c>
      <c r="AG87" s="3">
        <f t="shared" si="74"/>
        <v>49.64</v>
      </c>
      <c r="AH87" s="3">
        <f t="shared" si="75"/>
        <v>49.17</v>
      </c>
      <c r="AI87" s="4"/>
      <c r="AJ87">
        <v>0.15</v>
      </c>
      <c r="AK87">
        <v>0.15</v>
      </c>
      <c r="AL87">
        <v>0.1</v>
      </c>
      <c r="AM87" s="4"/>
      <c r="AN87" s="3">
        <f t="shared" si="76"/>
        <v>0.15</v>
      </c>
      <c r="AO87" s="3">
        <f t="shared" si="77"/>
        <v>0.11764705882352941</v>
      </c>
      <c r="AP87" s="3">
        <f t="shared" si="78"/>
        <v>5.2631578947368425E-2</v>
      </c>
      <c r="AQ87" s="2">
        <f t="shared" si="79"/>
        <v>0.10461300309597524</v>
      </c>
      <c r="AR87" s="3">
        <f t="shared" si="80"/>
        <v>10.461300309597524</v>
      </c>
      <c r="AS87" s="4"/>
      <c r="AT87" s="10">
        <v>10</v>
      </c>
      <c r="AU87" s="4"/>
      <c r="AV87" s="3">
        <f t="shared" si="81"/>
        <v>0.45945945945945948</v>
      </c>
      <c r="AW87" s="2">
        <f t="shared" si="82"/>
        <v>0.45945945945945948</v>
      </c>
      <c r="AX87" s="3">
        <f t="shared" si="83"/>
        <v>45.945945945945951</v>
      </c>
      <c r="AY87" s="4"/>
      <c r="AZ87" s="3">
        <f t="shared" si="84"/>
        <v>45.214763760597734</v>
      </c>
      <c r="BA87" s="3">
        <f t="shared" si="85"/>
        <v>31.81446127363078</v>
      </c>
      <c r="BB87" s="4"/>
      <c r="BC87" s="3">
        <f t="shared" si="86"/>
        <v>43.96205652701493</v>
      </c>
      <c r="BD87" s="3">
        <f t="shared" si="87"/>
        <v>39.49528903135927</v>
      </c>
    </row>
    <row r="88" spans="1:56" x14ac:dyDescent="0.35">
      <c r="A88" t="s">
        <v>10</v>
      </c>
      <c r="B88" t="s">
        <v>23</v>
      </c>
      <c r="C88">
        <v>5</v>
      </c>
      <c r="D88">
        <v>0.95</v>
      </c>
      <c r="E88" s="9">
        <v>0.6</v>
      </c>
      <c r="F88">
        <v>0.8</v>
      </c>
      <c r="G88">
        <v>0.95</v>
      </c>
      <c r="H88">
        <v>0.65</v>
      </c>
      <c r="K88">
        <f t="shared" si="60"/>
        <v>0</v>
      </c>
      <c r="N88">
        <f t="shared" si="61"/>
        <v>0</v>
      </c>
      <c r="P88" s="3" t="e">
        <f t="shared" si="62"/>
        <v>#DIV/0!</v>
      </c>
      <c r="Q88" s="3" t="e">
        <f t="shared" si="63"/>
        <v>#DIV/0!</v>
      </c>
      <c r="R88" s="3">
        <f t="shared" si="89"/>
        <v>16.240000000000002</v>
      </c>
      <c r="S88">
        <f t="shared" si="64"/>
        <v>4.75</v>
      </c>
      <c r="T88">
        <v>1</v>
      </c>
      <c r="U88" s="4"/>
      <c r="V88" s="3">
        <f t="shared" si="65"/>
        <v>0.45762711864406769</v>
      </c>
      <c r="W88" s="3">
        <f t="shared" si="66"/>
        <v>0.88235294117647056</v>
      </c>
      <c r="X88" s="3">
        <f t="shared" si="67"/>
        <v>0.9242424242424242</v>
      </c>
      <c r="Y88" s="3">
        <f t="shared" si="68"/>
        <v>0.65</v>
      </c>
      <c r="Z88" s="3">
        <f t="shared" si="69"/>
        <v>0.32901552369261661</v>
      </c>
      <c r="AA88" s="3">
        <f t="shared" si="70"/>
        <v>8.3166051349719952E-2</v>
      </c>
      <c r="AB88" s="3">
        <f t="shared" si="71"/>
        <v>1</v>
      </c>
      <c r="AC88" s="2">
        <f t="shared" si="72"/>
        <v>0.51290555624675616</v>
      </c>
      <c r="AD88" s="2" cm="1">
        <f t="array" ref="AD88">ROUND( (SUMPRODUCT($V$132:$AB$132, V88:AB88^$AD$133))^(1/$AD$133), 4 )</f>
        <v>0.40810000000000002</v>
      </c>
      <c r="AE88" s="2" cm="1">
        <f t="array" ref="AE88">ROUND( (SUMPRODUCT($V$132:$AB$132, (V88:AB88+$AE$132)^$AE$133))^(1/$AE$133) - $AE$132, 4 )</f>
        <v>0.40110000000000001</v>
      </c>
      <c r="AF88" s="3">
        <f t="shared" si="73"/>
        <v>51.290555624675619</v>
      </c>
      <c r="AG88" s="3">
        <f t="shared" si="74"/>
        <v>40.81</v>
      </c>
      <c r="AH88" s="3">
        <f t="shared" si="75"/>
        <v>40.11</v>
      </c>
      <c r="AI88" s="4"/>
      <c r="AJ88">
        <v>0.15</v>
      </c>
      <c r="AK88">
        <v>0.15</v>
      </c>
      <c r="AL88">
        <v>0.1</v>
      </c>
      <c r="AM88" s="4"/>
      <c r="AN88" s="3">
        <f t="shared" si="76"/>
        <v>0.15</v>
      </c>
      <c r="AO88" s="3">
        <f t="shared" si="77"/>
        <v>0.11764705882352941</v>
      </c>
      <c r="AP88" s="3">
        <f t="shared" si="78"/>
        <v>5.2631578947368425E-2</v>
      </c>
      <c r="AQ88" s="2">
        <f t="shared" si="79"/>
        <v>0.10461300309597524</v>
      </c>
      <c r="AR88" s="3">
        <f t="shared" si="80"/>
        <v>10.461300309597524</v>
      </c>
      <c r="AS88" s="4"/>
      <c r="AT88" s="10">
        <v>10</v>
      </c>
      <c r="AU88" s="4"/>
      <c r="AV88" s="3">
        <f t="shared" si="81"/>
        <v>0.45945945945945948</v>
      </c>
      <c r="AW88" s="2">
        <f t="shared" si="82"/>
        <v>0.45945945945945948</v>
      </c>
      <c r="AX88" s="3">
        <f t="shared" si="83"/>
        <v>45.945945945945951</v>
      </c>
      <c r="AY88" s="4"/>
      <c r="AZ88" s="3">
        <f t="shared" si="84"/>
        <v>43.295553939858522</v>
      </c>
      <c r="BA88" s="3">
        <f t="shared" si="85"/>
        <v>31.046777345335091</v>
      </c>
      <c r="BB88" s="4"/>
      <c r="BC88" s="3">
        <f t="shared" si="86"/>
        <v>41.083241795906098</v>
      </c>
      <c r="BD88" s="3">
        <f t="shared" si="87"/>
        <v>37.000316264398286</v>
      </c>
    </row>
    <row r="89" spans="1:56" x14ac:dyDescent="0.35">
      <c r="A89" t="s">
        <v>10</v>
      </c>
      <c r="B89" t="s">
        <v>24</v>
      </c>
      <c r="C89">
        <v>30</v>
      </c>
      <c r="D89">
        <v>0.8</v>
      </c>
      <c r="E89" s="9">
        <v>0.6</v>
      </c>
      <c r="F89">
        <v>0.75</v>
      </c>
      <c r="G89">
        <v>0.92</v>
      </c>
      <c r="H89">
        <v>0.65</v>
      </c>
      <c r="K89">
        <f t="shared" si="60"/>
        <v>0</v>
      </c>
      <c r="N89">
        <f t="shared" si="61"/>
        <v>0</v>
      </c>
      <c r="P89" s="3" t="e">
        <f t="shared" si="62"/>
        <v>#DIV/0!</v>
      </c>
      <c r="Q89" s="3" t="e">
        <f t="shared" si="63"/>
        <v>#DIV/0!</v>
      </c>
      <c r="R89" s="3">
        <f t="shared" si="89"/>
        <v>16.240000000000002</v>
      </c>
      <c r="S89">
        <f t="shared" si="64"/>
        <v>24</v>
      </c>
      <c r="T89">
        <v>7</v>
      </c>
      <c r="U89" s="4"/>
      <c r="V89" s="3">
        <f t="shared" si="65"/>
        <v>0.45762711864406769</v>
      </c>
      <c r="W89" s="3">
        <f t="shared" si="66"/>
        <v>0.82352941176470584</v>
      </c>
      <c r="X89" s="3">
        <f t="shared" si="67"/>
        <v>0.87878787878787901</v>
      </c>
      <c r="Y89" s="3">
        <f t="shared" si="68"/>
        <v>0.65</v>
      </c>
      <c r="Z89" s="3">
        <f t="shared" si="69"/>
        <v>0.32901552369261661</v>
      </c>
      <c r="AA89" s="3">
        <f t="shared" si="70"/>
        <v>0.4209469797998231</v>
      </c>
      <c r="AB89" s="3">
        <f t="shared" si="71"/>
        <v>0</v>
      </c>
      <c r="AC89" s="2">
        <f t="shared" si="72"/>
        <v>0.39440961188869372</v>
      </c>
      <c r="AD89" s="2" cm="1">
        <f t="array" ref="AD89">ROUND( (SUMPRODUCT($V$132:$AB$132, V89:AB89^$AD$133))^(1/$AD$133), 4 )</f>
        <v>0.19620000000000001</v>
      </c>
      <c r="AE89" s="2" cm="1">
        <f t="array" ref="AE89">ROUND( (SUMPRODUCT($V$132:$AB$132, (V89:AB89+$AE$132)^$AE$133))^(1/$AE$133) - $AE$132, 4 )</f>
        <v>0.27289999999999998</v>
      </c>
      <c r="AF89" s="3">
        <f t="shared" si="73"/>
        <v>39.440961188869373</v>
      </c>
      <c r="AG89" s="3">
        <f t="shared" si="74"/>
        <v>19.62</v>
      </c>
      <c r="AH89" s="3">
        <f t="shared" si="75"/>
        <v>27.29</v>
      </c>
      <c r="AI89" s="4"/>
      <c r="AJ89">
        <v>0.15</v>
      </c>
      <c r="AK89">
        <v>0.15</v>
      </c>
      <c r="AL89">
        <v>0.1</v>
      </c>
      <c r="AM89" s="4"/>
      <c r="AN89" s="3">
        <f t="shared" si="76"/>
        <v>0.15</v>
      </c>
      <c r="AO89" s="3">
        <f t="shared" si="77"/>
        <v>0.11764705882352941</v>
      </c>
      <c r="AP89" s="3">
        <f t="shared" si="78"/>
        <v>5.2631578947368425E-2</v>
      </c>
      <c r="AQ89" s="2">
        <f t="shared" si="79"/>
        <v>0.10461300309597524</v>
      </c>
      <c r="AR89" s="3">
        <f t="shared" si="80"/>
        <v>10.461300309597524</v>
      </c>
      <c r="AS89" s="4"/>
      <c r="AT89" s="10">
        <v>10</v>
      </c>
      <c r="AU89" s="4"/>
      <c r="AV89" s="3">
        <f t="shared" si="81"/>
        <v>0.45945945945945948</v>
      </c>
      <c r="AW89" s="2">
        <f t="shared" si="82"/>
        <v>0.45945945945945948</v>
      </c>
      <c r="AX89" s="3">
        <f t="shared" si="83"/>
        <v>45.945945945945951</v>
      </c>
      <c r="AY89" s="4"/>
      <c r="AZ89" s="3">
        <f t="shared" si="84"/>
        <v>37.370756721955395</v>
      </c>
      <c r="BA89" s="3">
        <f t="shared" si="85"/>
        <v>28.676858458173843</v>
      </c>
      <c r="BB89" s="4"/>
      <c r="BC89" s="3">
        <f t="shared" si="86"/>
        <v>32.196045969051411</v>
      </c>
      <c r="BD89" s="3">
        <f t="shared" si="87"/>
        <v>29.298079881124224</v>
      </c>
    </row>
    <row r="90" spans="1:56" x14ac:dyDescent="0.35">
      <c r="A90" t="s">
        <v>10</v>
      </c>
      <c r="B90" t="s">
        <v>24</v>
      </c>
      <c r="C90">
        <v>20</v>
      </c>
      <c r="D90">
        <v>0.8</v>
      </c>
      <c r="E90" s="9">
        <v>0.6</v>
      </c>
      <c r="F90">
        <v>0.75</v>
      </c>
      <c r="G90">
        <v>0.92</v>
      </c>
      <c r="H90">
        <v>0.65</v>
      </c>
      <c r="K90">
        <f t="shared" si="60"/>
        <v>0</v>
      </c>
      <c r="N90">
        <f t="shared" si="61"/>
        <v>0</v>
      </c>
      <c r="P90" s="3" t="e">
        <f t="shared" si="62"/>
        <v>#DIV/0!</v>
      </c>
      <c r="Q90" s="3" t="e">
        <f t="shared" si="63"/>
        <v>#DIV/0!</v>
      </c>
      <c r="R90" s="3">
        <f t="shared" si="89"/>
        <v>16.240000000000002</v>
      </c>
      <c r="S90">
        <f t="shared" si="64"/>
        <v>16</v>
      </c>
      <c r="T90">
        <v>7</v>
      </c>
      <c r="U90" s="4"/>
      <c r="V90" s="3">
        <f t="shared" si="65"/>
        <v>0.45762711864406769</v>
      </c>
      <c r="W90" s="3">
        <f t="shared" si="66"/>
        <v>0.82352941176470584</v>
      </c>
      <c r="X90" s="3">
        <f t="shared" si="67"/>
        <v>0.87878787878787901</v>
      </c>
      <c r="Y90" s="3">
        <f t="shared" si="68"/>
        <v>0.65</v>
      </c>
      <c r="Z90" s="3">
        <f t="shared" si="69"/>
        <v>0.32901552369261661</v>
      </c>
      <c r="AA90" s="3">
        <f t="shared" si="70"/>
        <v>0.28057049005432566</v>
      </c>
      <c r="AB90" s="3">
        <f t="shared" si="71"/>
        <v>0</v>
      </c>
      <c r="AC90" s="2">
        <f t="shared" si="72"/>
        <v>0.35931548945231939</v>
      </c>
      <c r="AD90" s="2" cm="1">
        <f t="array" ref="AD90">ROUND( (SUMPRODUCT($V$132:$AB$132, V90:AB90^$AD$133))^(1/$AD$133), 4 )</f>
        <v>0.17430000000000001</v>
      </c>
      <c r="AE90" s="2" cm="1">
        <f t="array" ref="AE90">ROUND( (SUMPRODUCT($V$132:$AB$132, (V90:AB90+$AE$132)^$AE$133))^(1/$AE$133) - $AE$132, 4 )</f>
        <v>0.245</v>
      </c>
      <c r="AF90" s="3">
        <f t="shared" si="73"/>
        <v>35.931548945231938</v>
      </c>
      <c r="AG90" s="3">
        <f t="shared" si="74"/>
        <v>17.43</v>
      </c>
      <c r="AH90" s="3">
        <f t="shared" si="75"/>
        <v>24.5</v>
      </c>
      <c r="AI90" s="4"/>
      <c r="AJ90">
        <v>0.15</v>
      </c>
      <c r="AK90">
        <v>0.15</v>
      </c>
      <c r="AL90">
        <v>0.1</v>
      </c>
      <c r="AM90" s="4"/>
      <c r="AN90" s="3">
        <f t="shared" si="76"/>
        <v>0.15</v>
      </c>
      <c r="AO90" s="3">
        <f t="shared" si="77"/>
        <v>0.11764705882352941</v>
      </c>
      <c r="AP90" s="3">
        <f t="shared" si="78"/>
        <v>5.2631578947368425E-2</v>
      </c>
      <c r="AQ90" s="2">
        <f t="shared" si="79"/>
        <v>0.10461300309597524</v>
      </c>
      <c r="AR90" s="3">
        <f t="shared" si="80"/>
        <v>10.461300309597524</v>
      </c>
      <c r="AS90" s="4"/>
      <c r="AT90" s="10">
        <v>10</v>
      </c>
      <c r="AU90" s="4"/>
      <c r="AV90" s="3">
        <f t="shared" si="81"/>
        <v>0.45945945945945948</v>
      </c>
      <c r="AW90" s="2">
        <f t="shared" si="82"/>
        <v>0.45945945945945948</v>
      </c>
      <c r="AX90" s="3">
        <f t="shared" si="83"/>
        <v>45.945945945945951</v>
      </c>
      <c r="AY90" s="4"/>
      <c r="AZ90" s="3">
        <f t="shared" si="84"/>
        <v>35.616050600136674</v>
      </c>
      <c r="BA90" s="3">
        <f t="shared" si="85"/>
        <v>27.974976009446355</v>
      </c>
      <c r="BB90" s="4"/>
      <c r="BC90" s="3">
        <f t="shared" si="86"/>
        <v>29.563986786323333</v>
      </c>
      <c r="BD90" s="3">
        <f t="shared" si="87"/>
        <v>27.016961922759897</v>
      </c>
    </row>
    <row r="91" spans="1:56" x14ac:dyDescent="0.35">
      <c r="A91" t="s">
        <v>10</v>
      </c>
      <c r="B91" t="s">
        <v>24</v>
      </c>
      <c r="C91">
        <v>10</v>
      </c>
      <c r="D91">
        <v>0.9</v>
      </c>
      <c r="E91" s="9">
        <v>0.6</v>
      </c>
      <c r="F91">
        <v>0.75</v>
      </c>
      <c r="G91">
        <v>0.92</v>
      </c>
      <c r="H91">
        <v>0.65</v>
      </c>
      <c r="K91">
        <f t="shared" si="60"/>
        <v>0</v>
      </c>
      <c r="N91">
        <f t="shared" si="61"/>
        <v>0</v>
      </c>
      <c r="P91" s="3" t="e">
        <f t="shared" si="62"/>
        <v>#DIV/0!</v>
      </c>
      <c r="Q91" s="3" t="e">
        <f t="shared" si="63"/>
        <v>#DIV/0!</v>
      </c>
      <c r="R91" s="3">
        <f t="shared" si="89"/>
        <v>16.240000000000002</v>
      </c>
      <c r="S91">
        <f t="shared" si="64"/>
        <v>9</v>
      </c>
      <c r="T91">
        <v>7</v>
      </c>
      <c r="U91" s="4"/>
      <c r="V91" s="3">
        <f t="shared" si="65"/>
        <v>0.45762711864406769</v>
      </c>
      <c r="W91" s="3">
        <f t="shared" si="66"/>
        <v>0.82352941176470584</v>
      </c>
      <c r="X91" s="3">
        <f t="shared" si="67"/>
        <v>0.87878787878787901</v>
      </c>
      <c r="Y91" s="3">
        <f t="shared" si="68"/>
        <v>0.65</v>
      </c>
      <c r="Z91" s="3">
        <f t="shared" si="69"/>
        <v>0.32901552369261661</v>
      </c>
      <c r="AA91" s="3">
        <f t="shared" si="70"/>
        <v>0.15774106152701545</v>
      </c>
      <c r="AB91" s="3">
        <f t="shared" si="71"/>
        <v>0</v>
      </c>
      <c r="AC91" s="2">
        <f t="shared" si="72"/>
        <v>0.3286081323204918</v>
      </c>
      <c r="AD91" s="2" cm="1">
        <f t="array" ref="AD91">ROUND( (SUMPRODUCT($V$132:$AB$132, V91:AB91^$AD$133))^(1/$AD$133), 4 )</f>
        <v>0.14940000000000001</v>
      </c>
      <c r="AE91" s="2" cm="1">
        <f t="array" ref="AE91">ROUND( (SUMPRODUCT($V$132:$AB$132, (V91:AB91+$AE$132)^$AE$133))^(1/$AE$133) - $AE$132, 4 )</f>
        <v>0.2127</v>
      </c>
      <c r="AF91" s="3">
        <f t="shared" si="73"/>
        <v>32.860813232049182</v>
      </c>
      <c r="AG91" s="3">
        <f t="shared" si="74"/>
        <v>14.940000000000001</v>
      </c>
      <c r="AH91" s="3">
        <f t="shared" si="75"/>
        <v>21.27</v>
      </c>
      <c r="AI91" s="4"/>
      <c r="AJ91">
        <v>0.15</v>
      </c>
      <c r="AK91">
        <v>0.15</v>
      </c>
      <c r="AL91">
        <v>0.1</v>
      </c>
      <c r="AM91" s="4"/>
      <c r="AN91" s="3">
        <f t="shared" si="76"/>
        <v>0.15</v>
      </c>
      <c r="AO91" s="3">
        <f t="shared" si="77"/>
        <v>0.11764705882352941</v>
      </c>
      <c r="AP91" s="3">
        <f t="shared" si="78"/>
        <v>5.2631578947368425E-2</v>
      </c>
      <c r="AQ91" s="2">
        <f t="shared" si="79"/>
        <v>0.10461300309597524</v>
      </c>
      <c r="AR91" s="3">
        <f t="shared" si="80"/>
        <v>10.461300309597524</v>
      </c>
      <c r="AS91" s="4"/>
      <c r="AT91" s="10">
        <v>10</v>
      </c>
      <c r="AU91" s="4"/>
      <c r="AV91" s="3">
        <f t="shared" si="81"/>
        <v>0.45945945945945948</v>
      </c>
      <c r="AW91" s="2">
        <f t="shared" si="82"/>
        <v>0.45945945945945948</v>
      </c>
      <c r="AX91" s="3">
        <f t="shared" si="83"/>
        <v>45.945945945945951</v>
      </c>
      <c r="AY91" s="4"/>
      <c r="AZ91" s="3">
        <f t="shared" si="84"/>
        <v>34.080682743545296</v>
      </c>
      <c r="BA91" s="3">
        <f t="shared" si="85"/>
        <v>27.360828866809804</v>
      </c>
      <c r="BB91" s="4"/>
      <c r="BC91" s="3">
        <f t="shared" si="86"/>
        <v>27.260935001436266</v>
      </c>
      <c r="BD91" s="3">
        <f t="shared" si="87"/>
        <v>25.0209837091911</v>
      </c>
    </row>
    <row r="92" spans="1:56" x14ac:dyDescent="0.35">
      <c r="A92" t="s">
        <v>18</v>
      </c>
      <c r="B92" t="s">
        <v>41</v>
      </c>
      <c r="C92">
        <v>30</v>
      </c>
      <c r="D92">
        <v>0.35</v>
      </c>
      <c r="E92" s="9">
        <v>0.33</v>
      </c>
      <c r="F92">
        <v>0.8</v>
      </c>
      <c r="G92">
        <v>0.72</v>
      </c>
      <c r="H92">
        <v>1</v>
      </c>
      <c r="I92">
        <v>0.38</v>
      </c>
      <c r="J92">
        <v>0.6</v>
      </c>
      <c r="K92">
        <f t="shared" si="60"/>
        <v>0.22799999999999998</v>
      </c>
      <c r="L92">
        <v>0.22</v>
      </c>
      <c r="M92">
        <v>0.6</v>
      </c>
      <c r="N92">
        <f t="shared" si="61"/>
        <v>0.13200000000000001</v>
      </c>
      <c r="O92">
        <v>0.4</v>
      </c>
      <c r="P92" s="3">
        <f t="shared" si="62"/>
        <v>31.815103861051682</v>
      </c>
      <c r="Q92" s="3">
        <f t="shared" si="63"/>
        <v>18.738770192974965</v>
      </c>
      <c r="R92" s="3">
        <f t="shared" ref="R92:R125" si="90">AVERAGE(P92:Q92)</f>
        <v>25.276937027013325</v>
      </c>
      <c r="S92">
        <f t="shared" si="64"/>
        <v>10.5</v>
      </c>
      <c r="T92">
        <v>1.5</v>
      </c>
      <c r="U92" s="4"/>
      <c r="V92" s="3">
        <f t="shared" si="65"/>
        <v>0</v>
      </c>
      <c r="W92" s="3">
        <f t="shared" si="66"/>
        <v>0.88235294117647056</v>
      </c>
      <c r="X92" s="3">
        <f t="shared" si="67"/>
        <v>0.5757575757575758</v>
      </c>
      <c r="Y92" s="3">
        <f t="shared" si="68"/>
        <v>1</v>
      </c>
      <c r="Z92" s="3">
        <f t="shared" si="69"/>
        <v>0.57792037652796246</v>
      </c>
      <c r="AA92" s="3">
        <f t="shared" si="70"/>
        <v>0.1840616533542962</v>
      </c>
      <c r="AB92" s="3">
        <f t="shared" si="71"/>
        <v>0.91666666666666663</v>
      </c>
      <c r="AC92" s="2">
        <f t="shared" si="72"/>
        <v>0.56015445020992538</v>
      </c>
      <c r="AD92" s="2" cm="1">
        <f t="array" ref="AD92">ROUND( (SUMPRODUCT($V$132:$AB$132, V92:AB92^$AD$133))^(1/$AD$133), 4 )</f>
        <v>0.29770000000000002</v>
      </c>
      <c r="AE92" s="2" cm="1">
        <f t="array" ref="AE92">ROUND( (SUMPRODUCT($V$132:$AB$132, (V92:AB92+$AE$132)^$AE$133))^(1/$AE$133) - $AE$132, 4 )</f>
        <v>0.36659999999999998</v>
      </c>
      <c r="AF92" s="3">
        <f t="shared" si="73"/>
        <v>56.015445020992537</v>
      </c>
      <c r="AG92" s="3">
        <f t="shared" si="74"/>
        <v>29.770000000000003</v>
      </c>
      <c r="AH92" s="3">
        <f t="shared" si="75"/>
        <v>36.659999999999997</v>
      </c>
      <c r="AI92" s="4"/>
      <c r="AJ92">
        <v>0.5</v>
      </c>
      <c r="AK92">
        <v>0.9</v>
      </c>
      <c r="AL92">
        <v>0.5</v>
      </c>
      <c r="AM92" s="4"/>
      <c r="AN92" s="3">
        <f t="shared" si="76"/>
        <v>0.5</v>
      </c>
      <c r="AO92" s="3">
        <f t="shared" si="77"/>
        <v>1</v>
      </c>
      <c r="AP92" s="3">
        <f t="shared" si="78"/>
        <v>0.47368421052631582</v>
      </c>
      <c r="AQ92" s="2">
        <f t="shared" si="79"/>
        <v>0.74210526315789471</v>
      </c>
      <c r="AR92" s="3">
        <f t="shared" si="80"/>
        <v>74.210526315789465</v>
      </c>
      <c r="AS92" s="4"/>
      <c r="AT92" s="10">
        <v>4</v>
      </c>
      <c r="AU92" s="4"/>
      <c r="AV92" s="3">
        <f t="shared" si="81"/>
        <v>0.13513513513513514</v>
      </c>
      <c r="AW92" s="2">
        <f t="shared" si="82"/>
        <v>0.13513513513513514</v>
      </c>
      <c r="AX92" s="3">
        <f t="shared" si="83"/>
        <v>13.513513513513514</v>
      </c>
      <c r="AY92" s="4"/>
      <c r="AZ92" s="3">
        <f t="shared" si="84"/>
        <v>43.869031187594416</v>
      </c>
      <c r="BA92" s="3">
        <f t="shared" si="85"/>
        <v>49.327555576033504</v>
      </c>
      <c r="BB92" s="4"/>
      <c r="BC92" s="3">
        <f t="shared" si="86"/>
        <v>60.564215344691775</v>
      </c>
      <c r="BD92" s="3">
        <f t="shared" si="87"/>
        <v>62.383723474171461</v>
      </c>
    </row>
    <row r="93" spans="1:56" x14ac:dyDescent="0.35">
      <c r="A93" t="s">
        <v>18</v>
      </c>
      <c r="B93" t="s">
        <v>41</v>
      </c>
      <c r="C93">
        <v>25</v>
      </c>
      <c r="D93">
        <v>0.4</v>
      </c>
      <c r="E93" s="9">
        <v>0.33</v>
      </c>
      <c r="F93">
        <v>0.8</v>
      </c>
      <c r="G93">
        <v>0.72</v>
      </c>
      <c r="H93">
        <v>1</v>
      </c>
      <c r="I93">
        <v>0.38</v>
      </c>
      <c r="J93">
        <v>0.6</v>
      </c>
      <c r="K93">
        <f t="shared" si="60"/>
        <v>0.22799999999999998</v>
      </c>
      <c r="L93">
        <v>0.22</v>
      </c>
      <c r="M93">
        <v>0.6</v>
      </c>
      <c r="N93">
        <f t="shared" si="61"/>
        <v>0.13200000000000001</v>
      </c>
      <c r="O93">
        <v>0.4</v>
      </c>
      <c r="P93" s="3">
        <f t="shared" si="62"/>
        <v>31.815103861051682</v>
      </c>
      <c r="Q93" s="3">
        <f t="shared" si="63"/>
        <v>18.738770192974965</v>
      </c>
      <c r="R93" s="3">
        <f t="shared" si="90"/>
        <v>25.276937027013325</v>
      </c>
      <c r="S93">
        <f t="shared" si="64"/>
        <v>10</v>
      </c>
      <c r="T93">
        <v>1.5</v>
      </c>
      <c r="U93" s="4"/>
      <c r="V93" s="3">
        <f t="shared" si="65"/>
        <v>0</v>
      </c>
      <c r="W93" s="3">
        <f t="shared" si="66"/>
        <v>0.88235294117647056</v>
      </c>
      <c r="X93" s="3">
        <f t="shared" si="67"/>
        <v>0.5757575757575758</v>
      </c>
      <c r="Y93" s="3">
        <f t="shared" si="68"/>
        <v>1</v>
      </c>
      <c r="Z93" s="3">
        <f t="shared" si="69"/>
        <v>0.57792037652796246</v>
      </c>
      <c r="AA93" s="3">
        <f t="shared" si="70"/>
        <v>0.17528812274520261</v>
      </c>
      <c r="AB93" s="3">
        <f t="shared" si="71"/>
        <v>0.91666666666666663</v>
      </c>
      <c r="AC93" s="2">
        <f t="shared" si="72"/>
        <v>0.55796106755765185</v>
      </c>
      <c r="AD93" s="2" cm="1">
        <f t="array" ref="AD93">ROUND( (SUMPRODUCT($V$132:$AB$132, V93:AB93^$AD$133))^(1/$AD$133), 4 )</f>
        <v>0.29459999999999997</v>
      </c>
      <c r="AE93" s="2" cm="1">
        <f t="array" ref="AE93">ROUND( (SUMPRODUCT($V$132:$AB$132, (V93:AB93+$AE$132)^$AE$133))^(1/$AE$133) - $AE$132, 4 )</f>
        <v>0.36270000000000002</v>
      </c>
      <c r="AF93" s="3">
        <f t="shared" si="73"/>
        <v>55.796106755765187</v>
      </c>
      <c r="AG93" s="3">
        <f t="shared" si="74"/>
        <v>29.459999999999997</v>
      </c>
      <c r="AH93" s="3">
        <f t="shared" si="75"/>
        <v>36.270000000000003</v>
      </c>
      <c r="AI93" s="4"/>
      <c r="AJ93">
        <v>0.5</v>
      </c>
      <c r="AK93">
        <v>0.9</v>
      </c>
      <c r="AL93">
        <v>0.5</v>
      </c>
      <c r="AM93" s="4"/>
      <c r="AN93" s="3">
        <f t="shared" si="76"/>
        <v>0.5</v>
      </c>
      <c r="AO93" s="3">
        <f t="shared" si="77"/>
        <v>1</v>
      </c>
      <c r="AP93" s="3">
        <f t="shared" si="78"/>
        <v>0.47368421052631582</v>
      </c>
      <c r="AQ93" s="2">
        <f t="shared" si="79"/>
        <v>0.74210526315789471</v>
      </c>
      <c r="AR93" s="3">
        <f t="shared" si="80"/>
        <v>74.210526315789465</v>
      </c>
      <c r="AS93" s="4"/>
      <c r="AT93" s="10">
        <v>4</v>
      </c>
      <c r="AU93" s="4"/>
      <c r="AV93" s="3">
        <f t="shared" si="81"/>
        <v>0.13513513513513514</v>
      </c>
      <c r="AW93" s="2">
        <f t="shared" si="82"/>
        <v>0.13513513513513514</v>
      </c>
      <c r="AX93" s="3">
        <f t="shared" si="83"/>
        <v>13.513513513513514</v>
      </c>
      <c r="AY93" s="4"/>
      <c r="AZ93" s="3">
        <f t="shared" si="84"/>
        <v>43.759362054980741</v>
      </c>
      <c r="BA93" s="3">
        <f t="shared" si="85"/>
        <v>49.283687922988022</v>
      </c>
      <c r="BB93" s="4"/>
      <c r="BC93" s="3">
        <f t="shared" si="86"/>
        <v>60.399711645771262</v>
      </c>
      <c r="BD93" s="3">
        <f t="shared" si="87"/>
        <v>62.241153601773689</v>
      </c>
    </row>
    <row r="94" spans="1:56" x14ac:dyDescent="0.35">
      <c r="A94" t="s">
        <v>18</v>
      </c>
      <c r="B94" t="s">
        <v>41</v>
      </c>
      <c r="C94">
        <v>20</v>
      </c>
      <c r="D94">
        <v>0.45</v>
      </c>
      <c r="E94" s="9">
        <v>0.33</v>
      </c>
      <c r="F94">
        <v>0.8</v>
      </c>
      <c r="G94">
        <v>0.72</v>
      </c>
      <c r="H94">
        <v>1</v>
      </c>
      <c r="I94">
        <v>0.38</v>
      </c>
      <c r="J94">
        <v>0.6</v>
      </c>
      <c r="K94">
        <f t="shared" si="60"/>
        <v>0.22799999999999998</v>
      </c>
      <c r="L94">
        <v>0.22</v>
      </c>
      <c r="M94">
        <v>0.6</v>
      </c>
      <c r="N94">
        <f t="shared" si="61"/>
        <v>0.13200000000000001</v>
      </c>
      <c r="O94">
        <v>0.4</v>
      </c>
      <c r="P94" s="3">
        <f t="shared" si="62"/>
        <v>31.815103861051682</v>
      </c>
      <c r="Q94" s="3">
        <f t="shared" si="63"/>
        <v>18.738770192974965</v>
      </c>
      <c r="R94" s="3">
        <f t="shared" si="90"/>
        <v>25.276937027013325</v>
      </c>
      <c r="S94">
        <f t="shared" si="64"/>
        <v>9</v>
      </c>
      <c r="T94">
        <v>1.5</v>
      </c>
      <c r="U94" s="4"/>
      <c r="V94" s="3">
        <f t="shared" si="65"/>
        <v>0</v>
      </c>
      <c r="W94" s="3">
        <f t="shared" si="66"/>
        <v>0.88235294117647056</v>
      </c>
      <c r="X94" s="3">
        <f t="shared" si="67"/>
        <v>0.5757575757575758</v>
      </c>
      <c r="Y94" s="3">
        <f t="shared" si="68"/>
        <v>1</v>
      </c>
      <c r="Z94" s="3">
        <f t="shared" si="69"/>
        <v>0.57792037652796246</v>
      </c>
      <c r="AA94" s="3">
        <f t="shared" si="70"/>
        <v>0.15774106152701545</v>
      </c>
      <c r="AB94" s="3">
        <f t="shared" si="71"/>
        <v>0.91666666666666663</v>
      </c>
      <c r="AC94" s="2">
        <f t="shared" si="72"/>
        <v>0.55357430225310511</v>
      </c>
      <c r="AD94" s="2" cm="1">
        <f t="array" ref="AD94">ROUND( (SUMPRODUCT($V$132:$AB$132, V94:AB94^$AD$133))^(1/$AD$133), 4 )</f>
        <v>0.28789999999999999</v>
      </c>
      <c r="AE94" s="2" cm="1">
        <f t="array" ref="AE94">ROUND( (SUMPRODUCT($V$132:$AB$132, (V94:AB94+$AE$132)^$AE$133))^(1/$AE$133) - $AE$132, 4 )</f>
        <v>0.35470000000000002</v>
      </c>
      <c r="AF94" s="3">
        <f t="shared" si="73"/>
        <v>55.357430225310509</v>
      </c>
      <c r="AG94" s="3">
        <f t="shared" si="74"/>
        <v>28.79</v>
      </c>
      <c r="AH94" s="3">
        <f t="shared" si="75"/>
        <v>35.47</v>
      </c>
      <c r="AI94" s="4"/>
      <c r="AJ94">
        <v>0.5</v>
      </c>
      <c r="AK94">
        <v>0.9</v>
      </c>
      <c r="AL94">
        <v>0.5</v>
      </c>
      <c r="AM94" s="4"/>
      <c r="AN94" s="3">
        <f t="shared" si="76"/>
        <v>0.5</v>
      </c>
      <c r="AO94" s="3">
        <f t="shared" si="77"/>
        <v>1</v>
      </c>
      <c r="AP94" s="3">
        <f t="shared" si="78"/>
        <v>0.47368421052631582</v>
      </c>
      <c r="AQ94" s="2">
        <f t="shared" si="79"/>
        <v>0.74210526315789471</v>
      </c>
      <c r="AR94" s="3">
        <f t="shared" si="80"/>
        <v>74.210526315789465</v>
      </c>
      <c r="AS94" s="4"/>
      <c r="AT94" s="10">
        <v>4</v>
      </c>
      <c r="AU94" s="4"/>
      <c r="AV94" s="3">
        <f t="shared" si="81"/>
        <v>0.13513513513513514</v>
      </c>
      <c r="AW94" s="2">
        <f t="shared" si="82"/>
        <v>0.13513513513513514</v>
      </c>
      <c r="AX94" s="3">
        <f t="shared" si="83"/>
        <v>13.513513513513514</v>
      </c>
      <c r="AY94" s="4"/>
      <c r="AZ94" s="3">
        <f t="shared" si="84"/>
        <v>43.540023789753405</v>
      </c>
      <c r="BA94" s="3">
        <f t="shared" si="85"/>
        <v>49.195952616897088</v>
      </c>
      <c r="BB94" s="4"/>
      <c r="BC94" s="3">
        <f t="shared" si="86"/>
        <v>60.070704247930252</v>
      </c>
      <c r="BD94" s="3">
        <f t="shared" si="87"/>
        <v>61.956013856978146</v>
      </c>
    </row>
    <row r="95" spans="1:56" x14ac:dyDescent="0.35">
      <c r="A95" t="s">
        <v>18</v>
      </c>
      <c r="B95" t="s">
        <v>41</v>
      </c>
      <c r="C95">
        <v>15</v>
      </c>
      <c r="D95">
        <v>0.5</v>
      </c>
      <c r="E95" s="9">
        <v>0.33</v>
      </c>
      <c r="F95">
        <v>0.8</v>
      </c>
      <c r="G95">
        <v>0.72</v>
      </c>
      <c r="H95">
        <v>1</v>
      </c>
      <c r="I95">
        <v>0.38</v>
      </c>
      <c r="J95">
        <v>0.6</v>
      </c>
      <c r="K95">
        <f t="shared" si="60"/>
        <v>0.22799999999999998</v>
      </c>
      <c r="L95">
        <v>0.22</v>
      </c>
      <c r="M95">
        <v>0.6</v>
      </c>
      <c r="N95">
        <f t="shared" si="61"/>
        <v>0.13200000000000001</v>
      </c>
      <c r="O95">
        <v>0.4</v>
      </c>
      <c r="P95" s="3">
        <f t="shared" si="62"/>
        <v>31.815103861051682</v>
      </c>
      <c r="Q95" s="3">
        <f t="shared" si="63"/>
        <v>18.738770192974965</v>
      </c>
      <c r="R95" s="3">
        <f t="shared" si="90"/>
        <v>25.276937027013325</v>
      </c>
      <c r="S95">
        <f t="shared" si="64"/>
        <v>7.5</v>
      </c>
      <c r="T95">
        <v>1.5</v>
      </c>
      <c r="U95" s="4"/>
      <c r="V95" s="3">
        <f t="shared" si="65"/>
        <v>0</v>
      </c>
      <c r="W95" s="3">
        <f t="shared" si="66"/>
        <v>0.88235294117647056</v>
      </c>
      <c r="X95" s="3">
        <f t="shared" si="67"/>
        <v>0.5757575757575758</v>
      </c>
      <c r="Y95" s="3">
        <f t="shared" si="68"/>
        <v>1</v>
      </c>
      <c r="Z95" s="3">
        <f t="shared" si="69"/>
        <v>0.57792037652796246</v>
      </c>
      <c r="AA95" s="3">
        <f t="shared" si="70"/>
        <v>0.1314204696997347</v>
      </c>
      <c r="AB95" s="3">
        <f t="shared" si="71"/>
        <v>0.91666666666666663</v>
      </c>
      <c r="AC95" s="2">
        <f t="shared" si="72"/>
        <v>0.54699415429628495</v>
      </c>
      <c r="AD95" s="2" cm="1">
        <f t="array" ref="AD95">ROUND( (SUMPRODUCT($V$132:$AB$132, V95:AB95^$AD$133))^(1/$AD$133), 4 )</f>
        <v>0.27700000000000002</v>
      </c>
      <c r="AE95" s="2" cm="1">
        <f t="array" ref="AE95">ROUND( (SUMPRODUCT($V$132:$AB$132, (V95:AB95+$AE$132)^$AE$133))^(1/$AE$133) - $AE$132, 4 )</f>
        <v>0.3417</v>
      </c>
      <c r="AF95" s="3">
        <f t="shared" si="73"/>
        <v>54.699415429628495</v>
      </c>
      <c r="AG95" s="3">
        <f t="shared" si="74"/>
        <v>27.700000000000003</v>
      </c>
      <c r="AH95" s="3">
        <f t="shared" si="75"/>
        <v>34.17</v>
      </c>
      <c r="AI95" s="4"/>
      <c r="AJ95">
        <v>0.5</v>
      </c>
      <c r="AK95">
        <v>0.9</v>
      </c>
      <c r="AL95">
        <v>0.5</v>
      </c>
      <c r="AM95" s="4"/>
      <c r="AN95" s="3">
        <f t="shared" si="76"/>
        <v>0.5</v>
      </c>
      <c r="AO95" s="3">
        <f t="shared" si="77"/>
        <v>1</v>
      </c>
      <c r="AP95" s="3">
        <f t="shared" si="78"/>
        <v>0.47368421052631582</v>
      </c>
      <c r="AQ95" s="2">
        <f t="shared" si="79"/>
        <v>0.74210526315789471</v>
      </c>
      <c r="AR95" s="3">
        <f t="shared" si="80"/>
        <v>74.210526315789465</v>
      </c>
      <c r="AS95" s="4"/>
      <c r="AT95" s="10">
        <v>4</v>
      </c>
      <c r="AU95" s="4"/>
      <c r="AV95" s="3">
        <f t="shared" si="81"/>
        <v>0.13513513513513514</v>
      </c>
      <c r="AW95" s="2">
        <f t="shared" si="82"/>
        <v>0.13513513513513514</v>
      </c>
      <c r="AX95" s="3">
        <f t="shared" si="83"/>
        <v>13.513513513513514</v>
      </c>
      <c r="AY95" s="4"/>
      <c r="AZ95" s="3">
        <f t="shared" si="84"/>
        <v>43.211016391912395</v>
      </c>
      <c r="BA95" s="3">
        <f t="shared" si="85"/>
        <v>49.064349657760687</v>
      </c>
      <c r="BB95" s="4"/>
      <c r="BC95" s="3">
        <f t="shared" si="86"/>
        <v>59.577193151168743</v>
      </c>
      <c r="BD95" s="3">
        <f t="shared" si="87"/>
        <v>61.528304239784831</v>
      </c>
    </row>
    <row r="96" spans="1:56" x14ac:dyDescent="0.35">
      <c r="A96" t="s">
        <v>18</v>
      </c>
      <c r="B96" t="s">
        <v>41</v>
      </c>
      <c r="C96">
        <v>10</v>
      </c>
      <c r="D96">
        <v>0.55000000000000004</v>
      </c>
      <c r="E96" s="9">
        <v>0.33</v>
      </c>
      <c r="F96">
        <v>0.8</v>
      </c>
      <c r="G96">
        <v>0.72</v>
      </c>
      <c r="H96">
        <v>1</v>
      </c>
      <c r="I96">
        <v>0.38</v>
      </c>
      <c r="J96">
        <v>0.6</v>
      </c>
      <c r="K96">
        <f t="shared" si="60"/>
        <v>0.22799999999999998</v>
      </c>
      <c r="L96">
        <v>0.22</v>
      </c>
      <c r="M96">
        <v>0.6</v>
      </c>
      <c r="N96">
        <f t="shared" si="61"/>
        <v>0.13200000000000001</v>
      </c>
      <c r="O96">
        <v>0.4</v>
      </c>
      <c r="P96" s="3">
        <f t="shared" si="62"/>
        <v>31.815103861051682</v>
      </c>
      <c r="Q96" s="3">
        <f t="shared" si="63"/>
        <v>18.738770192974965</v>
      </c>
      <c r="R96" s="3">
        <f t="shared" si="90"/>
        <v>25.276937027013325</v>
      </c>
      <c r="S96">
        <f t="shared" si="64"/>
        <v>5.5</v>
      </c>
      <c r="T96">
        <v>1.5</v>
      </c>
      <c r="U96" s="4"/>
      <c r="V96" s="3">
        <f t="shared" si="65"/>
        <v>0</v>
      </c>
      <c r="W96" s="3">
        <f t="shared" si="66"/>
        <v>0.88235294117647056</v>
      </c>
      <c r="X96" s="3">
        <f t="shared" si="67"/>
        <v>0.5757575757575758</v>
      </c>
      <c r="Y96" s="3">
        <f t="shared" si="68"/>
        <v>1</v>
      </c>
      <c r="Z96" s="3">
        <f t="shared" si="69"/>
        <v>0.57792037652796246</v>
      </c>
      <c r="AA96" s="3">
        <f t="shared" si="70"/>
        <v>9.6326347263360326E-2</v>
      </c>
      <c r="AB96" s="3">
        <f t="shared" si="71"/>
        <v>0.91666666666666663</v>
      </c>
      <c r="AC96" s="2">
        <f t="shared" si="72"/>
        <v>0.53822062368719137</v>
      </c>
      <c r="AD96" s="2" cm="1">
        <f t="array" ref="AD96">ROUND( (SUMPRODUCT($V$132:$AB$132, V96:AB96^$AD$133))^(1/$AD$133), 4 )</f>
        <v>0.26019999999999999</v>
      </c>
      <c r="AE96" s="2" cm="1">
        <f t="array" ref="AE96">ROUND( (SUMPRODUCT($V$132:$AB$132, (V96:AB96+$AE$132)^$AE$133))^(1/$AE$133) - $AE$132, 4 )</f>
        <v>0.3216</v>
      </c>
      <c r="AF96" s="3">
        <f t="shared" si="73"/>
        <v>53.822062368719138</v>
      </c>
      <c r="AG96" s="3">
        <f t="shared" si="74"/>
        <v>26.02</v>
      </c>
      <c r="AH96" s="3">
        <f t="shared" si="75"/>
        <v>32.159999999999997</v>
      </c>
      <c r="AI96" s="4"/>
      <c r="AJ96">
        <v>0.5</v>
      </c>
      <c r="AK96">
        <v>0.9</v>
      </c>
      <c r="AL96">
        <v>0.5</v>
      </c>
      <c r="AM96" s="4"/>
      <c r="AN96" s="3">
        <f t="shared" si="76"/>
        <v>0.5</v>
      </c>
      <c r="AO96" s="3">
        <f t="shared" si="77"/>
        <v>1</v>
      </c>
      <c r="AP96" s="3">
        <f t="shared" si="78"/>
        <v>0.47368421052631582</v>
      </c>
      <c r="AQ96" s="2">
        <f t="shared" si="79"/>
        <v>0.74210526315789471</v>
      </c>
      <c r="AR96" s="3">
        <f t="shared" si="80"/>
        <v>74.210526315789465</v>
      </c>
      <c r="AS96" s="4"/>
      <c r="AT96" s="10">
        <v>4</v>
      </c>
      <c r="AU96" s="4"/>
      <c r="AV96" s="3">
        <f t="shared" si="81"/>
        <v>0.13513513513513514</v>
      </c>
      <c r="AW96" s="2">
        <f t="shared" si="82"/>
        <v>0.13513513513513514</v>
      </c>
      <c r="AX96" s="3">
        <f t="shared" si="83"/>
        <v>13.513513513513514</v>
      </c>
      <c r="AY96" s="4"/>
      <c r="AZ96" s="3">
        <f t="shared" si="84"/>
        <v>42.772339861457723</v>
      </c>
      <c r="BA96" s="3">
        <f t="shared" si="85"/>
        <v>48.888879045578818</v>
      </c>
      <c r="BB96" s="4"/>
      <c r="BC96" s="3">
        <f t="shared" si="86"/>
        <v>58.919178355486721</v>
      </c>
      <c r="BD96" s="3">
        <f t="shared" si="87"/>
        <v>60.958024750193758</v>
      </c>
    </row>
    <row r="97" spans="1:56" x14ac:dyDescent="0.35">
      <c r="A97" t="s">
        <v>18</v>
      </c>
      <c r="B97" t="s">
        <v>41</v>
      </c>
      <c r="C97">
        <v>5</v>
      </c>
      <c r="D97">
        <v>0.6</v>
      </c>
      <c r="E97" s="9">
        <v>0.33</v>
      </c>
      <c r="F97">
        <v>0.8</v>
      </c>
      <c r="G97">
        <v>0.72</v>
      </c>
      <c r="H97">
        <v>1</v>
      </c>
      <c r="I97">
        <v>0.38</v>
      </c>
      <c r="J97">
        <v>0.6</v>
      </c>
      <c r="K97">
        <f t="shared" si="60"/>
        <v>0.22799999999999998</v>
      </c>
      <c r="L97">
        <v>0.22</v>
      </c>
      <c r="M97">
        <v>0.6</v>
      </c>
      <c r="N97">
        <f t="shared" si="61"/>
        <v>0.13200000000000001</v>
      </c>
      <c r="O97">
        <v>0.4</v>
      </c>
      <c r="P97" s="3">
        <f t="shared" si="62"/>
        <v>31.815103861051682</v>
      </c>
      <c r="Q97" s="3">
        <f t="shared" si="63"/>
        <v>18.738770192974965</v>
      </c>
      <c r="R97" s="3">
        <f t="shared" si="90"/>
        <v>25.276937027013325</v>
      </c>
      <c r="S97">
        <f t="shared" si="64"/>
        <v>3</v>
      </c>
      <c r="T97">
        <v>1.5</v>
      </c>
      <c r="U97" s="4"/>
      <c r="V97" s="3">
        <f t="shared" si="65"/>
        <v>0</v>
      </c>
      <c r="W97" s="3">
        <f t="shared" si="66"/>
        <v>0.88235294117647056</v>
      </c>
      <c r="X97" s="3">
        <f t="shared" si="67"/>
        <v>0.5757575757575758</v>
      </c>
      <c r="Y97" s="3">
        <f t="shared" si="68"/>
        <v>1</v>
      </c>
      <c r="Z97" s="3">
        <f t="shared" si="69"/>
        <v>0.57792037652796246</v>
      </c>
      <c r="AA97" s="3">
        <f t="shared" si="70"/>
        <v>5.2458694217892385E-2</v>
      </c>
      <c r="AB97" s="3">
        <f t="shared" si="71"/>
        <v>0.91666666666666663</v>
      </c>
      <c r="AC97" s="2">
        <f t="shared" si="72"/>
        <v>0.52725371042582436</v>
      </c>
      <c r="AD97" s="2" cm="1">
        <f t="array" ref="AD97">ROUND( (SUMPRODUCT($V$132:$AB$132, V97:AB97^$AD$133))^(1/$AD$133), 4 )</f>
        <v>0.23280000000000001</v>
      </c>
      <c r="AE97" s="2" cm="1">
        <f t="array" ref="AE97">ROUND( (SUMPRODUCT($V$132:$AB$132, (V97:AB97+$AE$132)^$AE$133))^(1/$AE$133) - $AE$132, 4 )</f>
        <v>0.2898</v>
      </c>
      <c r="AF97" s="3">
        <f t="shared" si="73"/>
        <v>52.725371042582438</v>
      </c>
      <c r="AG97" s="3">
        <f t="shared" si="74"/>
        <v>23.28</v>
      </c>
      <c r="AH97" s="3">
        <f t="shared" si="75"/>
        <v>28.98</v>
      </c>
      <c r="AI97" s="4"/>
      <c r="AJ97">
        <v>0.5</v>
      </c>
      <c r="AK97">
        <v>0.9</v>
      </c>
      <c r="AL97">
        <v>0.5</v>
      </c>
      <c r="AM97" s="4"/>
      <c r="AN97" s="3">
        <f t="shared" si="76"/>
        <v>0.5</v>
      </c>
      <c r="AO97" s="3">
        <f t="shared" si="77"/>
        <v>1</v>
      </c>
      <c r="AP97" s="3">
        <f t="shared" si="78"/>
        <v>0.47368421052631582</v>
      </c>
      <c r="AQ97" s="2">
        <f t="shared" si="79"/>
        <v>0.74210526315789471</v>
      </c>
      <c r="AR97" s="3">
        <f t="shared" si="80"/>
        <v>74.210526315789465</v>
      </c>
      <c r="AS97" s="4"/>
      <c r="AT97" s="10">
        <v>4</v>
      </c>
      <c r="AU97" s="4"/>
      <c r="AV97" s="3">
        <f t="shared" si="81"/>
        <v>0.13513513513513514</v>
      </c>
      <c r="AW97" s="2">
        <f t="shared" si="82"/>
        <v>0.13513513513513514</v>
      </c>
      <c r="AX97" s="3">
        <f t="shared" si="83"/>
        <v>13.513513513513514</v>
      </c>
      <c r="AY97" s="4"/>
      <c r="AZ97" s="3">
        <f t="shared" si="84"/>
        <v>42.223994198389363</v>
      </c>
      <c r="BA97" s="3">
        <f t="shared" si="85"/>
        <v>48.669540780351483</v>
      </c>
      <c r="BB97" s="4"/>
      <c r="BC97" s="3">
        <f t="shared" si="86"/>
        <v>58.096659860884202</v>
      </c>
      <c r="BD97" s="3">
        <f t="shared" si="87"/>
        <v>60.245175388204899</v>
      </c>
    </row>
    <row r="98" spans="1:56" x14ac:dyDescent="0.35">
      <c r="A98" t="s">
        <v>18</v>
      </c>
      <c r="B98" t="s">
        <v>42</v>
      </c>
      <c r="C98">
        <v>10</v>
      </c>
      <c r="D98">
        <v>0.03</v>
      </c>
      <c r="E98" s="9">
        <v>0.33</v>
      </c>
      <c r="F98">
        <v>0.24</v>
      </c>
      <c r="G98">
        <v>1</v>
      </c>
      <c r="H98">
        <v>1</v>
      </c>
      <c r="I98">
        <v>0.14000000000000001</v>
      </c>
      <c r="J98">
        <v>1</v>
      </c>
      <c r="K98">
        <f t="shared" ref="K98:K125" si="91">I98*J98</f>
        <v>0.14000000000000001</v>
      </c>
      <c r="L98">
        <v>7.0000000000000007E-2</v>
      </c>
      <c r="M98">
        <v>1</v>
      </c>
      <c r="N98">
        <f t="shared" ref="N98:N125" si="92">L98*M98</f>
        <v>7.0000000000000007E-2</v>
      </c>
      <c r="O98">
        <v>0.3</v>
      </c>
      <c r="P98" s="3">
        <f t="shared" ref="P98:P125" si="93">2*DEGREES(ATAN(K98/(2*O98)))</f>
        <v>26.26804461279265</v>
      </c>
      <c r="Q98" s="3">
        <f t="shared" ref="Q98:Q125" si="94">2*DEGREES(ATAN(N98/(2*O98)))</f>
        <v>13.308850092013193</v>
      </c>
      <c r="R98" s="3">
        <f t="shared" si="90"/>
        <v>19.788447352402923</v>
      </c>
      <c r="S98">
        <f t="shared" ref="S98:S125" si="95">C98*D98</f>
        <v>0.3</v>
      </c>
      <c r="T98">
        <v>1</v>
      </c>
      <c r="U98" s="4"/>
      <c r="V98" s="3">
        <f t="shared" ref="V98:V125" si="96">(E98-E$131)/(E$132-E$131)</f>
        <v>0</v>
      </c>
      <c r="W98" s="3">
        <f t="shared" ref="W98:W125" si="97">(F98-F$131)/(F$132-F$131)</f>
        <v>0.22352941176470589</v>
      </c>
      <c r="X98" s="3">
        <f t="shared" ref="X98:X125" si="98">(G98-G$131)/(G$132-G$131)</f>
        <v>1</v>
      </c>
      <c r="Y98" s="3">
        <f t="shared" ref="Y98:Y125" si="99">H98</f>
        <v>1</v>
      </c>
      <c r="Z98" s="3">
        <f t="shared" ref="Z98:Z125" si="100">(R98-R$131)/(R$132-R$131)</f>
        <v>0.42675060399733405</v>
      </c>
      <c r="AA98" s="3">
        <f t="shared" ref="AA98:AA125" si="101">(S98-S$131)/(S$132-S$131)</f>
        <v>5.081628928787006E-3</v>
      </c>
      <c r="AB98" s="3">
        <f t="shared" ref="AB98:AB125" si="102">1+(T$131-T98)/(T$132-T$131)</f>
        <v>1</v>
      </c>
      <c r="AC98" s="2">
        <f t="shared" ref="AC98:AC125" si="103">V98*$V$132+W98*$W$132+X98*$X$132+Y98*$Y$132+Z98*$Z$132+AA98*$AA$132+AB98*$AB$132</f>
        <v>0.47645946842003212</v>
      </c>
      <c r="AD98" s="2" cm="1">
        <f t="array" ref="AD98">ROUND( (SUMPRODUCT($V$132:$AB$132, V98:AB98^$AD$133))^(1/$AD$133), 4 )</f>
        <v>0.15</v>
      </c>
      <c r="AE98" s="2" cm="1">
        <f t="array" ref="AE98">ROUND( (SUMPRODUCT($V$132:$AB$132, (V98:AB98+$AE$132)^$AE$133))^(1/$AE$133) - $AE$132, 4 )</f>
        <v>0.20930000000000001</v>
      </c>
      <c r="AF98" s="3">
        <f t="shared" ref="AF98:AF125" si="104">AC98*100</f>
        <v>47.645946842003212</v>
      </c>
      <c r="AG98" s="3">
        <f t="shared" ref="AG98:AG125" si="105">AD98*100</f>
        <v>15</v>
      </c>
      <c r="AH98" s="3">
        <f t="shared" ref="AH98:AH125" si="106">AE98*100</f>
        <v>20.93</v>
      </c>
      <c r="AI98" s="4"/>
      <c r="AJ98">
        <v>0.5</v>
      </c>
      <c r="AK98">
        <v>0.9</v>
      </c>
      <c r="AL98">
        <v>0.5</v>
      </c>
      <c r="AM98" s="4"/>
      <c r="AN98" s="3">
        <f t="shared" ref="AN98:AN125" si="107">(AJ98-AJ$131)/(AJ$132-AJ$131)</f>
        <v>0.5</v>
      </c>
      <c r="AO98" s="3">
        <f t="shared" ref="AO98:AO125" si="108">(AK98-AK$131)/(AK$132-AK$131)</f>
        <v>1</v>
      </c>
      <c r="AP98" s="3">
        <f t="shared" ref="AP98:AP125" si="109">(AL98-AL$131)/(AL$132-AL$131)</f>
        <v>0.47368421052631582</v>
      </c>
      <c r="AQ98" s="2">
        <f t="shared" ref="AQ98:AQ125" si="110">AN98*$AN$132+AO98*$AO$132+AP98*$AP$132</f>
        <v>0.74210526315789471</v>
      </c>
      <c r="AR98" s="3">
        <f t="shared" ref="AR98:AR125" si="111">AQ98*100</f>
        <v>74.210526315789465</v>
      </c>
      <c r="AS98" s="4"/>
      <c r="AT98" s="10">
        <v>5</v>
      </c>
      <c r="AU98" s="4"/>
      <c r="AV98" s="3">
        <f t="shared" ref="AV98:AV125" si="112">(AT98-AT$131)/(AT$132-AT$131)</f>
        <v>0.1891891891891892</v>
      </c>
      <c r="AW98" s="2">
        <f t="shared" ref="AW98:AW125" si="113">AV98</f>
        <v>0.1891891891891892</v>
      </c>
      <c r="AX98" s="3">
        <f t="shared" ref="AX98:AX125" si="114">AW98*100</f>
        <v>18.918918918918919</v>
      </c>
      <c r="AY98" s="4"/>
      <c r="AZ98" s="3">
        <f t="shared" ref="AZ98:AZ125" si="115">AF98*$AZ$131+AR98*$AZ$132+AX98*$AZ$133</f>
        <v>41.576173989991645</v>
      </c>
      <c r="BA98" s="3">
        <f t="shared" ref="BA98:BA125" si="116">AF98*$BA$131+AR98*$BA$132+AX98*$BA$133</f>
        <v>49.545547832127525</v>
      </c>
      <c r="BB98" s="4"/>
      <c r="BC98" s="3">
        <f t="shared" ref="BC98:BC125" si="117">AF98*0.75+AR98*0.25</f>
        <v>54.287091710449772</v>
      </c>
      <c r="BD98" s="3">
        <f t="shared" ref="BD98:BD125" si="118">AF98*0.65+AR98*0.35</f>
        <v>56.943549657828399</v>
      </c>
    </row>
    <row r="99" spans="1:56" x14ac:dyDescent="0.35">
      <c r="A99" t="s">
        <v>18</v>
      </c>
      <c r="B99" t="s">
        <v>42</v>
      </c>
      <c r="C99">
        <v>15</v>
      </c>
      <c r="D99">
        <v>0.02</v>
      </c>
      <c r="E99" s="9">
        <v>0.33</v>
      </c>
      <c r="F99">
        <v>0.24</v>
      </c>
      <c r="G99">
        <v>1</v>
      </c>
      <c r="H99">
        <v>1</v>
      </c>
      <c r="I99">
        <v>0.14000000000000001</v>
      </c>
      <c r="J99">
        <v>1</v>
      </c>
      <c r="K99">
        <f t="shared" si="91"/>
        <v>0.14000000000000001</v>
      </c>
      <c r="L99">
        <v>7.0000000000000007E-2</v>
      </c>
      <c r="M99">
        <v>1</v>
      </c>
      <c r="N99">
        <f t="shared" si="92"/>
        <v>7.0000000000000007E-2</v>
      </c>
      <c r="O99">
        <v>0.3</v>
      </c>
      <c r="P99" s="3">
        <f t="shared" si="93"/>
        <v>26.26804461279265</v>
      </c>
      <c r="Q99" s="3">
        <f t="shared" si="94"/>
        <v>13.308850092013193</v>
      </c>
      <c r="R99" s="3">
        <f t="shared" si="90"/>
        <v>19.788447352402923</v>
      </c>
      <c r="S99">
        <f t="shared" si="95"/>
        <v>0.3</v>
      </c>
      <c r="T99">
        <v>1</v>
      </c>
      <c r="U99" s="4"/>
      <c r="V99" s="3">
        <f t="shared" si="96"/>
        <v>0</v>
      </c>
      <c r="W99" s="3">
        <f t="shared" si="97"/>
        <v>0.22352941176470589</v>
      </c>
      <c r="X99" s="3">
        <f t="shared" si="98"/>
        <v>1</v>
      </c>
      <c r="Y99" s="3">
        <f t="shared" si="99"/>
        <v>1</v>
      </c>
      <c r="Z99" s="3">
        <f t="shared" si="100"/>
        <v>0.42675060399733405</v>
      </c>
      <c r="AA99" s="3">
        <f t="shared" si="101"/>
        <v>5.081628928787006E-3</v>
      </c>
      <c r="AB99" s="3">
        <f t="shared" si="102"/>
        <v>1</v>
      </c>
      <c r="AC99" s="2">
        <f t="shared" si="103"/>
        <v>0.47645946842003212</v>
      </c>
      <c r="AD99" s="2" cm="1">
        <f t="array" ref="AD99">ROUND( (SUMPRODUCT($V$132:$AB$132, V99:AB99^$AD$133))^(1/$AD$133), 4 )</f>
        <v>0.15</v>
      </c>
      <c r="AE99" s="2" cm="1">
        <f t="array" ref="AE99">ROUND( (SUMPRODUCT($V$132:$AB$132, (V99:AB99+$AE$132)^$AE$133))^(1/$AE$133) - $AE$132, 4 )</f>
        <v>0.20930000000000001</v>
      </c>
      <c r="AF99" s="3">
        <f t="shared" si="104"/>
        <v>47.645946842003212</v>
      </c>
      <c r="AG99" s="3">
        <f t="shared" si="105"/>
        <v>15</v>
      </c>
      <c r="AH99" s="3">
        <f t="shared" si="106"/>
        <v>20.93</v>
      </c>
      <c r="AI99" s="4"/>
      <c r="AJ99">
        <v>0.5</v>
      </c>
      <c r="AK99">
        <v>0.9</v>
      </c>
      <c r="AL99">
        <v>0.5</v>
      </c>
      <c r="AM99" s="4"/>
      <c r="AN99" s="3">
        <f t="shared" si="107"/>
        <v>0.5</v>
      </c>
      <c r="AO99" s="3">
        <f t="shared" si="108"/>
        <v>1</v>
      </c>
      <c r="AP99" s="3">
        <f t="shared" si="109"/>
        <v>0.47368421052631582</v>
      </c>
      <c r="AQ99" s="2">
        <f t="shared" si="110"/>
        <v>0.74210526315789471</v>
      </c>
      <c r="AR99" s="3">
        <f t="shared" si="111"/>
        <v>74.210526315789465</v>
      </c>
      <c r="AS99" s="4"/>
      <c r="AT99" s="10">
        <v>5</v>
      </c>
      <c r="AU99" s="4"/>
      <c r="AV99" s="3">
        <f t="shared" si="112"/>
        <v>0.1891891891891892</v>
      </c>
      <c r="AW99" s="2">
        <f t="shared" si="113"/>
        <v>0.1891891891891892</v>
      </c>
      <c r="AX99" s="3">
        <f t="shared" si="114"/>
        <v>18.918918918918919</v>
      </c>
      <c r="AY99" s="4"/>
      <c r="AZ99" s="3">
        <f t="shared" si="115"/>
        <v>41.576173989991645</v>
      </c>
      <c r="BA99" s="3">
        <f t="shared" si="116"/>
        <v>49.545547832127525</v>
      </c>
      <c r="BB99" s="4"/>
      <c r="BC99" s="3">
        <f t="shared" si="117"/>
        <v>54.287091710449772</v>
      </c>
      <c r="BD99" s="3">
        <f t="shared" si="118"/>
        <v>56.943549657828399</v>
      </c>
    </row>
    <row r="100" spans="1:56" x14ac:dyDescent="0.35">
      <c r="A100" t="s">
        <v>18</v>
      </c>
      <c r="B100" t="s">
        <v>42</v>
      </c>
      <c r="C100">
        <v>5</v>
      </c>
      <c r="D100">
        <v>0.05</v>
      </c>
      <c r="E100" s="9">
        <v>0.33</v>
      </c>
      <c r="F100">
        <v>0.24</v>
      </c>
      <c r="G100">
        <v>1</v>
      </c>
      <c r="H100">
        <v>1</v>
      </c>
      <c r="I100">
        <v>0.14000000000000001</v>
      </c>
      <c r="J100">
        <v>1</v>
      </c>
      <c r="K100">
        <f t="shared" si="91"/>
        <v>0.14000000000000001</v>
      </c>
      <c r="L100">
        <v>7.0000000000000007E-2</v>
      </c>
      <c r="M100">
        <v>1</v>
      </c>
      <c r="N100">
        <f t="shared" si="92"/>
        <v>7.0000000000000007E-2</v>
      </c>
      <c r="O100">
        <v>0.3</v>
      </c>
      <c r="P100" s="3">
        <f t="shared" si="93"/>
        <v>26.26804461279265</v>
      </c>
      <c r="Q100" s="3">
        <f t="shared" si="94"/>
        <v>13.308850092013193</v>
      </c>
      <c r="R100" s="3">
        <f t="shared" si="90"/>
        <v>19.788447352402923</v>
      </c>
      <c r="S100">
        <f t="shared" si="95"/>
        <v>0.25</v>
      </c>
      <c r="T100">
        <v>1</v>
      </c>
      <c r="U100" s="4"/>
      <c r="V100" s="3">
        <f t="shared" si="96"/>
        <v>0</v>
      </c>
      <c r="W100" s="3">
        <f t="shared" si="97"/>
        <v>0.22352941176470589</v>
      </c>
      <c r="X100" s="3">
        <f t="shared" si="98"/>
        <v>1</v>
      </c>
      <c r="Y100" s="3">
        <f t="shared" si="99"/>
        <v>1</v>
      </c>
      <c r="Z100" s="3">
        <f t="shared" si="100"/>
        <v>0.42675060399733405</v>
      </c>
      <c r="AA100" s="3">
        <f t="shared" si="101"/>
        <v>4.2042758678776477E-3</v>
      </c>
      <c r="AB100" s="3">
        <f t="shared" si="102"/>
        <v>1</v>
      </c>
      <c r="AC100" s="2">
        <f t="shared" si="103"/>
        <v>0.47624013015480482</v>
      </c>
      <c r="AD100" s="2" cm="1">
        <f t="array" ref="AD100">ROUND( (SUMPRODUCT($V$132:$AB$132, V100:AB100^$AD$133))^(1/$AD$133), 4 )</f>
        <v>0.14710000000000001</v>
      </c>
      <c r="AE100" s="2" cm="1">
        <f t="array" ref="AE100">ROUND( (SUMPRODUCT($V$132:$AB$132, (V100:AB100+$AE$132)^$AE$133))^(1/$AE$133) - $AE$132, 4 )</f>
        <v>0.2079</v>
      </c>
      <c r="AF100" s="3">
        <f t="shared" si="104"/>
        <v>47.624013015480479</v>
      </c>
      <c r="AG100" s="3">
        <f t="shared" si="105"/>
        <v>14.71</v>
      </c>
      <c r="AH100" s="3">
        <f t="shared" si="106"/>
        <v>20.79</v>
      </c>
      <c r="AI100" s="4"/>
      <c r="AJ100">
        <v>0.5</v>
      </c>
      <c r="AK100">
        <v>0.9</v>
      </c>
      <c r="AL100">
        <v>0.5</v>
      </c>
      <c r="AM100" s="4"/>
      <c r="AN100" s="3">
        <f t="shared" si="107"/>
        <v>0.5</v>
      </c>
      <c r="AO100" s="3">
        <f t="shared" si="108"/>
        <v>1</v>
      </c>
      <c r="AP100" s="3">
        <f t="shared" si="109"/>
        <v>0.47368421052631582</v>
      </c>
      <c r="AQ100" s="2">
        <f t="shared" si="110"/>
        <v>0.74210526315789471</v>
      </c>
      <c r="AR100" s="3">
        <f t="shared" si="111"/>
        <v>74.210526315789465</v>
      </c>
      <c r="AS100" s="4"/>
      <c r="AT100" s="10">
        <v>5</v>
      </c>
      <c r="AU100" s="4"/>
      <c r="AV100" s="3">
        <f t="shared" si="112"/>
        <v>0.1891891891891892</v>
      </c>
      <c r="AW100" s="2">
        <f t="shared" si="113"/>
        <v>0.1891891891891892</v>
      </c>
      <c r="AX100" s="3">
        <f t="shared" si="114"/>
        <v>18.918918918918919</v>
      </c>
      <c r="AY100" s="4"/>
      <c r="AZ100" s="3">
        <f t="shared" si="115"/>
        <v>41.565207076730282</v>
      </c>
      <c r="BA100" s="3">
        <f t="shared" si="116"/>
        <v>49.54116106682298</v>
      </c>
      <c r="BB100" s="4"/>
      <c r="BC100" s="3">
        <f t="shared" si="117"/>
        <v>54.270641340557731</v>
      </c>
      <c r="BD100" s="3">
        <f t="shared" si="118"/>
        <v>56.929292670588623</v>
      </c>
    </row>
    <row r="101" spans="1:56" x14ac:dyDescent="0.35">
      <c r="A101" t="s">
        <v>18</v>
      </c>
      <c r="B101" t="s">
        <v>43</v>
      </c>
      <c r="C101">
        <v>1.3</v>
      </c>
      <c r="D101">
        <v>0.02</v>
      </c>
      <c r="E101" s="9">
        <v>0.33</v>
      </c>
      <c r="F101">
        <v>0.24</v>
      </c>
      <c r="G101">
        <v>1</v>
      </c>
      <c r="H101">
        <v>0.5</v>
      </c>
      <c r="I101">
        <v>0.38</v>
      </c>
      <c r="J101">
        <v>0.8</v>
      </c>
      <c r="K101">
        <f t="shared" si="91"/>
        <v>0.30400000000000005</v>
      </c>
      <c r="L101">
        <v>0.22</v>
      </c>
      <c r="M101">
        <v>0.25</v>
      </c>
      <c r="N101">
        <f t="shared" si="92"/>
        <v>5.5E-2</v>
      </c>
      <c r="O101">
        <v>0.4</v>
      </c>
      <c r="P101" s="3">
        <f t="shared" si="93"/>
        <v>41.613582025422467</v>
      </c>
      <c r="Q101" s="3">
        <f t="shared" si="94"/>
        <v>7.8657925444610752</v>
      </c>
      <c r="R101" s="3">
        <f t="shared" si="90"/>
        <v>24.73968728494177</v>
      </c>
      <c r="S101">
        <f t="shared" si="95"/>
        <v>2.6000000000000002E-2</v>
      </c>
      <c r="T101">
        <v>1</v>
      </c>
      <c r="U101" s="4"/>
      <c r="V101" s="3">
        <f t="shared" si="96"/>
        <v>0</v>
      </c>
      <c r="W101" s="3">
        <f t="shared" si="97"/>
        <v>0.22352941176470589</v>
      </c>
      <c r="X101" s="3">
        <f t="shared" si="98"/>
        <v>1</v>
      </c>
      <c r="Y101" s="3">
        <f t="shared" si="99"/>
        <v>0.5</v>
      </c>
      <c r="Z101" s="3">
        <f t="shared" si="100"/>
        <v>0.5631228773768211</v>
      </c>
      <c r="AA101" s="3">
        <f t="shared" si="101"/>
        <v>2.7373415500371996E-4</v>
      </c>
      <c r="AB101" s="3">
        <f t="shared" si="102"/>
        <v>1</v>
      </c>
      <c r="AC101" s="2">
        <f t="shared" si="103"/>
        <v>0.39571333573350942</v>
      </c>
      <c r="AD101" s="2" cm="1">
        <f t="array" ref="AD101">ROUND( (SUMPRODUCT($V$132:$AB$132, V101:AB101^$AD$133))^(1/$AD$133), 4 )</f>
        <v>0.1017</v>
      </c>
      <c r="AE101" s="2" cm="1">
        <f t="array" ref="AE101">ROUND( (SUMPRODUCT($V$132:$AB$132, (V101:AB101+$AE$132)^$AE$133))^(1/$AE$133) - $AE$132, 4 )</f>
        <v>0.17649999999999999</v>
      </c>
      <c r="AF101" s="3">
        <f t="shared" si="104"/>
        <v>39.571333573350941</v>
      </c>
      <c r="AG101" s="3">
        <f t="shared" si="105"/>
        <v>10.17</v>
      </c>
      <c r="AH101" s="3">
        <f t="shared" si="106"/>
        <v>17.649999999999999</v>
      </c>
      <c r="AI101" s="4"/>
      <c r="AJ101">
        <v>0.9</v>
      </c>
      <c r="AK101">
        <v>0.9</v>
      </c>
      <c r="AL101">
        <v>0.5</v>
      </c>
      <c r="AM101" s="4"/>
      <c r="AN101" s="3">
        <f t="shared" si="107"/>
        <v>0.9</v>
      </c>
      <c r="AO101" s="3">
        <f t="shared" si="108"/>
        <v>1</v>
      </c>
      <c r="AP101" s="3">
        <f t="shared" si="109"/>
        <v>0.47368421052631582</v>
      </c>
      <c r="AQ101" s="2">
        <f t="shared" si="110"/>
        <v>0.82210526315789478</v>
      </c>
      <c r="AR101" s="3">
        <f t="shared" si="111"/>
        <v>82.21052631578948</v>
      </c>
      <c r="AS101" s="4"/>
      <c r="AT101" s="10">
        <v>6</v>
      </c>
      <c r="AU101" s="4"/>
      <c r="AV101" s="3">
        <f t="shared" si="112"/>
        <v>0.24324324324324326</v>
      </c>
      <c r="AW101" s="2">
        <f t="shared" si="113"/>
        <v>0.24324324324324326</v>
      </c>
      <c r="AX101" s="3">
        <f t="shared" si="114"/>
        <v>24.324324324324326</v>
      </c>
      <c r="AY101" s="4"/>
      <c r="AZ101" s="3">
        <f t="shared" si="115"/>
        <v>40.630759247557407</v>
      </c>
      <c r="BA101" s="3">
        <f t="shared" si="116"/>
        <v>53.422517070288976</v>
      </c>
      <c r="BB101" s="4"/>
      <c r="BC101" s="3">
        <f t="shared" si="117"/>
        <v>50.231131758960572</v>
      </c>
      <c r="BD101" s="3">
        <f t="shared" si="118"/>
        <v>54.495051033204433</v>
      </c>
    </row>
    <row r="102" spans="1:56" x14ac:dyDescent="0.35">
      <c r="A102" t="s">
        <v>18</v>
      </c>
      <c r="B102" t="s">
        <v>63</v>
      </c>
      <c r="C102">
        <v>0.52</v>
      </c>
      <c r="D102">
        <v>0.02</v>
      </c>
      <c r="E102" s="9">
        <v>0.33</v>
      </c>
      <c r="F102">
        <v>0.24</v>
      </c>
      <c r="G102">
        <v>1</v>
      </c>
      <c r="H102">
        <v>0.5</v>
      </c>
      <c r="I102">
        <v>0.38</v>
      </c>
      <c r="J102">
        <v>0.35</v>
      </c>
      <c r="K102">
        <f t="shared" si="91"/>
        <v>0.13299999999999998</v>
      </c>
      <c r="L102">
        <v>0.22</v>
      </c>
      <c r="M102">
        <v>0.25</v>
      </c>
      <c r="N102">
        <f t="shared" si="92"/>
        <v>5.5E-2</v>
      </c>
      <c r="O102">
        <v>0.4</v>
      </c>
      <c r="P102" s="3">
        <f t="shared" si="93"/>
        <v>18.878185242020226</v>
      </c>
      <c r="Q102" s="3">
        <f t="shared" si="94"/>
        <v>7.8657925444610752</v>
      </c>
      <c r="R102" s="3">
        <f t="shared" si="90"/>
        <v>13.371988893240651</v>
      </c>
      <c r="S102">
        <f t="shared" si="95"/>
        <v>1.0400000000000001E-2</v>
      </c>
      <c r="T102">
        <v>1</v>
      </c>
      <c r="U102" s="4"/>
      <c r="V102" s="3">
        <f t="shared" si="96"/>
        <v>0</v>
      </c>
      <c r="W102" s="3">
        <f t="shared" si="97"/>
        <v>0.22352941176470589</v>
      </c>
      <c r="X102" s="3">
        <f t="shared" si="98"/>
        <v>1</v>
      </c>
      <c r="Y102" s="3">
        <f t="shared" si="99"/>
        <v>0.5</v>
      </c>
      <c r="Z102" s="3">
        <f t="shared" si="100"/>
        <v>0.25002173627059643</v>
      </c>
      <c r="AA102" s="3">
        <f t="shared" si="101"/>
        <v>0</v>
      </c>
      <c r="AB102" s="3">
        <f t="shared" si="102"/>
        <v>1</v>
      </c>
      <c r="AC102" s="2">
        <f t="shared" si="103"/>
        <v>0.34867973102882477</v>
      </c>
      <c r="AD102" s="2" cm="1">
        <f t="array" ref="AD102">ROUND( (SUMPRODUCT($V$132:$AB$132, V102:AB102^$AD$133))^(1/$AD$133), 4 )</f>
        <v>6.6900000000000001E-2</v>
      </c>
      <c r="AE102" s="2" cm="1">
        <f t="array" ref="AE102">ROUND( (SUMPRODUCT($V$132:$AB$132, (V102:AB102+$AE$132)^$AE$133))^(1/$AE$133) - $AE$132, 4 )</f>
        <v>0.1522</v>
      </c>
      <c r="AF102" s="3">
        <f t="shared" si="104"/>
        <v>34.867973102882473</v>
      </c>
      <c r="AG102" s="3">
        <f t="shared" si="105"/>
        <v>6.69</v>
      </c>
      <c r="AH102" s="3">
        <f t="shared" si="106"/>
        <v>15.22</v>
      </c>
      <c r="AI102" s="4"/>
      <c r="AJ102">
        <v>0.9</v>
      </c>
      <c r="AK102">
        <v>0.9</v>
      </c>
      <c r="AL102">
        <v>0.5</v>
      </c>
      <c r="AM102" s="4"/>
      <c r="AN102" s="3">
        <f t="shared" si="107"/>
        <v>0.9</v>
      </c>
      <c r="AO102" s="3">
        <f t="shared" si="108"/>
        <v>1</v>
      </c>
      <c r="AP102" s="3">
        <f t="shared" si="109"/>
        <v>0.47368421052631582</v>
      </c>
      <c r="AQ102" s="2">
        <f t="shared" si="110"/>
        <v>0.82210526315789478</v>
      </c>
      <c r="AR102" s="3">
        <f t="shared" si="111"/>
        <v>82.21052631578948</v>
      </c>
      <c r="AS102" s="4"/>
      <c r="AT102" s="10">
        <v>6</v>
      </c>
      <c r="AU102" s="4"/>
      <c r="AV102" s="3">
        <f t="shared" si="112"/>
        <v>0.24324324324324326</v>
      </c>
      <c r="AW102" s="2">
        <f t="shared" si="113"/>
        <v>0.24324324324324326</v>
      </c>
      <c r="AX102" s="3">
        <f t="shared" si="114"/>
        <v>24.324324324324326</v>
      </c>
      <c r="AY102" s="4"/>
      <c r="AZ102" s="3">
        <f t="shared" si="115"/>
        <v>38.279079012323173</v>
      </c>
      <c r="BA102" s="3">
        <f t="shared" si="116"/>
        <v>52.481844976195276</v>
      </c>
      <c r="BB102" s="4"/>
      <c r="BC102" s="3">
        <f t="shared" si="117"/>
        <v>46.703611406109225</v>
      </c>
      <c r="BD102" s="3">
        <f t="shared" si="118"/>
        <v>51.437866727399921</v>
      </c>
    </row>
    <row r="103" spans="1:56" x14ac:dyDescent="0.35">
      <c r="A103" t="s">
        <v>18</v>
      </c>
      <c r="B103" t="s">
        <v>62</v>
      </c>
      <c r="C103">
        <v>0.65</v>
      </c>
      <c r="D103">
        <v>0.02</v>
      </c>
      <c r="E103" s="9">
        <v>0.33</v>
      </c>
      <c r="F103">
        <v>0.24</v>
      </c>
      <c r="G103">
        <v>1</v>
      </c>
      <c r="H103">
        <v>0.5</v>
      </c>
      <c r="I103">
        <v>0.38</v>
      </c>
      <c r="J103">
        <v>0.15</v>
      </c>
      <c r="K103">
        <f t="shared" si="91"/>
        <v>5.6999999999999995E-2</v>
      </c>
      <c r="L103">
        <v>0.22</v>
      </c>
      <c r="M103">
        <v>0.1</v>
      </c>
      <c r="N103">
        <f t="shared" si="92"/>
        <v>2.2000000000000002E-2</v>
      </c>
      <c r="O103">
        <v>0.4</v>
      </c>
      <c r="P103" s="3">
        <f t="shared" si="93"/>
        <v>8.1508743953729663</v>
      </c>
      <c r="Q103" s="3">
        <f t="shared" si="94"/>
        <v>3.150473851366109</v>
      </c>
      <c r="R103" s="3">
        <f t="shared" si="90"/>
        <v>5.6506741233695372</v>
      </c>
      <c r="S103">
        <f t="shared" si="95"/>
        <v>1.3000000000000001E-2</v>
      </c>
      <c r="T103">
        <v>1.5</v>
      </c>
      <c r="U103" s="4"/>
      <c r="V103" s="3">
        <f t="shared" si="96"/>
        <v>0</v>
      </c>
      <c r="W103" s="3">
        <f t="shared" si="97"/>
        <v>0.22352941176470589</v>
      </c>
      <c r="X103" s="3">
        <f t="shared" si="98"/>
        <v>1</v>
      </c>
      <c r="Y103" s="3">
        <f t="shared" si="99"/>
        <v>0.5</v>
      </c>
      <c r="Z103" s="3">
        <f t="shared" si="100"/>
        <v>3.7353139516489713E-2</v>
      </c>
      <c r="AA103" s="3">
        <f t="shared" si="101"/>
        <v>4.5622359167286656E-5</v>
      </c>
      <c r="AB103" s="3">
        <f t="shared" si="102"/>
        <v>0.91666666666666663</v>
      </c>
      <c r="AC103" s="2">
        <f t="shared" si="103"/>
        <v>0.30012418043883393</v>
      </c>
      <c r="AD103" s="2" cm="1">
        <f t="array" ref="AD103">ROUND( (SUMPRODUCT($V$132:$AB$132, V103:AB103^$AD$133))^(1/$AD$133), 4 )</f>
        <v>5.5199999999999999E-2</v>
      </c>
      <c r="AE103" s="2" cm="1">
        <f t="array" ref="AE103">ROUND( (SUMPRODUCT($V$132:$AB$132, (V103:AB103+$AE$132)^$AE$133))^(1/$AE$133) - $AE$132, 4 )</f>
        <v>0.1143</v>
      </c>
      <c r="AF103" s="3">
        <f t="shared" si="104"/>
        <v>30.012418043883393</v>
      </c>
      <c r="AG103" s="3">
        <f t="shared" si="105"/>
        <v>5.52</v>
      </c>
      <c r="AH103" s="3">
        <f t="shared" si="106"/>
        <v>11.43</v>
      </c>
      <c r="AI103" s="4"/>
      <c r="AJ103">
        <v>0.9</v>
      </c>
      <c r="AK103">
        <v>0.9</v>
      </c>
      <c r="AL103">
        <v>0.5</v>
      </c>
      <c r="AM103" s="4"/>
      <c r="AN103" s="3">
        <f t="shared" si="107"/>
        <v>0.9</v>
      </c>
      <c r="AO103" s="3">
        <f t="shared" si="108"/>
        <v>1</v>
      </c>
      <c r="AP103" s="3">
        <f t="shared" si="109"/>
        <v>0.47368421052631582</v>
      </c>
      <c r="AQ103" s="2">
        <f t="shared" si="110"/>
        <v>0.82210526315789478</v>
      </c>
      <c r="AR103" s="3">
        <f t="shared" si="111"/>
        <v>82.21052631578948</v>
      </c>
      <c r="AS103" s="4"/>
      <c r="AT103" s="10">
        <v>6</v>
      </c>
      <c r="AU103" s="4"/>
      <c r="AV103" s="3">
        <f t="shared" si="112"/>
        <v>0.24324324324324326</v>
      </c>
      <c r="AW103" s="2">
        <f t="shared" si="113"/>
        <v>0.24324324324324326</v>
      </c>
      <c r="AX103" s="3">
        <f t="shared" si="114"/>
        <v>24.324324324324326</v>
      </c>
      <c r="AY103" s="4"/>
      <c r="AZ103" s="3">
        <f t="shared" si="115"/>
        <v>35.851301482823636</v>
      </c>
      <c r="BA103" s="3">
        <f t="shared" si="116"/>
        <v>51.510733964395463</v>
      </c>
      <c r="BB103" s="4"/>
      <c r="BC103" s="3">
        <f t="shared" si="117"/>
        <v>43.061945111859913</v>
      </c>
      <c r="BD103" s="3">
        <f t="shared" si="118"/>
        <v>48.281755939050527</v>
      </c>
    </row>
    <row r="104" spans="1:56" x14ac:dyDescent="0.35">
      <c r="A104" t="s">
        <v>9</v>
      </c>
      <c r="B104" t="s">
        <v>56</v>
      </c>
      <c r="C104">
        <v>60</v>
      </c>
      <c r="D104">
        <v>0.7</v>
      </c>
      <c r="E104" s="9">
        <v>0.7</v>
      </c>
      <c r="F104">
        <v>0.65</v>
      </c>
      <c r="G104">
        <v>0.5</v>
      </c>
      <c r="H104">
        <v>1</v>
      </c>
      <c r="I104">
        <v>1.32</v>
      </c>
      <c r="J104">
        <v>1</v>
      </c>
      <c r="K104">
        <f t="shared" si="91"/>
        <v>1.32</v>
      </c>
      <c r="L104">
        <v>0.75</v>
      </c>
      <c r="M104">
        <v>1</v>
      </c>
      <c r="N104">
        <f t="shared" si="92"/>
        <v>0.75</v>
      </c>
      <c r="O104">
        <v>3</v>
      </c>
      <c r="P104" s="3">
        <f t="shared" si="93"/>
        <v>24.81483705480149</v>
      </c>
      <c r="Q104" s="3">
        <f t="shared" si="94"/>
        <v>14.250032697803595</v>
      </c>
      <c r="R104" s="3">
        <f t="shared" si="90"/>
        <v>19.532434876302542</v>
      </c>
      <c r="S104">
        <f t="shared" si="95"/>
        <v>42</v>
      </c>
      <c r="T104">
        <v>1</v>
      </c>
      <c r="U104" s="4"/>
      <c r="V104" s="3">
        <f t="shared" si="96"/>
        <v>0.62711864406779638</v>
      </c>
      <c r="W104" s="3">
        <f t="shared" si="97"/>
        <v>0.70588235294117652</v>
      </c>
      <c r="X104" s="3">
        <f t="shared" si="98"/>
        <v>0.2424242424242424</v>
      </c>
      <c r="Y104" s="3">
        <f t="shared" si="99"/>
        <v>1</v>
      </c>
      <c r="Z104" s="3">
        <f t="shared" si="100"/>
        <v>0.41969923830813016</v>
      </c>
      <c r="AA104" s="3">
        <f t="shared" si="101"/>
        <v>0.7367940817271923</v>
      </c>
      <c r="AB104" s="3">
        <f t="shared" si="102"/>
        <v>1</v>
      </c>
      <c r="AC104" s="2">
        <f t="shared" si="103"/>
        <v>0.77651532043524596</v>
      </c>
      <c r="AD104" s="2" cm="1">
        <f t="array" ref="AD104">ROUND( (SUMPRODUCT($V$132:$AB$132, V104:AB104^$AD$133))^(1/$AD$133), 4 )</f>
        <v>0.75339999999999996</v>
      </c>
      <c r="AE104" s="2" cm="1">
        <f t="array" ref="AE104">ROUND( (SUMPRODUCT($V$132:$AB$132, (V104:AB104+$AE$132)^$AE$133))^(1/$AE$133) - $AE$132, 4 )</f>
        <v>0.751</v>
      </c>
      <c r="AF104" s="3">
        <f t="shared" si="104"/>
        <v>77.651532043524597</v>
      </c>
      <c r="AG104" s="3">
        <f t="shared" si="105"/>
        <v>75.339999999999989</v>
      </c>
      <c r="AH104" s="3">
        <f t="shared" si="106"/>
        <v>75.099999999999994</v>
      </c>
      <c r="AI104" s="4"/>
      <c r="AJ104">
        <v>0.15</v>
      </c>
      <c r="AK104">
        <v>0.15</v>
      </c>
      <c r="AL104">
        <v>0.05</v>
      </c>
      <c r="AM104" s="4"/>
      <c r="AN104" s="3">
        <f t="shared" si="107"/>
        <v>0.15</v>
      </c>
      <c r="AO104" s="3">
        <f t="shared" si="108"/>
        <v>0.11764705882352941</v>
      </c>
      <c r="AP104" s="3">
        <f t="shared" si="109"/>
        <v>0</v>
      </c>
      <c r="AQ104" s="2">
        <f t="shared" si="110"/>
        <v>8.8823529411764704E-2</v>
      </c>
      <c r="AR104" s="3">
        <f t="shared" si="111"/>
        <v>8.882352941176471</v>
      </c>
      <c r="AS104" s="4"/>
      <c r="AT104" s="10">
        <v>8</v>
      </c>
      <c r="AU104" s="4"/>
      <c r="AV104" s="3">
        <f t="shared" si="112"/>
        <v>0.35135135135135137</v>
      </c>
      <c r="AW104" s="2">
        <f t="shared" si="113"/>
        <v>0.35135135135135137</v>
      </c>
      <c r="AX104" s="3">
        <f t="shared" si="114"/>
        <v>35.135135135135137</v>
      </c>
      <c r="AY104" s="4"/>
      <c r="AZ104" s="3">
        <f t="shared" si="115"/>
        <v>52.455416260236071</v>
      </c>
      <c r="BA104" s="3">
        <f t="shared" si="116"/>
        <v>31.824662529531629</v>
      </c>
      <c r="BB104" s="4"/>
      <c r="BC104" s="3">
        <f t="shared" si="117"/>
        <v>60.459237267937567</v>
      </c>
      <c r="BD104" s="3">
        <f t="shared" si="118"/>
        <v>53.582319357702758</v>
      </c>
    </row>
    <row r="105" spans="1:56" x14ac:dyDescent="0.35">
      <c r="A105" t="s">
        <v>9</v>
      </c>
      <c r="B105" t="s">
        <v>56</v>
      </c>
      <c r="C105">
        <v>45</v>
      </c>
      <c r="D105">
        <v>0.75</v>
      </c>
      <c r="E105" s="9">
        <v>0.7</v>
      </c>
      <c r="F105">
        <v>0.65</v>
      </c>
      <c r="G105">
        <v>0.5</v>
      </c>
      <c r="H105">
        <v>1</v>
      </c>
      <c r="I105">
        <v>1.32</v>
      </c>
      <c r="J105">
        <v>1</v>
      </c>
      <c r="K105">
        <f t="shared" si="91"/>
        <v>1.32</v>
      </c>
      <c r="L105">
        <v>0.75</v>
      </c>
      <c r="M105">
        <v>1</v>
      </c>
      <c r="N105">
        <f t="shared" si="92"/>
        <v>0.75</v>
      </c>
      <c r="O105">
        <v>3</v>
      </c>
      <c r="P105" s="3">
        <f t="shared" si="93"/>
        <v>24.81483705480149</v>
      </c>
      <c r="Q105" s="3">
        <f t="shared" si="94"/>
        <v>14.250032697803595</v>
      </c>
      <c r="R105" s="3">
        <f t="shared" si="90"/>
        <v>19.532434876302542</v>
      </c>
      <c r="S105">
        <f t="shared" si="95"/>
        <v>33.75</v>
      </c>
      <c r="T105">
        <v>1</v>
      </c>
      <c r="U105" s="4"/>
      <c r="V105" s="3">
        <f t="shared" si="96"/>
        <v>0.62711864406779638</v>
      </c>
      <c r="W105" s="3">
        <f t="shared" si="97"/>
        <v>0.70588235294117652</v>
      </c>
      <c r="X105" s="3">
        <f t="shared" si="98"/>
        <v>0.2424242424242424</v>
      </c>
      <c r="Y105" s="3">
        <f t="shared" si="99"/>
        <v>1</v>
      </c>
      <c r="Z105" s="3">
        <f t="shared" si="100"/>
        <v>0.41969923830813016</v>
      </c>
      <c r="AA105" s="3">
        <f t="shared" si="101"/>
        <v>0.59203082667714813</v>
      </c>
      <c r="AB105" s="3">
        <f t="shared" si="102"/>
        <v>1</v>
      </c>
      <c r="AC105" s="2">
        <f t="shared" si="103"/>
        <v>0.74032450667273486</v>
      </c>
      <c r="AD105" s="2" cm="1">
        <f t="array" ref="AD105">ROUND( (SUMPRODUCT($V$132:$AB$132, V105:AB105^$AD$133))^(1/$AD$133), 4 )</f>
        <v>0.71430000000000005</v>
      </c>
      <c r="AE105" s="2" cm="1">
        <f t="array" ref="AE105">ROUND( (SUMPRODUCT($V$132:$AB$132, (V105:AB105+$AE$132)^$AE$133))^(1/$AE$133) - $AE$132, 4 )</f>
        <v>0.7117</v>
      </c>
      <c r="AF105" s="3">
        <f t="shared" si="104"/>
        <v>74.03245066727348</v>
      </c>
      <c r="AG105" s="3">
        <f t="shared" si="105"/>
        <v>71.430000000000007</v>
      </c>
      <c r="AH105" s="3">
        <f t="shared" si="106"/>
        <v>71.17</v>
      </c>
      <c r="AI105" s="4"/>
      <c r="AJ105">
        <v>0.15</v>
      </c>
      <c r="AK105">
        <v>0.15</v>
      </c>
      <c r="AL105">
        <v>0.05</v>
      </c>
      <c r="AM105" s="4"/>
      <c r="AN105" s="3">
        <f t="shared" si="107"/>
        <v>0.15</v>
      </c>
      <c r="AO105" s="3">
        <f t="shared" si="108"/>
        <v>0.11764705882352941</v>
      </c>
      <c r="AP105" s="3">
        <f t="shared" si="109"/>
        <v>0</v>
      </c>
      <c r="AQ105" s="2">
        <f t="shared" si="110"/>
        <v>8.8823529411764704E-2</v>
      </c>
      <c r="AR105" s="3">
        <f t="shared" si="111"/>
        <v>8.882352941176471</v>
      </c>
      <c r="AS105" s="4"/>
      <c r="AT105" s="10">
        <v>8</v>
      </c>
      <c r="AU105" s="4"/>
      <c r="AV105" s="3">
        <f t="shared" si="112"/>
        <v>0.35135135135135137</v>
      </c>
      <c r="AW105" s="2">
        <f t="shared" si="113"/>
        <v>0.35135135135135137</v>
      </c>
      <c r="AX105" s="3">
        <f t="shared" si="114"/>
        <v>35.135135135135137</v>
      </c>
      <c r="AY105" s="4"/>
      <c r="AZ105" s="3">
        <f t="shared" si="115"/>
        <v>50.645875572110512</v>
      </c>
      <c r="BA105" s="3">
        <f t="shared" si="116"/>
        <v>31.100846254281407</v>
      </c>
      <c r="BB105" s="4"/>
      <c r="BC105" s="3">
        <f t="shared" si="117"/>
        <v>57.744926235749226</v>
      </c>
      <c r="BD105" s="3">
        <f t="shared" si="118"/>
        <v>51.229916463139531</v>
      </c>
    </row>
    <row r="106" spans="1:56" x14ac:dyDescent="0.35">
      <c r="A106" t="s">
        <v>9</v>
      </c>
      <c r="B106" t="s">
        <v>56</v>
      </c>
      <c r="C106">
        <v>30</v>
      </c>
      <c r="D106">
        <v>0.8</v>
      </c>
      <c r="E106" s="9">
        <v>0.7</v>
      </c>
      <c r="F106">
        <v>0.65</v>
      </c>
      <c r="G106">
        <v>0.5</v>
      </c>
      <c r="H106">
        <v>1</v>
      </c>
      <c r="I106">
        <v>1.32</v>
      </c>
      <c r="J106">
        <v>1</v>
      </c>
      <c r="K106">
        <f t="shared" si="91"/>
        <v>1.32</v>
      </c>
      <c r="L106">
        <v>0.75</v>
      </c>
      <c r="M106">
        <v>1</v>
      </c>
      <c r="N106">
        <f t="shared" si="92"/>
        <v>0.75</v>
      </c>
      <c r="O106">
        <v>3</v>
      </c>
      <c r="P106" s="3">
        <f t="shared" si="93"/>
        <v>24.81483705480149</v>
      </c>
      <c r="Q106" s="3">
        <f t="shared" si="94"/>
        <v>14.250032697803595</v>
      </c>
      <c r="R106" s="3">
        <f t="shared" si="90"/>
        <v>19.532434876302542</v>
      </c>
      <c r="S106">
        <f t="shared" si="95"/>
        <v>24</v>
      </c>
      <c r="T106">
        <v>1</v>
      </c>
      <c r="U106" s="4"/>
      <c r="V106" s="3">
        <f t="shared" si="96"/>
        <v>0.62711864406779638</v>
      </c>
      <c r="W106" s="3">
        <f t="shared" si="97"/>
        <v>0.70588235294117652</v>
      </c>
      <c r="X106" s="3">
        <f t="shared" si="98"/>
        <v>0.2424242424242424</v>
      </c>
      <c r="Y106" s="3">
        <f t="shared" si="99"/>
        <v>1</v>
      </c>
      <c r="Z106" s="3">
        <f t="shared" si="100"/>
        <v>0.41969923830813016</v>
      </c>
      <c r="AA106" s="3">
        <f t="shared" si="101"/>
        <v>0.4209469797998231</v>
      </c>
      <c r="AB106" s="3">
        <f t="shared" si="102"/>
        <v>1</v>
      </c>
      <c r="AC106" s="2">
        <f t="shared" si="103"/>
        <v>0.6975535449534036</v>
      </c>
      <c r="AD106" s="2" cm="1">
        <f t="array" ref="AD106">ROUND( (SUMPRODUCT($V$132:$AB$132, V106:AB106^$AD$133))^(1/$AD$133), 4 )</f>
        <v>0.66020000000000001</v>
      </c>
      <c r="AE106" s="2" cm="1">
        <f t="array" ref="AE106">ROUND( (SUMPRODUCT($V$132:$AB$132, (V106:AB106+$AE$132)^$AE$133))^(1/$AE$133) - $AE$132, 4 )</f>
        <v>0.65659999999999996</v>
      </c>
      <c r="AF106" s="3">
        <f t="shared" si="104"/>
        <v>69.755354495340356</v>
      </c>
      <c r="AG106" s="3">
        <f t="shared" si="105"/>
        <v>66.02</v>
      </c>
      <c r="AH106" s="3">
        <f t="shared" si="106"/>
        <v>65.66</v>
      </c>
      <c r="AI106" s="4"/>
      <c r="AJ106">
        <v>0.15</v>
      </c>
      <c r="AK106">
        <v>0.15</v>
      </c>
      <c r="AL106">
        <v>0.05</v>
      </c>
      <c r="AM106" s="4"/>
      <c r="AN106" s="3">
        <f t="shared" si="107"/>
        <v>0.15</v>
      </c>
      <c r="AO106" s="3">
        <f t="shared" si="108"/>
        <v>0.11764705882352941</v>
      </c>
      <c r="AP106" s="3">
        <f t="shared" si="109"/>
        <v>0</v>
      </c>
      <c r="AQ106" s="2">
        <f t="shared" si="110"/>
        <v>8.8823529411764704E-2</v>
      </c>
      <c r="AR106" s="3">
        <f t="shared" si="111"/>
        <v>8.882352941176471</v>
      </c>
      <c r="AS106" s="4"/>
      <c r="AT106" s="10">
        <v>8</v>
      </c>
      <c r="AU106" s="4"/>
      <c r="AV106" s="3">
        <f t="shared" si="112"/>
        <v>0.35135135135135137</v>
      </c>
      <c r="AW106" s="2">
        <f t="shared" si="113"/>
        <v>0.35135135135135137</v>
      </c>
      <c r="AX106" s="3">
        <f t="shared" si="114"/>
        <v>35.135135135135137</v>
      </c>
      <c r="AY106" s="4"/>
      <c r="AZ106" s="3">
        <f t="shared" si="115"/>
        <v>48.50732748614395</v>
      </c>
      <c r="BA106" s="3">
        <f t="shared" si="116"/>
        <v>30.245427019894777</v>
      </c>
      <c r="BB106" s="4"/>
      <c r="BC106" s="3">
        <f t="shared" si="117"/>
        <v>54.537104106799383</v>
      </c>
      <c r="BD106" s="3">
        <f t="shared" si="118"/>
        <v>48.449803951382997</v>
      </c>
    </row>
    <row r="107" spans="1:56" x14ac:dyDescent="0.35">
      <c r="A107" t="s">
        <v>9</v>
      </c>
      <c r="B107" t="s">
        <v>56</v>
      </c>
      <c r="C107">
        <v>25</v>
      </c>
      <c r="D107">
        <v>0.8</v>
      </c>
      <c r="E107" s="9">
        <v>0.7</v>
      </c>
      <c r="F107">
        <v>0.65</v>
      </c>
      <c r="G107">
        <v>0.5</v>
      </c>
      <c r="H107">
        <v>1</v>
      </c>
      <c r="I107">
        <v>1.32</v>
      </c>
      <c r="J107">
        <v>1</v>
      </c>
      <c r="K107">
        <f t="shared" si="91"/>
        <v>1.32</v>
      </c>
      <c r="L107">
        <v>0.75</v>
      </c>
      <c r="M107">
        <v>1</v>
      </c>
      <c r="N107">
        <f t="shared" si="92"/>
        <v>0.75</v>
      </c>
      <c r="O107">
        <v>3</v>
      </c>
      <c r="P107" s="3">
        <f t="shared" si="93"/>
        <v>24.81483705480149</v>
      </c>
      <c r="Q107" s="3">
        <f t="shared" si="94"/>
        <v>14.250032697803595</v>
      </c>
      <c r="R107" s="3">
        <f t="shared" si="90"/>
        <v>19.532434876302542</v>
      </c>
      <c r="S107">
        <f t="shared" si="95"/>
        <v>20</v>
      </c>
      <c r="T107">
        <v>1</v>
      </c>
      <c r="U107" s="4"/>
      <c r="V107" s="3">
        <f t="shared" si="96"/>
        <v>0.62711864406779638</v>
      </c>
      <c r="W107" s="3">
        <f t="shared" si="97"/>
        <v>0.70588235294117652</v>
      </c>
      <c r="X107" s="3">
        <f t="shared" si="98"/>
        <v>0.2424242424242424</v>
      </c>
      <c r="Y107" s="3">
        <f t="shared" si="99"/>
        <v>1</v>
      </c>
      <c r="Z107" s="3">
        <f t="shared" si="100"/>
        <v>0.41969923830813016</v>
      </c>
      <c r="AA107" s="3">
        <f t="shared" si="101"/>
        <v>0.35075873492707438</v>
      </c>
      <c r="AB107" s="3">
        <f t="shared" si="102"/>
        <v>1</v>
      </c>
      <c r="AC107" s="2">
        <f t="shared" si="103"/>
        <v>0.68000648373521644</v>
      </c>
      <c r="AD107" s="2" cm="1">
        <f t="array" ref="AD107">ROUND( (SUMPRODUCT($V$132:$AB$132, V107:AB107^$AD$133))^(1/$AD$133), 4 )</f>
        <v>0.63429999999999997</v>
      </c>
      <c r="AE107" s="2" cm="1">
        <f t="array" ref="AE107">ROUND( (SUMPRODUCT($V$132:$AB$132, (V107:AB107+$AE$132)^$AE$133))^(1/$AE$133) - $AE$132, 4 )</f>
        <v>0.62990000000000002</v>
      </c>
      <c r="AF107" s="3">
        <f t="shared" si="104"/>
        <v>68.000648373521642</v>
      </c>
      <c r="AG107" s="3">
        <f t="shared" si="105"/>
        <v>63.43</v>
      </c>
      <c r="AH107" s="3">
        <f t="shared" si="106"/>
        <v>62.99</v>
      </c>
      <c r="AI107" s="4"/>
      <c r="AJ107">
        <v>0.15</v>
      </c>
      <c r="AK107">
        <v>0.15</v>
      </c>
      <c r="AL107">
        <v>0.05</v>
      </c>
      <c r="AM107" s="4"/>
      <c r="AN107" s="3">
        <f t="shared" si="107"/>
        <v>0.15</v>
      </c>
      <c r="AO107" s="3">
        <f t="shared" si="108"/>
        <v>0.11764705882352941</v>
      </c>
      <c r="AP107" s="3">
        <f t="shared" si="109"/>
        <v>0</v>
      </c>
      <c r="AQ107" s="2">
        <f t="shared" si="110"/>
        <v>8.8823529411764704E-2</v>
      </c>
      <c r="AR107" s="3">
        <f t="shared" si="111"/>
        <v>8.882352941176471</v>
      </c>
      <c r="AS107" s="4"/>
      <c r="AT107" s="10">
        <v>8</v>
      </c>
      <c r="AU107" s="4"/>
      <c r="AV107" s="3">
        <f t="shared" si="112"/>
        <v>0.35135135135135137</v>
      </c>
      <c r="AW107" s="2">
        <f t="shared" si="113"/>
        <v>0.35135135135135137</v>
      </c>
      <c r="AX107" s="3">
        <f t="shared" si="114"/>
        <v>35.135135135135137</v>
      </c>
      <c r="AY107" s="4"/>
      <c r="AZ107" s="3">
        <f t="shared" si="115"/>
        <v>47.629974425234593</v>
      </c>
      <c r="BA107" s="3">
        <f t="shared" si="116"/>
        <v>29.89448579553104</v>
      </c>
      <c r="BB107" s="4"/>
      <c r="BC107" s="3">
        <f t="shared" si="117"/>
        <v>53.221074515435348</v>
      </c>
      <c r="BD107" s="3">
        <f t="shared" si="118"/>
        <v>47.309244972200837</v>
      </c>
    </row>
    <row r="108" spans="1:56" x14ac:dyDescent="0.35">
      <c r="A108" t="s">
        <v>9</v>
      </c>
      <c r="B108" t="s">
        <v>56</v>
      </c>
      <c r="C108">
        <v>20</v>
      </c>
      <c r="D108">
        <v>0.8</v>
      </c>
      <c r="E108" s="9">
        <v>0.7</v>
      </c>
      <c r="F108">
        <v>0.65</v>
      </c>
      <c r="G108">
        <v>0.5</v>
      </c>
      <c r="H108">
        <v>1</v>
      </c>
      <c r="I108">
        <v>1.32</v>
      </c>
      <c r="J108">
        <v>1</v>
      </c>
      <c r="K108">
        <f t="shared" si="91"/>
        <v>1.32</v>
      </c>
      <c r="L108">
        <v>0.75</v>
      </c>
      <c r="M108">
        <v>1</v>
      </c>
      <c r="N108">
        <f t="shared" si="92"/>
        <v>0.75</v>
      </c>
      <c r="O108">
        <v>3</v>
      </c>
      <c r="P108" s="3">
        <f t="shared" si="93"/>
        <v>24.81483705480149</v>
      </c>
      <c r="Q108" s="3">
        <f t="shared" si="94"/>
        <v>14.250032697803595</v>
      </c>
      <c r="R108" s="3">
        <f t="shared" si="90"/>
        <v>19.532434876302542</v>
      </c>
      <c r="S108">
        <f t="shared" si="95"/>
        <v>16</v>
      </c>
      <c r="T108">
        <v>1</v>
      </c>
      <c r="U108" s="4"/>
      <c r="V108" s="3">
        <f t="shared" si="96"/>
        <v>0.62711864406779638</v>
      </c>
      <c r="W108" s="3">
        <f t="shared" si="97"/>
        <v>0.70588235294117652</v>
      </c>
      <c r="X108" s="3">
        <f t="shared" si="98"/>
        <v>0.2424242424242424</v>
      </c>
      <c r="Y108" s="3">
        <f t="shared" si="99"/>
        <v>1</v>
      </c>
      <c r="Z108" s="3">
        <f t="shared" si="100"/>
        <v>0.41969923830813016</v>
      </c>
      <c r="AA108" s="3">
        <f t="shared" si="101"/>
        <v>0.28057049005432566</v>
      </c>
      <c r="AB108" s="3">
        <f t="shared" si="102"/>
        <v>1</v>
      </c>
      <c r="AC108" s="2">
        <f t="shared" si="103"/>
        <v>0.66245942251702927</v>
      </c>
      <c r="AD108" s="2" cm="1">
        <f t="array" ref="AD108">ROUND( (SUMPRODUCT($V$132:$AB$132, V108:AB108^$AD$133))^(1/$AD$133), 4 )</f>
        <v>0.60519999999999996</v>
      </c>
      <c r="AE108" s="2" cm="1">
        <f t="array" ref="AE108">ROUND( (SUMPRODUCT($V$132:$AB$132, (V108:AB108+$AE$132)^$AE$133))^(1/$AE$133) - $AE$132, 4 )</f>
        <v>0.59960000000000002</v>
      </c>
      <c r="AF108" s="3">
        <f t="shared" si="104"/>
        <v>66.245942251702928</v>
      </c>
      <c r="AG108" s="3">
        <f t="shared" si="105"/>
        <v>60.519999999999996</v>
      </c>
      <c r="AH108" s="3">
        <f t="shared" si="106"/>
        <v>59.96</v>
      </c>
      <c r="AI108" s="4"/>
      <c r="AJ108">
        <v>0.15</v>
      </c>
      <c r="AK108">
        <v>0.15</v>
      </c>
      <c r="AL108">
        <v>0.05</v>
      </c>
      <c r="AM108" s="4"/>
      <c r="AN108" s="3">
        <f t="shared" si="107"/>
        <v>0.15</v>
      </c>
      <c r="AO108" s="3">
        <f t="shared" si="108"/>
        <v>0.11764705882352941</v>
      </c>
      <c r="AP108" s="3">
        <f t="shared" si="109"/>
        <v>0</v>
      </c>
      <c r="AQ108" s="2">
        <f t="shared" si="110"/>
        <v>8.8823529411764704E-2</v>
      </c>
      <c r="AR108" s="3">
        <f t="shared" si="111"/>
        <v>8.882352941176471</v>
      </c>
      <c r="AS108" s="4"/>
      <c r="AT108" s="10">
        <v>8</v>
      </c>
      <c r="AU108" s="4"/>
      <c r="AV108" s="3">
        <f t="shared" si="112"/>
        <v>0.35135135135135137</v>
      </c>
      <c r="AW108" s="2">
        <f t="shared" si="113"/>
        <v>0.35135135135135137</v>
      </c>
      <c r="AX108" s="3">
        <f t="shared" si="114"/>
        <v>35.135135135135137</v>
      </c>
      <c r="AY108" s="4"/>
      <c r="AZ108" s="3">
        <f t="shared" si="115"/>
        <v>46.752621364325236</v>
      </c>
      <c r="BA108" s="3">
        <f t="shared" si="116"/>
        <v>29.543544571167295</v>
      </c>
      <c r="BB108" s="4"/>
      <c r="BC108" s="3">
        <f t="shared" si="117"/>
        <v>51.905044924071312</v>
      </c>
      <c r="BD108" s="3">
        <f t="shared" si="118"/>
        <v>46.16868599301867</v>
      </c>
    </row>
    <row r="109" spans="1:56" x14ac:dyDescent="0.35">
      <c r="A109" t="s">
        <v>9</v>
      </c>
      <c r="B109" t="s">
        <v>23</v>
      </c>
      <c r="C109">
        <v>20</v>
      </c>
      <c r="D109">
        <v>0.8</v>
      </c>
      <c r="E109" s="9">
        <v>0.7</v>
      </c>
      <c r="F109">
        <v>0.55000000000000004</v>
      </c>
      <c r="G109">
        <v>0.45</v>
      </c>
      <c r="H109">
        <v>1</v>
      </c>
      <c r="I109">
        <v>1.32</v>
      </c>
      <c r="J109">
        <v>1</v>
      </c>
      <c r="K109">
        <f t="shared" si="91"/>
        <v>1.32</v>
      </c>
      <c r="L109">
        <v>0.75</v>
      </c>
      <c r="M109">
        <v>1</v>
      </c>
      <c r="N109">
        <f t="shared" si="92"/>
        <v>0.75</v>
      </c>
      <c r="O109">
        <v>3</v>
      </c>
      <c r="P109" s="3">
        <f t="shared" si="93"/>
        <v>24.81483705480149</v>
      </c>
      <c r="Q109" s="3">
        <f t="shared" si="94"/>
        <v>14.250032697803595</v>
      </c>
      <c r="R109" s="3">
        <f t="shared" si="90"/>
        <v>19.532434876302542</v>
      </c>
      <c r="S109">
        <f t="shared" si="95"/>
        <v>16</v>
      </c>
      <c r="T109">
        <v>1</v>
      </c>
      <c r="U109" s="4"/>
      <c r="V109" s="3">
        <f t="shared" si="96"/>
        <v>0.62711864406779638</v>
      </c>
      <c r="W109" s="3">
        <f t="shared" si="97"/>
        <v>0.58823529411764708</v>
      </c>
      <c r="X109" s="3">
        <f t="shared" si="98"/>
        <v>0.16666666666666666</v>
      </c>
      <c r="Y109" s="3">
        <f t="shared" si="99"/>
        <v>1</v>
      </c>
      <c r="Z109" s="3">
        <f t="shared" si="100"/>
        <v>0.41969923830813016</v>
      </c>
      <c r="AA109" s="3">
        <f t="shared" si="101"/>
        <v>0.28057049005432566</v>
      </c>
      <c r="AB109" s="3">
        <f t="shared" si="102"/>
        <v>1</v>
      </c>
      <c r="AC109" s="2">
        <f t="shared" si="103"/>
        <v>0.65657706957585282</v>
      </c>
      <c r="AD109" s="2" cm="1">
        <f t="array" ref="AD109">ROUND( (SUMPRODUCT($V$132:$AB$132, V109:AB109^$AD$133))^(1/$AD$133), 4 )</f>
        <v>0.59960000000000002</v>
      </c>
      <c r="AE109" s="2" cm="1">
        <f t="array" ref="AE109">ROUND( (SUMPRODUCT($V$132:$AB$132, (V109:AB109+$AE$132)^$AE$133))^(1/$AE$133) - $AE$132, 4 )</f>
        <v>0.59409999999999996</v>
      </c>
      <c r="AF109" s="3">
        <f t="shared" si="104"/>
        <v>65.657706957585276</v>
      </c>
      <c r="AG109" s="3">
        <f t="shared" si="105"/>
        <v>59.96</v>
      </c>
      <c r="AH109" s="3">
        <f t="shared" si="106"/>
        <v>59.41</v>
      </c>
      <c r="AI109" s="4"/>
      <c r="AJ109">
        <v>0.15</v>
      </c>
      <c r="AK109">
        <v>0.15</v>
      </c>
      <c r="AL109">
        <v>0.05</v>
      </c>
      <c r="AM109" s="4"/>
      <c r="AN109" s="3">
        <f t="shared" si="107"/>
        <v>0.15</v>
      </c>
      <c r="AO109" s="3">
        <f t="shared" si="108"/>
        <v>0.11764705882352941</v>
      </c>
      <c r="AP109" s="3">
        <f t="shared" si="109"/>
        <v>0</v>
      </c>
      <c r="AQ109" s="2">
        <f t="shared" si="110"/>
        <v>8.8823529411764704E-2</v>
      </c>
      <c r="AR109" s="3">
        <f t="shared" si="111"/>
        <v>8.882352941176471</v>
      </c>
      <c r="AS109" s="4"/>
      <c r="AT109" s="10">
        <v>8</v>
      </c>
      <c r="AU109" s="4"/>
      <c r="AV109" s="3">
        <f t="shared" si="112"/>
        <v>0.35135135135135137</v>
      </c>
      <c r="AW109" s="2">
        <f t="shared" si="113"/>
        <v>0.35135135135135137</v>
      </c>
      <c r="AX109" s="3">
        <f t="shared" si="114"/>
        <v>35.135135135135137</v>
      </c>
      <c r="AY109" s="4"/>
      <c r="AZ109" s="3">
        <f t="shared" si="115"/>
        <v>46.45850371726641</v>
      </c>
      <c r="BA109" s="3">
        <f t="shared" si="116"/>
        <v>29.425897512343766</v>
      </c>
      <c r="BB109" s="4"/>
      <c r="BC109" s="3">
        <f t="shared" si="117"/>
        <v>51.463868453483073</v>
      </c>
      <c r="BD109" s="3">
        <f t="shared" si="118"/>
        <v>45.786333051842199</v>
      </c>
    </row>
    <row r="110" spans="1:56" x14ac:dyDescent="0.35">
      <c r="A110" t="s">
        <v>9</v>
      </c>
      <c r="B110" t="s">
        <v>56</v>
      </c>
      <c r="C110">
        <v>15</v>
      </c>
      <c r="D110">
        <v>0.9</v>
      </c>
      <c r="E110" s="9">
        <v>0.7</v>
      </c>
      <c r="F110">
        <v>0.65</v>
      </c>
      <c r="G110">
        <v>0.5</v>
      </c>
      <c r="H110">
        <v>1</v>
      </c>
      <c r="I110">
        <v>1.32</v>
      </c>
      <c r="J110">
        <v>1</v>
      </c>
      <c r="K110">
        <f t="shared" si="91"/>
        <v>1.32</v>
      </c>
      <c r="L110">
        <v>0.75</v>
      </c>
      <c r="M110">
        <v>1</v>
      </c>
      <c r="N110">
        <f t="shared" si="92"/>
        <v>0.75</v>
      </c>
      <c r="O110">
        <v>3</v>
      </c>
      <c r="P110" s="3">
        <f t="shared" si="93"/>
        <v>24.81483705480149</v>
      </c>
      <c r="Q110" s="3">
        <f t="shared" si="94"/>
        <v>14.250032697803595</v>
      </c>
      <c r="R110" s="3">
        <f t="shared" si="90"/>
        <v>19.532434876302542</v>
      </c>
      <c r="S110">
        <f t="shared" si="95"/>
        <v>13.5</v>
      </c>
      <c r="T110">
        <v>1</v>
      </c>
      <c r="U110" s="4"/>
      <c r="V110" s="3">
        <f t="shared" si="96"/>
        <v>0.62711864406779638</v>
      </c>
      <c r="W110" s="3">
        <f t="shared" si="97"/>
        <v>0.70588235294117652</v>
      </c>
      <c r="X110" s="3">
        <f t="shared" si="98"/>
        <v>0.2424242424242424</v>
      </c>
      <c r="Y110" s="3">
        <f t="shared" si="99"/>
        <v>1</v>
      </c>
      <c r="Z110" s="3">
        <f t="shared" si="100"/>
        <v>0.41969923830813016</v>
      </c>
      <c r="AA110" s="3">
        <f t="shared" si="101"/>
        <v>0.23670283700885775</v>
      </c>
      <c r="AB110" s="3">
        <f t="shared" si="102"/>
        <v>1</v>
      </c>
      <c r="AC110" s="2">
        <f t="shared" si="103"/>
        <v>0.65149250925566227</v>
      </c>
      <c r="AD110" s="2" cm="1">
        <f t="array" ref="AD110">ROUND( (SUMPRODUCT($V$132:$AB$132, V110:AB110^$AD$133))^(1/$AD$133), 4 )</f>
        <v>0.58460000000000001</v>
      </c>
      <c r="AE110" s="2" cm="1">
        <f t="array" ref="AE110">ROUND( (SUMPRODUCT($V$132:$AB$132, (V110:AB110+$AE$132)^$AE$133))^(1/$AE$133) - $AE$132, 4 )</f>
        <v>0.57830000000000004</v>
      </c>
      <c r="AF110" s="3">
        <f t="shared" si="104"/>
        <v>65.149250925566221</v>
      </c>
      <c r="AG110" s="3">
        <f t="shared" si="105"/>
        <v>58.46</v>
      </c>
      <c r="AH110" s="3">
        <f t="shared" si="106"/>
        <v>57.830000000000005</v>
      </c>
      <c r="AI110" s="4"/>
      <c r="AJ110">
        <v>0.15</v>
      </c>
      <c r="AK110">
        <v>0.15</v>
      </c>
      <c r="AL110">
        <v>0.05</v>
      </c>
      <c r="AM110" s="4"/>
      <c r="AN110" s="3">
        <f t="shared" si="107"/>
        <v>0.15</v>
      </c>
      <c r="AO110" s="3">
        <f t="shared" si="108"/>
        <v>0.11764705882352941</v>
      </c>
      <c r="AP110" s="3">
        <f t="shared" si="109"/>
        <v>0</v>
      </c>
      <c r="AQ110" s="2">
        <f t="shared" si="110"/>
        <v>8.8823529411764704E-2</v>
      </c>
      <c r="AR110" s="3">
        <f t="shared" si="111"/>
        <v>8.882352941176471</v>
      </c>
      <c r="AS110" s="4"/>
      <c r="AT110" s="10">
        <v>8</v>
      </c>
      <c r="AU110" s="4"/>
      <c r="AV110" s="3">
        <f t="shared" si="112"/>
        <v>0.35135135135135137</v>
      </c>
      <c r="AW110" s="2">
        <f t="shared" si="113"/>
        <v>0.35135135135135137</v>
      </c>
      <c r="AX110" s="3">
        <f t="shared" si="114"/>
        <v>35.135135135135137</v>
      </c>
      <c r="AY110" s="4"/>
      <c r="AZ110" s="3">
        <f t="shared" si="115"/>
        <v>46.204275701256883</v>
      </c>
      <c r="BA110" s="3">
        <f t="shared" si="116"/>
        <v>29.324206305939953</v>
      </c>
      <c r="BB110" s="4"/>
      <c r="BC110" s="3">
        <f t="shared" si="117"/>
        <v>51.082526429468786</v>
      </c>
      <c r="BD110" s="3">
        <f t="shared" si="118"/>
        <v>45.455836631029811</v>
      </c>
    </row>
    <row r="111" spans="1:56" x14ac:dyDescent="0.35">
      <c r="A111" t="s">
        <v>9</v>
      </c>
      <c r="B111" t="s">
        <v>23</v>
      </c>
      <c r="C111">
        <v>15</v>
      </c>
      <c r="D111">
        <v>0.9</v>
      </c>
      <c r="E111" s="9">
        <v>0.7</v>
      </c>
      <c r="F111">
        <v>0.55000000000000004</v>
      </c>
      <c r="G111">
        <v>0.45</v>
      </c>
      <c r="H111">
        <v>1</v>
      </c>
      <c r="I111">
        <v>1.32</v>
      </c>
      <c r="J111">
        <v>1</v>
      </c>
      <c r="K111">
        <f t="shared" si="91"/>
        <v>1.32</v>
      </c>
      <c r="L111">
        <v>0.75</v>
      </c>
      <c r="M111">
        <v>1</v>
      </c>
      <c r="N111">
        <f t="shared" si="92"/>
        <v>0.75</v>
      </c>
      <c r="O111">
        <v>3</v>
      </c>
      <c r="P111" s="3">
        <f t="shared" si="93"/>
        <v>24.81483705480149</v>
      </c>
      <c r="Q111" s="3">
        <f t="shared" si="94"/>
        <v>14.250032697803595</v>
      </c>
      <c r="R111" s="3">
        <f t="shared" si="90"/>
        <v>19.532434876302542</v>
      </c>
      <c r="S111">
        <f t="shared" si="95"/>
        <v>13.5</v>
      </c>
      <c r="T111">
        <v>1</v>
      </c>
      <c r="U111" s="4"/>
      <c r="V111" s="3">
        <f t="shared" si="96"/>
        <v>0.62711864406779638</v>
      </c>
      <c r="W111" s="3">
        <f t="shared" si="97"/>
        <v>0.58823529411764708</v>
      </c>
      <c r="X111" s="3">
        <f t="shared" si="98"/>
        <v>0.16666666666666666</v>
      </c>
      <c r="Y111" s="3">
        <f t="shared" si="99"/>
        <v>1</v>
      </c>
      <c r="Z111" s="3">
        <f t="shared" si="100"/>
        <v>0.41969923830813016</v>
      </c>
      <c r="AA111" s="3">
        <f t="shared" si="101"/>
        <v>0.23670283700885775</v>
      </c>
      <c r="AB111" s="3">
        <f t="shared" si="102"/>
        <v>1</v>
      </c>
      <c r="AC111" s="2">
        <f t="shared" si="103"/>
        <v>0.64561015631448582</v>
      </c>
      <c r="AD111" s="2" cm="1">
        <f t="array" ref="AD111">ROUND( (SUMPRODUCT($V$132:$AB$132, V111:AB111^$AD$133))^(1/$AD$133), 4 )</f>
        <v>0.57920000000000005</v>
      </c>
      <c r="AE111" s="2" cm="1">
        <f t="array" ref="AE111">ROUND( (SUMPRODUCT($V$132:$AB$132, (V111:AB111+$AE$132)^$AE$133))^(1/$AE$133) - $AE$132, 4 )</f>
        <v>0.57289999999999996</v>
      </c>
      <c r="AF111" s="3">
        <f t="shared" si="104"/>
        <v>64.561015631448583</v>
      </c>
      <c r="AG111" s="3">
        <f t="shared" si="105"/>
        <v>57.92</v>
      </c>
      <c r="AH111" s="3">
        <f t="shared" si="106"/>
        <v>57.29</v>
      </c>
      <c r="AI111" s="4"/>
      <c r="AJ111">
        <v>0.15</v>
      </c>
      <c r="AK111">
        <v>0.15</v>
      </c>
      <c r="AL111">
        <v>0.05</v>
      </c>
      <c r="AM111" s="4"/>
      <c r="AN111" s="3">
        <f t="shared" si="107"/>
        <v>0.15</v>
      </c>
      <c r="AO111" s="3">
        <f t="shared" si="108"/>
        <v>0.11764705882352941</v>
      </c>
      <c r="AP111" s="3">
        <f t="shared" si="109"/>
        <v>0</v>
      </c>
      <c r="AQ111" s="2">
        <f t="shared" si="110"/>
        <v>8.8823529411764704E-2</v>
      </c>
      <c r="AR111" s="3">
        <f t="shared" si="111"/>
        <v>8.882352941176471</v>
      </c>
      <c r="AS111" s="4"/>
      <c r="AT111" s="10">
        <v>8</v>
      </c>
      <c r="AU111" s="4"/>
      <c r="AV111" s="3">
        <f t="shared" si="112"/>
        <v>0.35135135135135137</v>
      </c>
      <c r="AW111" s="2">
        <f t="shared" si="113"/>
        <v>0.35135135135135137</v>
      </c>
      <c r="AX111" s="3">
        <f t="shared" si="114"/>
        <v>35.135135135135137</v>
      </c>
      <c r="AY111" s="4"/>
      <c r="AZ111" s="3">
        <f t="shared" si="115"/>
        <v>45.910158054198064</v>
      </c>
      <c r="BA111" s="3">
        <f t="shared" si="116"/>
        <v>29.206559247116424</v>
      </c>
      <c r="BB111" s="4"/>
      <c r="BC111" s="3">
        <f t="shared" si="117"/>
        <v>50.641349958880554</v>
      </c>
      <c r="BD111" s="3">
        <f t="shared" si="118"/>
        <v>45.073483689853347</v>
      </c>
    </row>
    <row r="112" spans="1:56" x14ac:dyDescent="0.35">
      <c r="A112" t="s">
        <v>9</v>
      </c>
      <c r="B112" t="s">
        <v>56</v>
      </c>
      <c r="C112">
        <v>10</v>
      </c>
      <c r="D112">
        <v>0.9</v>
      </c>
      <c r="E112" s="9">
        <v>0.7</v>
      </c>
      <c r="F112">
        <v>0.65</v>
      </c>
      <c r="G112">
        <v>0.5</v>
      </c>
      <c r="H112">
        <v>1</v>
      </c>
      <c r="I112">
        <v>1.32</v>
      </c>
      <c r="J112">
        <v>1</v>
      </c>
      <c r="K112">
        <f t="shared" si="91"/>
        <v>1.32</v>
      </c>
      <c r="L112">
        <v>0.75</v>
      </c>
      <c r="M112">
        <v>1</v>
      </c>
      <c r="N112">
        <f t="shared" si="92"/>
        <v>0.75</v>
      </c>
      <c r="O112">
        <v>3</v>
      </c>
      <c r="P112" s="3">
        <f t="shared" si="93"/>
        <v>24.81483705480149</v>
      </c>
      <c r="Q112" s="3">
        <f t="shared" si="94"/>
        <v>14.250032697803595</v>
      </c>
      <c r="R112" s="3">
        <f t="shared" si="90"/>
        <v>19.532434876302542</v>
      </c>
      <c r="S112">
        <f t="shared" si="95"/>
        <v>9</v>
      </c>
      <c r="T112">
        <v>1</v>
      </c>
      <c r="U112" s="4"/>
      <c r="V112" s="3">
        <f t="shared" si="96"/>
        <v>0.62711864406779638</v>
      </c>
      <c r="W112" s="3">
        <f t="shared" si="97"/>
        <v>0.70588235294117652</v>
      </c>
      <c r="X112" s="3">
        <f t="shared" si="98"/>
        <v>0.2424242424242424</v>
      </c>
      <c r="Y112" s="3">
        <f t="shared" si="99"/>
        <v>1</v>
      </c>
      <c r="Z112" s="3">
        <f t="shared" si="100"/>
        <v>0.41969923830813016</v>
      </c>
      <c r="AA112" s="3">
        <f t="shared" si="101"/>
        <v>0.15774106152701545</v>
      </c>
      <c r="AB112" s="3">
        <f t="shared" si="102"/>
        <v>1</v>
      </c>
      <c r="AC112" s="2">
        <f t="shared" si="103"/>
        <v>0.63175206538520168</v>
      </c>
      <c r="AD112" s="2" cm="1">
        <f t="array" ref="AD112">ROUND( (SUMPRODUCT($V$132:$AB$132, V112:AB112^$AD$133))^(1/$AD$133), 4 )</f>
        <v>0.54090000000000005</v>
      </c>
      <c r="AE112" s="2" cm="1">
        <f t="array" ref="AE112">ROUND( (SUMPRODUCT($V$132:$AB$132, (V112:AB112+$AE$132)^$AE$133))^(1/$AE$133) - $AE$132, 4 )</f>
        <v>0.53269999999999995</v>
      </c>
      <c r="AF112" s="3">
        <f t="shared" si="104"/>
        <v>63.175206538520165</v>
      </c>
      <c r="AG112" s="3">
        <f t="shared" si="105"/>
        <v>54.09</v>
      </c>
      <c r="AH112" s="3">
        <f t="shared" si="106"/>
        <v>53.269999999999996</v>
      </c>
      <c r="AI112" s="4"/>
      <c r="AJ112">
        <v>0.15</v>
      </c>
      <c r="AK112">
        <v>0.15</v>
      </c>
      <c r="AL112">
        <v>0.05</v>
      </c>
      <c r="AM112" s="4"/>
      <c r="AN112" s="3">
        <f t="shared" si="107"/>
        <v>0.15</v>
      </c>
      <c r="AO112" s="3">
        <f t="shared" si="108"/>
        <v>0.11764705882352941</v>
      </c>
      <c r="AP112" s="3">
        <f t="shared" si="109"/>
        <v>0</v>
      </c>
      <c r="AQ112" s="2">
        <f t="shared" si="110"/>
        <v>8.8823529411764704E-2</v>
      </c>
      <c r="AR112" s="3">
        <f t="shared" si="111"/>
        <v>8.882352941176471</v>
      </c>
      <c r="AS112" s="4"/>
      <c r="AT112" s="10">
        <v>8</v>
      </c>
      <c r="AU112" s="4"/>
      <c r="AV112" s="3">
        <f t="shared" si="112"/>
        <v>0.35135135135135137</v>
      </c>
      <c r="AW112" s="2">
        <f t="shared" si="113"/>
        <v>0.35135135135135137</v>
      </c>
      <c r="AX112" s="3">
        <f t="shared" si="114"/>
        <v>35.135135135135137</v>
      </c>
      <c r="AY112" s="4"/>
      <c r="AZ112" s="3">
        <f t="shared" si="115"/>
        <v>45.217253507733851</v>
      </c>
      <c r="BA112" s="3">
        <f t="shared" si="116"/>
        <v>28.929397428530741</v>
      </c>
      <c r="BB112" s="4"/>
      <c r="BC112" s="3">
        <f t="shared" si="117"/>
        <v>49.601993139184238</v>
      </c>
      <c r="BD112" s="3">
        <f t="shared" si="118"/>
        <v>44.172707779449873</v>
      </c>
    </row>
    <row r="113" spans="1:56" x14ac:dyDescent="0.35">
      <c r="A113" t="s">
        <v>9</v>
      </c>
      <c r="B113" t="s">
        <v>54</v>
      </c>
      <c r="C113">
        <v>60</v>
      </c>
      <c r="D113">
        <v>0.7</v>
      </c>
      <c r="E113" s="9">
        <v>0.7</v>
      </c>
      <c r="F113">
        <v>0.45</v>
      </c>
      <c r="G113">
        <v>0.34</v>
      </c>
      <c r="H113">
        <v>1</v>
      </c>
      <c r="I113">
        <v>1.32</v>
      </c>
      <c r="J113">
        <v>1</v>
      </c>
      <c r="K113">
        <f t="shared" si="91"/>
        <v>1.32</v>
      </c>
      <c r="L113">
        <v>0.75</v>
      </c>
      <c r="M113">
        <v>1</v>
      </c>
      <c r="N113">
        <f t="shared" si="92"/>
        <v>0.75</v>
      </c>
      <c r="O113">
        <v>3</v>
      </c>
      <c r="P113" s="3">
        <f t="shared" si="93"/>
        <v>24.81483705480149</v>
      </c>
      <c r="Q113" s="3">
        <f t="shared" si="94"/>
        <v>14.250032697803595</v>
      </c>
      <c r="R113" s="3">
        <f t="shared" si="90"/>
        <v>19.532434876302542</v>
      </c>
      <c r="S113">
        <f t="shared" si="95"/>
        <v>42</v>
      </c>
      <c r="T113">
        <v>6</v>
      </c>
      <c r="U113" s="4"/>
      <c r="V113" s="3">
        <f t="shared" si="96"/>
        <v>0.62711864406779638</v>
      </c>
      <c r="W113" s="3">
        <f t="shared" si="97"/>
        <v>0.4705882352941177</v>
      </c>
      <c r="X113" s="3">
        <f t="shared" si="98"/>
        <v>0</v>
      </c>
      <c r="Y113" s="3">
        <f t="shared" si="99"/>
        <v>1</v>
      </c>
      <c r="Z113" s="3">
        <f t="shared" si="100"/>
        <v>0.41969923830813016</v>
      </c>
      <c r="AA113" s="3">
        <f t="shared" si="101"/>
        <v>0.7367940817271923</v>
      </c>
      <c r="AB113" s="3">
        <f t="shared" si="102"/>
        <v>0.16666666666666663</v>
      </c>
      <c r="AC113" s="2">
        <f t="shared" si="103"/>
        <v>0.59808394788622632</v>
      </c>
      <c r="AD113" s="2" cm="1">
        <f t="array" ref="AD113">ROUND( (SUMPRODUCT($V$132:$AB$132, V113:AB113^$AD$133))^(1/$AD$133), 4 )</f>
        <v>0.53449999999999998</v>
      </c>
      <c r="AE113" s="2" cm="1">
        <f t="array" ref="AE113">ROUND( (SUMPRODUCT($V$132:$AB$132, (V113:AB113+$AE$132)^$AE$133))^(1/$AE$133) - $AE$132, 4 )</f>
        <v>0.52869999999999995</v>
      </c>
      <c r="AF113" s="3">
        <f t="shared" si="104"/>
        <v>59.808394788622635</v>
      </c>
      <c r="AG113" s="3">
        <f t="shared" si="105"/>
        <v>53.449999999999996</v>
      </c>
      <c r="AH113" s="3">
        <f t="shared" si="106"/>
        <v>52.87</v>
      </c>
      <c r="AI113" s="4"/>
      <c r="AJ113">
        <v>0.15</v>
      </c>
      <c r="AK113">
        <v>0.12</v>
      </c>
      <c r="AL113">
        <v>0.05</v>
      </c>
      <c r="AM113" s="4"/>
      <c r="AN113" s="3">
        <f t="shared" si="107"/>
        <v>0.15</v>
      </c>
      <c r="AO113" s="3">
        <f t="shared" si="108"/>
        <v>8.2352941176470587E-2</v>
      </c>
      <c r="AP113" s="3">
        <f t="shared" si="109"/>
        <v>0</v>
      </c>
      <c r="AQ113" s="2">
        <f t="shared" si="110"/>
        <v>7.1176470588235285E-2</v>
      </c>
      <c r="AR113" s="3">
        <f t="shared" si="111"/>
        <v>7.117647058823529</v>
      </c>
      <c r="AS113" s="4"/>
      <c r="AT113" s="10">
        <v>10</v>
      </c>
      <c r="AU113" s="4"/>
      <c r="AV113" s="3">
        <f t="shared" si="112"/>
        <v>0.45945945945945948</v>
      </c>
      <c r="AW113" s="2">
        <f t="shared" si="113"/>
        <v>0.45945945945945948</v>
      </c>
      <c r="AX113" s="3">
        <f t="shared" si="114"/>
        <v>45.945945945945951</v>
      </c>
      <c r="AY113" s="4"/>
      <c r="AZ113" s="3">
        <f t="shared" si="115"/>
        <v>47.05292553421593</v>
      </c>
      <c r="BA113" s="3">
        <f t="shared" si="116"/>
        <v>31.245701215276199</v>
      </c>
      <c r="BB113" s="4"/>
      <c r="BC113" s="3">
        <f t="shared" si="117"/>
        <v>46.635707856172857</v>
      </c>
      <c r="BD113" s="3">
        <f t="shared" si="118"/>
        <v>41.366633083192951</v>
      </c>
    </row>
    <row r="114" spans="1:56" x14ac:dyDescent="0.35">
      <c r="A114" t="s">
        <v>9</v>
      </c>
      <c r="B114" t="s">
        <v>23</v>
      </c>
      <c r="C114">
        <v>10</v>
      </c>
      <c r="D114">
        <v>0.9</v>
      </c>
      <c r="E114" s="9">
        <v>0.7</v>
      </c>
      <c r="F114">
        <v>0.55000000000000004</v>
      </c>
      <c r="G114">
        <v>0.45</v>
      </c>
      <c r="H114">
        <v>1</v>
      </c>
      <c r="I114">
        <v>1.32</v>
      </c>
      <c r="J114">
        <v>1</v>
      </c>
      <c r="K114">
        <f t="shared" si="91"/>
        <v>1.32</v>
      </c>
      <c r="L114">
        <v>0.75</v>
      </c>
      <c r="M114">
        <v>1</v>
      </c>
      <c r="N114">
        <f t="shared" si="92"/>
        <v>0.75</v>
      </c>
      <c r="O114">
        <v>3</v>
      </c>
      <c r="P114" s="3">
        <f t="shared" si="93"/>
        <v>24.81483705480149</v>
      </c>
      <c r="Q114" s="3">
        <f t="shared" si="94"/>
        <v>14.250032697803595</v>
      </c>
      <c r="R114" s="3">
        <f t="shared" si="90"/>
        <v>19.532434876302542</v>
      </c>
      <c r="S114">
        <f t="shared" si="95"/>
        <v>9</v>
      </c>
      <c r="T114">
        <v>1</v>
      </c>
      <c r="U114" s="4"/>
      <c r="V114" s="3">
        <f t="shared" si="96"/>
        <v>0.62711864406779638</v>
      </c>
      <c r="W114" s="3">
        <f t="shared" si="97"/>
        <v>0.58823529411764708</v>
      </c>
      <c r="X114" s="3">
        <f t="shared" si="98"/>
        <v>0.16666666666666666</v>
      </c>
      <c r="Y114" s="3">
        <f t="shared" si="99"/>
        <v>1</v>
      </c>
      <c r="Z114" s="3">
        <f t="shared" si="100"/>
        <v>0.41969923830813016</v>
      </c>
      <c r="AA114" s="3">
        <f t="shared" si="101"/>
        <v>0.15774106152701545</v>
      </c>
      <c r="AB114" s="3">
        <f t="shared" si="102"/>
        <v>1</v>
      </c>
      <c r="AC114" s="2">
        <f t="shared" si="103"/>
        <v>0.62586971244402523</v>
      </c>
      <c r="AD114" s="2" cm="1">
        <f t="array" ref="AD114">ROUND( (SUMPRODUCT($V$132:$AB$132, V114:AB114^$AD$133))^(1/$AD$133), 4 )</f>
        <v>0.53580000000000005</v>
      </c>
      <c r="AE114" s="2" cm="1">
        <f t="array" ref="AE114">ROUND( (SUMPRODUCT($V$132:$AB$132, (V114:AB114+$AE$132)^$AE$133))^(1/$AE$133) - $AE$132, 4 )</f>
        <v>0.52769999999999995</v>
      </c>
      <c r="AF114" s="3">
        <f t="shared" si="104"/>
        <v>62.58697124440252</v>
      </c>
      <c r="AG114" s="3">
        <f t="shared" si="105"/>
        <v>53.580000000000005</v>
      </c>
      <c r="AH114" s="3">
        <f t="shared" si="106"/>
        <v>52.769999999999996</v>
      </c>
      <c r="AI114" s="4"/>
      <c r="AJ114">
        <v>0.15</v>
      </c>
      <c r="AK114">
        <v>0.15</v>
      </c>
      <c r="AL114">
        <v>0.05</v>
      </c>
      <c r="AM114" s="4"/>
      <c r="AN114" s="3">
        <f t="shared" si="107"/>
        <v>0.15</v>
      </c>
      <c r="AO114" s="3">
        <f t="shared" si="108"/>
        <v>0.11764705882352941</v>
      </c>
      <c r="AP114" s="3">
        <f t="shared" si="109"/>
        <v>0</v>
      </c>
      <c r="AQ114" s="2">
        <f t="shared" si="110"/>
        <v>8.8823529411764704E-2</v>
      </c>
      <c r="AR114" s="3">
        <f t="shared" si="111"/>
        <v>8.882352941176471</v>
      </c>
      <c r="AS114" s="4"/>
      <c r="AT114" s="10">
        <v>8</v>
      </c>
      <c r="AU114" s="4"/>
      <c r="AV114" s="3">
        <f t="shared" si="112"/>
        <v>0.35135135135135137</v>
      </c>
      <c r="AW114" s="2">
        <f t="shared" si="113"/>
        <v>0.35135135135135137</v>
      </c>
      <c r="AX114" s="3">
        <f t="shared" si="114"/>
        <v>35.135135135135137</v>
      </c>
      <c r="AY114" s="4"/>
      <c r="AZ114" s="3">
        <f t="shared" si="115"/>
        <v>44.923135860675032</v>
      </c>
      <c r="BA114" s="3">
        <f t="shared" si="116"/>
        <v>28.811750369707212</v>
      </c>
      <c r="BB114" s="4"/>
      <c r="BC114" s="3">
        <f t="shared" si="117"/>
        <v>49.160816668596006</v>
      </c>
      <c r="BD114" s="3">
        <f t="shared" si="118"/>
        <v>43.790354838273402</v>
      </c>
    </row>
    <row r="115" spans="1:56" x14ac:dyDescent="0.35">
      <c r="A115" t="s">
        <v>9</v>
      </c>
      <c r="B115" t="s">
        <v>54</v>
      </c>
      <c r="C115">
        <v>45</v>
      </c>
      <c r="D115">
        <v>0.75</v>
      </c>
      <c r="E115" s="9">
        <v>0.7</v>
      </c>
      <c r="F115">
        <v>0.45</v>
      </c>
      <c r="G115">
        <v>0.34</v>
      </c>
      <c r="H115">
        <v>1</v>
      </c>
      <c r="I115">
        <v>1.32</v>
      </c>
      <c r="J115">
        <v>1</v>
      </c>
      <c r="K115">
        <f t="shared" si="91"/>
        <v>1.32</v>
      </c>
      <c r="L115">
        <v>0.75</v>
      </c>
      <c r="M115">
        <v>1</v>
      </c>
      <c r="N115">
        <f t="shared" si="92"/>
        <v>0.75</v>
      </c>
      <c r="O115">
        <v>3</v>
      </c>
      <c r="P115" s="3">
        <f t="shared" si="93"/>
        <v>24.81483705480149</v>
      </c>
      <c r="Q115" s="3">
        <f t="shared" si="94"/>
        <v>14.250032697803595</v>
      </c>
      <c r="R115" s="3">
        <f t="shared" si="90"/>
        <v>19.532434876302542</v>
      </c>
      <c r="S115">
        <f t="shared" si="95"/>
        <v>33.75</v>
      </c>
      <c r="T115">
        <v>6</v>
      </c>
      <c r="U115" s="4"/>
      <c r="V115" s="3">
        <f t="shared" si="96"/>
        <v>0.62711864406779638</v>
      </c>
      <c r="W115" s="3">
        <f t="shared" si="97"/>
        <v>0.4705882352941177</v>
      </c>
      <c r="X115" s="3">
        <f t="shared" si="98"/>
        <v>0</v>
      </c>
      <c r="Y115" s="3">
        <f t="shared" si="99"/>
        <v>1</v>
      </c>
      <c r="Z115" s="3">
        <f t="shared" si="100"/>
        <v>0.41969923830813016</v>
      </c>
      <c r="AA115" s="3">
        <f t="shared" si="101"/>
        <v>0.59203082667714813</v>
      </c>
      <c r="AB115" s="3">
        <f t="shared" si="102"/>
        <v>0.16666666666666663</v>
      </c>
      <c r="AC115" s="2">
        <f t="shared" si="103"/>
        <v>0.56189313412371533</v>
      </c>
      <c r="AD115" s="2" cm="1">
        <f t="array" ref="AD115">ROUND( (SUMPRODUCT($V$132:$AB$132, V115:AB115^$AD$133))^(1/$AD$133), 4 )</f>
        <v>0.50429999999999997</v>
      </c>
      <c r="AE115" s="2" cm="1">
        <f t="array" ref="AE115">ROUND( (SUMPRODUCT($V$132:$AB$132, (V115:AB115+$AE$132)^$AE$133))^(1/$AE$133) - $AE$132, 4 )</f>
        <v>0.49930000000000002</v>
      </c>
      <c r="AF115" s="3">
        <f t="shared" si="104"/>
        <v>56.189313412371533</v>
      </c>
      <c r="AG115" s="3">
        <f t="shared" si="105"/>
        <v>50.43</v>
      </c>
      <c r="AH115" s="3">
        <f t="shared" si="106"/>
        <v>49.93</v>
      </c>
      <c r="AI115" s="4"/>
      <c r="AJ115">
        <v>0.15</v>
      </c>
      <c r="AK115">
        <v>0.12</v>
      </c>
      <c r="AL115">
        <v>0.05</v>
      </c>
      <c r="AM115" s="4"/>
      <c r="AN115" s="3">
        <f t="shared" si="107"/>
        <v>0.15</v>
      </c>
      <c r="AO115" s="3">
        <f t="shared" si="108"/>
        <v>8.2352941176470587E-2</v>
      </c>
      <c r="AP115" s="3">
        <f t="shared" si="109"/>
        <v>0</v>
      </c>
      <c r="AQ115" s="2">
        <f t="shared" si="110"/>
        <v>7.1176470588235285E-2</v>
      </c>
      <c r="AR115" s="3">
        <f t="shared" si="111"/>
        <v>7.117647058823529</v>
      </c>
      <c r="AS115" s="4"/>
      <c r="AT115" s="10">
        <v>10</v>
      </c>
      <c r="AU115" s="4"/>
      <c r="AV115" s="3">
        <f t="shared" si="112"/>
        <v>0.45945945945945948</v>
      </c>
      <c r="AW115" s="2">
        <f t="shared" si="113"/>
        <v>0.45945945945945948</v>
      </c>
      <c r="AX115" s="3">
        <f t="shared" si="114"/>
        <v>45.945945945945951</v>
      </c>
      <c r="AY115" s="4"/>
      <c r="AZ115" s="3">
        <f t="shared" si="115"/>
        <v>45.243384846090379</v>
      </c>
      <c r="BA115" s="3">
        <f t="shared" si="116"/>
        <v>30.521884940025977</v>
      </c>
      <c r="BB115" s="4"/>
      <c r="BC115" s="3">
        <f t="shared" si="117"/>
        <v>43.921396823984537</v>
      </c>
      <c r="BD115" s="3">
        <f t="shared" si="118"/>
        <v>39.014230188629732</v>
      </c>
    </row>
    <row r="116" spans="1:56" x14ac:dyDescent="0.35">
      <c r="A116" t="s">
        <v>9</v>
      </c>
      <c r="B116" t="s">
        <v>56</v>
      </c>
      <c r="C116">
        <v>5</v>
      </c>
      <c r="D116">
        <v>0.95</v>
      </c>
      <c r="E116" s="9">
        <v>0.7</v>
      </c>
      <c r="F116">
        <v>0.65</v>
      </c>
      <c r="G116">
        <v>0.5</v>
      </c>
      <c r="H116">
        <v>1</v>
      </c>
      <c r="I116">
        <v>1.32</v>
      </c>
      <c r="J116">
        <v>1</v>
      </c>
      <c r="K116">
        <f t="shared" si="91"/>
        <v>1.32</v>
      </c>
      <c r="L116">
        <v>0.75</v>
      </c>
      <c r="M116">
        <v>1</v>
      </c>
      <c r="N116">
        <f t="shared" si="92"/>
        <v>0.75</v>
      </c>
      <c r="O116">
        <v>3</v>
      </c>
      <c r="P116" s="3">
        <f t="shared" si="93"/>
        <v>24.81483705480149</v>
      </c>
      <c r="Q116" s="3">
        <f t="shared" si="94"/>
        <v>14.250032697803595</v>
      </c>
      <c r="R116" s="3">
        <f t="shared" si="90"/>
        <v>19.532434876302542</v>
      </c>
      <c r="S116">
        <f t="shared" si="95"/>
        <v>4.75</v>
      </c>
      <c r="T116">
        <v>1</v>
      </c>
      <c r="U116" s="4"/>
      <c r="V116" s="3">
        <f t="shared" si="96"/>
        <v>0.62711864406779638</v>
      </c>
      <c r="W116" s="3">
        <f t="shared" si="97"/>
        <v>0.70588235294117652</v>
      </c>
      <c r="X116" s="3">
        <f t="shared" si="98"/>
        <v>0.2424242424242424</v>
      </c>
      <c r="Y116" s="3">
        <f t="shared" si="99"/>
        <v>1</v>
      </c>
      <c r="Z116" s="3">
        <f t="shared" si="100"/>
        <v>0.41969923830813016</v>
      </c>
      <c r="AA116" s="3">
        <f t="shared" si="101"/>
        <v>8.3166051349719952E-2</v>
      </c>
      <c r="AB116" s="3">
        <f t="shared" si="102"/>
        <v>1</v>
      </c>
      <c r="AC116" s="2">
        <f t="shared" si="103"/>
        <v>0.61310831284087786</v>
      </c>
      <c r="AD116" s="2" cm="1">
        <f t="array" ref="AD116">ROUND( (SUMPRODUCT($V$132:$AB$132, V116:AB116^$AD$133))^(1/$AD$133), 4 )</f>
        <v>0.48449999999999999</v>
      </c>
      <c r="AE116" s="2" cm="1">
        <f t="array" ref="AE116">ROUND( (SUMPRODUCT($V$132:$AB$132, (V116:AB116+$AE$132)^$AE$133))^(1/$AE$133) - $AE$132, 4 )</f>
        <v>0.47460000000000002</v>
      </c>
      <c r="AF116" s="3">
        <f t="shared" si="104"/>
        <v>61.310831284087783</v>
      </c>
      <c r="AG116" s="3">
        <f t="shared" si="105"/>
        <v>48.449999999999996</v>
      </c>
      <c r="AH116" s="3">
        <f t="shared" si="106"/>
        <v>47.46</v>
      </c>
      <c r="AI116" s="4"/>
      <c r="AJ116">
        <v>0.15</v>
      </c>
      <c r="AK116">
        <v>0.15</v>
      </c>
      <c r="AL116">
        <v>0.05</v>
      </c>
      <c r="AM116" s="4"/>
      <c r="AN116" s="3">
        <f t="shared" si="107"/>
        <v>0.15</v>
      </c>
      <c r="AO116" s="3">
        <f t="shared" si="108"/>
        <v>0.11764705882352941</v>
      </c>
      <c r="AP116" s="3">
        <f t="shared" si="109"/>
        <v>0</v>
      </c>
      <c r="AQ116" s="2">
        <f t="shared" si="110"/>
        <v>8.8823529411764704E-2</v>
      </c>
      <c r="AR116" s="3">
        <f t="shared" si="111"/>
        <v>8.882352941176471</v>
      </c>
      <c r="AS116" s="4"/>
      <c r="AT116" s="10">
        <v>8</v>
      </c>
      <c r="AU116" s="4"/>
      <c r="AV116" s="3">
        <f t="shared" si="112"/>
        <v>0.35135135135135137</v>
      </c>
      <c r="AW116" s="2">
        <f t="shared" si="113"/>
        <v>0.35135135135135137</v>
      </c>
      <c r="AX116" s="3">
        <f t="shared" si="114"/>
        <v>35.135135135135137</v>
      </c>
      <c r="AY116" s="4"/>
      <c r="AZ116" s="3">
        <f t="shared" si="115"/>
        <v>44.285065880517656</v>
      </c>
      <c r="BA116" s="3">
        <f t="shared" si="116"/>
        <v>28.556522377644264</v>
      </c>
      <c r="BB116" s="4"/>
      <c r="BC116" s="3">
        <f t="shared" si="117"/>
        <v>48.203711698359953</v>
      </c>
      <c r="BD116" s="3">
        <f t="shared" si="118"/>
        <v>42.960863864068827</v>
      </c>
    </row>
    <row r="117" spans="1:56" x14ac:dyDescent="0.35">
      <c r="A117" t="s">
        <v>9</v>
      </c>
      <c r="B117" t="s">
        <v>23</v>
      </c>
      <c r="C117">
        <v>5</v>
      </c>
      <c r="D117">
        <v>0.95</v>
      </c>
      <c r="E117" s="9">
        <v>0.7</v>
      </c>
      <c r="F117">
        <v>0.55000000000000004</v>
      </c>
      <c r="G117">
        <v>0.45</v>
      </c>
      <c r="H117">
        <v>1</v>
      </c>
      <c r="I117">
        <v>1.32</v>
      </c>
      <c r="J117">
        <v>1</v>
      </c>
      <c r="K117">
        <f t="shared" si="91"/>
        <v>1.32</v>
      </c>
      <c r="L117">
        <v>0.75</v>
      </c>
      <c r="M117">
        <v>1</v>
      </c>
      <c r="N117">
        <f t="shared" si="92"/>
        <v>0.75</v>
      </c>
      <c r="O117">
        <v>3</v>
      </c>
      <c r="P117" s="3">
        <f t="shared" si="93"/>
        <v>24.81483705480149</v>
      </c>
      <c r="Q117" s="3">
        <f t="shared" si="94"/>
        <v>14.250032697803595</v>
      </c>
      <c r="R117" s="3">
        <f t="shared" si="90"/>
        <v>19.532434876302542</v>
      </c>
      <c r="S117">
        <f t="shared" si="95"/>
        <v>4.75</v>
      </c>
      <c r="T117">
        <v>1</v>
      </c>
      <c r="U117" s="4"/>
      <c r="V117" s="3">
        <f t="shared" si="96"/>
        <v>0.62711864406779638</v>
      </c>
      <c r="W117" s="3">
        <f t="shared" si="97"/>
        <v>0.58823529411764708</v>
      </c>
      <c r="X117" s="3">
        <f t="shared" si="98"/>
        <v>0.16666666666666666</v>
      </c>
      <c r="Y117" s="3">
        <f t="shared" si="99"/>
        <v>1</v>
      </c>
      <c r="Z117" s="3">
        <f t="shared" si="100"/>
        <v>0.41969923830813016</v>
      </c>
      <c r="AA117" s="3">
        <f t="shared" si="101"/>
        <v>8.3166051349719952E-2</v>
      </c>
      <c r="AB117" s="3">
        <f t="shared" si="102"/>
        <v>1</v>
      </c>
      <c r="AC117" s="2">
        <f t="shared" si="103"/>
        <v>0.60722595989970141</v>
      </c>
      <c r="AD117" s="2" cm="1">
        <f t="array" ref="AD117">ROUND( (SUMPRODUCT($V$132:$AB$132, V117:AB117^$AD$133))^(1/$AD$133), 4 )</f>
        <v>0.4798</v>
      </c>
      <c r="AE117" s="2" cm="1">
        <f t="array" ref="AE117">ROUND( (SUMPRODUCT($V$132:$AB$132, (V117:AB117+$AE$132)^$AE$133))^(1/$AE$133) - $AE$132, 4 )</f>
        <v>0.47010000000000002</v>
      </c>
      <c r="AF117" s="3">
        <f t="shared" si="104"/>
        <v>60.722595989970138</v>
      </c>
      <c r="AG117" s="3">
        <f t="shared" si="105"/>
        <v>47.980000000000004</v>
      </c>
      <c r="AH117" s="3">
        <f t="shared" si="106"/>
        <v>47.010000000000005</v>
      </c>
      <c r="AI117" s="4"/>
      <c r="AJ117">
        <v>0.15</v>
      </c>
      <c r="AK117">
        <v>0.15</v>
      </c>
      <c r="AL117">
        <v>0.05</v>
      </c>
      <c r="AM117" s="4"/>
      <c r="AN117" s="3">
        <f t="shared" si="107"/>
        <v>0.15</v>
      </c>
      <c r="AO117" s="3">
        <f t="shared" si="108"/>
        <v>0.11764705882352941</v>
      </c>
      <c r="AP117" s="3">
        <f t="shared" si="109"/>
        <v>0</v>
      </c>
      <c r="AQ117" s="2">
        <f t="shared" si="110"/>
        <v>8.8823529411764704E-2</v>
      </c>
      <c r="AR117" s="3">
        <f t="shared" si="111"/>
        <v>8.882352941176471</v>
      </c>
      <c r="AS117" s="4"/>
      <c r="AT117" s="10">
        <v>8</v>
      </c>
      <c r="AU117" s="4"/>
      <c r="AV117" s="3">
        <f t="shared" si="112"/>
        <v>0.35135135135135137</v>
      </c>
      <c r="AW117" s="2">
        <f t="shared" si="113"/>
        <v>0.35135135135135137</v>
      </c>
      <c r="AX117" s="3">
        <f t="shared" si="114"/>
        <v>35.135135135135137</v>
      </c>
      <c r="AY117" s="4"/>
      <c r="AZ117" s="3">
        <f t="shared" si="115"/>
        <v>43.990948233458838</v>
      </c>
      <c r="BA117" s="3">
        <f t="shared" si="116"/>
        <v>28.438875318820735</v>
      </c>
      <c r="BB117" s="4"/>
      <c r="BC117" s="3">
        <f t="shared" si="117"/>
        <v>47.762535227771721</v>
      </c>
      <c r="BD117" s="3">
        <f t="shared" si="118"/>
        <v>42.578510922892356</v>
      </c>
    </row>
    <row r="118" spans="1:56" x14ac:dyDescent="0.35">
      <c r="A118" t="s">
        <v>9</v>
      </c>
      <c r="B118" t="s">
        <v>54</v>
      </c>
      <c r="C118">
        <v>30</v>
      </c>
      <c r="D118">
        <v>0.8</v>
      </c>
      <c r="E118" s="9">
        <v>0.7</v>
      </c>
      <c r="F118">
        <v>0.45</v>
      </c>
      <c r="G118">
        <v>0.34</v>
      </c>
      <c r="H118">
        <v>1</v>
      </c>
      <c r="I118">
        <v>1.32</v>
      </c>
      <c r="J118">
        <v>1</v>
      </c>
      <c r="K118">
        <f t="shared" si="91"/>
        <v>1.32</v>
      </c>
      <c r="L118">
        <v>0.75</v>
      </c>
      <c r="M118">
        <v>1</v>
      </c>
      <c r="N118">
        <f t="shared" si="92"/>
        <v>0.75</v>
      </c>
      <c r="O118">
        <v>3</v>
      </c>
      <c r="P118" s="3">
        <f t="shared" si="93"/>
        <v>24.81483705480149</v>
      </c>
      <c r="Q118" s="3">
        <f t="shared" si="94"/>
        <v>14.250032697803595</v>
      </c>
      <c r="R118" s="3">
        <f t="shared" si="90"/>
        <v>19.532434876302542</v>
      </c>
      <c r="S118">
        <f t="shared" si="95"/>
        <v>24</v>
      </c>
      <c r="T118">
        <v>6</v>
      </c>
      <c r="U118" s="4"/>
      <c r="V118" s="3">
        <f t="shared" si="96"/>
        <v>0.62711864406779638</v>
      </c>
      <c r="W118" s="3">
        <f t="shared" si="97"/>
        <v>0.4705882352941177</v>
      </c>
      <c r="X118" s="3">
        <f t="shared" si="98"/>
        <v>0</v>
      </c>
      <c r="Y118" s="3">
        <f t="shared" si="99"/>
        <v>1</v>
      </c>
      <c r="Z118" s="3">
        <f t="shared" si="100"/>
        <v>0.41969923830813016</v>
      </c>
      <c r="AA118" s="3">
        <f t="shared" si="101"/>
        <v>0.4209469797998231</v>
      </c>
      <c r="AB118" s="3">
        <f t="shared" si="102"/>
        <v>0.16666666666666663</v>
      </c>
      <c r="AC118" s="2">
        <f t="shared" si="103"/>
        <v>0.51912217240438396</v>
      </c>
      <c r="AD118" s="2" cm="1">
        <f t="array" ref="AD118">ROUND( (SUMPRODUCT($V$132:$AB$132, V118:AB118^$AD$133))^(1/$AD$133), 4 )</f>
        <v>0.46279999999999999</v>
      </c>
      <c r="AE118" s="2" cm="1">
        <f t="array" ref="AE118">ROUND( (SUMPRODUCT($V$132:$AB$132, (V118:AB118+$AE$132)^$AE$133))^(1/$AE$133) - $AE$132, 4 )</f>
        <v>0.4582</v>
      </c>
      <c r="AF118" s="3">
        <f t="shared" si="104"/>
        <v>51.912217240438395</v>
      </c>
      <c r="AG118" s="3">
        <f t="shared" si="105"/>
        <v>46.28</v>
      </c>
      <c r="AH118" s="3">
        <f t="shared" si="106"/>
        <v>45.82</v>
      </c>
      <c r="AI118" s="4"/>
      <c r="AJ118">
        <v>0.15</v>
      </c>
      <c r="AK118">
        <v>0.12</v>
      </c>
      <c r="AL118">
        <v>0.05</v>
      </c>
      <c r="AM118" s="4"/>
      <c r="AN118" s="3">
        <f t="shared" si="107"/>
        <v>0.15</v>
      </c>
      <c r="AO118" s="3">
        <f t="shared" si="108"/>
        <v>8.2352941176470587E-2</v>
      </c>
      <c r="AP118" s="3">
        <f t="shared" si="109"/>
        <v>0</v>
      </c>
      <c r="AQ118" s="2">
        <f t="shared" si="110"/>
        <v>7.1176470588235285E-2</v>
      </c>
      <c r="AR118" s="3">
        <f t="shared" si="111"/>
        <v>7.117647058823529</v>
      </c>
      <c r="AS118" s="4"/>
      <c r="AT118" s="10">
        <v>10</v>
      </c>
      <c r="AU118" s="4"/>
      <c r="AV118" s="3">
        <f t="shared" si="112"/>
        <v>0.45945945945945948</v>
      </c>
      <c r="AW118" s="2">
        <f t="shared" si="113"/>
        <v>0.45945945945945948</v>
      </c>
      <c r="AX118" s="3">
        <f t="shared" si="114"/>
        <v>45.945945945945951</v>
      </c>
      <c r="AY118" s="4"/>
      <c r="AZ118" s="3">
        <f t="shared" si="115"/>
        <v>43.104836760123803</v>
      </c>
      <c r="BA118" s="3">
        <f t="shared" si="116"/>
        <v>29.666465705639347</v>
      </c>
      <c r="BB118" s="4"/>
      <c r="BC118" s="3">
        <f t="shared" si="117"/>
        <v>40.71357469503468</v>
      </c>
      <c r="BD118" s="3">
        <f t="shared" si="118"/>
        <v>36.234117676873197</v>
      </c>
    </row>
    <row r="119" spans="1:56" x14ac:dyDescent="0.35">
      <c r="A119" t="s">
        <v>9</v>
      </c>
      <c r="B119" t="s">
        <v>54</v>
      </c>
      <c r="C119">
        <v>25</v>
      </c>
      <c r="D119">
        <v>0.8</v>
      </c>
      <c r="E119" s="9">
        <v>0.7</v>
      </c>
      <c r="F119">
        <v>0.45</v>
      </c>
      <c r="G119">
        <v>0.34</v>
      </c>
      <c r="H119">
        <v>1</v>
      </c>
      <c r="I119">
        <v>1.32</v>
      </c>
      <c r="J119">
        <v>1</v>
      </c>
      <c r="K119">
        <f t="shared" si="91"/>
        <v>1.32</v>
      </c>
      <c r="L119">
        <v>0.75</v>
      </c>
      <c r="M119">
        <v>1</v>
      </c>
      <c r="N119">
        <f t="shared" si="92"/>
        <v>0.75</v>
      </c>
      <c r="O119">
        <v>3</v>
      </c>
      <c r="P119" s="3">
        <f t="shared" si="93"/>
        <v>24.81483705480149</v>
      </c>
      <c r="Q119" s="3">
        <f t="shared" si="94"/>
        <v>14.250032697803595</v>
      </c>
      <c r="R119" s="3">
        <f t="shared" si="90"/>
        <v>19.532434876302542</v>
      </c>
      <c r="S119">
        <f t="shared" si="95"/>
        <v>20</v>
      </c>
      <c r="T119">
        <v>6</v>
      </c>
      <c r="U119" s="4"/>
      <c r="V119" s="3">
        <f t="shared" si="96"/>
        <v>0.62711864406779638</v>
      </c>
      <c r="W119" s="3">
        <f t="shared" si="97"/>
        <v>0.4705882352941177</v>
      </c>
      <c r="X119" s="3">
        <f t="shared" si="98"/>
        <v>0</v>
      </c>
      <c r="Y119" s="3">
        <f t="shared" si="99"/>
        <v>1</v>
      </c>
      <c r="Z119" s="3">
        <f t="shared" si="100"/>
        <v>0.41969923830813016</v>
      </c>
      <c r="AA119" s="3">
        <f t="shared" si="101"/>
        <v>0.35075873492707438</v>
      </c>
      <c r="AB119" s="3">
        <f t="shared" si="102"/>
        <v>0.16666666666666663</v>
      </c>
      <c r="AC119" s="2">
        <f t="shared" si="103"/>
        <v>0.5015751111861968</v>
      </c>
      <c r="AD119" s="2" cm="1">
        <f t="array" ref="AD119">ROUND( (SUMPRODUCT($V$132:$AB$132, V119:AB119^$AD$133))^(1/$AD$133), 4 )</f>
        <v>0.443</v>
      </c>
      <c r="AE119" s="2" cm="1">
        <f t="array" ref="AE119">ROUND( (SUMPRODUCT($V$132:$AB$132, (V119:AB119+$AE$132)^$AE$133))^(1/$AE$133) - $AE$132, 4 )</f>
        <v>0.43840000000000001</v>
      </c>
      <c r="AF119" s="3">
        <f t="shared" si="104"/>
        <v>50.157511118619681</v>
      </c>
      <c r="AG119" s="3">
        <f t="shared" si="105"/>
        <v>44.3</v>
      </c>
      <c r="AH119" s="3">
        <f t="shared" si="106"/>
        <v>43.84</v>
      </c>
      <c r="AI119" s="4"/>
      <c r="AJ119">
        <v>0.15</v>
      </c>
      <c r="AK119">
        <v>0.12</v>
      </c>
      <c r="AL119">
        <v>0.05</v>
      </c>
      <c r="AM119" s="4"/>
      <c r="AN119" s="3">
        <f t="shared" si="107"/>
        <v>0.15</v>
      </c>
      <c r="AO119" s="3">
        <f t="shared" si="108"/>
        <v>8.2352941176470587E-2</v>
      </c>
      <c r="AP119" s="3">
        <f t="shared" si="109"/>
        <v>0</v>
      </c>
      <c r="AQ119" s="2">
        <f t="shared" si="110"/>
        <v>7.1176470588235285E-2</v>
      </c>
      <c r="AR119" s="3">
        <f t="shared" si="111"/>
        <v>7.117647058823529</v>
      </c>
      <c r="AS119" s="4"/>
      <c r="AT119" s="10">
        <v>10</v>
      </c>
      <c r="AU119" s="4"/>
      <c r="AV119" s="3">
        <f t="shared" si="112"/>
        <v>0.45945945945945948</v>
      </c>
      <c r="AW119" s="2">
        <f t="shared" si="113"/>
        <v>0.45945945945945948</v>
      </c>
      <c r="AX119" s="3">
        <f t="shared" si="114"/>
        <v>45.945945945945951</v>
      </c>
      <c r="AY119" s="4"/>
      <c r="AZ119" s="3">
        <f t="shared" si="115"/>
        <v>42.227483699214446</v>
      </c>
      <c r="BA119" s="3">
        <f t="shared" si="116"/>
        <v>29.315524481275606</v>
      </c>
      <c r="BB119" s="4"/>
      <c r="BC119" s="3">
        <f t="shared" si="117"/>
        <v>39.397545103670645</v>
      </c>
      <c r="BD119" s="3">
        <f t="shared" si="118"/>
        <v>35.09355869769103</v>
      </c>
    </row>
    <row r="120" spans="1:56" x14ac:dyDescent="0.35">
      <c r="A120" t="s">
        <v>9</v>
      </c>
      <c r="B120" t="s">
        <v>54</v>
      </c>
      <c r="C120">
        <v>20</v>
      </c>
      <c r="D120">
        <v>0.8</v>
      </c>
      <c r="E120" s="9">
        <v>0.7</v>
      </c>
      <c r="F120">
        <v>0.45</v>
      </c>
      <c r="G120">
        <v>0.34</v>
      </c>
      <c r="H120">
        <v>1</v>
      </c>
      <c r="I120">
        <v>1.32</v>
      </c>
      <c r="J120">
        <v>1</v>
      </c>
      <c r="K120">
        <f t="shared" si="91"/>
        <v>1.32</v>
      </c>
      <c r="L120">
        <v>0.75</v>
      </c>
      <c r="M120">
        <v>1</v>
      </c>
      <c r="N120">
        <f t="shared" si="92"/>
        <v>0.75</v>
      </c>
      <c r="O120">
        <v>3</v>
      </c>
      <c r="P120" s="3">
        <f t="shared" si="93"/>
        <v>24.81483705480149</v>
      </c>
      <c r="Q120" s="3">
        <f t="shared" si="94"/>
        <v>14.250032697803595</v>
      </c>
      <c r="R120" s="3">
        <f t="shared" si="90"/>
        <v>19.532434876302542</v>
      </c>
      <c r="S120">
        <f t="shared" si="95"/>
        <v>16</v>
      </c>
      <c r="T120">
        <v>6</v>
      </c>
      <c r="U120" s="4"/>
      <c r="V120" s="3">
        <f t="shared" si="96"/>
        <v>0.62711864406779638</v>
      </c>
      <c r="W120" s="3">
        <f t="shared" si="97"/>
        <v>0.4705882352941177</v>
      </c>
      <c r="X120" s="3">
        <f t="shared" si="98"/>
        <v>0</v>
      </c>
      <c r="Y120" s="3">
        <f t="shared" si="99"/>
        <v>1</v>
      </c>
      <c r="Z120" s="3">
        <f t="shared" si="100"/>
        <v>0.41969923830813016</v>
      </c>
      <c r="AA120" s="3">
        <f t="shared" si="101"/>
        <v>0.28057049005432566</v>
      </c>
      <c r="AB120" s="3">
        <f t="shared" si="102"/>
        <v>0.16666666666666663</v>
      </c>
      <c r="AC120" s="2">
        <f t="shared" si="103"/>
        <v>0.48402804996800963</v>
      </c>
      <c r="AD120" s="2" cm="1">
        <f t="array" ref="AD120">ROUND( (SUMPRODUCT($V$132:$AB$132, V120:AB120^$AD$133))^(1/$AD$133), 4 )</f>
        <v>0.42070000000000002</v>
      </c>
      <c r="AE120" s="2" cm="1">
        <f t="array" ref="AE120">ROUND( (SUMPRODUCT($V$132:$AB$132, (V120:AB120+$AE$132)^$AE$133))^(1/$AE$133) - $AE$132, 4 )</f>
        <v>0.41589999999999999</v>
      </c>
      <c r="AF120" s="3">
        <f t="shared" si="104"/>
        <v>48.402804996800967</v>
      </c>
      <c r="AG120" s="3">
        <f t="shared" si="105"/>
        <v>42.07</v>
      </c>
      <c r="AH120" s="3">
        <f t="shared" si="106"/>
        <v>41.589999999999996</v>
      </c>
      <c r="AI120" s="4"/>
      <c r="AJ120">
        <v>0.15</v>
      </c>
      <c r="AK120">
        <v>0.12</v>
      </c>
      <c r="AL120">
        <v>0.05</v>
      </c>
      <c r="AM120" s="4"/>
      <c r="AN120" s="3">
        <f t="shared" si="107"/>
        <v>0.15</v>
      </c>
      <c r="AO120" s="3">
        <f t="shared" si="108"/>
        <v>8.2352941176470587E-2</v>
      </c>
      <c r="AP120" s="3">
        <f t="shared" si="109"/>
        <v>0</v>
      </c>
      <c r="AQ120" s="2">
        <f t="shared" si="110"/>
        <v>7.1176470588235285E-2</v>
      </c>
      <c r="AR120" s="3">
        <f t="shared" si="111"/>
        <v>7.117647058823529</v>
      </c>
      <c r="AS120" s="4"/>
      <c r="AT120" s="10">
        <v>10</v>
      </c>
      <c r="AU120" s="4"/>
      <c r="AV120" s="3">
        <f t="shared" si="112"/>
        <v>0.45945945945945948</v>
      </c>
      <c r="AW120" s="2">
        <f t="shared" si="113"/>
        <v>0.45945945945945948</v>
      </c>
      <c r="AX120" s="3">
        <f t="shared" si="114"/>
        <v>45.945945945945951</v>
      </c>
      <c r="AY120" s="4"/>
      <c r="AZ120" s="3">
        <f t="shared" si="115"/>
        <v>41.350130638305089</v>
      </c>
      <c r="BA120" s="3">
        <f t="shared" si="116"/>
        <v>28.964583256911865</v>
      </c>
      <c r="BB120" s="4"/>
      <c r="BC120" s="3">
        <f t="shared" si="117"/>
        <v>38.081515512306609</v>
      </c>
      <c r="BD120" s="3">
        <f t="shared" si="118"/>
        <v>33.952999718508863</v>
      </c>
    </row>
    <row r="121" spans="1:56" x14ac:dyDescent="0.35">
      <c r="A121" t="s">
        <v>9</v>
      </c>
      <c r="B121" t="s">
        <v>54</v>
      </c>
      <c r="C121">
        <v>15</v>
      </c>
      <c r="D121">
        <v>0.9</v>
      </c>
      <c r="E121" s="9">
        <v>0.7</v>
      </c>
      <c r="F121">
        <v>0.45</v>
      </c>
      <c r="G121">
        <v>0.34</v>
      </c>
      <c r="H121">
        <v>1</v>
      </c>
      <c r="I121">
        <v>1.32</v>
      </c>
      <c r="J121">
        <v>1</v>
      </c>
      <c r="K121">
        <f t="shared" si="91"/>
        <v>1.32</v>
      </c>
      <c r="L121">
        <v>0.75</v>
      </c>
      <c r="M121">
        <v>1</v>
      </c>
      <c r="N121">
        <f t="shared" si="92"/>
        <v>0.75</v>
      </c>
      <c r="O121">
        <v>3</v>
      </c>
      <c r="P121" s="3">
        <f t="shared" si="93"/>
        <v>24.81483705480149</v>
      </c>
      <c r="Q121" s="3">
        <f t="shared" si="94"/>
        <v>14.250032697803595</v>
      </c>
      <c r="R121" s="3">
        <f t="shared" si="90"/>
        <v>19.532434876302542</v>
      </c>
      <c r="S121">
        <f t="shared" si="95"/>
        <v>13.5</v>
      </c>
      <c r="T121">
        <v>6</v>
      </c>
      <c r="U121" s="4"/>
      <c r="V121" s="3">
        <f t="shared" si="96"/>
        <v>0.62711864406779638</v>
      </c>
      <c r="W121" s="3">
        <f t="shared" si="97"/>
        <v>0.4705882352941177</v>
      </c>
      <c r="X121" s="3">
        <f t="shared" si="98"/>
        <v>0</v>
      </c>
      <c r="Y121" s="3">
        <f t="shared" si="99"/>
        <v>1</v>
      </c>
      <c r="Z121" s="3">
        <f t="shared" si="100"/>
        <v>0.41969923830813016</v>
      </c>
      <c r="AA121" s="3">
        <f t="shared" si="101"/>
        <v>0.23670283700885775</v>
      </c>
      <c r="AB121" s="3">
        <f t="shared" si="102"/>
        <v>0.16666666666666663</v>
      </c>
      <c r="AC121" s="2">
        <f t="shared" si="103"/>
        <v>0.47306113670664268</v>
      </c>
      <c r="AD121" s="2" cm="1">
        <f t="array" ref="AD121">ROUND( (SUMPRODUCT($V$132:$AB$132, V121:AB121^$AD$133))^(1/$AD$133), 4 )</f>
        <v>0.40510000000000002</v>
      </c>
      <c r="AE121" s="2" cm="1">
        <f t="array" ref="AE121">ROUND( (SUMPRODUCT($V$132:$AB$132, (V121:AB121+$AE$132)^$AE$133))^(1/$AE$133) - $AE$132, 4 )</f>
        <v>0.40010000000000001</v>
      </c>
      <c r="AF121" s="3">
        <f t="shared" si="104"/>
        <v>47.306113670664267</v>
      </c>
      <c r="AG121" s="3">
        <f t="shared" si="105"/>
        <v>40.510000000000005</v>
      </c>
      <c r="AH121" s="3">
        <f t="shared" si="106"/>
        <v>40.01</v>
      </c>
      <c r="AI121" s="4"/>
      <c r="AJ121">
        <v>0.15</v>
      </c>
      <c r="AK121">
        <v>0.12</v>
      </c>
      <c r="AL121">
        <v>0.05</v>
      </c>
      <c r="AM121" s="4"/>
      <c r="AN121" s="3">
        <f t="shared" si="107"/>
        <v>0.15</v>
      </c>
      <c r="AO121" s="3">
        <f t="shared" si="108"/>
        <v>8.2352941176470587E-2</v>
      </c>
      <c r="AP121" s="3">
        <f t="shared" si="109"/>
        <v>0</v>
      </c>
      <c r="AQ121" s="2">
        <f t="shared" si="110"/>
        <v>7.1176470588235285E-2</v>
      </c>
      <c r="AR121" s="3">
        <f t="shared" si="111"/>
        <v>7.117647058823529</v>
      </c>
      <c r="AS121" s="4"/>
      <c r="AT121" s="10">
        <v>10</v>
      </c>
      <c r="AU121" s="4"/>
      <c r="AV121" s="3">
        <f t="shared" si="112"/>
        <v>0.45945945945945948</v>
      </c>
      <c r="AW121" s="2">
        <f t="shared" si="113"/>
        <v>0.45945945945945948</v>
      </c>
      <c r="AX121" s="3">
        <f t="shared" si="114"/>
        <v>45.945945945945951</v>
      </c>
      <c r="AY121" s="4"/>
      <c r="AZ121" s="3">
        <f t="shared" si="115"/>
        <v>40.801784975236743</v>
      </c>
      <c r="BA121" s="3">
        <f t="shared" si="116"/>
        <v>28.745244991684523</v>
      </c>
      <c r="BB121" s="4"/>
      <c r="BC121" s="3">
        <f t="shared" si="117"/>
        <v>37.258997017704083</v>
      </c>
      <c r="BD121" s="3">
        <f t="shared" si="118"/>
        <v>33.240150356520012</v>
      </c>
    </row>
    <row r="122" spans="1:56" x14ac:dyDescent="0.35">
      <c r="A122" t="s">
        <v>9</v>
      </c>
      <c r="B122" t="s">
        <v>54</v>
      </c>
      <c r="C122">
        <v>10</v>
      </c>
      <c r="D122">
        <v>0.9</v>
      </c>
      <c r="E122" s="9">
        <v>0.7</v>
      </c>
      <c r="F122">
        <v>0.45</v>
      </c>
      <c r="G122">
        <v>0.34</v>
      </c>
      <c r="H122">
        <v>1</v>
      </c>
      <c r="I122">
        <v>1.32</v>
      </c>
      <c r="J122">
        <v>1</v>
      </c>
      <c r="K122">
        <f t="shared" si="91"/>
        <v>1.32</v>
      </c>
      <c r="L122">
        <v>0.75</v>
      </c>
      <c r="M122">
        <v>1</v>
      </c>
      <c r="N122">
        <f t="shared" si="92"/>
        <v>0.75</v>
      </c>
      <c r="O122">
        <v>3</v>
      </c>
      <c r="P122" s="3">
        <f t="shared" si="93"/>
        <v>24.81483705480149</v>
      </c>
      <c r="Q122" s="3">
        <f t="shared" si="94"/>
        <v>14.250032697803595</v>
      </c>
      <c r="R122" s="3">
        <f t="shared" si="90"/>
        <v>19.532434876302542</v>
      </c>
      <c r="S122">
        <f t="shared" si="95"/>
        <v>9</v>
      </c>
      <c r="T122">
        <v>6</v>
      </c>
      <c r="U122" s="4"/>
      <c r="V122" s="3">
        <f t="shared" si="96"/>
        <v>0.62711864406779638</v>
      </c>
      <c r="W122" s="3">
        <f t="shared" si="97"/>
        <v>0.4705882352941177</v>
      </c>
      <c r="X122" s="3">
        <f t="shared" si="98"/>
        <v>0</v>
      </c>
      <c r="Y122" s="3">
        <f t="shared" si="99"/>
        <v>1</v>
      </c>
      <c r="Z122" s="3">
        <f t="shared" si="100"/>
        <v>0.41969923830813016</v>
      </c>
      <c r="AA122" s="3">
        <f t="shared" si="101"/>
        <v>0.15774106152701545</v>
      </c>
      <c r="AB122" s="3">
        <f t="shared" si="102"/>
        <v>0.16666666666666663</v>
      </c>
      <c r="AC122" s="2">
        <f t="shared" si="103"/>
        <v>0.45332069283618209</v>
      </c>
      <c r="AD122" s="2" cm="1">
        <f t="array" ref="AD122">ROUND( (SUMPRODUCT($V$132:$AB$132, V122:AB122^$AD$133))^(1/$AD$133), 4 )</f>
        <v>0.372</v>
      </c>
      <c r="AE122" s="2" cm="1">
        <f t="array" ref="AE122">ROUND( (SUMPRODUCT($V$132:$AB$132, (V122:AB122+$AE$132)^$AE$133))^(1/$AE$133) - $AE$132, 4 )</f>
        <v>0.3664</v>
      </c>
      <c r="AF122" s="3">
        <f t="shared" si="104"/>
        <v>45.33206928361821</v>
      </c>
      <c r="AG122" s="3">
        <f t="shared" si="105"/>
        <v>37.200000000000003</v>
      </c>
      <c r="AH122" s="3">
        <f t="shared" si="106"/>
        <v>36.64</v>
      </c>
      <c r="AI122" s="4"/>
      <c r="AJ122">
        <v>0.15</v>
      </c>
      <c r="AK122">
        <v>0.12</v>
      </c>
      <c r="AL122">
        <v>0.05</v>
      </c>
      <c r="AM122" s="4"/>
      <c r="AN122" s="3">
        <f t="shared" si="107"/>
        <v>0.15</v>
      </c>
      <c r="AO122" s="3">
        <f t="shared" si="108"/>
        <v>8.2352941176470587E-2</v>
      </c>
      <c r="AP122" s="3">
        <f t="shared" si="109"/>
        <v>0</v>
      </c>
      <c r="AQ122" s="2">
        <f t="shared" si="110"/>
        <v>7.1176470588235285E-2</v>
      </c>
      <c r="AR122" s="3">
        <f t="shared" si="111"/>
        <v>7.117647058823529</v>
      </c>
      <c r="AS122" s="4"/>
      <c r="AT122" s="10">
        <v>10</v>
      </c>
      <c r="AU122" s="4"/>
      <c r="AV122" s="3">
        <f t="shared" si="112"/>
        <v>0.45945945945945948</v>
      </c>
      <c r="AW122" s="2">
        <f t="shared" si="113"/>
        <v>0.45945945945945948</v>
      </c>
      <c r="AX122" s="3">
        <f t="shared" si="114"/>
        <v>45.945945945945951</v>
      </c>
      <c r="AY122" s="4"/>
      <c r="AZ122" s="3">
        <f t="shared" si="115"/>
        <v>39.814762781713711</v>
      </c>
      <c r="BA122" s="3">
        <f t="shared" si="116"/>
        <v>28.350436114275311</v>
      </c>
      <c r="BB122" s="4"/>
      <c r="BC122" s="3">
        <f t="shared" si="117"/>
        <v>35.778463727419542</v>
      </c>
      <c r="BD122" s="3">
        <f t="shared" si="118"/>
        <v>31.957021504940073</v>
      </c>
    </row>
    <row r="123" spans="1:56" x14ac:dyDescent="0.35">
      <c r="A123" t="s">
        <v>9</v>
      </c>
      <c r="B123" t="s">
        <v>54</v>
      </c>
      <c r="C123">
        <v>5</v>
      </c>
      <c r="D123">
        <v>0.95</v>
      </c>
      <c r="E123" s="9">
        <v>0.7</v>
      </c>
      <c r="F123">
        <v>0.45</v>
      </c>
      <c r="G123">
        <v>0.34</v>
      </c>
      <c r="H123">
        <v>1</v>
      </c>
      <c r="I123">
        <v>1.32</v>
      </c>
      <c r="J123">
        <v>1</v>
      </c>
      <c r="K123">
        <f t="shared" si="91"/>
        <v>1.32</v>
      </c>
      <c r="L123">
        <v>0.75</v>
      </c>
      <c r="M123">
        <v>1</v>
      </c>
      <c r="N123">
        <f t="shared" si="92"/>
        <v>0.75</v>
      </c>
      <c r="O123">
        <v>3</v>
      </c>
      <c r="P123" s="3">
        <f t="shared" si="93"/>
        <v>24.81483705480149</v>
      </c>
      <c r="Q123" s="3">
        <f t="shared" si="94"/>
        <v>14.250032697803595</v>
      </c>
      <c r="R123" s="3">
        <f t="shared" si="90"/>
        <v>19.532434876302542</v>
      </c>
      <c r="S123">
        <f t="shared" si="95"/>
        <v>4.75</v>
      </c>
      <c r="T123">
        <v>6</v>
      </c>
      <c r="U123" s="4"/>
      <c r="V123" s="3">
        <f t="shared" si="96"/>
        <v>0.62711864406779638</v>
      </c>
      <c r="W123" s="3">
        <f t="shared" si="97"/>
        <v>0.4705882352941177</v>
      </c>
      <c r="X123" s="3">
        <f t="shared" si="98"/>
        <v>0</v>
      </c>
      <c r="Y123" s="3">
        <f t="shared" si="99"/>
        <v>1</v>
      </c>
      <c r="Z123" s="3">
        <f t="shared" si="100"/>
        <v>0.41969923830813016</v>
      </c>
      <c r="AA123" s="3">
        <f t="shared" si="101"/>
        <v>8.3166051349719952E-2</v>
      </c>
      <c r="AB123" s="3">
        <f t="shared" si="102"/>
        <v>0.16666666666666663</v>
      </c>
      <c r="AC123" s="2">
        <f t="shared" si="103"/>
        <v>0.43467694029185822</v>
      </c>
      <c r="AD123" s="2" cm="1">
        <f t="array" ref="AD123">ROUND( (SUMPRODUCT($V$132:$AB$132, V123:AB123^$AD$133))^(1/$AD$133), 4 )</f>
        <v>0.3296</v>
      </c>
      <c r="AE123" s="2" cm="1">
        <f t="array" ref="AE123">ROUND( (SUMPRODUCT($V$132:$AB$132, (V123:AB123+$AE$132)^$AE$133))^(1/$AE$133) - $AE$132, 4 )</f>
        <v>0.32369999999999999</v>
      </c>
      <c r="AF123" s="3">
        <f t="shared" si="104"/>
        <v>43.467694029185822</v>
      </c>
      <c r="AG123" s="3">
        <f t="shared" si="105"/>
        <v>32.96</v>
      </c>
      <c r="AH123" s="3">
        <f t="shared" si="106"/>
        <v>32.369999999999997</v>
      </c>
      <c r="AI123" s="4"/>
      <c r="AJ123">
        <v>0.15</v>
      </c>
      <c r="AK123">
        <v>0.12</v>
      </c>
      <c r="AL123">
        <v>0.05</v>
      </c>
      <c r="AM123" s="4"/>
      <c r="AN123" s="3">
        <f t="shared" si="107"/>
        <v>0.15</v>
      </c>
      <c r="AO123" s="3">
        <f t="shared" si="108"/>
        <v>8.2352941176470587E-2</v>
      </c>
      <c r="AP123" s="3">
        <f t="shared" si="109"/>
        <v>0</v>
      </c>
      <c r="AQ123" s="2">
        <f t="shared" si="110"/>
        <v>7.1176470588235285E-2</v>
      </c>
      <c r="AR123" s="3">
        <f t="shared" si="111"/>
        <v>7.117647058823529</v>
      </c>
      <c r="AS123" s="4"/>
      <c r="AT123" s="10">
        <v>10</v>
      </c>
      <c r="AU123" s="4"/>
      <c r="AV123" s="3">
        <f t="shared" si="112"/>
        <v>0.45945945945945948</v>
      </c>
      <c r="AW123" s="2">
        <f t="shared" si="113"/>
        <v>0.45945945945945948</v>
      </c>
      <c r="AX123" s="3">
        <f t="shared" si="114"/>
        <v>45.945945945945951</v>
      </c>
      <c r="AY123" s="4"/>
      <c r="AZ123" s="3">
        <f t="shared" si="115"/>
        <v>38.882575154497516</v>
      </c>
      <c r="BA123" s="3">
        <f t="shared" si="116"/>
        <v>27.977561063388833</v>
      </c>
      <c r="BB123" s="4"/>
      <c r="BC123" s="3">
        <f t="shared" si="117"/>
        <v>34.38018228659525</v>
      </c>
      <c r="BD123" s="3">
        <f t="shared" si="118"/>
        <v>30.74517758955902</v>
      </c>
    </row>
    <row r="124" spans="1:56" x14ac:dyDescent="0.35">
      <c r="A124" t="s">
        <v>17</v>
      </c>
      <c r="B124" t="s">
        <v>37</v>
      </c>
      <c r="C124">
        <v>1.3</v>
      </c>
      <c r="D124">
        <v>1</v>
      </c>
      <c r="E124" s="9">
        <v>0.43</v>
      </c>
      <c r="F124">
        <v>0.2</v>
      </c>
      <c r="G124">
        <v>1</v>
      </c>
      <c r="H124">
        <v>0.5</v>
      </c>
      <c r="I124">
        <v>0.38</v>
      </c>
      <c r="J124">
        <v>0.9</v>
      </c>
      <c r="K124">
        <f t="shared" si="91"/>
        <v>0.34200000000000003</v>
      </c>
      <c r="L124">
        <v>0.22</v>
      </c>
      <c r="M124">
        <v>0.8</v>
      </c>
      <c r="N124">
        <f t="shared" si="92"/>
        <v>0.17600000000000002</v>
      </c>
      <c r="O124">
        <v>0.4</v>
      </c>
      <c r="P124" s="3">
        <f t="shared" si="93"/>
        <v>46.293415683765879</v>
      </c>
      <c r="Q124" s="3">
        <f t="shared" si="94"/>
        <v>24.81483705480149</v>
      </c>
      <c r="R124" s="3">
        <f t="shared" si="90"/>
        <v>35.554126369283686</v>
      </c>
      <c r="S124">
        <f t="shared" si="95"/>
        <v>1.3</v>
      </c>
      <c r="T124">
        <v>1</v>
      </c>
      <c r="U124" s="4"/>
      <c r="V124" s="3">
        <f t="shared" si="96"/>
        <v>0.16949152542372875</v>
      </c>
      <c r="W124" s="3">
        <f t="shared" si="97"/>
        <v>0.17647058823529416</v>
      </c>
      <c r="X124" s="3">
        <f t="shared" si="98"/>
        <v>1</v>
      </c>
      <c r="Y124" s="3">
        <f t="shared" si="99"/>
        <v>0.5</v>
      </c>
      <c r="Z124" s="3">
        <f t="shared" si="100"/>
        <v>0.86098556699595596</v>
      </c>
      <c r="AA124" s="3">
        <f t="shared" si="101"/>
        <v>2.2628690146974186E-2</v>
      </c>
      <c r="AB124" s="3">
        <f t="shared" si="102"/>
        <v>1</v>
      </c>
      <c r="AC124" s="2">
        <f t="shared" si="103"/>
        <v>0.46905226581146098</v>
      </c>
      <c r="AD124" s="2" cm="1">
        <f t="array" ref="AD124">ROUND( (SUMPRODUCT($V$132:$AB$132, V124:AB124^$AD$133))^(1/$AD$133), 4 )</f>
        <v>0.29709999999999998</v>
      </c>
      <c r="AE124" s="2" cm="1">
        <f t="array" ref="AE124">ROUND( (SUMPRODUCT($V$132:$AB$132, (V124:AB124+$AE$132)^$AE$133))^(1/$AE$133) - $AE$132, 4 )</f>
        <v>0.2949</v>
      </c>
      <c r="AF124" s="3">
        <f t="shared" si="104"/>
        <v>46.905226581146096</v>
      </c>
      <c r="AG124" s="3">
        <f t="shared" si="105"/>
        <v>29.709999999999997</v>
      </c>
      <c r="AH124" s="3">
        <f t="shared" si="106"/>
        <v>29.49</v>
      </c>
      <c r="AI124" s="4"/>
      <c r="AJ124">
        <v>0.3</v>
      </c>
      <c r="AK124">
        <v>0.65</v>
      </c>
      <c r="AL124">
        <v>0.35</v>
      </c>
      <c r="AM124" s="4"/>
      <c r="AN124" s="3">
        <f t="shared" si="107"/>
        <v>0.3</v>
      </c>
      <c r="AO124" s="3">
        <f t="shared" si="108"/>
        <v>0.70588235294117652</v>
      </c>
      <c r="AP124" s="3">
        <f t="shared" si="109"/>
        <v>0.31578947368421051</v>
      </c>
      <c r="AQ124" s="2">
        <f t="shared" si="110"/>
        <v>0.50767801857585138</v>
      </c>
      <c r="AR124" s="3">
        <f t="shared" si="111"/>
        <v>50.767801857585141</v>
      </c>
      <c r="AS124" s="4"/>
      <c r="AT124" s="10">
        <v>7</v>
      </c>
      <c r="AU124" s="4"/>
      <c r="AV124" s="3">
        <f t="shared" si="112"/>
        <v>0.29729729729729731</v>
      </c>
      <c r="AW124" s="2">
        <f t="shared" si="113"/>
        <v>0.29729729729729731</v>
      </c>
      <c r="AX124" s="3">
        <f t="shared" si="114"/>
        <v>29.72972972972973</v>
      </c>
      <c r="AY124" s="4"/>
      <c r="AZ124" s="3">
        <f t="shared" si="115"/>
        <v>41.473188974616221</v>
      </c>
      <c r="BA124" s="3">
        <f t="shared" si="116"/>
        <v>42.631961557547939</v>
      </c>
      <c r="BB124" s="4"/>
      <c r="BC124" s="3">
        <f t="shared" si="117"/>
        <v>47.870870400255853</v>
      </c>
      <c r="BD124" s="3">
        <f t="shared" si="118"/>
        <v>48.257127927899759</v>
      </c>
    </row>
    <row r="125" spans="1:56" x14ac:dyDescent="0.35">
      <c r="A125" t="s">
        <v>17</v>
      </c>
      <c r="B125" t="s">
        <v>39</v>
      </c>
      <c r="C125">
        <v>1</v>
      </c>
      <c r="D125">
        <v>1</v>
      </c>
      <c r="E125" s="9">
        <v>0.43</v>
      </c>
      <c r="F125">
        <v>0.2</v>
      </c>
      <c r="G125">
        <v>1</v>
      </c>
      <c r="H125">
        <v>0.5</v>
      </c>
      <c r="I125">
        <v>0.38</v>
      </c>
      <c r="J125">
        <v>0.2</v>
      </c>
      <c r="K125">
        <f t="shared" si="91"/>
        <v>7.6000000000000012E-2</v>
      </c>
      <c r="L125">
        <v>0.22</v>
      </c>
      <c r="M125">
        <v>0.4</v>
      </c>
      <c r="N125">
        <f t="shared" si="92"/>
        <v>8.8000000000000009E-2</v>
      </c>
      <c r="O125">
        <v>0.4</v>
      </c>
      <c r="P125" s="3">
        <f t="shared" si="93"/>
        <v>10.853624997145642</v>
      </c>
      <c r="Q125" s="3">
        <f t="shared" si="94"/>
        <v>12.554596979195109</v>
      </c>
      <c r="R125" s="3">
        <f t="shared" si="90"/>
        <v>11.704110988170376</v>
      </c>
      <c r="S125">
        <f t="shared" si="95"/>
        <v>1</v>
      </c>
      <c r="T125">
        <v>7</v>
      </c>
      <c r="U125" s="4"/>
      <c r="V125" s="3">
        <f t="shared" si="96"/>
        <v>0.16949152542372875</v>
      </c>
      <c r="W125" s="3">
        <f t="shared" si="97"/>
        <v>0.17647058823529416</v>
      </c>
      <c r="X125" s="3">
        <f t="shared" si="98"/>
        <v>1</v>
      </c>
      <c r="Y125" s="3">
        <f t="shared" si="99"/>
        <v>0.5</v>
      </c>
      <c r="Z125" s="3">
        <f t="shared" si="100"/>
        <v>0.20408328353291641</v>
      </c>
      <c r="AA125" s="3">
        <f t="shared" si="101"/>
        <v>1.736457178151803E-2</v>
      </c>
      <c r="AB125" s="3">
        <f t="shared" si="102"/>
        <v>0</v>
      </c>
      <c r="AC125" s="2">
        <f t="shared" si="103"/>
        <v>0.16920089370064101</v>
      </c>
      <c r="AD125" s="2" cm="1">
        <f t="array" ref="AD125">ROUND( (SUMPRODUCT($V$132:$AB$132, V125:AB125^$AD$133))^(1/$AD$133), 4 )</f>
        <v>5.6899999999999999E-2</v>
      </c>
      <c r="AE125" s="2" cm="1">
        <f t="array" ref="AE125">ROUND( (SUMPRODUCT($V$132:$AB$132, (V125:AB125+$AE$132)^$AE$133))^(1/$AE$133) - $AE$132, 4 )</f>
        <v>9.3100000000000002E-2</v>
      </c>
      <c r="AF125" s="3">
        <f t="shared" si="104"/>
        <v>16.920089370064101</v>
      </c>
      <c r="AG125" s="3">
        <f t="shared" si="105"/>
        <v>5.6899999999999995</v>
      </c>
      <c r="AH125" s="3">
        <f t="shared" si="106"/>
        <v>9.31</v>
      </c>
      <c r="AI125" s="4"/>
      <c r="AJ125">
        <v>0.3</v>
      </c>
      <c r="AK125">
        <v>0.65</v>
      </c>
      <c r="AL125">
        <v>0.35</v>
      </c>
      <c r="AM125" s="4"/>
      <c r="AN125" s="3">
        <f t="shared" si="107"/>
        <v>0.3</v>
      </c>
      <c r="AO125" s="3">
        <f t="shared" si="108"/>
        <v>0.70588235294117652</v>
      </c>
      <c r="AP125" s="3">
        <f t="shared" si="109"/>
        <v>0.31578947368421051</v>
      </c>
      <c r="AQ125" s="2">
        <f t="shared" si="110"/>
        <v>0.50767801857585138</v>
      </c>
      <c r="AR125" s="3">
        <f t="shared" si="111"/>
        <v>50.767801857585141</v>
      </c>
      <c r="AS125" s="4"/>
      <c r="AT125" s="10">
        <v>7</v>
      </c>
      <c r="AU125" s="4"/>
      <c r="AV125" s="3">
        <f t="shared" si="112"/>
        <v>0.29729729729729731</v>
      </c>
      <c r="AW125" s="2">
        <f t="shared" si="113"/>
        <v>0.29729729729729731</v>
      </c>
      <c r="AX125" s="3">
        <f t="shared" si="114"/>
        <v>29.72972972972973</v>
      </c>
      <c r="AY125" s="4"/>
      <c r="AZ125" s="3">
        <f t="shared" si="115"/>
        <v>26.480620369075226</v>
      </c>
      <c r="BA125" s="3">
        <f t="shared" si="116"/>
        <v>36.634934115331539</v>
      </c>
      <c r="BB125" s="4"/>
      <c r="BC125" s="3">
        <f t="shared" si="117"/>
        <v>25.38201749194436</v>
      </c>
      <c r="BD125" s="3">
        <f t="shared" si="118"/>
        <v>28.766788740696462</v>
      </c>
    </row>
    <row r="126" spans="1:56" x14ac:dyDescent="0.35">
      <c r="P126" s="3"/>
      <c r="Q126" s="3"/>
      <c r="R126" s="3"/>
      <c r="W126" s="3"/>
    </row>
    <row r="127" spans="1:56" x14ac:dyDescent="0.35">
      <c r="H127" s="3"/>
      <c r="P127" s="3"/>
      <c r="Q127" s="3"/>
      <c r="R127" s="3"/>
      <c r="W127" s="3"/>
    </row>
    <row r="128" spans="1:56" x14ac:dyDescent="0.35">
      <c r="P128" s="3"/>
      <c r="Q128" s="3"/>
      <c r="R128" s="3"/>
      <c r="W128" s="3"/>
    </row>
    <row r="129" spans="4:53" x14ac:dyDescent="0.35">
      <c r="P129" s="3"/>
      <c r="Q129" s="3"/>
      <c r="R129" s="3"/>
      <c r="W129" s="3"/>
    </row>
    <row r="130" spans="4:53" x14ac:dyDescent="0.35">
      <c r="P130" s="3"/>
      <c r="Q130" s="3"/>
      <c r="R130" s="3"/>
      <c r="W130" s="3"/>
      <c r="AT130" s="8"/>
    </row>
    <row r="131" spans="4:53" x14ac:dyDescent="0.35">
      <c r="D131" t="s">
        <v>68</v>
      </c>
      <c r="E131" s="8">
        <f t="shared" ref="E131:T131" si="119">MIN(E2:E125)</f>
        <v>0.33</v>
      </c>
      <c r="F131" s="8">
        <f t="shared" ref="F131" si="120">MIN(F2:F125)</f>
        <v>0.05</v>
      </c>
      <c r="G131" s="8">
        <f t="shared" si="119"/>
        <v>0.34</v>
      </c>
      <c r="H131" s="8">
        <f t="shared" si="119"/>
        <v>0.4</v>
      </c>
      <c r="I131" s="8">
        <f t="shared" ref="I131" si="121">MIN(I2:I125)</f>
        <v>0.14000000000000001</v>
      </c>
      <c r="J131" s="8">
        <f t="shared" ref="J131:Q131" si="122">MIN(J2:J125)</f>
        <v>0.15</v>
      </c>
      <c r="K131" s="8">
        <f t="shared" si="122"/>
        <v>0</v>
      </c>
      <c r="L131" s="8">
        <f t="shared" si="122"/>
        <v>7.0000000000000007E-2</v>
      </c>
      <c r="M131" s="8">
        <f t="shared" si="122"/>
        <v>0.1</v>
      </c>
      <c r="N131" s="8">
        <f t="shared" si="122"/>
        <v>0</v>
      </c>
      <c r="O131" s="8">
        <f t="shared" si="122"/>
        <v>0.3</v>
      </c>
      <c r="P131" s="8" t="e">
        <f t="shared" si="122"/>
        <v>#DIV/0!</v>
      </c>
      <c r="Q131" s="8" t="e">
        <f t="shared" si="122"/>
        <v>#DIV/0!</v>
      </c>
      <c r="R131" s="8">
        <f>MIN(R2:R125)</f>
        <v>4.2945014102763945</v>
      </c>
      <c r="S131" s="8">
        <f t="shared" si="119"/>
        <v>1.0400000000000001E-2</v>
      </c>
      <c r="T131" s="8">
        <f t="shared" si="119"/>
        <v>1</v>
      </c>
      <c r="V131" t="s">
        <v>67</v>
      </c>
      <c r="W131" s="3"/>
      <c r="AJ131" s="8">
        <f>MIN(AJ2:AJ125)</f>
        <v>0</v>
      </c>
      <c r="AK131" s="8">
        <f>MIN(AK2:AK125)</f>
        <v>0.05</v>
      </c>
      <c r="AL131" s="8">
        <f>MIN(AL2:AL125)</f>
        <v>0.05</v>
      </c>
      <c r="AN131" t="s">
        <v>67</v>
      </c>
      <c r="AT131" s="8">
        <f>MIN(AT2:AT125)</f>
        <v>1.5</v>
      </c>
      <c r="AZ131">
        <v>0.5</v>
      </c>
      <c r="BA131">
        <v>0.2</v>
      </c>
    </row>
    <row r="132" spans="4:53" x14ac:dyDescent="0.35">
      <c r="D132" t="s">
        <v>69</v>
      </c>
      <c r="E132" s="8">
        <f t="shared" ref="E132:T132" si="123">MAX(E2:E125)</f>
        <v>0.92</v>
      </c>
      <c r="F132" s="8">
        <f t="shared" ref="F132" si="124">MAX(F2:F125)</f>
        <v>0.9</v>
      </c>
      <c r="G132" s="8">
        <f t="shared" si="123"/>
        <v>1</v>
      </c>
      <c r="H132" s="8">
        <f t="shared" si="123"/>
        <v>1</v>
      </c>
      <c r="I132" s="8">
        <f t="shared" ref="I132" si="125">MAX(I2:I125)</f>
        <v>60</v>
      </c>
      <c r="J132" s="8">
        <f t="shared" ref="J132:Q132" si="126">MAX(J2:J125)</f>
        <v>1</v>
      </c>
      <c r="K132" s="8">
        <f t="shared" si="126"/>
        <v>60</v>
      </c>
      <c r="L132" s="8">
        <f t="shared" si="126"/>
        <v>30</v>
      </c>
      <c r="M132" s="8">
        <f t="shared" si="126"/>
        <v>1</v>
      </c>
      <c r="N132" s="8">
        <f t="shared" si="126"/>
        <v>30</v>
      </c>
      <c r="O132" s="8">
        <f t="shared" si="126"/>
        <v>120</v>
      </c>
      <c r="P132" s="8" t="e">
        <f t="shared" si="126"/>
        <v>#DIV/0!</v>
      </c>
      <c r="Q132" s="8" t="e">
        <f t="shared" si="126"/>
        <v>#DIV/0!</v>
      </c>
      <c r="R132" s="8">
        <f>MAX(R2:R125)</f>
        <v>40.601294645004472</v>
      </c>
      <c r="S132" s="8">
        <f t="shared" si="123"/>
        <v>57</v>
      </c>
      <c r="T132" s="8">
        <f t="shared" si="123"/>
        <v>7</v>
      </c>
      <c r="V132">
        <v>0.15</v>
      </c>
      <c r="W132">
        <v>0.05</v>
      </c>
      <c r="X132">
        <v>0</v>
      </c>
      <c r="Y132">
        <v>0.2</v>
      </c>
      <c r="Z132">
        <v>0.15</v>
      </c>
      <c r="AA132">
        <v>0.25</v>
      </c>
      <c r="AB132">
        <v>0.2</v>
      </c>
      <c r="AE132">
        <v>0.02</v>
      </c>
      <c r="AF132" t="s">
        <v>105</v>
      </c>
      <c r="AJ132" s="8">
        <f>MAX(AJ2:AJ125)</f>
        <v>1</v>
      </c>
      <c r="AK132" s="8">
        <f>MAX(AK2:AK125)</f>
        <v>0.9</v>
      </c>
      <c r="AL132" s="8">
        <f>MAX(AL2:AL125)</f>
        <v>1</v>
      </c>
      <c r="AN132">
        <v>0.2</v>
      </c>
      <c r="AO132">
        <v>0.5</v>
      </c>
      <c r="AP132">
        <v>0.3</v>
      </c>
      <c r="AT132" s="8">
        <f>MAX(AT2:AT125)</f>
        <v>20</v>
      </c>
      <c r="AZ132">
        <v>0.15</v>
      </c>
      <c r="BA132">
        <v>0.45</v>
      </c>
    </row>
    <row r="133" spans="4:53" x14ac:dyDescent="0.35">
      <c r="AD133">
        <v>0.25</v>
      </c>
      <c r="AE133">
        <v>0.15</v>
      </c>
      <c r="AF133" t="s">
        <v>104</v>
      </c>
      <c r="AZ133">
        <v>0.35</v>
      </c>
      <c r="BA133">
        <v>0.35</v>
      </c>
    </row>
    <row r="143" spans="4:53" x14ac:dyDescent="0.35">
      <c r="V143" s="3">
        <v>0.25423728813559315</v>
      </c>
      <c r="W143" s="3">
        <v>0.76470588235294112</v>
      </c>
      <c r="X143" s="3">
        <v>0.5757575757575758</v>
      </c>
      <c r="Y143" s="3">
        <v>1</v>
      </c>
      <c r="Z143" s="3">
        <v>0.89053082552793683</v>
      </c>
      <c r="AA143" s="3">
        <v>0.7894352653817539</v>
      </c>
      <c r="AB143" s="3">
        <v>0.91666666666666663</v>
      </c>
    </row>
    <row r="144" spans="4:53" x14ac:dyDescent="0.35">
      <c r="V144" s="3">
        <v>1</v>
      </c>
      <c r="W144" s="3">
        <v>0.41176470588235298</v>
      </c>
      <c r="X144" s="3">
        <v>0.72727272727272729</v>
      </c>
      <c r="Y144" s="3">
        <v>1</v>
      </c>
      <c r="Z144" s="3">
        <v>0.57792037652796246</v>
      </c>
      <c r="AA144" s="3">
        <v>0.6315117144180693</v>
      </c>
      <c r="AB144" s="3">
        <v>1</v>
      </c>
    </row>
  </sheetData>
  <autoFilter ref="A1:BD125" xr:uid="{00000000-0001-0000-0000-000000000000}">
    <sortState xmlns:xlrd2="http://schemas.microsoft.com/office/spreadsheetml/2017/richdata2" ref="A2:BD125">
      <sortCondition ref="A1:A125"/>
    </sortState>
  </autoFilter>
  <conditionalFormatting sqref="AC2:AE125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2:AQ125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2:AW125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Z2:AZ12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A2:BA125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C2:BC125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2:BD125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487DD-25E7-4D3A-9FF5-1793A15EFBBD}">
  <dimension ref="A1:BD134"/>
  <sheetViews>
    <sheetView zoomScale="70" zoomScaleNormal="70" workbookViewId="0">
      <pane xSplit="2" ySplit="1" topLeftCell="P19" activePane="bottomRight" state="frozen"/>
      <selection pane="topRight" activeCell="C1" sqref="C1"/>
      <selection pane="bottomLeft" activeCell="A2" sqref="A2"/>
      <selection pane="bottomRight" activeCell="AE31" sqref="AE31"/>
    </sheetView>
  </sheetViews>
  <sheetFormatPr defaultRowHeight="14.5" x14ac:dyDescent="0.35"/>
  <cols>
    <col min="1" max="1" width="28.08984375" bestFit="1" customWidth="1"/>
    <col min="2" max="2" width="42.1796875" bestFit="1" customWidth="1"/>
    <col min="3" max="7" width="13.08984375" customWidth="1"/>
    <col min="8" max="8" width="13.6328125" customWidth="1"/>
    <col min="9" max="20" width="13.08984375" customWidth="1"/>
    <col min="21" max="21" width="4" customWidth="1"/>
    <col min="22" max="34" width="13" customWidth="1"/>
    <col min="35" max="35" width="4" customWidth="1"/>
    <col min="36" max="38" width="13" customWidth="1"/>
    <col min="39" max="39" width="4" customWidth="1"/>
    <col min="40" max="44" width="13" customWidth="1"/>
    <col min="45" max="45" width="4" customWidth="1"/>
    <col min="46" max="46" width="13" customWidth="1"/>
    <col min="47" max="47" width="4" customWidth="1"/>
    <col min="48" max="50" width="13" customWidth="1"/>
    <col min="51" max="51" width="4" customWidth="1"/>
    <col min="52" max="53" width="13" customWidth="1"/>
    <col min="54" max="54" width="4" customWidth="1"/>
    <col min="55" max="56" width="14.36328125" customWidth="1"/>
  </cols>
  <sheetData>
    <row r="1" spans="1:56" s="1" customFormat="1" ht="31.25" customHeight="1" x14ac:dyDescent="0.35">
      <c r="A1" s="5" t="s">
        <v>0</v>
      </c>
      <c r="B1" s="5" t="s">
        <v>1</v>
      </c>
      <c r="C1" s="11" t="s">
        <v>66</v>
      </c>
      <c r="D1" s="11" t="s">
        <v>58</v>
      </c>
      <c r="E1" s="7" t="s">
        <v>2</v>
      </c>
      <c r="F1" s="7" t="s">
        <v>99</v>
      </c>
      <c r="G1" s="7" t="s">
        <v>3</v>
      </c>
      <c r="H1" s="7" t="s">
        <v>57</v>
      </c>
      <c r="I1" s="11" t="s">
        <v>86</v>
      </c>
      <c r="J1" s="11" t="s">
        <v>94</v>
      </c>
      <c r="K1" s="11" t="s">
        <v>92</v>
      </c>
      <c r="L1" s="11" t="s">
        <v>87</v>
      </c>
      <c r="M1" s="11" t="s">
        <v>95</v>
      </c>
      <c r="N1" s="11" t="s">
        <v>93</v>
      </c>
      <c r="O1" s="11" t="s">
        <v>88</v>
      </c>
      <c r="P1" s="11" t="s">
        <v>89</v>
      </c>
      <c r="Q1" s="11" t="s">
        <v>90</v>
      </c>
      <c r="R1" s="7" t="s">
        <v>100</v>
      </c>
      <c r="S1" s="7" t="s">
        <v>64</v>
      </c>
      <c r="T1" s="7" t="s">
        <v>4</v>
      </c>
      <c r="U1" s="6"/>
      <c r="V1" s="5" t="s">
        <v>5</v>
      </c>
      <c r="W1" s="5" t="s">
        <v>98</v>
      </c>
      <c r="X1" s="5" t="s">
        <v>7</v>
      </c>
      <c r="Y1" s="5" t="s">
        <v>55</v>
      </c>
      <c r="Z1" s="5" t="s">
        <v>6</v>
      </c>
      <c r="AA1" s="5" t="s">
        <v>65</v>
      </c>
      <c r="AB1" s="5" t="s">
        <v>8</v>
      </c>
      <c r="AC1" s="5" t="s">
        <v>78</v>
      </c>
      <c r="AD1" s="5" t="s">
        <v>101</v>
      </c>
      <c r="AE1" s="5" t="s">
        <v>103</v>
      </c>
      <c r="AF1" s="5" t="s">
        <v>80</v>
      </c>
      <c r="AG1" s="5" t="s">
        <v>106</v>
      </c>
      <c r="AH1" s="5" t="s">
        <v>107</v>
      </c>
      <c r="AI1" s="6"/>
      <c r="AJ1" s="5" t="s">
        <v>70</v>
      </c>
      <c r="AK1" s="5" t="s">
        <v>71</v>
      </c>
      <c r="AL1" s="5" t="s">
        <v>76</v>
      </c>
      <c r="AM1" s="6"/>
      <c r="AN1" s="5" t="s">
        <v>72</v>
      </c>
      <c r="AO1" s="5" t="s">
        <v>73</v>
      </c>
      <c r="AP1" s="5" t="s">
        <v>77</v>
      </c>
      <c r="AQ1" s="5" t="s">
        <v>79</v>
      </c>
      <c r="AR1" s="5" t="s">
        <v>81</v>
      </c>
      <c r="AS1" s="6"/>
      <c r="AT1" s="5" t="s">
        <v>74</v>
      </c>
      <c r="AU1" s="6"/>
      <c r="AV1" s="5" t="s">
        <v>75</v>
      </c>
      <c r="AW1" s="5" t="s">
        <v>82</v>
      </c>
      <c r="AX1" s="5" t="s">
        <v>83</v>
      </c>
      <c r="AY1" s="6"/>
      <c r="AZ1" s="5" t="s">
        <v>84</v>
      </c>
      <c r="BA1" s="5" t="s">
        <v>85</v>
      </c>
      <c r="BB1" s="6"/>
      <c r="BC1" s="5" t="s">
        <v>96</v>
      </c>
      <c r="BD1" s="5" t="s">
        <v>97</v>
      </c>
    </row>
    <row r="2" spans="1:56" x14ac:dyDescent="0.35">
      <c r="A2" t="s">
        <v>19</v>
      </c>
      <c r="B2" t="s">
        <v>45</v>
      </c>
      <c r="C2">
        <v>0.26</v>
      </c>
      <c r="D2">
        <v>0.26</v>
      </c>
      <c r="E2" s="9">
        <v>0.44</v>
      </c>
      <c r="F2">
        <v>0.18</v>
      </c>
      <c r="G2">
        <v>1</v>
      </c>
      <c r="H2">
        <v>0.4</v>
      </c>
      <c r="I2">
        <v>0.14000000000000001</v>
      </c>
      <c r="J2">
        <v>0.9</v>
      </c>
      <c r="K2">
        <f t="shared" ref="K2:K47" si="0">I2*J2</f>
        <v>0.12600000000000003</v>
      </c>
      <c r="L2">
        <v>7.0000000000000007E-2</v>
      </c>
      <c r="M2">
        <v>0.25</v>
      </c>
      <c r="N2">
        <f t="shared" ref="N2:N47" si="1">L2*M2</f>
        <v>1.7500000000000002E-2</v>
      </c>
      <c r="O2">
        <v>0.3</v>
      </c>
      <c r="P2" s="3">
        <f t="shared" ref="P2:P47" si="2">2*DEGREES(ATAN(K2/(2*O2)))</f>
        <v>23.719558241895964</v>
      </c>
      <c r="Q2" s="3">
        <f t="shared" ref="Q2:Q47" si="3">2*DEGREES(ATAN(N2/(2*O2)))</f>
        <v>3.341306542799936</v>
      </c>
      <c r="R2" s="3">
        <f t="shared" ref="R2:R9" si="4">AVERAGE(P2:Q2)</f>
        <v>13.530432392347951</v>
      </c>
      <c r="S2">
        <f t="shared" ref="S2:S47" si="5">C2*D2</f>
        <v>6.7600000000000007E-2</v>
      </c>
      <c r="T2">
        <v>1</v>
      </c>
      <c r="U2" s="4"/>
      <c r="V2" s="3">
        <f t="shared" ref="V2:V47" si="6">(E2-E$53)/(E$54-E$53)</f>
        <v>0.37662337662337664</v>
      </c>
      <c r="W2" s="3">
        <f t="shared" ref="W2:W47" si="7">(F2-F$53)/(F$54-F$53)</f>
        <v>0.16250000000000001</v>
      </c>
      <c r="X2" s="3">
        <f t="shared" ref="X2:X47" si="8">(G2-G$53)/(G$54-G$53)</f>
        <v>1</v>
      </c>
      <c r="Y2" s="3">
        <f t="shared" ref="Y2:Y47" si="9">(H2-H$53)/(H$54-H$53)</f>
        <v>0</v>
      </c>
      <c r="Z2" s="3">
        <f t="shared" ref="Z2:Z47" si="10">(R2-R$53)/(R$54-R$53)</f>
        <v>0.25438575426808085</v>
      </c>
      <c r="AA2" s="3">
        <f t="shared" ref="AA2:AA47" si="11">(S2-S$53)/(S$54-S$53)</f>
        <v>1.8164727402062908E-3</v>
      </c>
      <c r="AB2" s="3">
        <f t="shared" ref="AB2:AB47" si="12">1+(T$53-T2)/(T$54-T$53)</f>
        <v>1</v>
      </c>
      <c r="AC2" s="2">
        <f t="shared" ref="AC2:AC47" si="13">V2*$V$54+X2*$X$54+Y2*$Y$54+Z2*$Z$54+AA2*$AA$54+AB2*$AB$54</f>
        <v>0.29519631145578051</v>
      </c>
      <c r="AD2" s="2" cm="1">
        <f t="array" ref="AD2">ROUND( (SUMPRODUCT($V$54:$AB$54, V2:AB2^$AD$55))^(1/$AD$55), 4 )</f>
        <v>5.5800000000000002E-2</v>
      </c>
      <c r="AE2" s="2" cm="1">
        <f t="array" ref="AE2">ROUND( (SUMPRODUCT($V$54:$AB$54, (V2:AB2+$AE$54)^$AE$55))^(1/$AE$55) - $AE$54, 4 )</f>
        <v>0.1084</v>
      </c>
      <c r="AF2" s="3">
        <f t="shared" ref="AF2:AF47" si="14">AC2*100</f>
        <v>29.519631145578053</v>
      </c>
      <c r="AG2" s="3">
        <f t="shared" ref="AG2:AG47" si="15">AD2*100</f>
        <v>5.58</v>
      </c>
      <c r="AH2" s="3">
        <f t="shared" ref="AH2:AH47" si="16">AE2*100</f>
        <v>10.84</v>
      </c>
      <c r="AI2" s="4"/>
      <c r="AJ2">
        <v>0.9</v>
      </c>
      <c r="AK2">
        <v>0.6</v>
      </c>
      <c r="AL2">
        <v>0.35</v>
      </c>
      <c r="AM2" s="4"/>
      <c r="AN2" s="3">
        <f t="shared" ref="AN2:AN47" si="17">(AJ2-AJ$53)/(AJ$54-AJ$53)</f>
        <v>0.9</v>
      </c>
      <c r="AO2" s="3">
        <f t="shared" ref="AO2:AO47" si="18">(AK2-AK$53)/(AK$54-AK$53)</f>
        <v>0.64705882352941169</v>
      </c>
      <c r="AP2" s="3">
        <f t="shared" ref="AP2:AP47" si="19">(AL2-AL$53)/(AL$54-AL$53)</f>
        <v>0.31578947368421051</v>
      </c>
      <c r="AQ2" s="2">
        <f t="shared" ref="AQ2:AQ47" si="20">AN2*$AN$54+AO2*$AO$54+AP2*$AP$54</f>
        <v>0.59826625386996901</v>
      </c>
      <c r="AR2" s="3">
        <f t="shared" ref="AR2:AR47" si="21">AQ2*100</f>
        <v>59.826625386996902</v>
      </c>
      <c r="AS2" s="4"/>
      <c r="AT2" s="10">
        <v>9</v>
      </c>
      <c r="AU2" s="4"/>
      <c r="AV2" s="3">
        <f t="shared" ref="AV2:AV47" si="22">(AT2-AT$53)/(AT$54-AT$53)</f>
        <v>0.40540540540540543</v>
      </c>
      <c r="AW2" s="2">
        <f t="shared" ref="AW2:AW47" si="23">AV2</f>
        <v>0.40540540540540543</v>
      </c>
      <c r="AX2" s="3">
        <f t="shared" ref="AX2:AX47" si="24">AW2*100</f>
        <v>40.54054054054054</v>
      </c>
      <c r="AY2" s="4"/>
      <c r="AZ2" s="3">
        <f t="shared" ref="AZ2:AZ47" si="25">AF2*$AZ$53+AR2*$AZ$54+AX2*$AZ$55</f>
        <v>37.922998570027751</v>
      </c>
      <c r="BA2" s="3">
        <f t="shared" ref="BA2:BA47" si="26">AF2*$BA$53+AR2*$BA$54+AX2*$BA$55</f>
        <v>47.015096842453403</v>
      </c>
      <c r="BB2" s="4"/>
      <c r="BC2" s="3">
        <f t="shared" ref="BC2:BC47" si="27">AF2*0.75+AR2*0.25</f>
        <v>37.096379705932769</v>
      </c>
      <c r="BD2" s="3">
        <f t="shared" ref="BD2:BD47" si="28">AF2*0.65+AR2*0.35</f>
        <v>40.127079130074648</v>
      </c>
    </row>
    <row r="3" spans="1:56" x14ac:dyDescent="0.35">
      <c r="A3" t="s">
        <v>19</v>
      </c>
      <c r="B3" t="s">
        <v>46</v>
      </c>
      <c r="C3">
        <v>0.65</v>
      </c>
      <c r="D3">
        <v>0.65</v>
      </c>
      <c r="E3" s="9">
        <v>0.44</v>
      </c>
      <c r="F3">
        <v>0.18</v>
      </c>
      <c r="G3">
        <v>1</v>
      </c>
      <c r="H3">
        <v>0.55000000000000004</v>
      </c>
      <c r="I3">
        <v>0.14000000000000001</v>
      </c>
      <c r="J3">
        <v>0.9</v>
      </c>
      <c r="K3">
        <f t="shared" si="0"/>
        <v>0.12600000000000003</v>
      </c>
      <c r="L3">
        <v>7.0000000000000007E-2</v>
      </c>
      <c r="M3">
        <v>0.5</v>
      </c>
      <c r="N3">
        <f t="shared" si="1"/>
        <v>3.5000000000000003E-2</v>
      </c>
      <c r="O3">
        <v>0.3</v>
      </c>
      <c r="P3" s="3">
        <f t="shared" si="2"/>
        <v>23.719558241895964</v>
      </c>
      <c r="Q3" s="3">
        <f t="shared" si="3"/>
        <v>6.6769410875287054</v>
      </c>
      <c r="R3" s="3">
        <f t="shared" si="4"/>
        <v>15.198249664712336</v>
      </c>
      <c r="S3">
        <f t="shared" si="5"/>
        <v>0.42250000000000004</v>
      </c>
      <c r="T3">
        <v>1</v>
      </c>
      <c r="U3" s="4"/>
      <c r="V3" s="3">
        <f t="shared" si="6"/>
        <v>0.37662337662337664</v>
      </c>
      <c r="W3" s="3">
        <f t="shared" si="7"/>
        <v>0.16250000000000001</v>
      </c>
      <c r="X3" s="3">
        <f t="shared" si="8"/>
        <v>1</v>
      </c>
      <c r="Y3" s="3">
        <f t="shared" si="9"/>
        <v>0.25000000000000006</v>
      </c>
      <c r="Z3" s="3">
        <f t="shared" si="10"/>
        <v>0.30032253699581257</v>
      </c>
      <c r="AA3" s="3">
        <f t="shared" si="11"/>
        <v>1.3086860423758957E-2</v>
      </c>
      <c r="AB3" s="3">
        <f t="shared" si="12"/>
        <v>1</v>
      </c>
      <c r="AC3" s="2">
        <f t="shared" si="13"/>
        <v>0.35546794517000607</v>
      </c>
      <c r="AD3" s="2" cm="1">
        <f t="array" ref="AD3">ROUND( (SUMPRODUCT($V$54:$AB$54, V3:AB3^$AD$55))^(1/$AD$55), 4 )</f>
        <v>0.20319999999999999</v>
      </c>
      <c r="AE3" s="2" cm="1">
        <f t="array" ref="AE3">ROUND( (SUMPRODUCT($V$54:$AB$54, (V3:AB3+$AE$54)^$AE$55))^(1/$AE$55) - $AE$54, 4 )</f>
        <v>0.20949999999999999</v>
      </c>
      <c r="AF3" s="3">
        <f t="shared" si="14"/>
        <v>35.546794517000606</v>
      </c>
      <c r="AG3" s="3">
        <f t="shared" si="15"/>
        <v>20.32</v>
      </c>
      <c r="AH3" s="3">
        <f t="shared" si="16"/>
        <v>20.95</v>
      </c>
      <c r="AI3" s="4"/>
      <c r="AJ3">
        <v>0.9</v>
      </c>
      <c r="AK3">
        <v>0.6</v>
      </c>
      <c r="AL3">
        <v>0.35</v>
      </c>
      <c r="AM3" s="4"/>
      <c r="AN3" s="3">
        <f t="shared" si="17"/>
        <v>0.9</v>
      </c>
      <c r="AO3" s="3">
        <f t="shared" si="18"/>
        <v>0.64705882352941169</v>
      </c>
      <c r="AP3" s="3">
        <f t="shared" si="19"/>
        <v>0.31578947368421051</v>
      </c>
      <c r="AQ3" s="2">
        <f t="shared" si="20"/>
        <v>0.59826625386996901</v>
      </c>
      <c r="AR3" s="3">
        <f t="shared" si="21"/>
        <v>59.826625386996902</v>
      </c>
      <c r="AS3" s="4"/>
      <c r="AT3" s="10">
        <v>9</v>
      </c>
      <c r="AU3" s="4"/>
      <c r="AV3" s="3">
        <f t="shared" si="22"/>
        <v>0.40540540540540543</v>
      </c>
      <c r="AW3" s="2">
        <f t="shared" si="23"/>
        <v>0.40540540540540543</v>
      </c>
      <c r="AX3" s="3">
        <f t="shared" si="24"/>
        <v>40.54054054054054</v>
      </c>
      <c r="AY3" s="4"/>
      <c r="AZ3" s="3">
        <f t="shared" si="25"/>
        <v>40.936580255739024</v>
      </c>
      <c r="BA3" s="3">
        <f t="shared" si="26"/>
        <v>48.220529516737912</v>
      </c>
      <c r="BB3" s="4"/>
      <c r="BC3" s="3">
        <f t="shared" si="27"/>
        <v>41.616752234499678</v>
      </c>
      <c r="BD3" s="3">
        <f t="shared" si="28"/>
        <v>44.04473532149931</v>
      </c>
    </row>
    <row r="4" spans="1:56" x14ac:dyDescent="0.35">
      <c r="A4" t="s">
        <v>19</v>
      </c>
      <c r="B4" t="s">
        <v>47</v>
      </c>
      <c r="C4">
        <v>0.78</v>
      </c>
      <c r="D4">
        <v>0.78</v>
      </c>
      <c r="E4" s="9">
        <v>0.44</v>
      </c>
      <c r="F4">
        <v>0.18</v>
      </c>
      <c r="G4">
        <v>1</v>
      </c>
      <c r="H4">
        <v>0.7</v>
      </c>
      <c r="I4">
        <v>0.14000000000000001</v>
      </c>
      <c r="J4">
        <v>0.9</v>
      </c>
      <c r="K4">
        <f t="shared" si="0"/>
        <v>0.12600000000000003</v>
      </c>
      <c r="L4">
        <v>7.0000000000000007E-2</v>
      </c>
      <c r="M4">
        <v>0.5</v>
      </c>
      <c r="N4">
        <f t="shared" si="1"/>
        <v>3.5000000000000003E-2</v>
      </c>
      <c r="O4">
        <v>0.3</v>
      </c>
      <c r="P4" s="3">
        <f t="shared" si="2"/>
        <v>23.719558241895964</v>
      </c>
      <c r="Q4" s="3">
        <f t="shared" si="3"/>
        <v>6.6769410875287054</v>
      </c>
      <c r="R4" s="3">
        <f t="shared" si="4"/>
        <v>15.198249664712336</v>
      </c>
      <c r="S4">
        <f t="shared" si="5"/>
        <v>0.60840000000000005</v>
      </c>
      <c r="T4">
        <v>1</v>
      </c>
      <c r="U4" s="4"/>
      <c r="V4" s="3">
        <f t="shared" si="6"/>
        <v>0.37662337662337664</v>
      </c>
      <c r="W4" s="3">
        <f t="shared" si="7"/>
        <v>0.16250000000000001</v>
      </c>
      <c r="X4" s="3">
        <f t="shared" si="8"/>
        <v>1</v>
      </c>
      <c r="Y4" s="3">
        <f t="shared" si="9"/>
        <v>0.49999999999999989</v>
      </c>
      <c r="Z4" s="3">
        <f t="shared" si="10"/>
        <v>0.30032253699581257</v>
      </c>
      <c r="AA4" s="3">
        <f t="shared" si="11"/>
        <v>1.8990396829429403E-2</v>
      </c>
      <c r="AB4" s="3">
        <f t="shared" si="12"/>
        <v>1</v>
      </c>
      <c r="AC4" s="2">
        <f t="shared" si="13"/>
        <v>0.40723900609170716</v>
      </c>
      <c r="AD4" s="2" cm="1">
        <f t="array" ref="AD4">ROUND( (SUMPRODUCT($V$54:$AB$54, V4:AB4^$AD$55))^(1/$AD$55), 4 )</f>
        <v>0.25140000000000001</v>
      </c>
      <c r="AE4" s="2" cm="1">
        <f t="array" ref="AE4">ROUND( (SUMPRODUCT($V$54:$AB$54, (V4:AB4+$AE$54)^$AE$55))^(1/$AE$55) - $AE$54, 4 )</f>
        <v>0.25359999999999999</v>
      </c>
      <c r="AF4" s="3">
        <f t="shared" si="14"/>
        <v>40.723900609170713</v>
      </c>
      <c r="AG4" s="3">
        <f t="shared" si="15"/>
        <v>25.14</v>
      </c>
      <c r="AH4" s="3">
        <f t="shared" si="16"/>
        <v>25.36</v>
      </c>
      <c r="AI4" s="4"/>
      <c r="AJ4">
        <v>0.9</v>
      </c>
      <c r="AK4">
        <v>0.6</v>
      </c>
      <c r="AL4">
        <v>0.35</v>
      </c>
      <c r="AM4" s="4"/>
      <c r="AN4" s="3">
        <f t="shared" si="17"/>
        <v>0.9</v>
      </c>
      <c r="AO4" s="3">
        <f t="shared" si="18"/>
        <v>0.64705882352941169</v>
      </c>
      <c r="AP4" s="3">
        <f t="shared" si="19"/>
        <v>0.31578947368421051</v>
      </c>
      <c r="AQ4" s="2">
        <f t="shared" si="20"/>
        <v>0.59826625386996901</v>
      </c>
      <c r="AR4" s="3">
        <f t="shared" si="21"/>
        <v>59.826625386996902</v>
      </c>
      <c r="AS4" s="4"/>
      <c r="AT4" s="10">
        <v>9</v>
      </c>
      <c r="AU4" s="4"/>
      <c r="AV4" s="3">
        <f t="shared" si="22"/>
        <v>0.40540540540540543</v>
      </c>
      <c r="AW4" s="2">
        <f t="shared" si="23"/>
        <v>0.40540540540540543</v>
      </c>
      <c r="AX4" s="3">
        <f t="shared" si="24"/>
        <v>40.54054054054054</v>
      </c>
      <c r="AY4" s="4"/>
      <c r="AZ4" s="3">
        <f t="shared" si="25"/>
        <v>43.525133301824077</v>
      </c>
      <c r="BA4" s="3">
        <f t="shared" si="26"/>
        <v>49.255950735171936</v>
      </c>
      <c r="BB4" s="4"/>
      <c r="BC4" s="3">
        <f t="shared" si="27"/>
        <v>45.499581803627258</v>
      </c>
      <c r="BD4" s="3">
        <f t="shared" si="28"/>
        <v>47.409854281409878</v>
      </c>
    </row>
    <row r="5" spans="1:56" x14ac:dyDescent="0.35">
      <c r="A5" t="s">
        <v>16</v>
      </c>
      <c r="B5" t="s">
        <v>37</v>
      </c>
      <c r="C5">
        <v>1.3</v>
      </c>
      <c r="D5">
        <v>1</v>
      </c>
      <c r="E5" s="9">
        <v>0.15</v>
      </c>
      <c r="F5">
        <v>0.3</v>
      </c>
      <c r="G5">
        <v>1</v>
      </c>
      <c r="H5">
        <v>0.5</v>
      </c>
      <c r="I5">
        <v>0.38</v>
      </c>
      <c r="J5">
        <v>0.9</v>
      </c>
      <c r="K5">
        <f t="shared" si="0"/>
        <v>0.34200000000000003</v>
      </c>
      <c r="L5">
        <v>0.22</v>
      </c>
      <c r="M5">
        <v>0.8</v>
      </c>
      <c r="N5">
        <f t="shared" si="1"/>
        <v>0.17600000000000002</v>
      </c>
      <c r="O5">
        <v>0.4</v>
      </c>
      <c r="P5" s="3">
        <f t="shared" si="2"/>
        <v>46.293415683765879</v>
      </c>
      <c r="Q5" s="3">
        <f t="shared" si="3"/>
        <v>24.81483705480149</v>
      </c>
      <c r="R5" s="3">
        <f t="shared" si="4"/>
        <v>35.554126369283686</v>
      </c>
      <c r="S5">
        <f t="shared" si="5"/>
        <v>1.3</v>
      </c>
      <c r="T5">
        <v>1</v>
      </c>
      <c r="U5" s="4"/>
      <c r="V5" s="3">
        <f t="shared" si="6"/>
        <v>0</v>
      </c>
      <c r="W5" s="3">
        <f t="shared" si="7"/>
        <v>0.3125</v>
      </c>
      <c r="X5" s="3">
        <f t="shared" si="8"/>
        <v>1</v>
      </c>
      <c r="Y5" s="3">
        <f t="shared" si="9"/>
        <v>0.16666666666666663</v>
      </c>
      <c r="Z5" s="3">
        <f t="shared" si="10"/>
        <v>0.86098556699595596</v>
      </c>
      <c r="AA5" s="3">
        <f t="shared" si="11"/>
        <v>4.0953203597378189E-2</v>
      </c>
      <c r="AB5" s="3">
        <f t="shared" si="12"/>
        <v>1</v>
      </c>
      <c r="AC5" s="2">
        <f t="shared" si="13"/>
        <v>0.37476712946194018</v>
      </c>
      <c r="AD5" s="2" cm="1">
        <f t="array" ref="AD5">ROUND( (SUMPRODUCT($V$54:$AB$54, V5:AB5^$AD$55))^(1/$AD$55), 4 )</f>
        <v>0.13600000000000001</v>
      </c>
      <c r="AE5" s="2" cm="1">
        <f t="array" ref="AE5">ROUND( (SUMPRODUCT($V$54:$AB$54, (V5:AB5+$AE$54)^$AE$55))^(1/$AE$55) - $AE$54, 4 )</f>
        <v>0.1772</v>
      </c>
      <c r="AF5" s="3">
        <f t="shared" si="14"/>
        <v>37.47671294619402</v>
      </c>
      <c r="AG5" s="3">
        <f t="shared" si="15"/>
        <v>13.600000000000001</v>
      </c>
      <c r="AH5" s="3">
        <f t="shared" si="16"/>
        <v>17.72</v>
      </c>
      <c r="AI5" s="4"/>
      <c r="AJ5">
        <v>1</v>
      </c>
      <c r="AK5">
        <v>0.85</v>
      </c>
      <c r="AL5">
        <v>0.95</v>
      </c>
      <c r="AM5" s="4"/>
      <c r="AN5" s="3">
        <f t="shared" si="17"/>
        <v>1</v>
      </c>
      <c r="AO5" s="3">
        <f t="shared" si="18"/>
        <v>0.94117647058823528</v>
      </c>
      <c r="AP5" s="3">
        <f t="shared" si="19"/>
        <v>0.94736842105263153</v>
      </c>
      <c r="AQ5" s="2">
        <f t="shared" si="20"/>
        <v>0.95479876160990718</v>
      </c>
      <c r="AR5" s="3">
        <f t="shared" si="21"/>
        <v>95.479876160990713</v>
      </c>
      <c r="AS5" s="4"/>
      <c r="AT5" s="10">
        <v>6</v>
      </c>
      <c r="AU5" s="4"/>
      <c r="AV5" s="3">
        <f t="shared" si="22"/>
        <v>0.24324324324324326</v>
      </c>
      <c r="AW5" s="2">
        <f t="shared" si="23"/>
        <v>0.24324324324324326</v>
      </c>
      <c r="AX5" s="3">
        <f t="shared" si="24"/>
        <v>24.324324324324326</v>
      </c>
      <c r="AY5" s="4"/>
      <c r="AZ5" s="3">
        <f t="shared" si="25"/>
        <v>41.573851410759133</v>
      </c>
      <c r="BA5" s="3">
        <f t="shared" si="26"/>
        <v>58.974800375198143</v>
      </c>
      <c r="BB5" s="4"/>
      <c r="BC5" s="3">
        <f t="shared" si="27"/>
        <v>51.977503749893188</v>
      </c>
      <c r="BD5" s="3">
        <f t="shared" si="28"/>
        <v>57.777820071372858</v>
      </c>
    </row>
    <row r="6" spans="1:56" x14ac:dyDescent="0.35">
      <c r="A6" t="s">
        <v>16</v>
      </c>
      <c r="B6" t="s">
        <v>38</v>
      </c>
      <c r="C6">
        <v>1.17</v>
      </c>
      <c r="D6">
        <v>1</v>
      </c>
      <c r="E6" s="9">
        <v>0.15</v>
      </c>
      <c r="F6">
        <v>0.12</v>
      </c>
      <c r="G6">
        <v>1</v>
      </c>
      <c r="H6">
        <v>0.5</v>
      </c>
      <c r="I6">
        <v>0.38</v>
      </c>
      <c r="J6">
        <v>0.8</v>
      </c>
      <c r="K6">
        <f t="shared" si="0"/>
        <v>0.30400000000000005</v>
      </c>
      <c r="L6">
        <v>0.22</v>
      </c>
      <c r="M6">
        <v>0.25</v>
      </c>
      <c r="N6">
        <f t="shared" si="1"/>
        <v>5.5E-2</v>
      </c>
      <c r="O6">
        <v>0.4</v>
      </c>
      <c r="P6" s="3">
        <f t="shared" si="2"/>
        <v>41.613582025422467</v>
      </c>
      <c r="Q6" s="3">
        <f t="shared" si="3"/>
        <v>7.8657925444610752</v>
      </c>
      <c r="R6" s="3">
        <f t="shared" si="4"/>
        <v>24.73968728494177</v>
      </c>
      <c r="S6">
        <f t="shared" si="5"/>
        <v>1.17</v>
      </c>
      <c r="T6">
        <v>1.5</v>
      </c>
      <c r="U6" s="4"/>
      <c r="V6" s="3">
        <f t="shared" si="6"/>
        <v>0</v>
      </c>
      <c r="W6" s="3">
        <f t="shared" si="7"/>
        <v>8.7499999999999994E-2</v>
      </c>
      <c r="X6" s="3">
        <f t="shared" si="8"/>
        <v>1</v>
      </c>
      <c r="Y6" s="3">
        <f t="shared" si="9"/>
        <v>0.16666666666666663</v>
      </c>
      <c r="Z6" s="3">
        <f t="shared" si="10"/>
        <v>0.5631228773768211</v>
      </c>
      <c r="AA6" s="3">
        <f t="shared" si="11"/>
        <v>3.6824856460545709E-2</v>
      </c>
      <c r="AB6" s="3">
        <f t="shared" si="12"/>
        <v>0.91666666666666663</v>
      </c>
      <c r="AC6" s="2">
        <f t="shared" si="13"/>
        <v>0.31218255521135352</v>
      </c>
      <c r="AD6" s="2" cm="1">
        <f t="array" ref="AD6">ROUND( (SUMPRODUCT($V$54:$AB$54, V6:AB6^$AD$55))^(1/$AD$55), 4 )</f>
        <v>0.11700000000000001</v>
      </c>
      <c r="AE6" s="2" cm="1">
        <f t="array" ref="AE6">ROUND( (SUMPRODUCT($V$54:$AB$54, (V6:AB6+$AE$54)^$AE$55))^(1/$AE$55) - $AE$54, 4 )</f>
        <v>0.15570000000000001</v>
      </c>
      <c r="AF6" s="3">
        <f t="shared" si="14"/>
        <v>31.218255521135351</v>
      </c>
      <c r="AG6" s="3">
        <f t="shared" si="15"/>
        <v>11.700000000000001</v>
      </c>
      <c r="AH6" s="3">
        <f t="shared" si="16"/>
        <v>15.57</v>
      </c>
      <c r="AI6" s="4"/>
      <c r="AJ6">
        <v>1</v>
      </c>
      <c r="AK6">
        <v>0.85</v>
      </c>
      <c r="AL6">
        <v>0.95</v>
      </c>
      <c r="AM6" s="4"/>
      <c r="AN6" s="3">
        <f t="shared" si="17"/>
        <v>1</v>
      </c>
      <c r="AO6" s="3">
        <f t="shared" si="18"/>
        <v>0.94117647058823528</v>
      </c>
      <c r="AP6" s="3">
        <f t="shared" si="19"/>
        <v>0.94736842105263153</v>
      </c>
      <c r="AQ6" s="2">
        <f t="shared" si="20"/>
        <v>0.95479876160990718</v>
      </c>
      <c r="AR6" s="3">
        <f t="shared" si="21"/>
        <v>95.479876160990713</v>
      </c>
      <c r="AS6" s="4"/>
      <c r="AT6" s="10">
        <v>8</v>
      </c>
      <c r="AU6" s="4"/>
      <c r="AV6" s="3">
        <f t="shared" si="22"/>
        <v>0.35135135135135137</v>
      </c>
      <c r="AW6" s="2">
        <f t="shared" si="23"/>
        <v>0.35135135135135137</v>
      </c>
      <c r="AX6" s="3">
        <f t="shared" si="24"/>
        <v>35.135135135135137</v>
      </c>
      <c r="AY6" s="4"/>
      <c r="AZ6" s="3">
        <f t="shared" si="25"/>
        <v>42.228406482013582</v>
      </c>
      <c r="BA6" s="3">
        <f t="shared" si="26"/>
        <v>61.506892673970192</v>
      </c>
      <c r="BB6" s="4"/>
      <c r="BC6" s="3">
        <f t="shared" si="27"/>
        <v>47.283660681099192</v>
      </c>
      <c r="BD6" s="3">
        <f t="shared" si="28"/>
        <v>53.709822745084722</v>
      </c>
    </row>
    <row r="7" spans="1:56" x14ac:dyDescent="0.35">
      <c r="A7" t="s">
        <v>16</v>
      </c>
      <c r="B7" t="s">
        <v>39</v>
      </c>
      <c r="C7">
        <v>1</v>
      </c>
      <c r="D7">
        <v>1</v>
      </c>
      <c r="E7" s="9">
        <v>0.15</v>
      </c>
      <c r="F7">
        <v>0.12</v>
      </c>
      <c r="G7">
        <v>1</v>
      </c>
      <c r="H7">
        <v>0.5</v>
      </c>
      <c r="I7">
        <v>0.38</v>
      </c>
      <c r="J7">
        <v>0.3</v>
      </c>
      <c r="K7">
        <f t="shared" si="0"/>
        <v>0.11399999999999999</v>
      </c>
      <c r="L7">
        <v>0.22</v>
      </c>
      <c r="M7">
        <v>0.2</v>
      </c>
      <c r="N7">
        <f t="shared" si="1"/>
        <v>4.4000000000000004E-2</v>
      </c>
      <c r="O7">
        <v>0.4</v>
      </c>
      <c r="P7" s="3">
        <f t="shared" si="2"/>
        <v>16.220095658838193</v>
      </c>
      <c r="Q7" s="3">
        <f t="shared" si="3"/>
        <v>6.2961921991255183</v>
      </c>
      <c r="R7" s="3">
        <f t="shared" si="4"/>
        <v>11.258143928981855</v>
      </c>
      <c r="S7">
        <f t="shared" si="5"/>
        <v>1</v>
      </c>
      <c r="T7">
        <v>6</v>
      </c>
      <c r="U7" s="4"/>
      <c r="V7" s="3">
        <f t="shared" si="6"/>
        <v>0</v>
      </c>
      <c r="W7" s="3">
        <f t="shared" si="7"/>
        <v>8.7499999999999994E-2</v>
      </c>
      <c r="X7" s="3">
        <f t="shared" si="8"/>
        <v>1</v>
      </c>
      <c r="Y7" s="3">
        <f t="shared" si="9"/>
        <v>0.16666666666666663</v>
      </c>
      <c r="Z7" s="3">
        <f t="shared" si="10"/>
        <v>0.19179998832958392</v>
      </c>
      <c r="AA7" s="3">
        <f t="shared" si="11"/>
        <v>3.1426248666226314E-2</v>
      </c>
      <c r="AB7" s="3">
        <f t="shared" si="12"/>
        <v>0.16666666666666663</v>
      </c>
      <c r="AC7" s="2">
        <f t="shared" si="13"/>
        <v>0.10486453951597213</v>
      </c>
      <c r="AD7" s="2" cm="1">
        <f t="array" ref="AD7">ROUND( (SUMPRODUCT($V$54:$AB$54, V7:AB7^$AD$55))^(1/$AD$55), 4 )</f>
        <v>5.3600000000000002E-2</v>
      </c>
      <c r="AE7" s="2" cm="1">
        <f t="array" ref="AE7">ROUND( (SUMPRODUCT($V$54:$AB$54, (V7:AB7+$AE$54)^$AE$55))^(1/$AE$55) - $AE$54, 4 )</f>
        <v>7.7700000000000005E-2</v>
      </c>
      <c r="AF7" s="3">
        <f t="shared" si="14"/>
        <v>10.486453951597213</v>
      </c>
      <c r="AG7" s="3">
        <f t="shared" si="15"/>
        <v>5.36</v>
      </c>
      <c r="AH7" s="3">
        <f t="shared" si="16"/>
        <v>7.7700000000000005</v>
      </c>
      <c r="AI7" s="4"/>
      <c r="AJ7">
        <v>1</v>
      </c>
      <c r="AK7">
        <v>0.85</v>
      </c>
      <c r="AL7">
        <v>0.95</v>
      </c>
      <c r="AM7" s="4"/>
      <c r="AN7" s="3">
        <f t="shared" si="17"/>
        <v>1</v>
      </c>
      <c r="AO7" s="3">
        <f t="shared" si="18"/>
        <v>0.94117647058823528</v>
      </c>
      <c r="AP7" s="3">
        <f t="shared" si="19"/>
        <v>0.94736842105263153</v>
      </c>
      <c r="AQ7" s="2">
        <f t="shared" si="20"/>
        <v>0.95479876160990718</v>
      </c>
      <c r="AR7" s="3">
        <f t="shared" si="21"/>
        <v>95.479876160990713</v>
      </c>
      <c r="AS7" s="4"/>
      <c r="AT7" s="10">
        <v>10</v>
      </c>
      <c r="AU7" s="4"/>
      <c r="AV7" s="3">
        <f t="shared" si="22"/>
        <v>0.45945945945945948</v>
      </c>
      <c r="AW7" s="2">
        <f t="shared" si="23"/>
        <v>0.45945945945945948</v>
      </c>
      <c r="AX7" s="3">
        <f t="shared" si="24"/>
        <v>45.945945945945951</v>
      </c>
      <c r="AY7" s="4"/>
      <c r="AZ7" s="3">
        <f t="shared" si="25"/>
        <v>35.64628948102829</v>
      </c>
      <c r="BA7" s="3">
        <f t="shared" si="26"/>
        <v>61.144316143846346</v>
      </c>
      <c r="BB7" s="4"/>
      <c r="BC7" s="3">
        <f t="shared" si="27"/>
        <v>31.734809503945588</v>
      </c>
      <c r="BD7" s="3">
        <f t="shared" si="28"/>
        <v>40.234151724884931</v>
      </c>
    </row>
    <row r="8" spans="1:56" x14ac:dyDescent="0.35">
      <c r="A8" t="s">
        <v>16</v>
      </c>
      <c r="B8" t="s">
        <v>40</v>
      </c>
      <c r="C8">
        <v>1</v>
      </c>
      <c r="D8">
        <v>1</v>
      </c>
      <c r="E8" s="9">
        <v>0.15</v>
      </c>
      <c r="F8">
        <v>0.12</v>
      </c>
      <c r="G8">
        <v>1</v>
      </c>
      <c r="H8">
        <v>0.5</v>
      </c>
      <c r="I8">
        <v>0.38</v>
      </c>
      <c r="J8">
        <v>0.15</v>
      </c>
      <c r="K8">
        <f t="shared" si="0"/>
        <v>5.6999999999999995E-2</v>
      </c>
      <c r="L8">
        <v>0.22</v>
      </c>
      <c r="M8">
        <v>0.1</v>
      </c>
      <c r="N8">
        <f t="shared" si="1"/>
        <v>2.2000000000000002E-2</v>
      </c>
      <c r="O8">
        <v>0.4</v>
      </c>
      <c r="P8" s="3">
        <f t="shared" si="2"/>
        <v>8.1508743953729663</v>
      </c>
      <c r="Q8" s="3">
        <f t="shared" si="3"/>
        <v>3.150473851366109</v>
      </c>
      <c r="R8" s="3">
        <f t="shared" si="4"/>
        <v>5.6506741233695372</v>
      </c>
      <c r="S8">
        <f t="shared" si="5"/>
        <v>1</v>
      </c>
      <c r="T8">
        <v>7</v>
      </c>
      <c r="U8" s="4"/>
      <c r="V8" s="3">
        <f t="shared" si="6"/>
        <v>0</v>
      </c>
      <c r="W8" s="3">
        <f t="shared" si="7"/>
        <v>8.7499999999999994E-2</v>
      </c>
      <c r="X8" s="3">
        <f t="shared" si="8"/>
        <v>1</v>
      </c>
      <c r="Y8" s="3">
        <f t="shared" si="9"/>
        <v>0.16666666666666663</v>
      </c>
      <c r="Z8" s="3">
        <f t="shared" si="10"/>
        <v>3.7353139516489713E-2</v>
      </c>
      <c r="AA8" s="3">
        <f t="shared" si="11"/>
        <v>3.1426248666226314E-2</v>
      </c>
      <c r="AB8" s="3">
        <f t="shared" si="12"/>
        <v>0</v>
      </c>
      <c r="AC8" s="2">
        <f t="shared" si="13"/>
        <v>4.8364178860674678E-2</v>
      </c>
      <c r="AD8" s="2" cm="1">
        <f t="array" ref="AD8">ROUND( (SUMPRODUCT($V$54:$AB$54, V8:AB8^$AD$55))^(1/$AD$55), 4 )</f>
        <v>1.0500000000000001E-2</v>
      </c>
      <c r="AE8" s="2" cm="1">
        <f t="array" ref="AE8">ROUND( (SUMPRODUCT($V$54:$AB$54, (V8:AB8+$AE$54)^$AE$55))^(1/$AE$55) - $AE$54, 4 )</f>
        <v>3.1099999999999999E-2</v>
      </c>
      <c r="AF8" s="3">
        <f t="shared" si="14"/>
        <v>4.8364178860674674</v>
      </c>
      <c r="AG8" s="3">
        <f t="shared" si="15"/>
        <v>1.05</v>
      </c>
      <c r="AH8" s="3">
        <f t="shared" si="16"/>
        <v>3.11</v>
      </c>
      <c r="AI8" s="4"/>
      <c r="AJ8">
        <v>1</v>
      </c>
      <c r="AK8">
        <v>0.85</v>
      </c>
      <c r="AL8">
        <v>0.95</v>
      </c>
      <c r="AM8" s="4"/>
      <c r="AN8" s="3">
        <f t="shared" si="17"/>
        <v>1</v>
      </c>
      <c r="AO8" s="3">
        <f t="shared" si="18"/>
        <v>0.94117647058823528</v>
      </c>
      <c r="AP8" s="3">
        <f t="shared" si="19"/>
        <v>0.94736842105263153</v>
      </c>
      <c r="AQ8" s="2">
        <f t="shared" si="20"/>
        <v>0.95479876160990718</v>
      </c>
      <c r="AR8" s="3">
        <f t="shared" si="21"/>
        <v>95.479876160990713</v>
      </c>
      <c r="AS8" s="4"/>
      <c r="AT8" s="10">
        <v>7</v>
      </c>
      <c r="AU8" s="4"/>
      <c r="AV8" s="3">
        <f t="shared" si="22"/>
        <v>0.29729729729729731</v>
      </c>
      <c r="AW8" s="2">
        <f t="shared" si="23"/>
        <v>0.29729729729729731</v>
      </c>
      <c r="AX8" s="3">
        <f t="shared" si="24"/>
        <v>29.72972972972973</v>
      </c>
      <c r="AY8" s="4"/>
      <c r="AZ8" s="3">
        <f t="shared" si="25"/>
        <v>27.145595772587747</v>
      </c>
      <c r="BA8" s="3">
        <f t="shared" si="26"/>
        <v>54.338633255064721</v>
      </c>
      <c r="BB8" s="4"/>
      <c r="BC8" s="3">
        <f t="shared" si="27"/>
        <v>27.497282454798277</v>
      </c>
      <c r="BD8" s="3">
        <f t="shared" si="28"/>
        <v>36.561628282290599</v>
      </c>
    </row>
    <row r="9" spans="1:56" x14ac:dyDescent="0.35">
      <c r="A9" t="s">
        <v>16</v>
      </c>
      <c r="B9" t="s">
        <v>61</v>
      </c>
      <c r="C9">
        <v>0.65</v>
      </c>
      <c r="D9">
        <v>1</v>
      </c>
      <c r="E9" s="9">
        <v>0.15</v>
      </c>
      <c r="F9">
        <v>0.12</v>
      </c>
      <c r="G9">
        <v>1</v>
      </c>
      <c r="H9">
        <v>0.5</v>
      </c>
      <c r="I9">
        <v>1.1100000000000001</v>
      </c>
      <c r="J9">
        <v>0.5</v>
      </c>
      <c r="K9">
        <f t="shared" si="0"/>
        <v>0.55500000000000005</v>
      </c>
      <c r="L9">
        <v>0.22</v>
      </c>
      <c r="M9">
        <v>0.5</v>
      </c>
      <c r="N9">
        <f t="shared" si="1"/>
        <v>0.11</v>
      </c>
      <c r="O9">
        <v>3</v>
      </c>
      <c r="P9" s="3">
        <f t="shared" si="2"/>
        <v>10.569642185018031</v>
      </c>
      <c r="Q9" s="3">
        <f t="shared" si="3"/>
        <v>2.1006099237914579</v>
      </c>
      <c r="R9" s="3">
        <f t="shared" si="4"/>
        <v>6.3351260544047445</v>
      </c>
      <c r="S9">
        <f t="shared" si="5"/>
        <v>0.65</v>
      </c>
      <c r="T9">
        <v>1.5</v>
      </c>
      <c r="U9" s="4"/>
      <c r="V9" s="3">
        <f t="shared" si="6"/>
        <v>0</v>
      </c>
      <c r="W9" s="3">
        <f t="shared" si="7"/>
        <v>8.7499999999999994E-2</v>
      </c>
      <c r="X9" s="3">
        <f t="shared" si="8"/>
        <v>1</v>
      </c>
      <c r="Y9" s="3">
        <f t="shared" si="9"/>
        <v>0.16666666666666663</v>
      </c>
      <c r="Z9" s="3">
        <f t="shared" si="10"/>
        <v>5.6205036642466601E-2</v>
      </c>
      <c r="AA9" s="3">
        <f t="shared" si="11"/>
        <v>2.0311467913215798E-2</v>
      </c>
      <c r="AB9" s="3">
        <f t="shared" si="12"/>
        <v>0.91666666666666663</v>
      </c>
      <c r="AC9" s="2">
        <f t="shared" si="13"/>
        <v>0.23119086253700141</v>
      </c>
      <c r="AD9" s="2" cm="1">
        <f t="array" ref="AD9">ROUND( (SUMPRODUCT($V$54:$AB$54, V9:AB9^$AD$55))^(1/$AD$55), 4 )</f>
        <v>6.7500000000000004E-2</v>
      </c>
      <c r="AE9" s="2" cm="1">
        <f t="array" ref="AE9">ROUND( (SUMPRODUCT($V$54:$AB$54, (V9:AB9+$AE$54)^$AE$55))^(1/$AE$55) - $AE$54, 4 )</f>
        <v>9.64E-2</v>
      </c>
      <c r="AF9" s="3">
        <f t="shared" si="14"/>
        <v>23.119086253700143</v>
      </c>
      <c r="AG9" s="3">
        <f t="shared" si="15"/>
        <v>6.75</v>
      </c>
      <c r="AH9" s="3">
        <f t="shared" si="16"/>
        <v>9.64</v>
      </c>
      <c r="AI9" s="4"/>
      <c r="AJ9">
        <v>1</v>
      </c>
      <c r="AK9">
        <v>0.85</v>
      </c>
      <c r="AL9">
        <v>0.95</v>
      </c>
      <c r="AM9" s="4"/>
      <c r="AN9" s="3">
        <f t="shared" si="17"/>
        <v>1</v>
      </c>
      <c r="AO9" s="3">
        <f t="shared" si="18"/>
        <v>0.94117647058823528</v>
      </c>
      <c r="AP9" s="3">
        <f t="shared" si="19"/>
        <v>0.94736842105263153</v>
      </c>
      <c r="AQ9" s="2">
        <f t="shared" si="20"/>
        <v>0.95479876160990718</v>
      </c>
      <c r="AR9" s="3">
        <f t="shared" si="21"/>
        <v>95.479876160990713</v>
      </c>
      <c r="AS9" s="4"/>
      <c r="AT9" s="10">
        <v>5</v>
      </c>
      <c r="AU9" s="4"/>
      <c r="AV9" s="3">
        <f t="shared" si="22"/>
        <v>0.1891891891891892</v>
      </c>
      <c r="AW9" s="2">
        <f t="shared" si="23"/>
        <v>0.1891891891891892</v>
      </c>
      <c r="AX9" s="3">
        <f t="shared" si="24"/>
        <v>18.918918918918919</v>
      </c>
      <c r="AY9" s="4"/>
      <c r="AZ9" s="3">
        <f t="shared" si="25"/>
        <v>32.503146172620298</v>
      </c>
      <c r="BA9" s="3">
        <f t="shared" si="26"/>
        <v>54.211383144807478</v>
      </c>
      <c r="BB9" s="4"/>
      <c r="BC9" s="3">
        <f t="shared" si="27"/>
        <v>41.209283730522785</v>
      </c>
      <c r="BD9" s="3">
        <f t="shared" si="28"/>
        <v>48.44536272125184</v>
      </c>
    </row>
    <row r="10" spans="1:56" x14ac:dyDescent="0.35">
      <c r="A10" t="s">
        <v>15</v>
      </c>
      <c r="B10" t="s">
        <v>36</v>
      </c>
      <c r="C10">
        <v>20</v>
      </c>
      <c r="D10">
        <v>0.95</v>
      </c>
      <c r="E10" s="9">
        <v>0.25</v>
      </c>
      <c r="F10">
        <v>0.85</v>
      </c>
      <c r="G10">
        <v>0.92</v>
      </c>
      <c r="H10">
        <v>0.65</v>
      </c>
      <c r="K10">
        <f t="shared" si="0"/>
        <v>0</v>
      </c>
      <c r="N10">
        <f t="shared" si="1"/>
        <v>0</v>
      </c>
      <c r="P10" s="3" t="e">
        <f t="shared" si="2"/>
        <v>#DIV/0!</v>
      </c>
      <c r="Q10" s="3" t="e">
        <f t="shared" si="3"/>
        <v>#DIV/0!</v>
      </c>
      <c r="R10" s="3">
        <f>40.6*0.4</f>
        <v>16.240000000000002</v>
      </c>
      <c r="S10">
        <f t="shared" si="5"/>
        <v>19</v>
      </c>
      <c r="T10">
        <v>1</v>
      </c>
      <c r="U10" s="4"/>
      <c r="V10" s="3">
        <f t="shared" si="6"/>
        <v>0.12987012987012989</v>
      </c>
      <c r="W10" s="3">
        <f t="shared" si="7"/>
        <v>1</v>
      </c>
      <c r="X10" s="3">
        <f t="shared" si="8"/>
        <v>0.87878787878787901</v>
      </c>
      <c r="Y10" s="3">
        <f t="shared" si="9"/>
        <v>0.41666666666666669</v>
      </c>
      <c r="Z10" s="3">
        <f t="shared" si="10"/>
        <v>0.32901552369261661</v>
      </c>
      <c r="AA10" s="3">
        <f t="shared" si="11"/>
        <v>0.6030435445353387</v>
      </c>
      <c r="AB10" s="3">
        <f t="shared" si="12"/>
        <v>1</v>
      </c>
      <c r="AC10" s="2">
        <f t="shared" si="13"/>
        <v>0.533079244728347</v>
      </c>
      <c r="AD10" s="2" cm="1">
        <f t="array" ref="AD10">ROUND( (SUMPRODUCT($V$54:$AB$54, V10:AB10^$AD$55))^(1/$AD$55), 4 )</f>
        <v>0.47160000000000002</v>
      </c>
      <c r="AE10" s="2" cm="1">
        <f t="array" ref="AE10">ROUND( (SUMPRODUCT($V$54:$AB$54, (V10:AB10+$AE$54)^$AE$55))^(1/$AE$55) - $AE$54, 4 )</f>
        <v>0.46660000000000001</v>
      </c>
      <c r="AF10" s="3">
        <f t="shared" si="14"/>
        <v>53.307924472834699</v>
      </c>
      <c r="AG10" s="3">
        <f t="shared" si="15"/>
        <v>47.160000000000004</v>
      </c>
      <c r="AH10" s="3">
        <f t="shared" si="16"/>
        <v>46.660000000000004</v>
      </c>
      <c r="AI10" s="4"/>
      <c r="AJ10">
        <v>0.1</v>
      </c>
      <c r="AK10">
        <v>0.65</v>
      </c>
      <c r="AL10">
        <v>0.3</v>
      </c>
      <c r="AM10" s="4"/>
      <c r="AN10" s="3">
        <f t="shared" si="17"/>
        <v>0.1</v>
      </c>
      <c r="AO10" s="3">
        <f t="shared" si="18"/>
        <v>0.70588235294117652</v>
      </c>
      <c r="AP10" s="3">
        <f t="shared" si="19"/>
        <v>0.26315789473684209</v>
      </c>
      <c r="AQ10" s="2">
        <f t="shared" si="20"/>
        <v>0.45188854489164088</v>
      </c>
      <c r="AR10" s="3">
        <f t="shared" si="21"/>
        <v>45.188854489164086</v>
      </c>
      <c r="AS10" s="4"/>
      <c r="AT10" s="10">
        <v>6</v>
      </c>
      <c r="AU10" s="4"/>
      <c r="AV10" s="3">
        <f t="shared" si="22"/>
        <v>0.24324324324324326</v>
      </c>
      <c r="AW10" s="2">
        <f t="shared" si="23"/>
        <v>0.24324324324324326</v>
      </c>
      <c r="AX10" s="3">
        <f t="shared" si="24"/>
        <v>24.324324324324326</v>
      </c>
      <c r="AY10" s="4"/>
      <c r="AZ10" s="3">
        <f t="shared" si="25"/>
        <v>41.945803923305476</v>
      </c>
      <c r="BA10" s="3">
        <f t="shared" si="26"/>
        <v>39.510082928204298</v>
      </c>
      <c r="BB10" s="4"/>
      <c r="BC10" s="3">
        <f t="shared" si="27"/>
        <v>51.278156976917046</v>
      </c>
      <c r="BD10" s="3">
        <f t="shared" si="28"/>
        <v>50.466249978549982</v>
      </c>
    </row>
    <row r="11" spans="1:56" x14ac:dyDescent="0.35">
      <c r="A11" t="s">
        <v>13</v>
      </c>
      <c r="B11" t="s">
        <v>29</v>
      </c>
      <c r="C11">
        <v>4.5</v>
      </c>
      <c r="D11">
        <v>1</v>
      </c>
      <c r="E11" s="9">
        <v>0.65</v>
      </c>
      <c r="F11">
        <v>0.3</v>
      </c>
      <c r="G11">
        <v>1</v>
      </c>
      <c r="H11">
        <v>0.5</v>
      </c>
      <c r="I11">
        <v>0.6</v>
      </c>
      <c r="J11">
        <v>1</v>
      </c>
      <c r="K11">
        <f t="shared" si="0"/>
        <v>0.6</v>
      </c>
      <c r="L11">
        <v>1</v>
      </c>
      <c r="M11">
        <v>1</v>
      </c>
      <c r="N11">
        <f t="shared" si="1"/>
        <v>1</v>
      </c>
      <c r="O11">
        <v>1.5</v>
      </c>
      <c r="P11" s="3">
        <f t="shared" si="2"/>
        <v>22.619864948040426</v>
      </c>
      <c r="Q11" s="3">
        <f t="shared" si="3"/>
        <v>36.86989764584402</v>
      </c>
      <c r="R11" s="3">
        <f t="shared" ref="R11:R35" si="29">AVERAGE(P11:Q11)</f>
        <v>29.744881296942225</v>
      </c>
      <c r="S11">
        <f t="shared" si="5"/>
        <v>4.5</v>
      </c>
      <c r="T11">
        <v>7</v>
      </c>
      <c r="U11" s="4"/>
      <c r="V11" s="3">
        <f t="shared" si="6"/>
        <v>0.64935064935064934</v>
      </c>
      <c r="W11" s="3">
        <f t="shared" si="7"/>
        <v>0.3125</v>
      </c>
      <c r="X11" s="3">
        <f t="shared" si="8"/>
        <v>1</v>
      </c>
      <c r="Y11" s="3">
        <f t="shared" si="9"/>
        <v>0.16666666666666663</v>
      </c>
      <c r="Z11" s="3">
        <f t="shared" si="10"/>
        <v>0.70098121093002785</v>
      </c>
      <c r="AA11" s="3">
        <f t="shared" si="11"/>
        <v>0.14257405619633151</v>
      </c>
      <c r="AB11" s="3">
        <f t="shared" si="12"/>
        <v>0</v>
      </c>
      <c r="AC11" s="2">
        <f t="shared" si="13"/>
        <v>0.27865532923433434</v>
      </c>
      <c r="AD11" s="2" cm="1">
        <f t="array" ref="AD11">ROUND( (SUMPRODUCT($V$54:$AB$54, V11:AB11^$AD$55))^(1/$AD$55), 4 )</f>
        <v>0.1163</v>
      </c>
      <c r="AE11" s="2" cm="1">
        <f t="array" ref="AE11">ROUND( (SUMPRODUCT($V$54:$AB$54, (V11:AB11+$AE$54)^$AE$55))^(1/$AE$55) - $AE$54, 4 )</f>
        <v>0.16950000000000001</v>
      </c>
      <c r="AF11" s="3">
        <f t="shared" si="14"/>
        <v>27.865532923433435</v>
      </c>
      <c r="AG11" s="3">
        <f t="shared" si="15"/>
        <v>11.63</v>
      </c>
      <c r="AH11" s="3">
        <f t="shared" si="16"/>
        <v>16.950000000000003</v>
      </c>
      <c r="AI11" s="4"/>
      <c r="AJ11">
        <v>0</v>
      </c>
      <c r="AK11">
        <v>0.05</v>
      </c>
      <c r="AL11">
        <v>0.05</v>
      </c>
      <c r="AM11" s="4"/>
      <c r="AN11" s="3">
        <f t="shared" si="17"/>
        <v>0</v>
      </c>
      <c r="AO11" s="3">
        <f t="shared" si="18"/>
        <v>0</v>
      </c>
      <c r="AP11" s="3">
        <f t="shared" si="19"/>
        <v>0</v>
      </c>
      <c r="AQ11" s="2">
        <f t="shared" si="20"/>
        <v>0</v>
      </c>
      <c r="AR11" s="3">
        <f t="shared" si="21"/>
        <v>0</v>
      </c>
      <c r="AS11" s="4"/>
      <c r="AT11" s="10">
        <v>20</v>
      </c>
      <c r="AU11" s="4"/>
      <c r="AV11" s="3">
        <f t="shared" si="22"/>
        <v>1</v>
      </c>
      <c r="AW11" s="2">
        <f t="shared" si="23"/>
        <v>1</v>
      </c>
      <c r="AX11" s="3">
        <f t="shared" si="24"/>
        <v>100</v>
      </c>
      <c r="AY11" s="4"/>
      <c r="AZ11" s="3">
        <f t="shared" si="25"/>
        <v>48.932766461716717</v>
      </c>
      <c r="BA11" s="3">
        <f t="shared" si="26"/>
        <v>40.573106584686684</v>
      </c>
      <c r="BB11" s="4"/>
      <c r="BC11" s="3">
        <f t="shared" si="27"/>
        <v>20.899149692575076</v>
      </c>
      <c r="BD11" s="3">
        <f t="shared" si="28"/>
        <v>18.112596400231734</v>
      </c>
    </row>
    <row r="12" spans="1:56" x14ac:dyDescent="0.35">
      <c r="A12" t="s">
        <v>13</v>
      </c>
      <c r="B12" t="s">
        <v>30</v>
      </c>
      <c r="C12">
        <v>3</v>
      </c>
      <c r="D12">
        <v>1</v>
      </c>
      <c r="E12" s="9">
        <v>0.65</v>
      </c>
      <c r="F12">
        <v>0.3</v>
      </c>
      <c r="G12">
        <v>1</v>
      </c>
      <c r="H12">
        <v>0.5</v>
      </c>
      <c r="I12">
        <v>1</v>
      </c>
      <c r="J12">
        <v>1</v>
      </c>
      <c r="K12">
        <f t="shared" si="0"/>
        <v>1</v>
      </c>
      <c r="L12">
        <v>1.5</v>
      </c>
      <c r="M12">
        <v>1</v>
      </c>
      <c r="N12">
        <f t="shared" si="1"/>
        <v>1.5</v>
      </c>
      <c r="O12">
        <v>5</v>
      </c>
      <c r="P12" s="3">
        <f t="shared" si="2"/>
        <v>11.421186274999286</v>
      </c>
      <c r="Q12" s="3">
        <f t="shared" si="3"/>
        <v>17.061531219896267</v>
      </c>
      <c r="R12" s="3">
        <f t="shared" si="29"/>
        <v>14.241358747447777</v>
      </c>
      <c r="S12">
        <f t="shared" si="5"/>
        <v>3</v>
      </c>
      <c r="T12">
        <v>5</v>
      </c>
      <c r="U12" s="4"/>
      <c r="V12" s="3">
        <f t="shared" si="6"/>
        <v>0.64935064935064934</v>
      </c>
      <c r="W12" s="3">
        <f t="shared" si="7"/>
        <v>0.3125</v>
      </c>
      <c r="X12" s="3">
        <f t="shared" si="8"/>
        <v>1</v>
      </c>
      <c r="Y12" s="3">
        <f t="shared" si="9"/>
        <v>0.16666666666666663</v>
      </c>
      <c r="Z12" s="3">
        <f t="shared" si="10"/>
        <v>0.27396683791002069</v>
      </c>
      <c r="AA12" s="3">
        <f t="shared" si="11"/>
        <v>9.4939281540572129E-2</v>
      </c>
      <c r="AB12" s="3">
        <f t="shared" si="12"/>
        <v>0.33333333333333337</v>
      </c>
      <c r="AC12" s="2">
        <f t="shared" si="13"/>
        <v>0.26697940755127214</v>
      </c>
      <c r="AD12" s="2" cm="1">
        <f t="array" ref="AD12">ROUND( (SUMPRODUCT($V$54:$AB$54, V12:AB12^$AD$55))^(1/$AD$55), 4 )</f>
        <v>0.22600000000000001</v>
      </c>
      <c r="AE12" s="2" cm="1">
        <f t="array" ref="AE12">ROUND( (SUMPRODUCT($V$54:$AB$54, (V12:AB12+$AE$54)^$AE$55))^(1/$AE$55) - $AE$54, 4 )</f>
        <v>0.22450000000000001</v>
      </c>
      <c r="AF12" s="3">
        <f t="shared" si="14"/>
        <v>26.697940755127213</v>
      </c>
      <c r="AG12" s="3">
        <f t="shared" si="15"/>
        <v>22.6</v>
      </c>
      <c r="AH12" s="3">
        <f t="shared" si="16"/>
        <v>22.45</v>
      </c>
      <c r="AI12" s="4"/>
      <c r="AJ12">
        <v>0</v>
      </c>
      <c r="AK12">
        <v>0.15</v>
      </c>
      <c r="AL12">
        <v>0.9</v>
      </c>
      <c r="AM12" s="4"/>
      <c r="AN12" s="3">
        <f t="shared" si="17"/>
        <v>0</v>
      </c>
      <c r="AO12" s="3">
        <f t="shared" si="18"/>
        <v>0.11764705882352941</v>
      </c>
      <c r="AP12" s="3">
        <f t="shared" si="19"/>
        <v>0.89473684210526316</v>
      </c>
      <c r="AQ12" s="2">
        <f t="shared" si="20"/>
        <v>0.32724458204334367</v>
      </c>
      <c r="AR12" s="3">
        <f t="shared" si="21"/>
        <v>32.724458204334368</v>
      </c>
      <c r="AS12" s="4"/>
      <c r="AT12" s="10">
        <v>6</v>
      </c>
      <c r="AU12" s="4"/>
      <c r="AV12" s="3">
        <f t="shared" si="22"/>
        <v>0.24324324324324326</v>
      </c>
      <c r="AW12" s="2">
        <f t="shared" si="23"/>
        <v>0.24324324324324326</v>
      </c>
      <c r="AX12" s="3">
        <f t="shared" si="24"/>
        <v>24.324324324324326</v>
      </c>
      <c r="AY12" s="4"/>
      <c r="AZ12" s="3">
        <f t="shared" si="25"/>
        <v>26.771152621727275</v>
      </c>
      <c r="BA12" s="3">
        <f t="shared" si="26"/>
        <v>28.579107856489422</v>
      </c>
      <c r="BB12" s="4"/>
      <c r="BC12" s="3">
        <f t="shared" si="27"/>
        <v>28.204570117429004</v>
      </c>
      <c r="BD12" s="3">
        <f t="shared" si="28"/>
        <v>28.807221862349717</v>
      </c>
    </row>
    <row r="13" spans="1:56" x14ac:dyDescent="0.35">
      <c r="A13" t="s">
        <v>13</v>
      </c>
      <c r="B13" t="s">
        <v>31</v>
      </c>
      <c r="C13">
        <v>2</v>
      </c>
      <c r="D13">
        <v>1</v>
      </c>
      <c r="E13" s="9">
        <v>0.65</v>
      </c>
      <c r="F13">
        <v>0.3</v>
      </c>
      <c r="G13">
        <v>1</v>
      </c>
      <c r="H13">
        <v>0.5</v>
      </c>
      <c r="I13">
        <v>0.6</v>
      </c>
      <c r="J13">
        <v>1</v>
      </c>
      <c r="K13">
        <f t="shared" si="0"/>
        <v>0.6</v>
      </c>
      <c r="L13">
        <v>1</v>
      </c>
      <c r="M13">
        <v>1</v>
      </c>
      <c r="N13">
        <f t="shared" si="1"/>
        <v>1</v>
      </c>
      <c r="O13">
        <v>1.5</v>
      </c>
      <c r="P13" s="3">
        <f t="shared" si="2"/>
        <v>22.619864948040426</v>
      </c>
      <c r="Q13" s="3">
        <f t="shared" si="3"/>
        <v>36.86989764584402</v>
      </c>
      <c r="R13" s="3">
        <f t="shared" si="29"/>
        <v>29.744881296942225</v>
      </c>
      <c r="S13">
        <f t="shared" si="5"/>
        <v>2</v>
      </c>
      <c r="T13">
        <v>3</v>
      </c>
      <c r="U13" s="4"/>
      <c r="V13" s="3">
        <f t="shared" si="6"/>
        <v>0.64935064935064934</v>
      </c>
      <c r="W13" s="3">
        <f t="shared" si="7"/>
        <v>0.3125</v>
      </c>
      <c r="X13" s="3">
        <f t="shared" si="8"/>
        <v>1</v>
      </c>
      <c r="Y13" s="3">
        <f t="shared" si="9"/>
        <v>0.16666666666666663</v>
      </c>
      <c r="Z13" s="3">
        <f t="shared" si="10"/>
        <v>0.70098121093002785</v>
      </c>
      <c r="AA13" s="3">
        <f t="shared" si="11"/>
        <v>6.3182765103399222E-2</v>
      </c>
      <c r="AB13" s="3">
        <f t="shared" si="12"/>
        <v>0.66666666666666674</v>
      </c>
      <c r="AC13" s="2">
        <f t="shared" si="13"/>
        <v>0.38817127523978801</v>
      </c>
      <c r="AD13" s="2" cm="1">
        <f t="array" ref="AD13">ROUND( (SUMPRODUCT($V$54:$AB$54, V13:AB13^$AD$55))^(1/$AD$55), 4 )</f>
        <v>0.2853</v>
      </c>
      <c r="AE13" s="2" cm="1">
        <f t="array" ref="AE13">ROUND( (SUMPRODUCT($V$54:$AB$54, (V13:AB13+$AE$54)^$AE$55))^(1/$AE$55) - $AE$54, 4 )</f>
        <v>0.28100000000000003</v>
      </c>
      <c r="AF13" s="3">
        <f t="shared" si="14"/>
        <v>38.817127523978797</v>
      </c>
      <c r="AG13" s="3">
        <f t="shared" si="15"/>
        <v>28.53</v>
      </c>
      <c r="AH13" s="3">
        <f t="shared" si="16"/>
        <v>28.1</v>
      </c>
      <c r="AI13" s="4"/>
      <c r="AJ13">
        <v>0</v>
      </c>
      <c r="AK13">
        <v>0.9</v>
      </c>
      <c r="AL13">
        <v>0.05</v>
      </c>
      <c r="AM13" s="4"/>
      <c r="AN13" s="3">
        <f t="shared" si="17"/>
        <v>0</v>
      </c>
      <c r="AO13" s="3">
        <f t="shared" si="18"/>
        <v>1</v>
      </c>
      <c r="AP13" s="3">
        <f t="shared" si="19"/>
        <v>0</v>
      </c>
      <c r="AQ13" s="2">
        <f t="shared" si="20"/>
        <v>0.5</v>
      </c>
      <c r="AR13" s="3">
        <f t="shared" si="21"/>
        <v>50</v>
      </c>
      <c r="AS13" s="4"/>
      <c r="AT13" s="10">
        <v>8</v>
      </c>
      <c r="AU13" s="4"/>
      <c r="AV13" s="3">
        <f t="shared" si="22"/>
        <v>0.35135135135135137</v>
      </c>
      <c r="AW13" s="2">
        <f t="shared" si="23"/>
        <v>0.35135135135135137</v>
      </c>
      <c r="AX13" s="3">
        <f t="shared" si="24"/>
        <v>35.135135135135137</v>
      </c>
      <c r="AY13" s="4"/>
      <c r="AZ13" s="3">
        <f t="shared" si="25"/>
        <v>39.205861059286697</v>
      </c>
      <c r="BA13" s="3">
        <f t="shared" si="26"/>
        <v>42.560722802093053</v>
      </c>
      <c r="BB13" s="4"/>
      <c r="BC13" s="3">
        <f t="shared" si="27"/>
        <v>41.612845642984098</v>
      </c>
      <c r="BD13" s="3">
        <f t="shared" si="28"/>
        <v>42.731132890586224</v>
      </c>
    </row>
    <row r="14" spans="1:56" x14ac:dyDescent="0.35">
      <c r="A14" t="s">
        <v>13</v>
      </c>
      <c r="B14" t="s">
        <v>32</v>
      </c>
      <c r="C14">
        <v>3</v>
      </c>
      <c r="D14">
        <v>1</v>
      </c>
      <c r="E14" s="9">
        <v>0.65</v>
      </c>
      <c r="F14">
        <v>0.3</v>
      </c>
      <c r="G14">
        <v>1</v>
      </c>
      <c r="H14">
        <v>0.5</v>
      </c>
      <c r="I14">
        <v>0.4</v>
      </c>
      <c r="J14">
        <v>1</v>
      </c>
      <c r="K14">
        <f t="shared" si="0"/>
        <v>0.4</v>
      </c>
      <c r="L14">
        <v>0.6</v>
      </c>
      <c r="M14">
        <v>1</v>
      </c>
      <c r="N14">
        <f t="shared" si="1"/>
        <v>0.6</v>
      </c>
      <c r="O14">
        <v>1.5</v>
      </c>
      <c r="P14" s="3">
        <f t="shared" si="2"/>
        <v>15.18928673718289</v>
      </c>
      <c r="Q14" s="3">
        <f t="shared" si="3"/>
        <v>22.619864948040426</v>
      </c>
      <c r="R14" s="3">
        <f t="shared" si="29"/>
        <v>18.904575842611656</v>
      </c>
      <c r="S14">
        <f t="shared" si="5"/>
        <v>3</v>
      </c>
      <c r="T14">
        <v>4</v>
      </c>
      <c r="U14" s="4"/>
      <c r="V14" s="3">
        <f t="shared" si="6"/>
        <v>0.64935064935064934</v>
      </c>
      <c r="W14" s="3">
        <f t="shared" si="7"/>
        <v>0.3125</v>
      </c>
      <c r="X14" s="3">
        <f t="shared" si="8"/>
        <v>1</v>
      </c>
      <c r="Y14" s="3">
        <f t="shared" si="9"/>
        <v>0.16666666666666663</v>
      </c>
      <c r="Z14" s="3">
        <f t="shared" si="10"/>
        <v>0.40240608246173815</v>
      </c>
      <c r="AA14" s="3">
        <f t="shared" si="11"/>
        <v>9.4939281540572129E-2</v>
      </c>
      <c r="AB14" s="3">
        <f t="shared" si="12"/>
        <v>0.5</v>
      </c>
      <c r="AC14" s="2">
        <f t="shared" si="13"/>
        <v>0.3195786275673631</v>
      </c>
      <c r="AD14" s="2" cm="1">
        <f t="array" ref="AD14">ROUND( (SUMPRODUCT($V$54:$AB$54, V14:AB14^$AD$55))^(1/$AD$55), 4 )</f>
        <v>0.26369999999999999</v>
      </c>
      <c r="AE14" s="2" cm="1">
        <f t="array" ref="AE14">ROUND( (SUMPRODUCT($V$54:$AB$54, (V14:AB14+$AE$54)^$AE$55))^(1/$AE$55) - $AE$54, 4 )</f>
        <v>0.26119999999999999</v>
      </c>
      <c r="AF14" s="3">
        <f t="shared" si="14"/>
        <v>31.957862756736311</v>
      </c>
      <c r="AG14" s="3">
        <f t="shared" si="15"/>
        <v>26.369999999999997</v>
      </c>
      <c r="AH14" s="3">
        <f t="shared" si="16"/>
        <v>26.119999999999997</v>
      </c>
      <c r="AI14" s="4"/>
      <c r="AJ14">
        <v>0</v>
      </c>
      <c r="AK14">
        <v>0.3</v>
      </c>
      <c r="AL14">
        <v>0.9</v>
      </c>
      <c r="AM14" s="4"/>
      <c r="AN14" s="3">
        <f t="shared" si="17"/>
        <v>0</v>
      </c>
      <c r="AO14" s="3">
        <f t="shared" si="18"/>
        <v>0.29411764705882354</v>
      </c>
      <c r="AP14" s="3">
        <f t="shared" si="19"/>
        <v>0.89473684210526316</v>
      </c>
      <c r="AQ14" s="2">
        <f t="shared" si="20"/>
        <v>0.41547987616099069</v>
      </c>
      <c r="AR14" s="3">
        <f t="shared" si="21"/>
        <v>41.547987616099071</v>
      </c>
      <c r="AS14" s="4"/>
      <c r="AT14" s="10">
        <v>5</v>
      </c>
      <c r="AU14" s="4"/>
      <c r="AV14" s="3">
        <f t="shared" si="22"/>
        <v>0.1891891891891892</v>
      </c>
      <c r="AW14" s="2">
        <f t="shared" si="23"/>
        <v>0.1891891891891892</v>
      </c>
      <c r="AX14" s="3">
        <f t="shared" si="24"/>
        <v>18.918918918918919</v>
      </c>
      <c r="AY14" s="4"/>
      <c r="AZ14" s="3">
        <f t="shared" si="25"/>
        <v>28.832751142404639</v>
      </c>
      <c r="BA14" s="3">
        <f t="shared" si="26"/>
        <v>31.709788600213468</v>
      </c>
      <c r="BB14" s="4"/>
      <c r="BC14" s="3">
        <f t="shared" si="27"/>
        <v>34.355393971577001</v>
      </c>
      <c r="BD14" s="3">
        <f t="shared" si="28"/>
        <v>35.314406457513272</v>
      </c>
    </row>
    <row r="15" spans="1:56" x14ac:dyDescent="0.35">
      <c r="A15" t="s">
        <v>22</v>
      </c>
      <c r="B15" t="s">
        <v>51</v>
      </c>
      <c r="C15">
        <v>90</v>
      </c>
      <c r="D15">
        <v>0.35</v>
      </c>
      <c r="E15" s="9">
        <v>0.92</v>
      </c>
      <c r="F15">
        <v>0.4</v>
      </c>
      <c r="G15">
        <v>0.82</v>
      </c>
      <c r="H15">
        <v>1</v>
      </c>
      <c r="I15">
        <v>0.38</v>
      </c>
      <c r="J15">
        <v>0.6</v>
      </c>
      <c r="K15">
        <f t="shared" si="0"/>
        <v>0.22799999999999998</v>
      </c>
      <c r="L15">
        <v>0.22</v>
      </c>
      <c r="M15">
        <v>0.6</v>
      </c>
      <c r="N15">
        <f t="shared" si="1"/>
        <v>0.13200000000000001</v>
      </c>
      <c r="O15">
        <v>0.4</v>
      </c>
      <c r="P15" s="3">
        <f t="shared" si="2"/>
        <v>31.815103861051682</v>
      </c>
      <c r="Q15" s="3">
        <f t="shared" si="3"/>
        <v>18.738770192974965</v>
      </c>
      <c r="R15" s="3">
        <f t="shared" si="29"/>
        <v>25.276937027013325</v>
      </c>
      <c r="S15">
        <f t="shared" si="5"/>
        <v>31.499999999999996</v>
      </c>
      <c r="T15">
        <v>1</v>
      </c>
      <c r="U15" s="4"/>
      <c r="V15" s="3">
        <f t="shared" si="6"/>
        <v>1</v>
      </c>
      <c r="W15" s="3">
        <f t="shared" si="7"/>
        <v>0.43750000000000006</v>
      </c>
      <c r="X15" s="3">
        <f t="shared" si="8"/>
        <v>0.72727272727272729</v>
      </c>
      <c r="Y15" s="3">
        <f t="shared" si="9"/>
        <v>1</v>
      </c>
      <c r="Z15" s="3">
        <f t="shared" si="10"/>
        <v>0.57792037652796246</v>
      </c>
      <c r="AA15" s="3">
        <f t="shared" si="11"/>
        <v>1</v>
      </c>
      <c r="AB15" s="3">
        <f t="shared" si="12"/>
        <v>1</v>
      </c>
      <c r="AC15" s="2">
        <f t="shared" si="13"/>
        <v>0.9366880564791944</v>
      </c>
      <c r="AD15" s="2" cm="1">
        <f t="array" ref="AD15">ROUND( (SUMPRODUCT($V$54:$AB$54, V15:AB15^$AD$55))^(1/$AD$55), 4 )</f>
        <v>0.92530000000000001</v>
      </c>
      <c r="AE15" s="2" cm="1">
        <f t="array" ref="AE15">ROUND( (SUMPRODUCT($V$54:$AB$54, (V15:AB15+$AE$54)^$AE$55))^(1/$AE$55) - $AE$54, 4 )</f>
        <v>0.92400000000000004</v>
      </c>
      <c r="AF15" s="3">
        <f t="shared" si="14"/>
        <v>93.668805647919442</v>
      </c>
      <c r="AG15" s="3">
        <f t="shared" si="15"/>
        <v>92.53</v>
      </c>
      <c r="AH15" s="3">
        <f t="shared" si="16"/>
        <v>92.4</v>
      </c>
      <c r="AI15" s="4"/>
      <c r="AJ15">
        <v>0.05</v>
      </c>
      <c r="AK15">
        <v>0.4</v>
      </c>
      <c r="AL15">
        <v>0.15</v>
      </c>
      <c r="AM15" s="4"/>
      <c r="AN15" s="3">
        <f t="shared" si="17"/>
        <v>0.05</v>
      </c>
      <c r="AO15" s="3">
        <f t="shared" si="18"/>
        <v>0.41176470588235298</v>
      </c>
      <c r="AP15" s="3">
        <f t="shared" si="19"/>
        <v>0.10526315789473684</v>
      </c>
      <c r="AQ15" s="2">
        <f t="shared" si="20"/>
        <v>0.24746130030959754</v>
      </c>
      <c r="AR15" s="3">
        <f t="shared" si="21"/>
        <v>24.746130030959755</v>
      </c>
      <c r="AS15" s="4"/>
      <c r="AT15" s="10">
        <v>1.5</v>
      </c>
      <c r="AU15" s="4"/>
      <c r="AV15" s="3">
        <f t="shared" si="22"/>
        <v>0</v>
      </c>
      <c r="AW15" s="2">
        <f t="shared" si="23"/>
        <v>0</v>
      </c>
      <c r="AX15" s="3">
        <f t="shared" si="24"/>
        <v>0</v>
      </c>
      <c r="AY15" s="4"/>
      <c r="AZ15" s="3">
        <f t="shared" si="25"/>
        <v>50.546322328603686</v>
      </c>
      <c r="BA15" s="3">
        <f t="shared" si="26"/>
        <v>29.86951964351578</v>
      </c>
      <c r="BB15" s="4"/>
      <c r="BC15" s="3">
        <f t="shared" si="27"/>
        <v>76.438136743679522</v>
      </c>
      <c r="BD15" s="3">
        <f t="shared" si="28"/>
        <v>69.545869181983548</v>
      </c>
    </row>
    <row r="16" spans="1:56" x14ac:dyDescent="0.35">
      <c r="A16" t="s">
        <v>22</v>
      </c>
      <c r="B16" t="s">
        <v>52</v>
      </c>
      <c r="C16">
        <v>30</v>
      </c>
      <c r="D16">
        <v>0.6</v>
      </c>
      <c r="E16" s="9">
        <v>0.92</v>
      </c>
      <c r="F16">
        <v>0.4</v>
      </c>
      <c r="G16">
        <v>1</v>
      </c>
      <c r="H16">
        <v>1</v>
      </c>
      <c r="I16">
        <v>0.38</v>
      </c>
      <c r="J16">
        <v>0.6</v>
      </c>
      <c r="K16">
        <f t="shared" si="0"/>
        <v>0.22799999999999998</v>
      </c>
      <c r="L16">
        <v>0.22</v>
      </c>
      <c r="M16">
        <v>0.6</v>
      </c>
      <c r="N16">
        <f t="shared" si="1"/>
        <v>0.13200000000000001</v>
      </c>
      <c r="O16">
        <v>0.4</v>
      </c>
      <c r="P16" s="3">
        <f t="shared" si="2"/>
        <v>31.815103861051682</v>
      </c>
      <c r="Q16" s="3">
        <f t="shared" si="3"/>
        <v>18.738770192974965</v>
      </c>
      <c r="R16" s="3">
        <f t="shared" si="29"/>
        <v>25.276937027013325</v>
      </c>
      <c r="S16">
        <f t="shared" si="5"/>
        <v>18</v>
      </c>
      <c r="T16">
        <v>1</v>
      </c>
      <c r="U16" s="4"/>
      <c r="V16" s="3">
        <f t="shared" si="6"/>
        <v>1</v>
      </c>
      <c r="W16" s="3">
        <f t="shared" si="7"/>
        <v>0.43750000000000006</v>
      </c>
      <c r="X16" s="3">
        <f t="shared" si="8"/>
        <v>1</v>
      </c>
      <c r="Y16" s="3">
        <f t="shared" si="9"/>
        <v>1</v>
      </c>
      <c r="Z16" s="3">
        <f t="shared" si="10"/>
        <v>0.57792037652796246</v>
      </c>
      <c r="AA16" s="3">
        <f t="shared" si="11"/>
        <v>0.57128702809816578</v>
      </c>
      <c r="AB16" s="3">
        <f t="shared" si="12"/>
        <v>1</v>
      </c>
      <c r="AC16" s="2">
        <f t="shared" si="13"/>
        <v>0.80807416490864403</v>
      </c>
      <c r="AD16" s="2" cm="1">
        <f t="array" ref="AD16">ROUND( (SUMPRODUCT($V$54:$AB$54, V16:AB16^$AD$55))^(1/$AD$55), 4 )</f>
        <v>0.78610000000000002</v>
      </c>
      <c r="AE16" s="2" cm="1">
        <f t="array" ref="AE16">ROUND( (SUMPRODUCT($V$54:$AB$54, (V16:AB16+$AE$54)^$AE$55))^(1/$AE$55) - $AE$54, 4 )</f>
        <v>0.78380000000000005</v>
      </c>
      <c r="AF16" s="3">
        <f t="shared" si="14"/>
        <v>80.807416490864398</v>
      </c>
      <c r="AG16" s="3">
        <f t="shared" si="15"/>
        <v>78.61</v>
      </c>
      <c r="AH16" s="3">
        <f t="shared" si="16"/>
        <v>78.38000000000001</v>
      </c>
      <c r="AI16" s="4"/>
      <c r="AJ16">
        <v>0.05</v>
      </c>
      <c r="AK16">
        <v>0.4</v>
      </c>
      <c r="AL16">
        <v>0.15</v>
      </c>
      <c r="AM16" s="4"/>
      <c r="AN16" s="3">
        <f t="shared" si="17"/>
        <v>0.05</v>
      </c>
      <c r="AO16" s="3">
        <f t="shared" si="18"/>
        <v>0.41176470588235298</v>
      </c>
      <c r="AP16" s="3">
        <f t="shared" si="19"/>
        <v>0.10526315789473684</v>
      </c>
      <c r="AQ16" s="2">
        <f t="shared" si="20"/>
        <v>0.24746130030959754</v>
      </c>
      <c r="AR16" s="3">
        <f t="shared" si="21"/>
        <v>24.746130030959755</v>
      </c>
      <c r="AS16" s="4"/>
      <c r="AT16" s="10">
        <v>1.5</v>
      </c>
      <c r="AU16" s="4"/>
      <c r="AV16" s="3">
        <f t="shared" si="22"/>
        <v>0</v>
      </c>
      <c r="AW16" s="2">
        <f t="shared" si="23"/>
        <v>0</v>
      </c>
      <c r="AX16" s="3">
        <f t="shared" si="24"/>
        <v>0</v>
      </c>
      <c r="AY16" s="4"/>
      <c r="AZ16" s="3">
        <f t="shared" si="25"/>
        <v>44.115627750076165</v>
      </c>
      <c r="BA16" s="3">
        <f t="shared" si="26"/>
        <v>27.297241812104769</v>
      </c>
      <c r="BB16" s="4"/>
      <c r="BC16" s="3">
        <f t="shared" si="27"/>
        <v>66.792094875888239</v>
      </c>
      <c r="BD16" s="3">
        <f t="shared" si="28"/>
        <v>61.185966229897772</v>
      </c>
    </row>
    <row r="17" spans="1:56" x14ac:dyDescent="0.35">
      <c r="A17" t="s">
        <v>22</v>
      </c>
      <c r="B17" t="s">
        <v>53</v>
      </c>
      <c r="C17">
        <v>20</v>
      </c>
      <c r="D17">
        <v>0.55000000000000004</v>
      </c>
      <c r="E17" s="9">
        <v>0.92</v>
      </c>
      <c r="F17">
        <v>0.45</v>
      </c>
      <c r="G17">
        <v>0.82</v>
      </c>
      <c r="H17">
        <v>1</v>
      </c>
      <c r="I17">
        <v>0.38</v>
      </c>
      <c r="J17">
        <v>0.6</v>
      </c>
      <c r="K17">
        <f t="shared" si="0"/>
        <v>0.22799999999999998</v>
      </c>
      <c r="L17">
        <v>0.22</v>
      </c>
      <c r="M17">
        <v>0.6</v>
      </c>
      <c r="N17">
        <f t="shared" si="1"/>
        <v>0.13200000000000001</v>
      </c>
      <c r="O17">
        <v>0.4</v>
      </c>
      <c r="P17" s="3">
        <f t="shared" si="2"/>
        <v>31.815103861051682</v>
      </c>
      <c r="Q17" s="3">
        <f t="shared" si="3"/>
        <v>18.738770192974965</v>
      </c>
      <c r="R17" s="3">
        <f t="shared" si="29"/>
        <v>25.276937027013325</v>
      </c>
      <c r="S17">
        <f t="shared" si="5"/>
        <v>11</v>
      </c>
      <c r="T17">
        <v>2</v>
      </c>
      <c r="U17" s="4"/>
      <c r="V17" s="3">
        <f t="shared" si="6"/>
        <v>1</v>
      </c>
      <c r="W17" s="3">
        <f t="shared" si="7"/>
        <v>0.50000000000000011</v>
      </c>
      <c r="X17" s="3">
        <f t="shared" si="8"/>
        <v>0.72727272727272729</v>
      </c>
      <c r="Y17" s="3">
        <f t="shared" si="9"/>
        <v>1</v>
      </c>
      <c r="Z17" s="3">
        <f t="shared" si="10"/>
        <v>0.57792037652796246</v>
      </c>
      <c r="AA17" s="3">
        <f t="shared" si="11"/>
        <v>0.34899141303795539</v>
      </c>
      <c r="AB17" s="3">
        <f t="shared" si="12"/>
        <v>0.83333333333333337</v>
      </c>
      <c r="AC17" s="2">
        <f t="shared" si="13"/>
        <v>0.70805214705724762</v>
      </c>
      <c r="AD17" s="2" cm="1">
        <f t="array" ref="AD17">ROUND( (SUMPRODUCT($V$54:$AB$54, V17:AB17^$AD$55))^(1/$AD$55), 4 )</f>
        <v>0.6633</v>
      </c>
      <c r="AE17" s="2" cm="1">
        <f t="array" ref="AE17">ROUND( (SUMPRODUCT($V$54:$AB$54, (V17:AB17+$AE$54)^$AE$55))^(1/$AE$55) - $AE$54, 4 )</f>
        <v>0.65880000000000005</v>
      </c>
      <c r="AF17" s="3">
        <f t="shared" si="14"/>
        <v>70.805214705724765</v>
      </c>
      <c r="AG17" s="3">
        <f t="shared" si="15"/>
        <v>66.33</v>
      </c>
      <c r="AH17" s="3">
        <f t="shared" si="16"/>
        <v>65.88000000000001</v>
      </c>
      <c r="AI17" s="4"/>
      <c r="AJ17">
        <v>0.05</v>
      </c>
      <c r="AK17">
        <v>0.4</v>
      </c>
      <c r="AL17">
        <v>0.15</v>
      </c>
      <c r="AM17" s="4"/>
      <c r="AN17" s="3">
        <f t="shared" si="17"/>
        <v>0.05</v>
      </c>
      <c r="AO17" s="3">
        <f t="shared" si="18"/>
        <v>0.41176470588235298</v>
      </c>
      <c r="AP17" s="3">
        <f t="shared" si="19"/>
        <v>0.10526315789473684</v>
      </c>
      <c r="AQ17" s="2">
        <f t="shared" si="20"/>
        <v>0.24746130030959754</v>
      </c>
      <c r="AR17" s="3">
        <f t="shared" si="21"/>
        <v>24.746130030959755</v>
      </c>
      <c r="AS17" s="4"/>
      <c r="AT17" s="10">
        <v>1.5</v>
      </c>
      <c r="AU17" s="4"/>
      <c r="AV17" s="3">
        <f t="shared" si="22"/>
        <v>0</v>
      </c>
      <c r="AW17" s="2">
        <f t="shared" si="23"/>
        <v>0</v>
      </c>
      <c r="AX17" s="3">
        <f t="shared" si="24"/>
        <v>0</v>
      </c>
      <c r="AY17" s="4"/>
      <c r="AZ17" s="3">
        <f t="shared" si="25"/>
        <v>39.114526857506348</v>
      </c>
      <c r="BA17" s="3">
        <f t="shared" si="26"/>
        <v>25.296801455076846</v>
      </c>
      <c r="BB17" s="4"/>
      <c r="BC17" s="3">
        <f t="shared" si="27"/>
        <v>59.290443537033511</v>
      </c>
      <c r="BD17" s="3">
        <f t="shared" si="28"/>
        <v>54.684535069557015</v>
      </c>
    </row>
    <row r="18" spans="1:56" x14ac:dyDescent="0.35">
      <c r="A18" t="s">
        <v>20</v>
      </c>
      <c r="B18" t="s">
        <v>48</v>
      </c>
      <c r="C18">
        <v>20</v>
      </c>
      <c r="D18">
        <v>0.15</v>
      </c>
      <c r="E18" s="9">
        <v>0.43</v>
      </c>
      <c r="F18">
        <v>0.25</v>
      </c>
      <c r="G18">
        <v>1</v>
      </c>
      <c r="H18">
        <v>0.55000000000000004</v>
      </c>
      <c r="I18">
        <v>0.38</v>
      </c>
      <c r="J18">
        <v>0.6</v>
      </c>
      <c r="K18">
        <f t="shared" si="0"/>
        <v>0.22799999999999998</v>
      </c>
      <c r="L18">
        <v>0.22</v>
      </c>
      <c r="M18">
        <v>0.2</v>
      </c>
      <c r="N18">
        <f t="shared" si="1"/>
        <v>4.4000000000000004E-2</v>
      </c>
      <c r="O18">
        <v>0.4</v>
      </c>
      <c r="P18" s="3">
        <f t="shared" si="2"/>
        <v>31.815103861051682</v>
      </c>
      <c r="Q18" s="3">
        <f t="shared" si="3"/>
        <v>6.2961921991255183</v>
      </c>
      <c r="R18" s="3">
        <f t="shared" si="29"/>
        <v>19.055648030088602</v>
      </c>
      <c r="S18">
        <f t="shared" si="5"/>
        <v>3</v>
      </c>
      <c r="T18">
        <v>3</v>
      </c>
      <c r="U18" s="4"/>
      <c r="V18" s="3">
        <f t="shared" si="6"/>
        <v>0.36363636363636365</v>
      </c>
      <c r="W18" s="3">
        <f t="shared" si="7"/>
        <v>0.25000000000000006</v>
      </c>
      <c r="X18" s="3">
        <f t="shared" si="8"/>
        <v>1</v>
      </c>
      <c r="Y18" s="3">
        <f t="shared" si="9"/>
        <v>0.25000000000000006</v>
      </c>
      <c r="Z18" s="3">
        <f t="shared" si="10"/>
        <v>0.406567072018162</v>
      </c>
      <c r="AA18" s="3">
        <f t="shared" si="11"/>
        <v>9.4939281540572129E-2</v>
      </c>
      <c r="AB18" s="3">
        <f t="shared" si="12"/>
        <v>0.66666666666666674</v>
      </c>
      <c r="AC18" s="2">
        <f t="shared" si="13"/>
        <v>0.32734563314368387</v>
      </c>
      <c r="AD18" s="2" cm="1">
        <f t="array" ref="AD18">ROUND( (SUMPRODUCT($V$54:$AB$54, V18:AB18^$AD$55))^(1/$AD$55), 4 )</f>
        <v>0.2762</v>
      </c>
      <c r="AE18" s="2" cm="1">
        <f t="array" ref="AE18">ROUND( (SUMPRODUCT($V$54:$AB$54, (V18:AB18+$AE$54)^$AE$55))^(1/$AE$55) - $AE$54, 4 )</f>
        <v>0.27379999999999999</v>
      </c>
      <c r="AF18" s="3">
        <f t="shared" si="14"/>
        <v>32.734563314368387</v>
      </c>
      <c r="AG18" s="3">
        <f t="shared" si="15"/>
        <v>27.62</v>
      </c>
      <c r="AH18" s="3">
        <f t="shared" si="16"/>
        <v>27.38</v>
      </c>
      <c r="AI18" s="4"/>
      <c r="AJ18">
        <v>0.3</v>
      </c>
      <c r="AK18">
        <v>0.65</v>
      </c>
      <c r="AL18">
        <v>1</v>
      </c>
      <c r="AM18" s="4"/>
      <c r="AN18" s="3">
        <f t="shared" si="17"/>
        <v>0.3</v>
      </c>
      <c r="AO18" s="3">
        <f t="shared" si="18"/>
        <v>0.70588235294117652</v>
      </c>
      <c r="AP18" s="3">
        <f t="shared" si="19"/>
        <v>1</v>
      </c>
      <c r="AQ18" s="2">
        <f t="shared" si="20"/>
        <v>0.71294117647058819</v>
      </c>
      <c r="AR18" s="3">
        <f t="shared" si="21"/>
        <v>71.294117647058812</v>
      </c>
      <c r="AS18" s="4"/>
      <c r="AT18" s="10">
        <v>8</v>
      </c>
      <c r="AU18" s="4"/>
      <c r="AV18" s="3">
        <f t="shared" si="22"/>
        <v>0.35135135135135137</v>
      </c>
      <c r="AW18" s="2">
        <f t="shared" si="23"/>
        <v>0.35135135135135137</v>
      </c>
      <c r="AX18" s="3">
        <f t="shared" si="24"/>
        <v>35.135135135135137</v>
      </c>
      <c r="AY18" s="4"/>
      <c r="AZ18" s="3">
        <f t="shared" si="25"/>
        <v>39.358696601540309</v>
      </c>
      <c r="BA18" s="3">
        <f t="shared" si="26"/>
        <v>50.926562901347445</v>
      </c>
      <c r="BB18" s="4"/>
      <c r="BC18" s="3">
        <f t="shared" si="27"/>
        <v>42.374451897540993</v>
      </c>
      <c r="BD18" s="3">
        <f t="shared" si="28"/>
        <v>46.230407330810039</v>
      </c>
    </row>
    <row r="19" spans="1:56" x14ac:dyDescent="0.35">
      <c r="A19" t="s">
        <v>20</v>
      </c>
      <c r="B19" t="s">
        <v>43</v>
      </c>
      <c r="C19">
        <v>1.17</v>
      </c>
      <c r="D19">
        <v>1</v>
      </c>
      <c r="E19" s="9">
        <v>0.43</v>
      </c>
      <c r="F19">
        <v>0.25</v>
      </c>
      <c r="G19">
        <v>1</v>
      </c>
      <c r="H19">
        <v>0.55000000000000004</v>
      </c>
      <c r="I19">
        <v>0.38</v>
      </c>
      <c r="J19">
        <v>0.8</v>
      </c>
      <c r="K19">
        <f t="shared" si="0"/>
        <v>0.30400000000000005</v>
      </c>
      <c r="L19">
        <v>0.22</v>
      </c>
      <c r="M19">
        <v>0.15</v>
      </c>
      <c r="N19">
        <f t="shared" si="1"/>
        <v>3.3000000000000002E-2</v>
      </c>
      <c r="O19">
        <v>0.4</v>
      </c>
      <c r="P19" s="3">
        <f t="shared" si="2"/>
        <v>41.613582025422467</v>
      </c>
      <c r="Q19" s="3">
        <f t="shared" si="3"/>
        <v>4.7242235040605474</v>
      </c>
      <c r="R19" s="3">
        <f t="shared" si="29"/>
        <v>23.168902764741507</v>
      </c>
      <c r="S19">
        <f t="shared" si="5"/>
        <v>1.17</v>
      </c>
      <c r="T19">
        <v>3</v>
      </c>
      <c r="U19" s="4"/>
      <c r="V19" s="3">
        <f t="shared" si="6"/>
        <v>0.36363636363636365</v>
      </c>
      <c r="W19" s="3">
        <f t="shared" si="7"/>
        <v>0.25000000000000006</v>
      </c>
      <c r="X19" s="3">
        <f t="shared" si="8"/>
        <v>1</v>
      </c>
      <c r="Y19" s="3">
        <f t="shared" si="9"/>
        <v>0.25000000000000006</v>
      </c>
      <c r="Z19" s="3">
        <f t="shared" si="10"/>
        <v>0.51985867307089584</v>
      </c>
      <c r="AA19" s="3">
        <f t="shared" si="11"/>
        <v>3.6824856460545709E-2</v>
      </c>
      <c r="AB19" s="3">
        <f t="shared" si="12"/>
        <v>0.66666666666666674</v>
      </c>
      <c r="AC19" s="2">
        <f t="shared" si="13"/>
        <v>0.326905045777586</v>
      </c>
      <c r="AD19" s="2" cm="1">
        <f t="array" ref="AD19">ROUND( (SUMPRODUCT($V$54:$AB$54, V19:AB19^$AD$55))^(1/$AD$55), 4 )</f>
        <v>0.2366</v>
      </c>
      <c r="AE19" s="2" cm="1">
        <f t="array" ref="AE19">ROUND( (SUMPRODUCT($V$54:$AB$54, (V19:AB19+$AE$54)^$AE$55))^(1/$AE$55) - $AE$54, 4 )</f>
        <v>0.23599999999999999</v>
      </c>
      <c r="AF19" s="3">
        <f t="shared" si="14"/>
        <v>32.690504577758603</v>
      </c>
      <c r="AG19" s="3">
        <f t="shared" si="15"/>
        <v>23.66</v>
      </c>
      <c r="AH19" s="3">
        <f t="shared" si="16"/>
        <v>23.599999999999998</v>
      </c>
      <c r="AI19" s="4"/>
      <c r="AJ19">
        <v>0.5</v>
      </c>
      <c r="AK19">
        <v>0.65</v>
      </c>
      <c r="AL19">
        <v>1</v>
      </c>
      <c r="AM19" s="4"/>
      <c r="AN19" s="3">
        <f t="shared" si="17"/>
        <v>0.5</v>
      </c>
      <c r="AO19" s="3">
        <f t="shared" si="18"/>
        <v>0.70588235294117652</v>
      </c>
      <c r="AP19" s="3">
        <f t="shared" si="19"/>
        <v>1</v>
      </c>
      <c r="AQ19" s="2">
        <f t="shared" si="20"/>
        <v>0.75294117647058822</v>
      </c>
      <c r="AR19" s="3">
        <f t="shared" si="21"/>
        <v>75.294117647058826</v>
      </c>
      <c r="AS19" s="4"/>
      <c r="AT19" s="10">
        <v>8</v>
      </c>
      <c r="AU19" s="4"/>
      <c r="AV19" s="3">
        <f t="shared" si="22"/>
        <v>0.35135135135135137</v>
      </c>
      <c r="AW19" s="2">
        <f t="shared" si="23"/>
        <v>0.35135135135135137</v>
      </c>
      <c r="AX19" s="3">
        <f t="shared" si="24"/>
        <v>35.135135135135137</v>
      </c>
      <c r="AY19" s="4"/>
      <c r="AZ19" s="3">
        <f t="shared" si="25"/>
        <v>39.936667233235426</v>
      </c>
      <c r="BA19" s="3">
        <f t="shared" si="26"/>
        <v>52.717751154025493</v>
      </c>
      <c r="BB19" s="4"/>
      <c r="BC19" s="3">
        <f t="shared" si="27"/>
        <v>43.341407845083658</v>
      </c>
      <c r="BD19" s="3">
        <f t="shared" si="28"/>
        <v>47.601769152013681</v>
      </c>
    </row>
    <row r="20" spans="1:56" x14ac:dyDescent="0.35">
      <c r="A20" t="s">
        <v>20</v>
      </c>
      <c r="B20" t="s">
        <v>44</v>
      </c>
      <c r="C20">
        <v>0.65</v>
      </c>
      <c r="D20">
        <v>1</v>
      </c>
      <c r="E20" s="9">
        <v>0.43</v>
      </c>
      <c r="F20">
        <v>0.25</v>
      </c>
      <c r="G20">
        <v>1</v>
      </c>
      <c r="H20">
        <v>0.55000000000000004</v>
      </c>
      <c r="I20">
        <v>0.38</v>
      </c>
      <c r="J20">
        <v>0.3</v>
      </c>
      <c r="K20">
        <f t="shared" si="0"/>
        <v>0.11399999999999999</v>
      </c>
      <c r="L20">
        <v>0.22</v>
      </c>
      <c r="M20">
        <v>0.2</v>
      </c>
      <c r="N20">
        <f t="shared" si="1"/>
        <v>4.4000000000000004E-2</v>
      </c>
      <c r="O20">
        <v>0.4</v>
      </c>
      <c r="P20" s="3">
        <f t="shared" si="2"/>
        <v>16.220095658838193</v>
      </c>
      <c r="Q20" s="3">
        <f t="shared" si="3"/>
        <v>6.2961921991255183</v>
      </c>
      <c r="R20" s="3">
        <f t="shared" si="29"/>
        <v>11.258143928981855</v>
      </c>
      <c r="S20">
        <f t="shared" si="5"/>
        <v>0.65</v>
      </c>
      <c r="T20">
        <v>5</v>
      </c>
      <c r="U20" s="4"/>
      <c r="V20" s="3">
        <f t="shared" si="6"/>
        <v>0.36363636363636365</v>
      </c>
      <c r="W20" s="3">
        <f t="shared" si="7"/>
        <v>0.25000000000000006</v>
      </c>
      <c r="X20" s="3">
        <f t="shared" si="8"/>
        <v>1</v>
      </c>
      <c r="Y20" s="3">
        <f t="shared" si="9"/>
        <v>0.25000000000000006</v>
      </c>
      <c r="Z20" s="3">
        <f t="shared" si="10"/>
        <v>0.19179998832958392</v>
      </c>
      <c r="AA20" s="3">
        <f t="shared" si="11"/>
        <v>2.0311467913215798E-2</v>
      </c>
      <c r="AB20" s="3">
        <f t="shared" si="12"/>
        <v>0.33333333333333337</v>
      </c>
      <c r="AC20" s="2">
        <f t="shared" si="13"/>
        <v>0.20607555983552356</v>
      </c>
      <c r="AD20" s="2" cm="1">
        <f t="array" ref="AD20">ROUND( (SUMPRODUCT($V$54:$AB$54, V20:AB20^$AD$55))^(1/$AD$55), 4 )</f>
        <v>0.15010000000000001</v>
      </c>
      <c r="AE20" s="2" cm="1">
        <f t="array" ref="AE20">ROUND( (SUMPRODUCT($V$54:$AB$54, (V20:AB20+$AE$54)^$AE$55))^(1/$AE$55) - $AE$54, 4 )</f>
        <v>0.15440000000000001</v>
      </c>
      <c r="AF20" s="3">
        <f t="shared" si="14"/>
        <v>20.607555983552356</v>
      </c>
      <c r="AG20" s="3">
        <f t="shared" si="15"/>
        <v>15.010000000000002</v>
      </c>
      <c r="AH20" s="3">
        <f t="shared" si="16"/>
        <v>15.440000000000001</v>
      </c>
      <c r="AI20" s="4"/>
      <c r="AJ20">
        <v>0.5</v>
      </c>
      <c r="AK20">
        <v>0.65</v>
      </c>
      <c r="AL20">
        <v>1</v>
      </c>
      <c r="AM20" s="4"/>
      <c r="AN20" s="3">
        <f t="shared" si="17"/>
        <v>0.5</v>
      </c>
      <c r="AO20" s="3">
        <f t="shared" si="18"/>
        <v>0.70588235294117652</v>
      </c>
      <c r="AP20" s="3">
        <f t="shared" si="19"/>
        <v>1</v>
      </c>
      <c r="AQ20" s="2">
        <f t="shared" si="20"/>
        <v>0.75294117647058822</v>
      </c>
      <c r="AR20" s="3">
        <f t="shared" si="21"/>
        <v>75.294117647058826</v>
      </c>
      <c r="AS20" s="4"/>
      <c r="AT20" s="10">
        <v>8</v>
      </c>
      <c r="AU20" s="4"/>
      <c r="AV20" s="3">
        <f t="shared" si="22"/>
        <v>0.35135135135135137</v>
      </c>
      <c r="AW20" s="2">
        <f t="shared" si="23"/>
        <v>0.35135135135135137</v>
      </c>
      <c r="AX20" s="3">
        <f t="shared" si="24"/>
        <v>35.135135135135137</v>
      </c>
      <c r="AY20" s="4"/>
      <c r="AZ20" s="3">
        <f t="shared" si="25"/>
        <v>33.895192936132297</v>
      </c>
      <c r="BA20" s="3">
        <f t="shared" si="26"/>
        <v>50.301161435184241</v>
      </c>
      <c r="BB20" s="4"/>
      <c r="BC20" s="3">
        <f t="shared" si="27"/>
        <v>34.279196399428969</v>
      </c>
      <c r="BD20" s="3">
        <f t="shared" si="28"/>
        <v>39.747852565779617</v>
      </c>
    </row>
    <row r="21" spans="1:56" ht="13.75" customHeight="1" x14ac:dyDescent="0.35">
      <c r="A21" t="s">
        <v>11</v>
      </c>
      <c r="B21" t="s">
        <v>25</v>
      </c>
      <c r="C21" s="9">
        <v>3.2</v>
      </c>
      <c r="D21">
        <v>1</v>
      </c>
      <c r="E21" s="9">
        <v>0.65</v>
      </c>
      <c r="F21">
        <v>0.1</v>
      </c>
      <c r="G21" s="9">
        <v>1</v>
      </c>
      <c r="H21" s="9">
        <v>0.55000000000000004</v>
      </c>
      <c r="I21">
        <v>60</v>
      </c>
      <c r="J21">
        <v>1</v>
      </c>
      <c r="K21">
        <f t="shared" si="0"/>
        <v>60</v>
      </c>
      <c r="L21">
        <v>30</v>
      </c>
      <c r="M21">
        <v>1</v>
      </c>
      <c r="N21">
        <f t="shared" si="1"/>
        <v>30</v>
      </c>
      <c r="O21">
        <v>120</v>
      </c>
      <c r="P21" s="3">
        <f t="shared" si="2"/>
        <v>28.072486935852957</v>
      </c>
      <c r="Q21" s="3">
        <f t="shared" si="3"/>
        <v>14.250032697803595</v>
      </c>
      <c r="R21" s="3">
        <f t="shared" si="29"/>
        <v>21.161259816828277</v>
      </c>
      <c r="S21">
        <f t="shared" si="5"/>
        <v>3.2</v>
      </c>
      <c r="T21">
        <v>3</v>
      </c>
      <c r="U21" s="4"/>
      <c r="V21" s="3">
        <f t="shared" si="6"/>
        <v>0.64935064935064934</v>
      </c>
      <c r="W21" s="3">
        <f t="shared" si="7"/>
        <v>6.2500000000000014E-2</v>
      </c>
      <c r="X21" s="3">
        <f t="shared" si="8"/>
        <v>1</v>
      </c>
      <c r="Y21" s="3">
        <f t="shared" si="9"/>
        <v>0.25000000000000006</v>
      </c>
      <c r="Z21" s="3">
        <f t="shared" si="10"/>
        <v>0.46456205309860676</v>
      </c>
      <c r="AA21" s="3">
        <f t="shared" si="11"/>
        <v>0.10129058482800672</v>
      </c>
      <c r="AB21" s="3">
        <f t="shared" si="12"/>
        <v>0.66666666666666674</v>
      </c>
      <c r="AC21" s="2">
        <f t="shared" si="13"/>
        <v>0.38080741414912384</v>
      </c>
      <c r="AD21" s="2" cm="1">
        <f t="array" ref="AD21">ROUND( (SUMPRODUCT($V$54:$AB$54, V21:AB21^$AD$55))^(1/$AD$55), 4 )</f>
        <v>0.31619999999999998</v>
      </c>
      <c r="AE21" s="2" cm="1">
        <f t="array" ref="AE21">ROUND( (SUMPRODUCT($V$54:$AB$54, (V21:AB21+$AE$54)^$AE$55))^(1/$AE$55) - $AE$54, 4 )</f>
        <v>0.31259999999999999</v>
      </c>
      <c r="AF21" s="3">
        <f t="shared" si="14"/>
        <v>38.080741414912382</v>
      </c>
      <c r="AG21" s="3">
        <f t="shared" si="15"/>
        <v>31.619999999999997</v>
      </c>
      <c r="AH21" s="3">
        <f t="shared" si="16"/>
        <v>31.259999999999998</v>
      </c>
      <c r="AI21" s="4"/>
      <c r="AJ21">
        <v>0.1</v>
      </c>
      <c r="AK21">
        <v>0.05</v>
      </c>
      <c r="AL21">
        <v>0.05</v>
      </c>
      <c r="AM21" s="4"/>
      <c r="AN21" s="3">
        <f t="shared" si="17"/>
        <v>0.1</v>
      </c>
      <c r="AO21" s="3">
        <f t="shared" si="18"/>
        <v>0</v>
      </c>
      <c r="AP21" s="3">
        <f t="shared" si="19"/>
        <v>0</v>
      </c>
      <c r="AQ21" s="2">
        <f t="shared" si="20"/>
        <v>2.0000000000000004E-2</v>
      </c>
      <c r="AR21" s="3">
        <f t="shared" si="21"/>
        <v>2.0000000000000004</v>
      </c>
      <c r="AS21" s="4"/>
      <c r="AT21" s="10">
        <v>12</v>
      </c>
      <c r="AU21" s="4"/>
      <c r="AV21" s="3">
        <f t="shared" si="22"/>
        <v>0.56756756756756754</v>
      </c>
      <c r="AW21" s="2">
        <f t="shared" si="23"/>
        <v>0.56756756756756754</v>
      </c>
      <c r="AX21" s="3">
        <f t="shared" si="24"/>
        <v>56.756756756756758</v>
      </c>
      <c r="AY21" s="4"/>
      <c r="AZ21" s="3">
        <f t="shared" si="25"/>
        <v>39.205235572321058</v>
      </c>
      <c r="BA21" s="3">
        <f t="shared" si="26"/>
        <v>28.381013147847341</v>
      </c>
      <c r="BB21" s="4"/>
      <c r="BC21" s="3">
        <f t="shared" si="27"/>
        <v>29.060556061184286</v>
      </c>
      <c r="BD21" s="3">
        <f t="shared" si="28"/>
        <v>25.452481919693049</v>
      </c>
    </row>
    <row r="22" spans="1:56" x14ac:dyDescent="0.35">
      <c r="A22" t="s">
        <v>11</v>
      </c>
      <c r="B22" t="s">
        <v>26</v>
      </c>
      <c r="C22" s="9">
        <v>0.85</v>
      </c>
      <c r="D22">
        <v>1</v>
      </c>
      <c r="E22" s="9">
        <v>0.65</v>
      </c>
      <c r="F22">
        <v>0.05</v>
      </c>
      <c r="G22" s="9">
        <v>1</v>
      </c>
      <c r="H22" s="9">
        <v>0.5</v>
      </c>
      <c r="I22">
        <v>6</v>
      </c>
      <c r="J22">
        <v>1</v>
      </c>
      <c r="K22">
        <f t="shared" si="0"/>
        <v>6</v>
      </c>
      <c r="L22">
        <v>3</v>
      </c>
      <c r="M22">
        <v>1</v>
      </c>
      <c r="N22">
        <f t="shared" si="1"/>
        <v>3</v>
      </c>
      <c r="O22">
        <v>60</v>
      </c>
      <c r="P22" s="3">
        <f t="shared" si="2"/>
        <v>5.7248104522234957</v>
      </c>
      <c r="Q22" s="3">
        <f t="shared" si="3"/>
        <v>2.8641923683292929</v>
      </c>
      <c r="R22" s="3">
        <f t="shared" si="29"/>
        <v>4.2945014102763945</v>
      </c>
      <c r="S22">
        <f t="shared" si="5"/>
        <v>0.85</v>
      </c>
      <c r="T22">
        <v>6</v>
      </c>
      <c r="U22" s="4"/>
      <c r="V22" s="3">
        <f t="shared" si="6"/>
        <v>0.64935064935064934</v>
      </c>
      <c r="W22" s="3">
        <f t="shared" si="7"/>
        <v>0</v>
      </c>
      <c r="X22" s="3">
        <f t="shared" si="8"/>
        <v>1</v>
      </c>
      <c r="Y22" s="3">
        <f t="shared" si="9"/>
        <v>0.16666666666666663</v>
      </c>
      <c r="Z22" s="3">
        <f t="shared" si="10"/>
        <v>0</v>
      </c>
      <c r="AA22" s="3">
        <f t="shared" si="11"/>
        <v>2.6662771200650377E-2</v>
      </c>
      <c r="AB22" s="3">
        <f t="shared" si="12"/>
        <v>0.16666666666666663</v>
      </c>
      <c r="AC22" s="2">
        <f t="shared" si="13"/>
        <v>0.17206809542945914</v>
      </c>
      <c r="AD22" s="2" cm="1">
        <f t="array" ref="AD22">ROUND( (SUMPRODUCT($V$54:$AB$54, V22:AB22^$AD$55))^(1/$AD$55), 4 )</f>
        <v>6.8400000000000002E-2</v>
      </c>
      <c r="AE22" s="2" cm="1">
        <f t="array" ref="AE22">ROUND( (SUMPRODUCT($V$54:$AB$54, (V22:AB22+$AE$54)^$AE$55))^(1/$AE$55) - $AE$54, 4 )</f>
        <v>9.7299999999999998E-2</v>
      </c>
      <c r="AF22" s="3">
        <f t="shared" si="14"/>
        <v>17.206809542945916</v>
      </c>
      <c r="AG22" s="3">
        <f t="shared" si="15"/>
        <v>6.84</v>
      </c>
      <c r="AH22" s="3">
        <f t="shared" si="16"/>
        <v>9.73</v>
      </c>
      <c r="AI22" s="4"/>
      <c r="AJ22">
        <v>0.1</v>
      </c>
      <c r="AK22">
        <v>0.05</v>
      </c>
      <c r="AL22">
        <v>0.05</v>
      </c>
      <c r="AM22" s="4"/>
      <c r="AN22" s="3">
        <f t="shared" si="17"/>
        <v>0.1</v>
      </c>
      <c r="AO22" s="3">
        <f t="shared" si="18"/>
        <v>0</v>
      </c>
      <c r="AP22" s="3">
        <f t="shared" si="19"/>
        <v>0</v>
      </c>
      <c r="AQ22" s="2">
        <f t="shared" si="20"/>
        <v>2.0000000000000004E-2</v>
      </c>
      <c r="AR22" s="3">
        <f t="shared" si="21"/>
        <v>2.0000000000000004</v>
      </c>
      <c r="AS22" s="4"/>
      <c r="AT22" s="10">
        <v>15</v>
      </c>
      <c r="AU22" s="4"/>
      <c r="AV22" s="3">
        <f t="shared" si="22"/>
        <v>0.72972972972972971</v>
      </c>
      <c r="AW22" s="2">
        <f t="shared" si="23"/>
        <v>0.72972972972972971</v>
      </c>
      <c r="AX22" s="3">
        <f t="shared" si="24"/>
        <v>72.972972972972968</v>
      </c>
      <c r="AY22" s="4"/>
      <c r="AZ22" s="3">
        <f t="shared" si="25"/>
        <v>34.443945312013497</v>
      </c>
      <c r="BA22" s="3">
        <f t="shared" si="26"/>
        <v>29.881902449129718</v>
      </c>
      <c r="BB22" s="4"/>
      <c r="BC22" s="3">
        <f t="shared" si="27"/>
        <v>13.405107157209436</v>
      </c>
      <c r="BD22" s="3">
        <f t="shared" si="28"/>
        <v>11.884426202914845</v>
      </c>
    </row>
    <row r="23" spans="1:56" x14ac:dyDescent="0.35">
      <c r="A23" t="s">
        <v>11</v>
      </c>
      <c r="B23" t="s">
        <v>27</v>
      </c>
      <c r="C23" s="9">
        <v>0.79</v>
      </c>
      <c r="D23">
        <v>1</v>
      </c>
      <c r="E23" s="9">
        <v>0.65</v>
      </c>
      <c r="F23">
        <v>0.05</v>
      </c>
      <c r="G23" s="9">
        <v>1</v>
      </c>
      <c r="H23" s="9">
        <v>0.55000000000000004</v>
      </c>
      <c r="I23">
        <v>6</v>
      </c>
      <c r="J23">
        <v>1</v>
      </c>
      <c r="K23">
        <f t="shared" si="0"/>
        <v>6</v>
      </c>
      <c r="L23">
        <v>3</v>
      </c>
      <c r="M23">
        <v>1</v>
      </c>
      <c r="N23">
        <f t="shared" si="1"/>
        <v>3</v>
      </c>
      <c r="O23">
        <v>60</v>
      </c>
      <c r="P23" s="3">
        <f t="shared" si="2"/>
        <v>5.7248104522234957</v>
      </c>
      <c r="Q23" s="3">
        <f t="shared" si="3"/>
        <v>2.8641923683292929</v>
      </c>
      <c r="R23" s="3">
        <f t="shared" si="29"/>
        <v>4.2945014102763945</v>
      </c>
      <c r="S23">
        <f t="shared" si="5"/>
        <v>0.79</v>
      </c>
      <c r="T23">
        <v>6</v>
      </c>
      <c r="U23" s="4"/>
      <c r="V23" s="3">
        <f t="shared" si="6"/>
        <v>0.64935064935064934</v>
      </c>
      <c r="W23" s="3">
        <f t="shared" si="7"/>
        <v>0</v>
      </c>
      <c r="X23" s="3">
        <f t="shared" si="8"/>
        <v>1</v>
      </c>
      <c r="Y23" s="3">
        <f t="shared" si="9"/>
        <v>0.25000000000000006</v>
      </c>
      <c r="Z23" s="3">
        <f t="shared" si="10"/>
        <v>0</v>
      </c>
      <c r="AA23" s="3">
        <f t="shared" si="11"/>
        <v>2.4757380214420005E-2</v>
      </c>
      <c r="AB23" s="3">
        <f t="shared" si="12"/>
        <v>0.16666666666666663</v>
      </c>
      <c r="AC23" s="2">
        <f t="shared" si="13"/>
        <v>0.18816314480025675</v>
      </c>
      <c r="AD23" s="2" cm="1">
        <f t="array" ref="AD23">ROUND( (SUMPRODUCT($V$54:$AB$54, V23:AB23^$AD$55))^(1/$AD$55), 4 )</f>
        <v>7.4700000000000003E-2</v>
      </c>
      <c r="AE23" s="2" cm="1">
        <f t="array" ref="AE23">ROUND( (SUMPRODUCT($V$54:$AB$54, (V23:AB23+$AE$54)^$AE$55))^(1/$AE$55) - $AE$54, 4 )</f>
        <v>0.10580000000000001</v>
      </c>
      <c r="AF23" s="3">
        <f t="shared" si="14"/>
        <v>18.816314480025675</v>
      </c>
      <c r="AG23" s="3">
        <f t="shared" si="15"/>
        <v>7.4700000000000006</v>
      </c>
      <c r="AH23" s="3">
        <f t="shared" si="16"/>
        <v>10.58</v>
      </c>
      <c r="AI23" s="4"/>
      <c r="AJ23">
        <v>0.1</v>
      </c>
      <c r="AK23">
        <v>0.05</v>
      </c>
      <c r="AL23">
        <v>0.05</v>
      </c>
      <c r="AM23" s="4"/>
      <c r="AN23" s="3">
        <f t="shared" si="17"/>
        <v>0.1</v>
      </c>
      <c r="AO23" s="3">
        <f t="shared" si="18"/>
        <v>0</v>
      </c>
      <c r="AP23" s="3">
        <f t="shared" si="19"/>
        <v>0</v>
      </c>
      <c r="AQ23" s="2">
        <f t="shared" si="20"/>
        <v>2.0000000000000004E-2</v>
      </c>
      <c r="AR23" s="3">
        <f t="shared" si="21"/>
        <v>2.0000000000000004</v>
      </c>
      <c r="AS23" s="4"/>
      <c r="AT23" s="10">
        <v>15</v>
      </c>
      <c r="AU23" s="4"/>
      <c r="AV23" s="3">
        <f t="shared" si="22"/>
        <v>0.72972972972972971</v>
      </c>
      <c r="AW23" s="2">
        <f t="shared" si="23"/>
        <v>0.72972972972972971</v>
      </c>
      <c r="AX23" s="3">
        <f t="shared" si="24"/>
        <v>72.972972972972968</v>
      </c>
      <c r="AY23" s="4"/>
      <c r="AZ23" s="3">
        <f t="shared" si="25"/>
        <v>35.248697780553371</v>
      </c>
      <c r="BA23" s="3">
        <f t="shared" si="26"/>
        <v>30.203803436545673</v>
      </c>
      <c r="BB23" s="4"/>
      <c r="BC23" s="3">
        <f t="shared" si="27"/>
        <v>14.612235860019256</v>
      </c>
      <c r="BD23" s="3">
        <f t="shared" si="28"/>
        <v>12.930604412016688</v>
      </c>
    </row>
    <row r="24" spans="1:56" x14ac:dyDescent="0.35">
      <c r="A24" t="s">
        <v>11</v>
      </c>
      <c r="B24" t="s">
        <v>28</v>
      </c>
      <c r="C24" s="9">
        <v>0.66</v>
      </c>
      <c r="D24">
        <v>1</v>
      </c>
      <c r="E24" s="9">
        <v>0.65</v>
      </c>
      <c r="F24">
        <v>0.05</v>
      </c>
      <c r="G24" s="9">
        <v>1</v>
      </c>
      <c r="H24" s="9">
        <v>0.55000000000000004</v>
      </c>
      <c r="I24">
        <v>6</v>
      </c>
      <c r="J24">
        <v>1</v>
      </c>
      <c r="K24">
        <f t="shared" si="0"/>
        <v>6</v>
      </c>
      <c r="L24">
        <v>3</v>
      </c>
      <c r="M24">
        <v>1</v>
      </c>
      <c r="N24">
        <f t="shared" si="1"/>
        <v>3</v>
      </c>
      <c r="O24">
        <v>60</v>
      </c>
      <c r="P24" s="3">
        <f t="shared" si="2"/>
        <v>5.7248104522234957</v>
      </c>
      <c r="Q24" s="3">
        <f t="shared" si="3"/>
        <v>2.8641923683292929</v>
      </c>
      <c r="R24" s="3">
        <f t="shared" si="29"/>
        <v>4.2945014102763945</v>
      </c>
      <c r="S24">
        <f t="shared" si="5"/>
        <v>0.66</v>
      </c>
      <c r="T24">
        <v>6</v>
      </c>
      <c r="U24" s="4"/>
      <c r="V24" s="3">
        <f t="shared" si="6"/>
        <v>0.64935064935064934</v>
      </c>
      <c r="W24" s="3">
        <f t="shared" si="7"/>
        <v>0</v>
      </c>
      <c r="X24" s="3">
        <f t="shared" si="8"/>
        <v>1</v>
      </c>
      <c r="Y24" s="3">
        <f t="shared" si="9"/>
        <v>0.25000000000000006</v>
      </c>
      <c r="Z24" s="3">
        <f t="shared" si="10"/>
        <v>0</v>
      </c>
      <c r="AA24" s="3">
        <f t="shared" si="11"/>
        <v>2.0629033077587525E-2</v>
      </c>
      <c r="AB24" s="3">
        <f t="shared" si="12"/>
        <v>0.16666666666666663</v>
      </c>
      <c r="AC24" s="2">
        <f t="shared" si="13"/>
        <v>0.186924640659207</v>
      </c>
      <c r="AD24" s="2" cm="1">
        <f t="array" ref="AD24">ROUND( (SUMPRODUCT($V$54:$AB$54, V24:AB24^$AD$55))^(1/$AD$55), 4 )</f>
        <v>7.1800000000000003E-2</v>
      </c>
      <c r="AE24" s="2" cm="1">
        <f t="array" ref="AE24">ROUND( (SUMPRODUCT($V$54:$AB$54, (V24:AB24+$AE$54)^$AE$55))^(1/$AE$55) - $AE$54, 4 )</f>
        <v>0.1027</v>
      </c>
      <c r="AF24" s="3">
        <f t="shared" si="14"/>
        <v>18.692464065920699</v>
      </c>
      <c r="AG24" s="3">
        <f t="shared" si="15"/>
        <v>7.1800000000000006</v>
      </c>
      <c r="AH24" s="3">
        <f t="shared" si="16"/>
        <v>10.27</v>
      </c>
      <c r="AI24" s="4"/>
      <c r="AJ24">
        <v>0.1</v>
      </c>
      <c r="AK24">
        <v>0.05</v>
      </c>
      <c r="AL24">
        <v>0.05</v>
      </c>
      <c r="AM24" s="4"/>
      <c r="AN24" s="3">
        <f t="shared" si="17"/>
        <v>0.1</v>
      </c>
      <c r="AO24" s="3">
        <f t="shared" si="18"/>
        <v>0</v>
      </c>
      <c r="AP24" s="3">
        <f t="shared" si="19"/>
        <v>0</v>
      </c>
      <c r="AQ24" s="2">
        <f t="shared" si="20"/>
        <v>2.0000000000000004E-2</v>
      </c>
      <c r="AR24" s="3">
        <f t="shared" si="21"/>
        <v>2.0000000000000004</v>
      </c>
      <c r="AS24" s="4"/>
      <c r="AT24" s="10">
        <v>15</v>
      </c>
      <c r="AU24" s="4"/>
      <c r="AV24" s="3">
        <f t="shared" si="22"/>
        <v>0.72972972972972971</v>
      </c>
      <c r="AW24" s="2">
        <f t="shared" si="23"/>
        <v>0.72972972972972971</v>
      </c>
      <c r="AX24" s="3">
        <f t="shared" si="24"/>
        <v>72.972972972972968</v>
      </c>
      <c r="AY24" s="4"/>
      <c r="AZ24" s="3">
        <f t="shared" si="25"/>
        <v>35.186772573500889</v>
      </c>
      <c r="BA24" s="3">
        <f t="shared" si="26"/>
        <v>30.179033353724677</v>
      </c>
      <c r="BB24" s="4"/>
      <c r="BC24" s="3">
        <f t="shared" si="27"/>
        <v>14.519348049440524</v>
      </c>
      <c r="BD24" s="3">
        <f t="shared" si="28"/>
        <v>12.850101642848454</v>
      </c>
    </row>
    <row r="25" spans="1:56" x14ac:dyDescent="0.35">
      <c r="A25" t="s">
        <v>12</v>
      </c>
      <c r="B25" t="s">
        <v>25</v>
      </c>
      <c r="C25" s="9">
        <v>4.0999999999999996</v>
      </c>
      <c r="D25">
        <v>1</v>
      </c>
      <c r="E25" s="9">
        <v>0.65</v>
      </c>
      <c r="F25">
        <v>0.25</v>
      </c>
      <c r="G25" s="9">
        <v>1</v>
      </c>
      <c r="H25" s="9">
        <v>0.55000000000000004</v>
      </c>
      <c r="I25">
        <v>60</v>
      </c>
      <c r="J25">
        <v>1</v>
      </c>
      <c r="K25">
        <f t="shared" si="0"/>
        <v>60</v>
      </c>
      <c r="L25">
        <v>30</v>
      </c>
      <c r="M25">
        <v>1</v>
      </c>
      <c r="N25">
        <f t="shared" si="1"/>
        <v>30</v>
      </c>
      <c r="O25">
        <v>60</v>
      </c>
      <c r="P25" s="3">
        <f t="shared" si="2"/>
        <v>53.13010235415598</v>
      </c>
      <c r="Q25" s="3">
        <f t="shared" si="3"/>
        <v>28.072486935852957</v>
      </c>
      <c r="R25" s="3">
        <f t="shared" si="29"/>
        <v>40.601294645004472</v>
      </c>
      <c r="S25">
        <f t="shared" si="5"/>
        <v>4.0999999999999996</v>
      </c>
      <c r="T25">
        <v>3</v>
      </c>
      <c r="U25" s="4"/>
      <c r="V25" s="3">
        <f t="shared" si="6"/>
        <v>0.64935064935064934</v>
      </c>
      <c r="W25" s="3">
        <f t="shared" si="7"/>
        <v>0.25000000000000006</v>
      </c>
      <c r="X25" s="3">
        <f t="shared" si="8"/>
        <v>1</v>
      </c>
      <c r="Y25" s="3">
        <f t="shared" si="9"/>
        <v>0.25000000000000006</v>
      </c>
      <c r="Z25" s="3">
        <f t="shared" si="10"/>
        <v>1</v>
      </c>
      <c r="AA25" s="3">
        <f t="shared" si="11"/>
        <v>0.12987144962146233</v>
      </c>
      <c r="AB25" s="3">
        <f t="shared" si="12"/>
        <v>0.66666666666666674</v>
      </c>
      <c r="AC25" s="2">
        <f t="shared" si="13"/>
        <v>0.46969736562236952</v>
      </c>
      <c r="AD25" s="2" cm="1">
        <f t="array" ref="AD25">ROUND( (SUMPRODUCT($V$54:$AB$54, V25:AB25^$AD$55))^(1/$AD$55), 4 )</f>
        <v>0.38340000000000002</v>
      </c>
      <c r="AE25" s="2" cm="1">
        <f t="array" ref="AE25">ROUND( (SUMPRODUCT($V$54:$AB$54, (V25:AB25+$AE$54)^$AE$55))^(1/$AE$55) - $AE$54, 4 )</f>
        <v>0.37740000000000001</v>
      </c>
      <c r="AF25" s="3">
        <f t="shared" si="14"/>
        <v>46.969736562236953</v>
      </c>
      <c r="AG25" s="3">
        <f t="shared" si="15"/>
        <v>38.340000000000003</v>
      </c>
      <c r="AH25" s="3">
        <f t="shared" si="16"/>
        <v>37.74</v>
      </c>
      <c r="AI25" s="4"/>
      <c r="AJ25">
        <v>0.1</v>
      </c>
      <c r="AK25">
        <v>0.05</v>
      </c>
      <c r="AL25">
        <v>0.05</v>
      </c>
      <c r="AM25" s="4"/>
      <c r="AN25" s="3">
        <f t="shared" si="17"/>
        <v>0.1</v>
      </c>
      <c r="AO25" s="3">
        <f t="shared" si="18"/>
        <v>0</v>
      </c>
      <c r="AP25" s="3">
        <f t="shared" si="19"/>
        <v>0</v>
      </c>
      <c r="AQ25" s="2">
        <f t="shared" si="20"/>
        <v>2.0000000000000004E-2</v>
      </c>
      <c r="AR25" s="3">
        <f t="shared" si="21"/>
        <v>2.0000000000000004</v>
      </c>
      <c r="AS25" s="4"/>
      <c r="AT25" s="10">
        <v>12</v>
      </c>
      <c r="AU25" s="4"/>
      <c r="AV25" s="3">
        <f t="shared" si="22"/>
        <v>0.56756756756756754</v>
      </c>
      <c r="AW25" s="2">
        <f t="shared" si="23"/>
        <v>0.56756756756756754</v>
      </c>
      <c r="AX25" s="3">
        <f t="shared" si="24"/>
        <v>56.756756756756758</v>
      </c>
      <c r="AY25" s="4"/>
      <c r="AZ25" s="3">
        <f t="shared" si="25"/>
        <v>43.64973314598334</v>
      </c>
      <c r="BA25" s="3">
        <f t="shared" si="26"/>
        <v>30.158812177312257</v>
      </c>
      <c r="BB25" s="4"/>
      <c r="BC25" s="3">
        <f t="shared" si="27"/>
        <v>35.727302421677713</v>
      </c>
      <c r="BD25" s="3">
        <f t="shared" si="28"/>
        <v>31.230328765454018</v>
      </c>
    </row>
    <row r="26" spans="1:56" x14ac:dyDescent="0.35">
      <c r="A26" t="s">
        <v>12</v>
      </c>
      <c r="B26" t="s">
        <v>26</v>
      </c>
      <c r="C26" s="9">
        <v>1.65</v>
      </c>
      <c r="D26">
        <v>1</v>
      </c>
      <c r="E26" s="9">
        <v>0.65</v>
      </c>
      <c r="F26">
        <v>0.15</v>
      </c>
      <c r="G26" s="9">
        <v>1</v>
      </c>
      <c r="H26" s="9">
        <v>0.5</v>
      </c>
      <c r="I26">
        <v>6</v>
      </c>
      <c r="J26">
        <v>1</v>
      </c>
      <c r="K26">
        <f t="shared" si="0"/>
        <v>6</v>
      </c>
      <c r="L26">
        <v>3</v>
      </c>
      <c r="M26">
        <v>1</v>
      </c>
      <c r="N26">
        <f t="shared" si="1"/>
        <v>3</v>
      </c>
      <c r="O26">
        <v>30</v>
      </c>
      <c r="P26" s="3">
        <f t="shared" si="2"/>
        <v>11.421186274999286</v>
      </c>
      <c r="Q26" s="3">
        <f t="shared" si="3"/>
        <v>5.7248104522234957</v>
      </c>
      <c r="R26" s="3">
        <f t="shared" si="29"/>
        <v>8.57299836361139</v>
      </c>
      <c r="S26">
        <f t="shared" si="5"/>
        <v>1.65</v>
      </c>
      <c r="T26">
        <v>7</v>
      </c>
      <c r="U26" s="4"/>
      <c r="V26" s="3">
        <f t="shared" si="6"/>
        <v>0.64935064935064934</v>
      </c>
      <c r="W26" s="3">
        <f t="shared" si="7"/>
        <v>0.125</v>
      </c>
      <c r="X26" s="3">
        <f t="shared" si="8"/>
        <v>1</v>
      </c>
      <c r="Y26" s="3">
        <f t="shared" si="9"/>
        <v>0.16666666666666663</v>
      </c>
      <c r="Z26" s="3">
        <f t="shared" si="10"/>
        <v>0.1178428765568461</v>
      </c>
      <c r="AA26" s="3">
        <f t="shared" si="11"/>
        <v>5.2067984350388702E-2</v>
      </c>
      <c r="AB26" s="3">
        <f t="shared" si="12"/>
        <v>0</v>
      </c>
      <c r="AC26" s="2">
        <f t="shared" si="13"/>
        <v>0.16403275752457422</v>
      </c>
      <c r="AD26" s="2" cm="1">
        <f t="array" ref="AD26">ROUND( (SUMPRODUCT($V$54:$AB$54, V26:AB26^$AD$55))^(1/$AD$55), 4 )</f>
        <v>5.9400000000000001E-2</v>
      </c>
      <c r="AE26" s="2" cm="1">
        <f t="array" ref="AE26">ROUND( (SUMPRODUCT($V$54:$AB$54, (V26:AB26+$AE$54)^$AE$55))^(1/$AE$55) - $AE$54, 4 )</f>
        <v>9.3600000000000003E-2</v>
      </c>
      <c r="AF26" s="3">
        <f t="shared" si="14"/>
        <v>16.403275752457422</v>
      </c>
      <c r="AG26" s="3">
        <f t="shared" si="15"/>
        <v>5.94</v>
      </c>
      <c r="AH26" s="3">
        <f t="shared" si="16"/>
        <v>9.36</v>
      </c>
      <c r="AI26" s="4"/>
      <c r="AJ26">
        <v>0.1</v>
      </c>
      <c r="AK26">
        <v>0.05</v>
      </c>
      <c r="AL26">
        <v>0.05</v>
      </c>
      <c r="AM26" s="4"/>
      <c r="AN26" s="3">
        <f t="shared" si="17"/>
        <v>0.1</v>
      </c>
      <c r="AO26" s="3">
        <f t="shared" si="18"/>
        <v>0</v>
      </c>
      <c r="AP26" s="3">
        <f t="shared" si="19"/>
        <v>0</v>
      </c>
      <c r="AQ26" s="2">
        <f t="shared" si="20"/>
        <v>2.0000000000000004E-2</v>
      </c>
      <c r="AR26" s="3">
        <f t="shared" si="21"/>
        <v>2.0000000000000004</v>
      </c>
      <c r="AS26" s="4"/>
      <c r="AT26" s="10">
        <v>15</v>
      </c>
      <c r="AU26" s="4"/>
      <c r="AV26" s="3">
        <f t="shared" si="22"/>
        <v>0.72972972972972971</v>
      </c>
      <c r="AW26" s="2">
        <f t="shared" si="23"/>
        <v>0.72972972972972971</v>
      </c>
      <c r="AX26" s="3">
        <f t="shared" si="24"/>
        <v>72.972972972972968</v>
      </c>
      <c r="AY26" s="4"/>
      <c r="AZ26" s="3">
        <f t="shared" si="25"/>
        <v>34.042178416769246</v>
      </c>
      <c r="BA26" s="3">
        <f t="shared" si="26"/>
        <v>29.721195691032023</v>
      </c>
      <c r="BB26" s="4"/>
      <c r="BC26" s="3">
        <f t="shared" si="27"/>
        <v>12.802456814343067</v>
      </c>
      <c r="BD26" s="3">
        <f t="shared" si="28"/>
        <v>11.362129239097325</v>
      </c>
    </row>
    <row r="27" spans="1:56" x14ac:dyDescent="0.35">
      <c r="A27" t="s">
        <v>12</v>
      </c>
      <c r="B27" t="s">
        <v>27</v>
      </c>
      <c r="C27" s="9">
        <v>1.52</v>
      </c>
      <c r="D27">
        <v>1</v>
      </c>
      <c r="E27" s="9">
        <v>0.65</v>
      </c>
      <c r="F27">
        <v>0.15</v>
      </c>
      <c r="G27" s="9">
        <v>1</v>
      </c>
      <c r="H27" s="9">
        <v>0.55000000000000004</v>
      </c>
      <c r="I27">
        <v>6</v>
      </c>
      <c r="J27">
        <v>1</v>
      </c>
      <c r="K27">
        <f t="shared" si="0"/>
        <v>6</v>
      </c>
      <c r="L27">
        <v>3</v>
      </c>
      <c r="M27">
        <v>1</v>
      </c>
      <c r="N27">
        <f t="shared" si="1"/>
        <v>3</v>
      </c>
      <c r="O27">
        <v>30</v>
      </c>
      <c r="P27" s="3">
        <f t="shared" si="2"/>
        <v>11.421186274999286</v>
      </c>
      <c r="Q27" s="3">
        <f t="shared" si="3"/>
        <v>5.7248104522234957</v>
      </c>
      <c r="R27" s="3">
        <f t="shared" si="29"/>
        <v>8.57299836361139</v>
      </c>
      <c r="S27">
        <f t="shared" si="5"/>
        <v>1.52</v>
      </c>
      <c r="T27">
        <v>7</v>
      </c>
      <c r="U27" s="4"/>
      <c r="V27" s="3">
        <f t="shared" si="6"/>
        <v>0.64935064935064934</v>
      </c>
      <c r="W27" s="3">
        <f t="shared" si="7"/>
        <v>0.125</v>
      </c>
      <c r="X27" s="3">
        <f t="shared" si="8"/>
        <v>1</v>
      </c>
      <c r="Y27" s="3">
        <f t="shared" si="9"/>
        <v>0.25000000000000006</v>
      </c>
      <c r="Z27" s="3">
        <f t="shared" si="10"/>
        <v>0.1178428765568461</v>
      </c>
      <c r="AA27" s="3">
        <f t="shared" si="11"/>
        <v>4.7939637213556228E-2</v>
      </c>
      <c r="AB27" s="3">
        <f t="shared" si="12"/>
        <v>0</v>
      </c>
      <c r="AC27" s="2">
        <f t="shared" si="13"/>
        <v>0.17946092005019121</v>
      </c>
      <c r="AD27" s="2" cm="1">
        <f t="array" ref="AD27">ROUND( (SUMPRODUCT($V$54:$AB$54, V27:AB27^$AD$55))^(1/$AD$55), 4 )</f>
        <v>6.4699999999999994E-2</v>
      </c>
      <c r="AE27" s="2" cm="1">
        <f t="array" ref="AE27">ROUND( (SUMPRODUCT($V$54:$AB$54, (V27:AB27+$AE$54)^$AE$55))^(1/$AE$55) - $AE$54, 4 )</f>
        <v>0.1012</v>
      </c>
      <c r="AF27" s="3">
        <f t="shared" si="14"/>
        <v>17.946092005019121</v>
      </c>
      <c r="AG27" s="3">
        <f t="shared" si="15"/>
        <v>6.47</v>
      </c>
      <c r="AH27" s="3">
        <f t="shared" si="16"/>
        <v>10.119999999999999</v>
      </c>
      <c r="AI27" s="4"/>
      <c r="AJ27">
        <v>0.1</v>
      </c>
      <c r="AK27">
        <v>0.05</v>
      </c>
      <c r="AL27">
        <v>0.05</v>
      </c>
      <c r="AM27" s="4"/>
      <c r="AN27" s="3">
        <f t="shared" si="17"/>
        <v>0.1</v>
      </c>
      <c r="AO27" s="3">
        <f t="shared" si="18"/>
        <v>0</v>
      </c>
      <c r="AP27" s="3">
        <f t="shared" si="19"/>
        <v>0</v>
      </c>
      <c r="AQ27" s="2">
        <f t="shared" si="20"/>
        <v>2.0000000000000004E-2</v>
      </c>
      <c r="AR27" s="3">
        <f t="shared" si="21"/>
        <v>2.0000000000000004</v>
      </c>
      <c r="AS27" s="4"/>
      <c r="AT27" s="10">
        <v>15</v>
      </c>
      <c r="AU27" s="4"/>
      <c r="AV27" s="3">
        <f t="shared" si="22"/>
        <v>0.72972972972972971</v>
      </c>
      <c r="AW27" s="2">
        <f t="shared" si="23"/>
        <v>0.72972972972972971</v>
      </c>
      <c r="AX27" s="3">
        <f t="shared" si="24"/>
        <v>72.972972972972968</v>
      </c>
      <c r="AY27" s="4"/>
      <c r="AZ27" s="3">
        <f t="shared" si="25"/>
        <v>34.8135865430501</v>
      </c>
      <c r="BA27" s="3">
        <f t="shared" si="26"/>
        <v>30.029758941544362</v>
      </c>
      <c r="BB27" s="4"/>
      <c r="BC27" s="3">
        <f t="shared" si="27"/>
        <v>13.95956900376434</v>
      </c>
      <c r="BD27" s="3">
        <f t="shared" si="28"/>
        <v>12.364959803262428</v>
      </c>
    </row>
    <row r="28" spans="1:56" x14ac:dyDescent="0.35">
      <c r="A28" t="s">
        <v>12</v>
      </c>
      <c r="B28" t="s">
        <v>28</v>
      </c>
      <c r="C28" s="9">
        <v>1.98</v>
      </c>
      <c r="D28">
        <v>1</v>
      </c>
      <c r="E28" s="9">
        <v>0.65</v>
      </c>
      <c r="F28">
        <v>0.15</v>
      </c>
      <c r="G28" s="9">
        <v>1</v>
      </c>
      <c r="H28" s="9">
        <v>0.55000000000000004</v>
      </c>
      <c r="I28">
        <v>6</v>
      </c>
      <c r="J28">
        <v>1</v>
      </c>
      <c r="K28">
        <f t="shared" si="0"/>
        <v>6</v>
      </c>
      <c r="L28">
        <v>3</v>
      </c>
      <c r="M28">
        <v>1</v>
      </c>
      <c r="N28">
        <f t="shared" si="1"/>
        <v>3</v>
      </c>
      <c r="O28">
        <v>30</v>
      </c>
      <c r="P28" s="3">
        <f t="shared" si="2"/>
        <v>11.421186274999286</v>
      </c>
      <c r="Q28" s="3">
        <f t="shared" si="3"/>
        <v>5.7248104522234957</v>
      </c>
      <c r="R28" s="3">
        <f t="shared" si="29"/>
        <v>8.57299836361139</v>
      </c>
      <c r="S28">
        <f t="shared" si="5"/>
        <v>1.98</v>
      </c>
      <c r="T28">
        <v>7</v>
      </c>
      <c r="U28" s="4"/>
      <c r="V28" s="3">
        <f t="shared" si="6"/>
        <v>0.64935064935064934</v>
      </c>
      <c r="W28" s="3">
        <f t="shared" si="7"/>
        <v>0.125</v>
      </c>
      <c r="X28" s="3">
        <f t="shared" si="8"/>
        <v>1</v>
      </c>
      <c r="Y28" s="3">
        <f t="shared" si="9"/>
        <v>0.25000000000000006</v>
      </c>
      <c r="Z28" s="3">
        <f t="shared" si="10"/>
        <v>0.1178428765568461</v>
      </c>
      <c r="AA28" s="3">
        <f t="shared" si="11"/>
        <v>6.2547634774655775E-2</v>
      </c>
      <c r="AB28" s="3">
        <f t="shared" si="12"/>
        <v>0</v>
      </c>
      <c r="AC28" s="2">
        <f t="shared" si="13"/>
        <v>0.18384331931852105</v>
      </c>
      <c r="AD28" s="2" cm="1">
        <f t="array" ref="AD28">ROUND( (SUMPRODUCT($V$54:$AB$54, V28:AB28^$AD$55))^(1/$AD$55), 4 )</f>
        <v>6.9800000000000001E-2</v>
      </c>
      <c r="AE28" s="2" cm="1">
        <f t="array" ref="AE28">ROUND( (SUMPRODUCT($V$54:$AB$54, (V28:AB28+$AE$54)^$AE$55))^(1/$AE$55) - $AE$54, 4 )</f>
        <v>0.1079</v>
      </c>
      <c r="AF28" s="3">
        <f t="shared" si="14"/>
        <v>18.384331931852106</v>
      </c>
      <c r="AG28" s="3">
        <f t="shared" si="15"/>
        <v>6.98</v>
      </c>
      <c r="AH28" s="3">
        <f t="shared" si="16"/>
        <v>10.79</v>
      </c>
      <c r="AI28" s="4"/>
      <c r="AJ28">
        <v>0.1</v>
      </c>
      <c r="AK28">
        <v>0.05</v>
      </c>
      <c r="AL28">
        <v>0.05</v>
      </c>
      <c r="AM28" s="4"/>
      <c r="AN28" s="3">
        <f t="shared" si="17"/>
        <v>0.1</v>
      </c>
      <c r="AO28" s="3">
        <f t="shared" si="18"/>
        <v>0</v>
      </c>
      <c r="AP28" s="3">
        <f t="shared" si="19"/>
        <v>0</v>
      </c>
      <c r="AQ28" s="2">
        <f t="shared" si="20"/>
        <v>2.0000000000000004E-2</v>
      </c>
      <c r="AR28" s="3">
        <f t="shared" si="21"/>
        <v>2.0000000000000004</v>
      </c>
      <c r="AS28" s="4"/>
      <c r="AT28" s="10">
        <v>15</v>
      </c>
      <c r="AU28" s="4"/>
      <c r="AV28" s="3">
        <f t="shared" si="22"/>
        <v>0.72972972972972971</v>
      </c>
      <c r="AW28" s="2">
        <f t="shared" si="23"/>
        <v>0.72972972972972971</v>
      </c>
      <c r="AX28" s="3">
        <f t="shared" si="24"/>
        <v>72.972972972972968</v>
      </c>
      <c r="AY28" s="4"/>
      <c r="AZ28" s="3">
        <f t="shared" si="25"/>
        <v>35.032706506466589</v>
      </c>
      <c r="BA28" s="3">
        <f t="shared" si="26"/>
        <v>30.117406926910959</v>
      </c>
      <c r="BB28" s="4"/>
      <c r="BC28" s="3">
        <f t="shared" si="27"/>
        <v>14.28824894888908</v>
      </c>
      <c r="BD28" s="3">
        <f t="shared" si="28"/>
        <v>12.64981575570387</v>
      </c>
    </row>
    <row r="29" spans="1:56" x14ac:dyDescent="0.35">
      <c r="A29" t="s">
        <v>14</v>
      </c>
      <c r="B29" t="s">
        <v>33</v>
      </c>
      <c r="C29">
        <v>20</v>
      </c>
      <c r="D29">
        <v>0.45</v>
      </c>
      <c r="E29" s="9">
        <v>0.48</v>
      </c>
      <c r="F29">
        <v>0.4</v>
      </c>
      <c r="G29">
        <v>0.72</v>
      </c>
      <c r="H29">
        <v>1</v>
      </c>
      <c r="I29">
        <v>0.38</v>
      </c>
      <c r="J29">
        <v>0.6</v>
      </c>
      <c r="K29">
        <f t="shared" si="0"/>
        <v>0.22799999999999998</v>
      </c>
      <c r="L29">
        <v>0.22</v>
      </c>
      <c r="M29">
        <v>0.6</v>
      </c>
      <c r="N29">
        <f t="shared" si="1"/>
        <v>0.13200000000000001</v>
      </c>
      <c r="O29">
        <v>0.45</v>
      </c>
      <c r="P29" s="3">
        <f t="shared" si="2"/>
        <v>28.431706947347106</v>
      </c>
      <c r="Q29" s="3">
        <f t="shared" si="3"/>
        <v>16.68778316806619</v>
      </c>
      <c r="R29" s="3">
        <f t="shared" si="29"/>
        <v>22.55974505770665</v>
      </c>
      <c r="S29">
        <f t="shared" si="5"/>
        <v>9</v>
      </c>
      <c r="T29">
        <v>1.5</v>
      </c>
      <c r="U29" s="4"/>
      <c r="V29" s="3">
        <f t="shared" si="6"/>
        <v>0.42857142857142849</v>
      </c>
      <c r="W29" s="3">
        <f t="shared" si="7"/>
        <v>0.43750000000000006</v>
      </c>
      <c r="X29" s="3">
        <f t="shared" si="8"/>
        <v>0.5757575757575758</v>
      </c>
      <c r="Y29" s="3">
        <f t="shared" si="9"/>
        <v>1</v>
      </c>
      <c r="Z29" s="3">
        <f t="shared" si="10"/>
        <v>0.5030806088916504</v>
      </c>
      <c r="AA29" s="3">
        <f t="shared" si="11"/>
        <v>0.2854783801636096</v>
      </c>
      <c r="AB29" s="3">
        <f t="shared" si="12"/>
        <v>0.91666666666666663</v>
      </c>
      <c r="AC29" s="2">
        <f t="shared" si="13"/>
        <v>0.60872465300187806</v>
      </c>
      <c r="AD29" s="2" cm="1">
        <f t="array" ref="AD29">ROUND( (SUMPRODUCT($V$54:$AB$54, V29:AB29^$AD$55))^(1/$AD$55), 4 )</f>
        <v>0.55389999999999995</v>
      </c>
      <c r="AE29" s="2" cm="1">
        <f t="array" ref="AE29">ROUND( (SUMPRODUCT($V$54:$AB$54, (V29:AB29+$AE$54)^$AE$55))^(1/$AE$55) - $AE$54, 4 )</f>
        <v>0.54890000000000005</v>
      </c>
      <c r="AF29" s="3">
        <f t="shared" si="14"/>
        <v>60.872465300187805</v>
      </c>
      <c r="AG29" s="3">
        <f t="shared" si="15"/>
        <v>55.389999999999993</v>
      </c>
      <c r="AH29" s="3">
        <f t="shared" si="16"/>
        <v>54.890000000000008</v>
      </c>
      <c r="AI29" s="4"/>
      <c r="AJ29">
        <v>0.5</v>
      </c>
      <c r="AK29">
        <v>0.75</v>
      </c>
      <c r="AL29">
        <v>0.4</v>
      </c>
      <c r="AM29" s="4"/>
      <c r="AN29" s="3">
        <f t="shared" si="17"/>
        <v>0.5</v>
      </c>
      <c r="AO29" s="3">
        <f t="shared" si="18"/>
        <v>0.82352941176470584</v>
      </c>
      <c r="AP29" s="3">
        <f t="shared" si="19"/>
        <v>0.36842105263157898</v>
      </c>
      <c r="AQ29" s="2">
        <f t="shared" si="20"/>
        <v>0.62229102167182659</v>
      </c>
      <c r="AR29" s="3">
        <f t="shared" si="21"/>
        <v>62.22910216718266</v>
      </c>
      <c r="AS29" s="4"/>
      <c r="AT29" s="10">
        <v>5</v>
      </c>
      <c r="AU29" s="4"/>
      <c r="AV29" s="3">
        <f t="shared" si="22"/>
        <v>0.1891891891891892</v>
      </c>
      <c r="AW29" s="2">
        <f t="shared" si="23"/>
        <v>0.1891891891891892</v>
      </c>
      <c r="AX29" s="3">
        <f t="shared" si="24"/>
        <v>18.918918918918919</v>
      </c>
      <c r="AY29" s="4"/>
      <c r="AZ29" s="3">
        <f t="shared" si="25"/>
        <v>46.39221959679292</v>
      </c>
      <c r="BA29" s="3">
        <f t="shared" si="26"/>
        <v>46.799210656891383</v>
      </c>
      <c r="BB29" s="4"/>
      <c r="BC29" s="3">
        <f t="shared" si="27"/>
        <v>61.211624516936524</v>
      </c>
      <c r="BD29" s="3">
        <f t="shared" si="28"/>
        <v>61.347288203636005</v>
      </c>
    </row>
    <row r="30" spans="1:56" x14ac:dyDescent="0.35">
      <c r="A30" t="s">
        <v>14</v>
      </c>
      <c r="B30" t="s">
        <v>34</v>
      </c>
      <c r="C30">
        <v>20</v>
      </c>
      <c r="D30">
        <v>0.9</v>
      </c>
      <c r="E30" s="9">
        <v>0.48</v>
      </c>
      <c r="F30">
        <v>0.8</v>
      </c>
      <c r="G30">
        <v>0.72</v>
      </c>
      <c r="H30">
        <v>1</v>
      </c>
      <c r="I30">
        <v>0.38</v>
      </c>
      <c r="J30">
        <v>0.6</v>
      </c>
      <c r="K30">
        <f t="shared" si="0"/>
        <v>0.22799999999999998</v>
      </c>
      <c r="L30">
        <v>0.22</v>
      </c>
      <c r="M30">
        <v>0.6</v>
      </c>
      <c r="N30">
        <f t="shared" si="1"/>
        <v>0.13200000000000001</v>
      </c>
      <c r="O30">
        <v>0.45</v>
      </c>
      <c r="P30" s="3">
        <f t="shared" si="2"/>
        <v>28.431706947347106</v>
      </c>
      <c r="Q30" s="3">
        <f t="shared" si="3"/>
        <v>16.68778316806619</v>
      </c>
      <c r="R30" s="3">
        <f t="shared" si="29"/>
        <v>22.55974505770665</v>
      </c>
      <c r="S30">
        <f t="shared" si="5"/>
        <v>18</v>
      </c>
      <c r="T30">
        <v>1.5</v>
      </c>
      <c r="U30" s="4"/>
      <c r="V30" s="3">
        <f t="shared" si="6"/>
        <v>0.42857142857142849</v>
      </c>
      <c r="W30" s="3">
        <f t="shared" si="7"/>
        <v>0.93750000000000011</v>
      </c>
      <c r="X30" s="3">
        <f t="shared" si="8"/>
        <v>0.5757575757575758</v>
      </c>
      <c r="Y30" s="3">
        <f t="shared" si="9"/>
        <v>1</v>
      </c>
      <c r="Z30" s="3">
        <f t="shared" si="10"/>
        <v>0.5030806088916504</v>
      </c>
      <c r="AA30" s="3">
        <f t="shared" si="11"/>
        <v>0.57128702809816578</v>
      </c>
      <c r="AB30" s="3">
        <f t="shared" si="12"/>
        <v>0.91666666666666663</v>
      </c>
      <c r="AC30" s="2">
        <f t="shared" si="13"/>
        <v>0.69446724738224486</v>
      </c>
      <c r="AD30" s="2" cm="1">
        <f t="array" ref="AD30">ROUND( (SUMPRODUCT($V$54:$AB$54, V30:AB30^$AD$55))^(1/$AD$55), 4 )</f>
        <v>0.66849999999999998</v>
      </c>
      <c r="AE30" s="2" cm="1">
        <f t="array" ref="AE30">ROUND( (SUMPRODUCT($V$54:$AB$54, (V30:AB30+$AE$54)^$AE$55))^(1/$AE$55) - $AE$54, 4 )</f>
        <v>0.66590000000000005</v>
      </c>
      <c r="AF30" s="3">
        <f t="shared" si="14"/>
        <v>69.446724738224489</v>
      </c>
      <c r="AG30" s="3">
        <f t="shared" si="15"/>
        <v>66.849999999999994</v>
      </c>
      <c r="AH30" s="3">
        <f t="shared" si="16"/>
        <v>66.59</v>
      </c>
      <c r="AI30" s="4"/>
      <c r="AJ30">
        <v>0.5</v>
      </c>
      <c r="AK30">
        <v>0.75</v>
      </c>
      <c r="AL30">
        <v>0.4</v>
      </c>
      <c r="AM30" s="4"/>
      <c r="AN30" s="3">
        <f t="shared" si="17"/>
        <v>0.5</v>
      </c>
      <c r="AO30" s="3">
        <f t="shared" si="18"/>
        <v>0.82352941176470584</v>
      </c>
      <c r="AP30" s="3">
        <f t="shared" si="19"/>
        <v>0.36842105263157898</v>
      </c>
      <c r="AQ30" s="2">
        <f t="shared" si="20"/>
        <v>0.62229102167182659</v>
      </c>
      <c r="AR30" s="3">
        <f t="shared" si="21"/>
        <v>62.22910216718266</v>
      </c>
      <c r="AS30" s="4"/>
      <c r="AT30" s="10">
        <v>5</v>
      </c>
      <c r="AU30" s="4"/>
      <c r="AV30" s="3">
        <f t="shared" si="22"/>
        <v>0.1891891891891892</v>
      </c>
      <c r="AW30" s="2">
        <f t="shared" si="23"/>
        <v>0.1891891891891892</v>
      </c>
      <c r="AX30" s="3">
        <f t="shared" si="24"/>
        <v>18.918918918918919</v>
      </c>
      <c r="AY30" s="4"/>
      <c r="AZ30" s="3">
        <f t="shared" si="25"/>
        <v>50.679349315811265</v>
      </c>
      <c r="BA30" s="3">
        <f t="shared" si="26"/>
        <v>48.514062544498721</v>
      </c>
      <c r="BB30" s="4"/>
      <c r="BC30" s="3">
        <f t="shared" si="27"/>
        <v>67.642319095464032</v>
      </c>
      <c r="BD30" s="3">
        <f t="shared" si="28"/>
        <v>66.920556838359857</v>
      </c>
    </row>
    <row r="31" spans="1:56" x14ac:dyDescent="0.35">
      <c r="A31" t="s">
        <v>14</v>
      </c>
      <c r="B31" t="s">
        <v>35</v>
      </c>
      <c r="C31">
        <v>20</v>
      </c>
      <c r="D31" s="9">
        <v>0.08</v>
      </c>
      <c r="E31" s="9">
        <v>0.48</v>
      </c>
      <c r="F31">
        <v>0.2</v>
      </c>
      <c r="G31">
        <v>0.72</v>
      </c>
      <c r="H31">
        <v>0.75</v>
      </c>
      <c r="I31">
        <v>0.38</v>
      </c>
      <c r="J31">
        <v>0.6</v>
      </c>
      <c r="K31">
        <f t="shared" si="0"/>
        <v>0.22799999999999998</v>
      </c>
      <c r="L31">
        <v>0.22</v>
      </c>
      <c r="M31">
        <v>0.6</v>
      </c>
      <c r="N31">
        <f t="shared" si="1"/>
        <v>0.13200000000000001</v>
      </c>
      <c r="O31">
        <v>0.45</v>
      </c>
      <c r="P31" s="3">
        <f t="shared" si="2"/>
        <v>28.431706947347106</v>
      </c>
      <c r="Q31" s="3">
        <f t="shared" si="3"/>
        <v>16.68778316806619</v>
      </c>
      <c r="R31" s="3">
        <f t="shared" si="29"/>
        <v>22.55974505770665</v>
      </c>
      <c r="S31">
        <f t="shared" si="5"/>
        <v>1.6</v>
      </c>
      <c r="T31">
        <v>6</v>
      </c>
      <c r="U31" s="4"/>
      <c r="V31" s="3">
        <f t="shared" si="6"/>
        <v>0.42857142857142849</v>
      </c>
      <c r="W31" s="3">
        <f t="shared" si="7"/>
        <v>0.18750000000000006</v>
      </c>
      <c r="X31" s="3">
        <f t="shared" si="8"/>
        <v>0.5757575757575758</v>
      </c>
      <c r="Y31" s="3">
        <f t="shared" si="9"/>
        <v>0.58333333333333337</v>
      </c>
      <c r="Z31" s="3">
        <f t="shared" si="10"/>
        <v>0.5030806088916504</v>
      </c>
      <c r="AA31" s="3">
        <f t="shared" si="11"/>
        <v>5.0480158528530064E-2</v>
      </c>
      <c r="AB31" s="3">
        <f t="shared" si="12"/>
        <v>0.16666666666666663</v>
      </c>
      <c r="AC31" s="2">
        <f t="shared" si="13"/>
        <v>0.30489185317802087</v>
      </c>
      <c r="AD31" s="2" cm="1">
        <f t="array" ref="AD31">ROUND( (SUMPRODUCT($V$54:$AB$54, V31:AB31^$AD$55))^(1/$AD$55), 4 )</f>
        <v>0.22989999999999999</v>
      </c>
      <c r="AE31" s="2" cm="1">
        <f t="array" ref="AE31">ROUND( (SUMPRODUCT($V$54:$AB$54, (V31:AB31+$AE$54)^$AE$55))^(1/$AE$55) - $AE$54, 4 )</f>
        <v>0.22850000000000001</v>
      </c>
      <c r="AF31" s="3">
        <f t="shared" si="14"/>
        <v>30.489185317802086</v>
      </c>
      <c r="AG31" s="3">
        <f t="shared" si="15"/>
        <v>22.99</v>
      </c>
      <c r="AH31" s="3">
        <f t="shared" si="16"/>
        <v>22.85</v>
      </c>
      <c r="AI31" s="4"/>
      <c r="AJ31">
        <v>0.5</v>
      </c>
      <c r="AK31">
        <v>0.75</v>
      </c>
      <c r="AL31">
        <v>0.4</v>
      </c>
      <c r="AM31" s="4"/>
      <c r="AN31" s="3">
        <f t="shared" si="17"/>
        <v>0.5</v>
      </c>
      <c r="AO31" s="3">
        <f t="shared" si="18"/>
        <v>0.82352941176470584</v>
      </c>
      <c r="AP31" s="3">
        <f t="shared" si="19"/>
        <v>0.36842105263157898</v>
      </c>
      <c r="AQ31" s="2">
        <f t="shared" si="20"/>
        <v>0.62229102167182659</v>
      </c>
      <c r="AR31" s="3">
        <f t="shared" si="21"/>
        <v>62.22910216718266</v>
      </c>
      <c r="AS31" s="4"/>
      <c r="AT31" s="10">
        <v>5</v>
      </c>
      <c r="AU31" s="4"/>
      <c r="AV31" s="3">
        <f t="shared" si="22"/>
        <v>0.1891891891891892</v>
      </c>
      <c r="AW31" s="2">
        <f t="shared" si="23"/>
        <v>0.1891891891891892</v>
      </c>
      <c r="AX31" s="3">
        <f t="shared" si="24"/>
        <v>18.918918918918919</v>
      </c>
      <c r="AY31" s="4"/>
      <c r="AZ31" s="3">
        <f t="shared" si="25"/>
        <v>31.200579605600062</v>
      </c>
      <c r="BA31" s="3">
        <f t="shared" si="26"/>
        <v>40.722554660414239</v>
      </c>
      <c r="BB31" s="4"/>
      <c r="BC31" s="3">
        <f t="shared" si="27"/>
        <v>38.42416453014723</v>
      </c>
      <c r="BD31" s="3">
        <f t="shared" si="28"/>
        <v>41.598156215085282</v>
      </c>
    </row>
    <row r="32" spans="1:56" x14ac:dyDescent="0.35">
      <c r="A32" t="s">
        <v>14</v>
      </c>
      <c r="B32" t="s">
        <v>59</v>
      </c>
      <c r="C32">
        <v>20</v>
      </c>
      <c r="D32">
        <v>0.85</v>
      </c>
      <c r="E32" s="9">
        <v>0.48</v>
      </c>
      <c r="F32">
        <v>0.7</v>
      </c>
      <c r="G32">
        <v>0.72</v>
      </c>
      <c r="H32">
        <v>1</v>
      </c>
      <c r="I32">
        <v>0.38</v>
      </c>
      <c r="J32">
        <v>1</v>
      </c>
      <c r="K32">
        <f t="shared" si="0"/>
        <v>0.38</v>
      </c>
      <c r="L32">
        <v>0.22</v>
      </c>
      <c r="M32">
        <v>1</v>
      </c>
      <c r="N32">
        <f t="shared" si="1"/>
        <v>0.22</v>
      </c>
      <c r="O32">
        <v>0.45</v>
      </c>
      <c r="P32" s="3">
        <f t="shared" si="2"/>
        <v>45.781103312496654</v>
      </c>
      <c r="Q32" s="3">
        <f t="shared" si="3"/>
        <v>27.472536611245143</v>
      </c>
      <c r="R32" s="3">
        <f t="shared" si="29"/>
        <v>36.6268199618709</v>
      </c>
      <c r="S32">
        <f t="shared" si="5"/>
        <v>17</v>
      </c>
      <c r="T32">
        <v>1.5</v>
      </c>
      <c r="U32" s="4"/>
      <c r="V32" s="3">
        <f t="shared" si="6"/>
        <v>0.42857142857142849</v>
      </c>
      <c r="W32" s="3">
        <f t="shared" si="7"/>
        <v>0.8125</v>
      </c>
      <c r="X32" s="3">
        <f t="shared" si="8"/>
        <v>0.5757575757575758</v>
      </c>
      <c r="Y32" s="3">
        <f t="shared" si="9"/>
        <v>1</v>
      </c>
      <c r="Z32" s="3">
        <f t="shared" si="10"/>
        <v>0.89053082552793683</v>
      </c>
      <c r="AA32" s="3">
        <f t="shared" si="11"/>
        <v>0.53953051166099286</v>
      </c>
      <c r="AB32" s="3">
        <f t="shared" si="12"/>
        <v>0.91666666666666663</v>
      </c>
      <c r="AC32" s="2">
        <f t="shared" si="13"/>
        <v>0.74305782494653605</v>
      </c>
      <c r="AD32" s="2" cm="1">
        <f t="array" ref="AD32">ROUND( (SUMPRODUCT($V$54:$AB$54, V32:AB32^$AD$55))^(1/$AD$55), 4 )</f>
        <v>0.71609999999999996</v>
      </c>
      <c r="AE32" s="2" cm="1">
        <f t="array" ref="AE32">ROUND( (SUMPRODUCT($V$54:$AB$54, (V32:AB32+$AE$54)^$AE$55))^(1/$AE$55) - $AE$54, 4 )</f>
        <v>0.71330000000000005</v>
      </c>
      <c r="AF32" s="3">
        <f t="shared" si="14"/>
        <v>74.305782494653599</v>
      </c>
      <c r="AG32" s="3">
        <f t="shared" si="15"/>
        <v>71.61</v>
      </c>
      <c r="AH32" s="3">
        <f t="shared" si="16"/>
        <v>71.33</v>
      </c>
      <c r="AI32" s="4"/>
      <c r="AJ32">
        <v>0.1</v>
      </c>
      <c r="AK32">
        <v>0.6</v>
      </c>
      <c r="AL32">
        <v>0.25</v>
      </c>
      <c r="AM32" s="4"/>
      <c r="AN32" s="3">
        <f t="shared" si="17"/>
        <v>0.1</v>
      </c>
      <c r="AO32" s="3">
        <f t="shared" si="18"/>
        <v>0.64705882352941169</v>
      </c>
      <c r="AP32" s="3">
        <f t="shared" si="19"/>
        <v>0.2105263157894737</v>
      </c>
      <c r="AQ32" s="2">
        <f t="shared" si="20"/>
        <v>0.40668730650154794</v>
      </c>
      <c r="AR32" s="3">
        <f t="shared" si="21"/>
        <v>40.668730650154792</v>
      </c>
      <c r="AS32" s="4"/>
      <c r="AT32" s="10">
        <v>5</v>
      </c>
      <c r="AU32" s="4"/>
      <c r="AV32" s="3">
        <f t="shared" si="22"/>
        <v>0.1891891891891892</v>
      </c>
      <c r="AW32" s="2">
        <f t="shared" si="23"/>
        <v>0.1891891891891892</v>
      </c>
      <c r="AX32" s="3">
        <f t="shared" si="24"/>
        <v>18.918918918918919</v>
      </c>
      <c r="AY32" s="4"/>
      <c r="AZ32" s="3">
        <f t="shared" si="25"/>
        <v>49.874822466471642</v>
      </c>
      <c r="BA32" s="3">
        <f t="shared" si="26"/>
        <v>39.783706913121996</v>
      </c>
      <c r="BB32" s="4"/>
      <c r="BC32" s="3">
        <f t="shared" si="27"/>
        <v>65.896519533528888</v>
      </c>
      <c r="BD32" s="3">
        <f t="shared" si="28"/>
        <v>62.532814349079018</v>
      </c>
    </row>
    <row r="33" spans="1:56" x14ac:dyDescent="0.35">
      <c r="A33" t="s">
        <v>14</v>
      </c>
      <c r="B33" t="s">
        <v>60</v>
      </c>
      <c r="C33">
        <v>20</v>
      </c>
      <c r="D33">
        <v>0.97</v>
      </c>
      <c r="E33" s="9">
        <v>0.65</v>
      </c>
      <c r="F33">
        <v>0.6</v>
      </c>
      <c r="G33">
        <v>0.55000000000000004</v>
      </c>
      <c r="H33">
        <v>1</v>
      </c>
      <c r="I33">
        <v>1.32</v>
      </c>
      <c r="J33">
        <v>1</v>
      </c>
      <c r="K33">
        <f t="shared" si="0"/>
        <v>1.32</v>
      </c>
      <c r="L33">
        <v>0.75</v>
      </c>
      <c r="M33">
        <v>1</v>
      </c>
      <c r="N33">
        <f t="shared" si="1"/>
        <v>0.75</v>
      </c>
      <c r="O33">
        <v>3</v>
      </c>
      <c r="P33" s="3">
        <f t="shared" si="2"/>
        <v>24.81483705480149</v>
      </c>
      <c r="Q33" s="3">
        <f t="shared" si="3"/>
        <v>14.250032697803595</v>
      </c>
      <c r="R33" s="3">
        <f t="shared" si="29"/>
        <v>19.532434876302542</v>
      </c>
      <c r="S33">
        <f t="shared" si="5"/>
        <v>19.399999999999999</v>
      </c>
      <c r="T33" s="9">
        <v>6</v>
      </c>
      <c r="U33" s="4"/>
      <c r="V33" s="3">
        <f t="shared" si="6"/>
        <v>0.64935064935064934</v>
      </c>
      <c r="W33" s="3">
        <f t="shared" si="7"/>
        <v>0.6875</v>
      </c>
      <c r="X33" s="3">
        <f t="shared" si="8"/>
        <v>0.31818181818181823</v>
      </c>
      <c r="Y33" s="3">
        <f t="shared" si="9"/>
        <v>1</v>
      </c>
      <c r="Z33" s="3">
        <f t="shared" si="10"/>
        <v>0.41969923830813016</v>
      </c>
      <c r="AA33" s="3">
        <f t="shared" si="11"/>
        <v>0.61574615111020781</v>
      </c>
      <c r="AB33" s="3">
        <f t="shared" si="12"/>
        <v>0.16666666666666663</v>
      </c>
      <c r="AC33" s="2">
        <f t="shared" si="13"/>
        <v>0.57841466181521251</v>
      </c>
      <c r="AD33" s="2" cm="1">
        <f t="array" ref="AD33">ROUND( (SUMPRODUCT($V$54:$AB$54, V33:AB33^$AD$55))^(1/$AD$55), 4 )</f>
        <v>0.51939999999999997</v>
      </c>
      <c r="AE33" s="2" cm="1">
        <f t="array" ref="AE33">ROUND( (SUMPRODUCT($V$54:$AB$54, (V33:AB33+$AE$54)^$AE$55))^(1/$AE$55) - $AE$54, 4 )</f>
        <v>0.5141</v>
      </c>
      <c r="AF33" s="3">
        <f t="shared" si="14"/>
        <v>57.841466181521248</v>
      </c>
      <c r="AG33" s="3">
        <f t="shared" si="15"/>
        <v>51.94</v>
      </c>
      <c r="AH33" s="3">
        <f t="shared" si="16"/>
        <v>51.41</v>
      </c>
      <c r="AI33" s="4"/>
      <c r="AJ33">
        <v>0.1</v>
      </c>
      <c r="AK33">
        <v>0.3</v>
      </c>
      <c r="AL33">
        <v>0.25</v>
      </c>
      <c r="AM33" s="4"/>
      <c r="AN33" s="3">
        <f t="shared" si="17"/>
        <v>0.1</v>
      </c>
      <c r="AO33" s="3">
        <f t="shared" si="18"/>
        <v>0.29411764705882354</v>
      </c>
      <c r="AP33" s="3">
        <f t="shared" si="19"/>
        <v>0.2105263157894737</v>
      </c>
      <c r="AQ33" s="2">
        <f t="shared" si="20"/>
        <v>0.23021671826625387</v>
      </c>
      <c r="AR33" s="3">
        <f t="shared" si="21"/>
        <v>23.021671826625386</v>
      </c>
      <c r="AS33" s="4"/>
      <c r="AT33" s="10">
        <v>5</v>
      </c>
      <c r="AU33" s="4"/>
      <c r="AV33" s="3">
        <f t="shared" si="22"/>
        <v>0.1891891891891892</v>
      </c>
      <c r="AW33" s="2">
        <f t="shared" si="23"/>
        <v>0.1891891891891892</v>
      </c>
      <c r="AX33" s="3">
        <f t="shared" si="24"/>
        <v>18.918918918918919</v>
      </c>
      <c r="AY33" s="4"/>
      <c r="AZ33" s="3">
        <f t="shared" si="25"/>
        <v>38.99560548637605</v>
      </c>
      <c r="BA33" s="3">
        <f t="shared" si="26"/>
        <v>28.549667179907296</v>
      </c>
      <c r="BB33" s="4"/>
      <c r="BC33" s="3">
        <f t="shared" si="27"/>
        <v>49.136517592797283</v>
      </c>
      <c r="BD33" s="3">
        <f t="shared" si="28"/>
        <v>45.654538157307698</v>
      </c>
    </row>
    <row r="34" spans="1:56" x14ac:dyDescent="0.35">
      <c r="A34" t="s">
        <v>21</v>
      </c>
      <c r="B34" t="s">
        <v>49</v>
      </c>
      <c r="C34">
        <v>0.78</v>
      </c>
      <c r="D34">
        <v>1</v>
      </c>
      <c r="E34" s="9">
        <v>0.56999999999999995</v>
      </c>
      <c r="F34">
        <v>0.4</v>
      </c>
      <c r="G34">
        <v>1</v>
      </c>
      <c r="H34">
        <v>0.85</v>
      </c>
      <c r="I34">
        <v>0.14000000000000001</v>
      </c>
      <c r="J34">
        <v>0.9</v>
      </c>
      <c r="K34">
        <f t="shared" si="0"/>
        <v>0.12600000000000003</v>
      </c>
      <c r="L34">
        <v>0.14000000000000001</v>
      </c>
      <c r="M34">
        <v>0.5</v>
      </c>
      <c r="N34">
        <f t="shared" si="1"/>
        <v>7.0000000000000007E-2</v>
      </c>
      <c r="O34">
        <v>0.3</v>
      </c>
      <c r="P34" s="3">
        <f t="shared" si="2"/>
        <v>23.719558241895964</v>
      </c>
      <c r="Q34" s="3">
        <f t="shared" si="3"/>
        <v>13.308850092013193</v>
      </c>
      <c r="R34" s="3">
        <f t="shared" si="29"/>
        <v>18.514204166954578</v>
      </c>
      <c r="S34">
        <f t="shared" si="5"/>
        <v>0.78</v>
      </c>
      <c r="T34">
        <v>2</v>
      </c>
      <c r="U34" s="4"/>
      <c r="V34" s="3">
        <f t="shared" si="6"/>
        <v>0.5454545454545453</v>
      </c>
      <c r="W34" s="3">
        <f t="shared" si="7"/>
        <v>0.43750000000000006</v>
      </c>
      <c r="X34" s="3">
        <f t="shared" si="8"/>
        <v>1</v>
      </c>
      <c r="Y34" s="3">
        <f t="shared" si="9"/>
        <v>0.75</v>
      </c>
      <c r="Z34" s="3">
        <f t="shared" si="10"/>
        <v>0.39165405396025976</v>
      </c>
      <c r="AA34" s="3">
        <f t="shared" si="11"/>
        <v>2.4439815050048275E-2</v>
      </c>
      <c r="AB34" s="3">
        <f t="shared" si="12"/>
        <v>0.83333333333333337</v>
      </c>
      <c r="AC34" s="2">
        <f t="shared" si="13"/>
        <v>0.46456490109390197</v>
      </c>
      <c r="AD34" s="2" cm="1">
        <f t="array" ref="AD34">ROUND( (SUMPRODUCT($V$54:$AB$54, V34:AB34^$AD$55))^(1/$AD$55), 4 )</f>
        <v>0.3054</v>
      </c>
      <c r="AE34" s="2" cm="1">
        <f t="array" ref="AE34">ROUND( (SUMPRODUCT($V$54:$AB$54, (V34:AB34+$AE$54)^$AE$55))^(1/$AE$55) - $AE$54, 4 )</f>
        <v>0.30449999999999999</v>
      </c>
      <c r="AF34" s="3">
        <f t="shared" si="14"/>
        <v>46.456490109390195</v>
      </c>
      <c r="AG34" s="3">
        <f t="shared" si="15"/>
        <v>30.54</v>
      </c>
      <c r="AH34" s="3">
        <f t="shared" si="16"/>
        <v>30.45</v>
      </c>
      <c r="AI34" s="4"/>
      <c r="AJ34">
        <v>0.1</v>
      </c>
      <c r="AK34">
        <v>0.6</v>
      </c>
      <c r="AL34">
        <v>0.3</v>
      </c>
      <c r="AM34" s="4"/>
      <c r="AN34" s="3">
        <f t="shared" si="17"/>
        <v>0.1</v>
      </c>
      <c r="AO34" s="3">
        <f t="shared" si="18"/>
        <v>0.64705882352941169</v>
      </c>
      <c r="AP34" s="3">
        <f t="shared" si="19"/>
        <v>0.26315789473684209</v>
      </c>
      <c r="AQ34" s="2">
        <f t="shared" si="20"/>
        <v>0.42247678018575852</v>
      </c>
      <c r="AR34" s="3">
        <f t="shared" si="21"/>
        <v>42.247678018575854</v>
      </c>
      <c r="AS34" s="4"/>
      <c r="AT34" s="10">
        <v>3</v>
      </c>
      <c r="AU34" s="4"/>
      <c r="AV34" s="3">
        <f t="shared" si="22"/>
        <v>8.1081081081081086E-2</v>
      </c>
      <c r="AW34" s="2">
        <f t="shared" si="23"/>
        <v>8.1081081081081086E-2</v>
      </c>
      <c r="AX34" s="3">
        <f t="shared" si="24"/>
        <v>8.1081081081081088</v>
      </c>
      <c r="AY34" s="4"/>
      <c r="AZ34" s="3">
        <f t="shared" si="25"/>
        <v>32.403234595319311</v>
      </c>
      <c r="BA34" s="3">
        <f t="shared" si="26"/>
        <v>31.140590968075017</v>
      </c>
      <c r="BB34" s="4"/>
      <c r="BC34" s="3">
        <f t="shared" si="27"/>
        <v>45.404287086686608</v>
      </c>
      <c r="BD34" s="3">
        <f t="shared" si="28"/>
        <v>44.983405877605179</v>
      </c>
    </row>
    <row r="35" spans="1:56" x14ac:dyDescent="0.35">
      <c r="A35" t="s">
        <v>21</v>
      </c>
      <c r="B35" t="s">
        <v>50</v>
      </c>
      <c r="C35">
        <v>0.65</v>
      </c>
      <c r="D35">
        <v>1</v>
      </c>
      <c r="E35" s="9">
        <v>0.56999999999999995</v>
      </c>
      <c r="F35">
        <v>0.4</v>
      </c>
      <c r="G35">
        <v>1</v>
      </c>
      <c r="H35">
        <v>0.55000000000000004</v>
      </c>
      <c r="I35">
        <v>0.14000000000000001</v>
      </c>
      <c r="J35">
        <v>0.9</v>
      </c>
      <c r="K35">
        <f t="shared" si="0"/>
        <v>0.12600000000000003</v>
      </c>
      <c r="L35">
        <v>0.14000000000000001</v>
      </c>
      <c r="M35">
        <v>0.5</v>
      </c>
      <c r="N35">
        <f t="shared" si="1"/>
        <v>7.0000000000000007E-2</v>
      </c>
      <c r="O35">
        <v>0.3</v>
      </c>
      <c r="P35" s="3">
        <f t="shared" si="2"/>
        <v>23.719558241895964</v>
      </c>
      <c r="Q35" s="3">
        <f t="shared" si="3"/>
        <v>13.308850092013193</v>
      </c>
      <c r="R35" s="3">
        <f t="shared" si="29"/>
        <v>18.514204166954578</v>
      </c>
      <c r="S35">
        <f t="shared" si="5"/>
        <v>0.65</v>
      </c>
      <c r="T35">
        <v>2</v>
      </c>
      <c r="U35" s="4"/>
      <c r="V35" s="3">
        <f t="shared" si="6"/>
        <v>0.5454545454545453</v>
      </c>
      <c r="W35" s="3">
        <f t="shared" si="7"/>
        <v>0.43750000000000006</v>
      </c>
      <c r="X35" s="3">
        <f t="shared" si="8"/>
        <v>1</v>
      </c>
      <c r="Y35" s="3">
        <f t="shared" si="9"/>
        <v>0.25000000000000006</v>
      </c>
      <c r="Z35" s="3">
        <f t="shared" si="10"/>
        <v>0.39165405396025976</v>
      </c>
      <c r="AA35" s="3">
        <f t="shared" si="11"/>
        <v>2.0311467913215798E-2</v>
      </c>
      <c r="AB35" s="3">
        <f t="shared" si="12"/>
        <v>0.83333333333333337</v>
      </c>
      <c r="AC35" s="2">
        <f t="shared" si="13"/>
        <v>0.36332639695285218</v>
      </c>
      <c r="AD35" s="2" cm="1">
        <f t="array" ref="AD35">ROUND( (SUMPRODUCT($V$54:$AB$54, V35:AB35^$AD$55))^(1/$AD$55), 4 )</f>
        <v>0.2311</v>
      </c>
      <c r="AE35" s="2" cm="1">
        <f t="array" ref="AE35">ROUND( (SUMPRODUCT($V$54:$AB$54, (V35:AB35+$AE$54)^$AE$55))^(1/$AE$55) - $AE$54, 4 )</f>
        <v>0.23350000000000001</v>
      </c>
      <c r="AF35" s="3">
        <f t="shared" si="14"/>
        <v>36.332639695285216</v>
      </c>
      <c r="AG35" s="3">
        <f t="shared" si="15"/>
        <v>23.11</v>
      </c>
      <c r="AH35" s="3">
        <f t="shared" si="16"/>
        <v>23.35</v>
      </c>
      <c r="AI35" s="4"/>
      <c r="AJ35">
        <v>0.1</v>
      </c>
      <c r="AK35">
        <v>0.6</v>
      </c>
      <c r="AL35">
        <v>0.3</v>
      </c>
      <c r="AM35" s="4"/>
      <c r="AN35" s="3">
        <f t="shared" si="17"/>
        <v>0.1</v>
      </c>
      <c r="AO35" s="3">
        <f t="shared" si="18"/>
        <v>0.64705882352941169</v>
      </c>
      <c r="AP35" s="3">
        <f t="shared" si="19"/>
        <v>0.26315789473684209</v>
      </c>
      <c r="AQ35" s="2">
        <f t="shared" si="20"/>
        <v>0.42247678018575852</v>
      </c>
      <c r="AR35" s="3">
        <f t="shared" si="21"/>
        <v>42.247678018575854</v>
      </c>
      <c r="AS35" s="4"/>
      <c r="AT35" s="10">
        <v>3</v>
      </c>
      <c r="AU35" s="4"/>
      <c r="AV35" s="3">
        <f t="shared" si="22"/>
        <v>8.1081081081081086E-2</v>
      </c>
      <c r="AW35" s="2">
        <f t="shared" si="23"/>
        <v>8.1081081081081086E-2</v>
      </c>
      <c r="AX35" s="3">
        <f t="shared" si="24"/>
        <v>8.1081081081081088</v>
      </c>
      <c r="AY35" s="4"/>
      <c r="AZ35" s="3">
        <f t="shared" si="25"/>
        <v>27.341309388266826</v>
      </c>
      <c r="BA35" s="3">
        <f t="shared" si="26"/>
        <v>29.115820885254017</v>
      </c>
      <c r="BB35" s="4"/>
      <c r="BC35" s="3">
        <f t="shared" si="27"/>
        <v>37.811399276107878</v>
      </c>
      <c r="BD35" s="3">
        <f t="shared" si="28"/>
        <v>38.402903108436945</v>
      </c>
    </row>
    <row r="36" spans="1:56" x14ac:dyDescent="0.35">
      <c r="A36" t="s">
        <v>10</v>
      </c>
      <c r="B36" t="s">
        <v>24</v>
      </c>
      <c r="C36">
        <v>20</v>
      </c>
      <c r="D36">
        <v>0.8</v>
      </c>
      <c r="E36" s="9">
        <v>0.65</v>
      </c>
      <c r="F36">
        <v>0.75</v>
      </c>
      <c r="G36">
        <v>0.92</v>
      </c>
      <c r="H36">
        <v>0.65</v>
      </c>
      <c r="K36">
        <f t="shared" si="0"/>
        <v>0</v>
      </c>
      <c r="N36">
        <f t="shared" si="1"/>
        <v>0</v>
      </c>
      <c r="P36" s="3" t="e">
        <f t="shared" si="2"/>
        <v>#DIV/0!</v>
      </c>
      <c r="Q36" s="3" t="e">
        <f t="shared" si="3"/>
        <v>#DIV/0!</v>
      </c>
      <c r="R36" s="3">
        <f>40.6*0.4</f>
        <v>16.240000000000002</v>
      </c>
      <c r="S36">
        <f t="shared" si="5"/>
        <v>16</v>
      </c>
      <c r="T36">
        <v>7</v>
      </c>
      <c r="U36" s="4"/>
      <c r="V36" s="3">
        <f t="shared" si="6"/>
        <v>0.64935064935064934</v>
      </c>
      <c r="W36" s="3">
        <f t="shared" si="7"/>
        <v>0.875</v>
      </c>
      <c r="X36" s="3">
        <f t="shared" si="8"/>
        <v>0.87878787878787901</v>
      </c>
      <c r="Y36" s="3">
        <f t="shared" si="9"/>
        <v>0.41666666666666669</v>
      </c>
      <c r="Z36" s="3">
        <f t="shared" si="10"/>
        <v>0.32901552369261661</v>
      </c>
      <c r="AA36" s="3">
        <f t="shared" si="11"/>
        <v>0.50777399522381994</v>
      </c>
      <c r="AB36" s="3">
        <f t="shared" si="12"/>
        <v>0</v>
      </c>
      <c r="AC36" s="2">
        <f t="shared" si="13"/>
        <v>0.38242045785696921</v>
      </c>
      <c r="AD36" s="2" cm="1">
        <f t="array" ref="AD36">ROUND( (SUMPRODUCT($V$54:$AB$54, V36:AB36^$AD$55))^(1/$AD$55), 4 )</f>
        <v>0.1923</v>
      </c>
      <c r="AE36" s="2" cm="1">
        <f t="array" ref="AE36">ROUND( (SUMPRODUCT($V$54:$AB$54, (V36:AB36+$AE$54)^$AE$55))^(1/$AE$55) - $AE$54, 4 )</f>
        <v>0.26819999999999999</v>
      </c>
      <c r="AF36" s="3">
        <f t="shared" si="14"/>
        <v>38.242045785696924</v>
      </c>
      <c r="AG36" s="3">
        <f t="shared" si="15"/>
        <v>19.23</v>
      </c>
      <c r="AH36" s="3">
        <f t="shared" si="16"/>
        <v>26.82</v>
      </c>
      <c r="AI36" s="4"/>
      <c r="AJ36">
        <v>0.15</v>
      </c>
      <c r="AK36">
        <v>0.15</v>
      </c>
      <c r="AL36">
        <v>0.1</v>
      </c>
      <c r="AM36" s="4"/>
      <c r="AN36" s="3">
        <f t="shared" si="17"/>
        <v>0.15</v>
      </c>
      <c r="AO36" s="3">
        <f t="shared" si="18"/>
        <v>0.11764705882352941</v>
      </c>
      <c r="AP36" s="3">
        <f t="shared" si="19"/>
        <v>5.2631578947368425E-2</v>
      </c>
      <c r="AQ36" s="2">
        <f t="shared" si="20"/>
        <v>0.10461300309597524</v>
      </c>
      <c r="AR36" s="3">
        <f t="shared" si="21"/>
        <v>10.461300309597524</v>
      </c>
      <c r="AS36" s="4"/>
      <c r="AT36" s="10">
        <v>10</v>
      </c>
      <c r="AU36" s="4"/>
      <c r="AV36" s="3">
        <f t="shared" si="22"/>
        <v>0.45945945945945948</v>
      </c>
      <c r="AW36" s="2">
        <f t="shared" si="23"/>
        <v>0.45945945945945948</v>
      </c>
      <c r="AX36" s="3">
        <f t="shared" si="24"/>
        <v>45.945945945945951</v>
      </c>
      <c r="AY36" s="4"/>
      <c r="AZ36" s="3">
        <f t="shared" si="25"/>
        <v>36.77129902036917</v>
      </c>
      <c r="BA36" s="3">
        <f t="shared" si="26"/>
        <v>28.437075377539351</v>
      </c>
      <c r="BB36" s="4"/>
      <c r="BC36" s="3">
        <f t="shared" si="27"/>
        <v>31.296859416672074</v>
      </c>
      <c r="BD36" s="3">
        <f t="shared" si="28"/>
        <v>28.518784869062138</v>
      </c>
    </row>
    <row r="37" spans="1:56" x14ac:dyDescent="0.35">
      <c r="A37" t="s">
        <v>10</v>
      </c>
      <c r="B37" t="s">
        <v>23</v>
      </c>
      <c r="C37">
        <v>20</v>
      </c>
      <c r="D37">
        <v>0.8</v>
      </c>
      <c r="E37" s="9">
        <v>0.65</v>
      </c>
      <c r="F37">
        <v>0.8</v>
      </c>
      <c r="G37">
        <v>0.95</v>
      </c>
      <c r="H37">
        <v>0.65</v>
      </c>
      <c r="K37">
        <f t="shared" si="0"/>
        <v>0</v>
      </c>
      <c r="N37">
        <f t="shared" si="1"/>
        <v>0</v>
      </c>
      <c r="P37" s="3" t="e">
        <f t="shared" si="2"/>
        <v>#DIV/0!</v>
      </c>
      <c r="Q37" s="3" t="e">
        <f t="shared" si="3"/>
        <v>#DIV/0!</v>
      </c>
      <c r="R37" s="3">
        <f>40.6*0.4</f>
        <v>16.240000000000002</v>
      </c>
      <c r="S37">
        <f t="shared" si="5"/>
        <v>16</v>
      </c>
      <c r="T37">
        <v>1</v>
      </c>
      <c r="U37" s="4"/>
      <c r="V37" s="3">
        <f t="shared" si="6"/>
        <v>0.64935064935064934</v>
      </c>
      <c r="W37" s="3">
        <f t="shared" si="7"/>
        <v>0.93750000000000011</v>
      </c>
      <c r="X37" s="3">
        <f t="shared" si="8"/>
        <v>0.9242424242424242</v>
      </c>
      <c r="Y37" s="3">
        <f t="shared" si="9"/>
        <v>0.41666666666666669</v>
      </c>
      <c r="Z37" s="3">
        <f t="shared" si="10"/>
        <v>0.32901552369261661</v>
      </c>
      <c r="AA37" s="3">
        <f t="shared" si="11"/>
        <v>0.50777399522381994</v>
      </c>
      <c r="AB37" s="3">
        <f t="shared" si="12"/>
        <v>1</v>
      </c>
      <c r="AC37" s="2">
        <f t="shared" si="13"/>
        <v>0.58242045785696916</v>
      </c>
      <c r="AD37" s="2" cm="1">
        <f t="array" ref="AD37">ROUND( (SUMPRODUCT($V$54:$AB$54, V37:AB37^$AD$55))^(1/$AD$55), 4 )</f>
        <v>0.55259999999999998</v>
      </c>
      <c r="AE37" s="2" cm="1">
        <f t="array" ref="AE37">ROUND( (SUMPRODUCT($V$54:$AB$54, (V37:AB37+$AE$54)^$AE$55))^(1/$AE$55) - $AE$54, 4 )</f>
        <v>0.54990000000000006</v>
      </c>
      <c r="AF37" s="3">
        <f t="shared" si="14"/>
        <v>58.242045785696916</v>
      </c>
      <c r="AG37" s="3">
        <f t="shared" si="15"/>
        <v>55.26</v>
      </c>
      <c r="AH37" s="3">
        <f t="shared" si="16"/>
        <v>54.990000000000009</v>
      </c>
      <c r="AI37" s="4"/>
      <c r="AJ37">
        <v>0.15</v>
      </c>
      <c r="AK37">
        <v>0.15</v>
      </c>
      <c r="AL37">
        <v>0.1</v>
      </c>
      <c r="AM37" s="4"/>
      <c r="AN37" s="3">
        <f t="shared" si="17"/>
        <v>0.15</v>
      </c>
      <c r="AO37" s="3">
        <f t="shared" si="18"/>
        <v>0.11764705882352941</v>
      </c>
      <c r="AP37" s="3">
        <f t="shared" si="19"/>
        <v>5.2631578947368425E-2</v>
      </c>
      <c r="AQ37" s="2">
        <f t="shared" si="20"/>
        <v>0.10461300309597524</v>
      </c>
      <c r="AR37" s="3">
        <f t="shared" si="21"/>
        <v>10.461300309597524</v>
      </c>
      <c r="AS37" s="4"/>
      <c r="AT37" s="10">
        <v>10</v>
      </c>
      <c r="AU37" s="4"/>
      <c r="AV37" s="3">
        <f t="shared" si="22"/>
        <v>0.45945945945945948</v>
      </c>
      <c r="AW37" s="2">
        <f t="shared" si="23"/>
        <v>0.45945945945945948</v>
      </c>
      <c r="AX37" s="3">
        <f t="shared" si="24"/>
        <v>45.945945945945951</v>
      </c>
      <c r="AY37" s="4"/>
      <c r="AZ37" s="3">
        <f t="shared" si="25"/>
        <v>46.77129902036917</v>
      </c>
      <c r="BA37" s="3">
        <f t="shared" si="26"/>
        <v>32.437075377539351</v>
      </c>
      <c r="BB37" s="4"/>
      <c r="BC37" s="3">
        <f t="shared" si="27"/>
        <v>46.296859416672071</v>
      </c>
      <c r="BD37" s="3">
        <f t="shared" si="28"/>
        <v>41.518784869062131</v>
      </c>
    </row>
    <row r="38" spans="1:56" x14ac:dyDescent="0.35">
      <c r="A38" t="s">
        <v>18</v>
      </c>
      <c r="B38" t="s">
        <v>41</v>
      </c>
      <c r="C38">
        <v>20</v>
      </c>
      <c r="D38">
        <v>0.45</v>
      </c>
      <c r="E38" s="9">
        <v>0.15</v>
      </c>
      <c r="F38">
        <v>0.8</v>
      </c>
      <c r="G38">
        <v>0.72</v>
      </c>
      <c r="H38">
        <v>1</v>
      </c>
      <c r="I38">
        <v>0.38</v>
      </c>
      <c r="J38">
        <v>0.6</v>
      </c>
      <c r="K38">
        <f t="shared" si="0"/>
        <v>0.22799999999999998</v>
      </c>
      <c r="L38">
        <v>0.22</v>
      </c>
      <c r="M38">
        <v>0.6</v>
      </c>
      <c r="N38">
        <f t="shared" si="1"/>
        <v>0.13200000000000001</v>
      </c>
      <c r="O38">
        <v>0.4</v>
      </c>
      <c r="P38" s="3">
        <f t="shared" si="2"/>
        <v>31.815103861051682</v>
      </c>
      <c r="Q38" s="3">
        <f t="shared" si="3"/>
        <v>18.738770192974965</v>
      </c>
      <c r="R38" s="3">
        <f t="shared" ref="R38:R47" si="30">AVERAGE(P38:Q38)</f>
        <v>25.276937027013325</v>
      </c>
      <c r="S38">
        <f t="shared" si="5"/>
        <v>9</v>
      </c>
      <c r="T38">
        <v>1.5</v>
      </c>
      <c r="U38" s="4"/>
      <c r="V38" s="3">
        <f t="shared" si="6"/>
        <v>0</v>
      </c>
      <c r="W38" s="3">
        <f t="shared" si="7"/>
        <v>0.93750000000000011</v>
      </c>
      <c r="X38" s="3">
        <f t="shared" si="8"/>
        <v>0.5757575757575758</v>
      </c>
      <c r="Y38" s="3">
        <f t="shared" si="9"/>
        <v>1</v>
      </c>
      <c r="Z38" s="3">
        <f t="shared" si="10"/>
        <v>0.57792037652796246</v>
      </c>
      <c r="AA38" s="3">
        <f t="shared" si="11"/>
        <v>0.2854783801636096</v>
      </c>
      <c r="AB38" s="3">
        <f t="shared" si="12"/>
        <v>0.91666666666666663</v>
      </c>
      <c r="AC38" s="2">
        <f t="shared" si="13"/>
        <v>0.5556649038616106</v>
      </c>
      <c r="AD38" s="2" cm="1">
        <f t="array" ref="AD38">ROUND( (SUMPRODUCT($V$54:$AB$54, V38:AB38^$AD$55))^(1/$AD$55), 4 )</f>
        <v>0.30930000000000002</v>
      </c>
      <c r="AE38" s="2" cm="1">
        <f t="array" ref="AE38">ROUND( (SUMPRODUCT($V$54:$AB$54, (V38:AB38+$AE$54)^$AE$55))^(1/$AE$55) - $AE$54, 4 )</f>
        <v>0.38140000000000002</v>
      </c>
      <c r="AF38" s="3">
        <f t="shared" si="14"/>
        <v>55.566490386161064</v>
      </c>
      <c r="AG38" s="3">
        <f t="shared" si="15"/>
        <v>30.930000000000003</v>
      </c>
      <c r="AH38" s="3">
        <f t="shared" si="16"/>
        <v>38.14</v>
      </c>
      <c r="AI38" s="4"/>
      <c r="AJ38">
        <v>0.5</v>
      </c>
      <c r="AK38">
        <v>0.9</v>
      </c>
      <c r="AL38">
        <v>0.5</v>
      </c>
      <c r="AM38" s="4"/>
      <c r="AN38" s="3">
        <f t="shared" si="17"/>
        <v>0.5</v>
      </c>
      <c r="AO38" s="3">
        <f t="shared" si="18"/>
        <v>1</v>
      </c>
      <c r="AP38" s="3">
        <f t="shared" si="19"/>
        <v>0.47368421052631582</v>
      </c>
      <c r="AQ38" s="2">
        <f t="shared" si="20"/>
        <v>0.74210526315789471</v>
      </c>
      <c r="AR38" s="3">
        <f t="shared" si="21"/>
        <v>74.210526315789465</v>
      </c>
      <c r="AS38" s="4"/>
      <c r="AT38" s="10">
        <v>4</v>
      </c>
      <c r="AU38" s="4"/>
      <c r="AV38" s="3">
        <f t="shared" si="22"/>
        <v>0.13513513513513514</v>
      </c>
      <c r="AW38" s="2">
        <f t="shared" si="23"/>
        <v>0.13513513513513514</v>
      </c>
      <c r="AX38" s="3">
        <f t="shared" si="24"/>
        <v>13.513513513513514</v>
      </c>
      <c r="AY38" s="4"/>
      <c r="AZ38" s="3">
        <f t="shared" si="25"/>
        <v>43.644553870178683</v>
      </c>
      <c r="BA38" s="3">
        <f t="shared" si="26"/>
        <v>49.237764649067202</v>
      </c>
      <c r="BB38" s="4"/>
      <c r="BC38" s="3">
        <f t="shared" si="27"/>
        <v>60.227499368568161</v>
      </c>
      <c r="BD38" s="3">
        <f t="shared" si="28"/>
        <v>62.091902961531005</v>
      </c>
    </row>
    <row r="39" spans="1:56" x14ac:dyDescent="0.35">
      <c r="A39" t="s">
        <v>18</v>
      </c>
      <c r="B39" t="s">
        <v>42</v>
      </c>
      <c r="C39">
        <v>10</v>
      </c>
      <c r="D39">
        <v>0.03</v>
      </c>
      <c r="E39" s="9">
        <v>0.15</v>
      </c>
      <c r="F39">
        <v>0.24</v>
      </c>
      <c r="G39">
        <v>1</v>
      </c>
      <c r="H39">
        <v>1</v>
      </c>
      <c r="I39">
        <v>0.14000000000000001</v>
      </c>
      <c r="J39">
        <v>1</v>
      </c>
      <c r="K39">
        <f t="shared" si="0"/>
        <v>0.14000000000000001</v>
      </c>
      <c r="L39">
        <v>7.0000000000000007E-2</v>
      </c>
      <c r="M39">
        <v>1</v>
      </c>
      <c r="N39">
        <f t="shared" si="1"/>
        <v>7.0000000000000007E-2</v>
      </c>
      <c r="O39">
        <v>0.3</v>
      </c>
      <c r="P39" s="3">
        <f t="shared" si="2"/>
        <v>26.26804461279265</v>
      </c>
      <c r="Q39" s="3">
        <f t="shared" si="3"/>
        <v>13.308850092013193</v>
      </c>
      <c r="R39" s="3">
        <f t="shared" si="30"/>
        <v>19.788447352402923</v>
      </c>
      <c r="S39">
        <f t="shared" si="5"/>
        <v>0.3</v>
      </c>
      <c r="T39">
        <v>1</v>
      </c>
      <c r="U39" s="4"/>
      <c r="V39" s="3">
        <f t="shared" si="6"/>
        <v>0</v>
      </c>
      <c r="W39" s="3">
        <f t="shared" si="7"/>
        <v>0.23750000000000002</v>
      </c>
      <c r="X39" s="3">
        <f t="shared" si="8"/>
        <v>1</v>
      </c>
      <c r="Y39" s="3">
        <f t="shared" si="9"/>
        <v>1</v>
      </c>
      <c r="Z39" s="3">
        <f t="shared" si="10"/>
        <v>0.42675060399733405</v>
      </c>
      <c r="AA39" s="3">
        <f t="shared" si="11"/>
        <v>9.1966871602052747E-3</v>
      </c>
      <c r="AB39" s="3">
        <f t="shared" si="12"/>
        <v>1</v>
      </c>
      <c r="AC39" s="2">
        <f t="shared" si="13"/>
        <v>0.46677159674766172</v>
      </c>
      <c r="AD39" s="2" cm="1">
        <f t="array" ref="AD39">ROUND( (SUMPRODUCT($V$54:$AB$54, V39:AB39^$AD$55))^(1/$AD$55), 4 )</f>
        <v>0.14230000000000001</v>
      </c>
      <c r="AE39" s="2" cm="1">
        <f t="array" ref="AE39">ROUND( (SUMPRODUCT($V$54:$AB$54, (V39:AB39+$AE$54)^$AE$55))^(1/$AE$55) - $AE$54, 4 )</f>
        <v>0.19500000000000001</v>
      </c>
      <c r="AF39" s="3">
        <f t="shared" si="14"/>
        <v>46.677159674766173</v>
      </c>
      <c r="AG39" s="3">
        <f t="shared" si="15"/>
        <v>14.23</v>
      </c>
      <c r="AH39" s="3">
        <f t="shared" si="16"/>
        <v>19.5</v>
      </c>
      <c r="AI39" s="4"/>
      <c r="AJ39">
        <v>0.5</v>
      </c>
      <c r="AK39">
        <v>0.9</v>
      </c>
      <c r="AL39">
        <v>0.5</v>
      </c>
      <c r="AM39" s="4"/>
      <c r="AN39" s="3">
        <f t="shared" si="17"/>
        <v>0.5</v>
      </c>
      <c r="AO39" s="3">
        <f t="shared" si="18"/>
        <v>1</v>
      </c>
      <c r="AP39" s="3">
        <f t="shared" si="19"/>
        <v>0.47368421052631582</v>
      </c>
      <c r="AQ39" s="2">
        <f t="shared" si="20"/>
        <v>0.74210526315789471</v>
      </c>
      <c r="AR39" s="3">
        <f t="shared" si="21"/>
        <v>74.210526315789465</v>
      </c>
      <c r="AS39" s="4"/>
      <c r="AT39" s="10">
        <v>5</v>
      </c>
      <c r="AU39" s="4"/>
      <c r="AV39" s="3">
        <f t="shared" si="22"/>
        <v>0.1891891891891892</v>
      </c>
      <c r="AW39" s="2">
        <f t="shared" si="23"/>
        <v>0.1891891891891892</v>
      </c>
      <c r="AX39" s="3">
        <f t="shared" si="24"/>
        <v>18.918918918918919</v>
      </c>
      <c r="AY39" s="4"/>
      <c r="AZ39" s="3">
        <f t="shared" si="25"/>
        <v>41.091780406373125</v>
      </c>
      <c r="BA39" s="3">
        <f t="shared" si="26"/>
        <v>49.351790398680116</v>
      </c>
      <c r="BB39" s="4"/>
      <c r="BC39" s="3">
        <f t="shared" si="27"/>
        <v>53.560501335021996</v>
      </c>
      <c r="BD39" s="3">
        <f t="shared" si="28"/>
        <v>56.313837999124324</v>
      </c>
    </row>
    <row r="40" spans="1:56" x14ac:dyDescent="0.35">
      <c r="A40" t="s">
        <v>18</v>
      </c>
      <c r="B40" t="s">
        <v>43</v>
      </c>
      <c r="C40">
        <v>1.3</v>
      </c>
      <c r="D40">
        <v>0.02</v>
      </c>
      <c r="E40" s="9">
        <v>0.15</v>
      </c>
      <c r="F40">
        <v>0.24</v>
      </c>
      <c r="G40">
        <v>1</v>
      </c>
      <c r="H40">
        <v>0.5</v>
      </c>
      <c r="I40">
        <v>0.38</v>
      </c>
      <c r="J40">
        <v>0.8</v>
      </c>
      <c r="K40">
        <f t="shared" si="0"/>
        <v>0.30400000000000005</v>
      </c>
      <c r="L40">
        <v>0.22</v>
      </c>
      <c r="M40">
        <v>0.25</v>
      </c>
      <c r="N40">
        <f t="shared" si="1"/>
        <v>5.5E-2</v>
      </c>
      <c r="O40">
        <v>0.4</v>
      </c>
      <c r="P40" s="3">
        <f t="shared" si="2"/>
        <v>41.613582025422467</v>
      </c>
      <c r="Q40" s="3">
        <f t="shared" si="3"/>
        <v>7.8657925444610752</v>
      </c>
      <c r="R40" s="3">
        <f t="shared" si="30"/>
        <v>24.73968728494177</v>
      </c>
      <c r="S40">
        <f t="shared" si="5"/>
        <v>2.6000000000000002E-2</v>
      </c>
      <c r="T40">
        <v>1</v>
      </c>
      <c r="U40" s="4"/>
      <c r="V40" s="3">
        <f t="shared" si="6"/>
        <v>0</v>
      </c>
      <c r="W40" s="3">
        <f t="shared" si="7"/>
        <v>0.23750000000000002</v>
      </c>
      <c r="X40" s="3">
        <f t="shared" si="8"/>
        <v>1</v>
      </c>
      <c r="Y40" s="3">
        <f t="shared" si="9"/>
        <v>0.16666666666666663</v>
      </c>
      <c r="Z40" s="3">
        <f t="shared" si="10"/>
        <v>0.5631228773768211</v>
      </c>
      <c r="AA40" s="3">
        <f t="shared" si="11"/>
        <v>4.9540165641989741E-4</v>
      </c>
      <c r="AB40" s="3">
        <f t="shared" si="12"/>
        <v>1</v>
      </c>
      <c r="AC40" s="2">
        <f t="shared" si="13"/>
        <v>0.31795038543678245</v>
      </c>
      <c r="AD40" s="2" cm="1">
        <f t="array" ref="AD40">ROUND( (SUMPRODUCT($V$54:$AB$54, V40:AB40^$AD$55))^(1/$AD$55), 4 )</f>
        <v>6.3799999999999996E-2</v>
      </c>
      <c r="AE40" s="2" cm="1">
        <f t="array" ref="AE40">ROUND( (SUMPRODUCT($V$54:$AB$54, (V40:AB40+$AE$54)^$AE$55))^(1/$AE$55) - $AE$54, 4 )</f>
        <v>0.12089999999999999</v>
      </c>
      <c r="AF40" s="3">
        <f t="shared" si="14"/>
        <v>31.795038543678245</v>
      </c>
      <c r="AG40" s="3">
        <f t="shared" si="15"/>
        <v>6.38</v>
      </c>
      <c r="AH40" s="3">
        <f t="shared" si="16"/>
        <v>12.09</v>
      </c>
      <c r="AI40" s="4"/>
      <c r="AJ40">
        <v>0.9</v>
      </c>
      <c r="AK40">
        <v>0.9</v>
      </c>
      <c r="AL40">
        <v>0.5</v>
      </c>
      <c r="AM40" s="4"/>
      <c r="AN40" s="3">
        <f t="shared" si="17"/>
        <v>0.9</v>
      </c>
      <c r="AO40" s="3">
        <f t="shared" si="18"/>
        <v>1</v>
      </c>
      <c r="AP40" s="3">
        <f t="shared" si="19"/>
        <v>0.47368421052631582</v>
      </c>
      <c r="AQ40" s="2">
        <f t="shared" si="20"/>
        <v>0.82210526315789478</v>
      </c>
      <c r="AR40" s="3">
        <f t="shared" si="21"/>
        <v>82.21052631578948</v>
      </c>
      <c r="AS40" s="4"/>
      <c r="AT40" s="10">
        <v>6</v>
      </c>
      <c r="AU40" s="4"/>
      <c r="AV40" s="3">
        <f t="shared" si="22"/>
        <v>0.24324324324324326</v>
      </c>
      <c r="AW40" s="2">
        <f t="shared" si="23"/>
        <v>0.24324324324324326</v>
      </c>
      <c r="AX40" s="3">
        <f t="shared" si="24"/>
        <v>24.324324324324326</v>
      </c>
      <c r="AY40" s="4"/>
      <c r="AZ40" s="3">
        <f t="shared" si="25"/>
        <v>36.742611732721059</v>
      </c>
      <c r="BA40" s="3">
        <f t="shared" si="26"/>
        <v>51.867258064354431</v>
      </c>
      <c r="BB40" s="4"/>
      <c r="BC40" s="3">
        <f t="shared" si="27"/>
        <v>44.398910486706058</v>
      </c>
      <c r="BD40" s="3">
        <f t="shared" si="28"/>
        <v>49.440459263917177</v>
      </c>
    </row>
    <row r="41" spans="1:56" x14ac:dyDescent="0.35">
      <c r="A41" t="s">
        <v>18</v>
      </c>
      <c r="B41" t="s">
        <v>62</v>
      </c>
      <c r="C41">
        <v>0.65</v>
      </c>
      <c r="D41">
        <v>0.02</v>
      </c>
      <c r="E41" s="9">
        <v>0.15</v>
      </c>
      <c r="F41">
        <v>0.24</v>
      </c>
      <c r="G41">
        <v>1</v>
      </c>
      <c r="H41">
        <v>0.5</v>
      </c>
      <c r="I41">
        <v>0.38</v>
      </c>
      <c r="J41">
        <v>0.15</v>
      </c>
      <c r="K41">
        <f t="shared" si="0"/>
        <v>5.6999999999999995E-2</v>
      </c>
      <c r="L41">
        <v>0.22</v>
      </c>
      <c r="M41">
        <v>0.1</v>
      </c>
      <c r="N41">
        <f t="shared" si="1"/>
        <v>2.2000000000000002E-2</v>
      </c>
      <c r="O41">
        <v>0.4</v>
      </c>
      <c r="P41" s="3">
        <f t="shared" si="2"/>
        <v>8.1508743953729663</v>
      </c>
      <c r="Q41" s="3">
        <f t="shared" si="3"/>
        <v>3.150473851366109</v>
      </c>
      <c r="R41" s="3">
        <f t="shared" si="30"/>
        <v>5.6506741233695372</v>
      </c>
      <c r="S41">
        <f t="shared" si="5"/>
        <v>1.3000000000000001E-2</v>
      </c>
      <c r="T41">
        <v>1.5</v>
      </c>
      <c r="U41" s="4"/>
      <c r="V41" s="3">
        <f t="shared" si="6"/>
        <v>0</v>
      </c>
      <c r="W41" s="3">
        <f t="shared" si="7"/>
        <v>0.23750000000000002</v>
      </c>
      <c r="X41" s="3">
        <f t="shared" si="8"/>
        <v>1</v>
      </c>
      <c r="Y41" s="3">
        <f t="shared" si="9"/>
        <v>0.16666666666666663</v>
      </c>
      <c r="Z41" s="3">
        <f t="shared" si="10"/>
        <v>3.7353139516489713E-2</v>
      </c>
      <c r="AA41" s="3">
        <f t="shared" si="11"/>
        <v>8.2566942736649564E-5</v>
      </c>
      <c r="AB41" s="3">
        <f t="shared" si="12"/>
        <v>0.91666666666666663</v>
      </c>
      <c r="AC41" s="2">
        <f t="shared" si="13"/>
        <v>0.22229440767696113</v>
      </c>
      <c r="AD41" s="2" cm="1">
        <f t="array" ref="AD41">ROUND( (SUMPRODUCT($V$54:$AB$54, V41:AB41^$AD$55))^(1/$AD$55), 4 )</f>
        <v>3.0499999999999999E-2</v>
      </c>
      <c r="AE41" s="2" cm="1">
        <f t="array" ref="AE41">ROUND( (SUMPRODUCT($V$54:$AB$54, (V41:AB41+$AE$54)^$AE$55))^(1/$AE$55) - $AE$54, 4 )</f>
        <v>7.4200000000000002E-2</v>
      </c>
      <c r="AF41" s="3">
        <f t="shared" si="14"/>
        <v>22.229440767696111</v>
      </c>
      <c r="AG41" s="3">
        <f t="shared" si="15"/>
        <v>3.05</v>
      </c>
      <c r="AH41" s="3">
        <f t="shared" si="16"/>
        <v>7.42</v>
      </c>
      <c r="AI41" s="4"/>
      <c r="AJ41">
        <v>0.9</v>
      </c>
      <c r="AK41">
        <v>0.9</v>
      </c>
      <c r="AL41">
        <v>0.5</v>
      </c>
      <c r="AM41" s="4"/>
      <c r="AN41" s="3">
        <f t="shared" si="17"/>
        <v>0.9</v>
      </c>
      <c r="AO41" s="3">
        <f t="shared" si="18"/>
        <v>1</v>
      </c>
      <c r="AP41" s="3">
        <f t="shared" si="19"/>
        <v>0.47368421052631582</v>
      </c>
      <c r="AQ41" s="2">
        <f t="shared" si="20"/>
        <v>0.82210526315789478</v>
      </c>
      <c r="AR41" s="3">
        <f t="shared" si="21"/>
        <v>82.21052631578948</v>
      </c>
      <c r="AS41" s="4"/>
      <c r="AT41" s="10">
        <v>6</v>
      </c>
      <c r="AU41" s="4"/>
      <c r="AV41" s="3">
        <f t="shared" si="22"/>
        <v>0.24324324324324326</v>
      </c>
      <c r="AW41" s="2">
        <f t="shared" si="23"/>
        <v>0.24324324324324326</v>
      </c>
      <c r="AX41" s="3">
        <f t="shared" si="24"/>
        <v>24.324324324324326</v>
      </c>
      <c r="AY41" s="4"/>
      <c r="AZ41" s="3">
        <f t="shared" si="25"/>
        <v>31.959812844729996</v>
      </c>
      <c r="BA41" s="3">
        <f t="shared" si="26"/>
        <v>49.954138509158007</v>
      </c>
      <c r="BB41" s="4"/>
      <c r="BC41" s="3">
        <f t="shared" si="27"/>
        <v>37.224712154719455</v>
      </c>
      <c r="BD41" s="3">
        <f t="shared" si="28"/>
        <v>43.22282070952879</v>
      </c>
    </row>
    <row r="42" spans="1:56" x14ac:dyDescent="0.35">
      <c r="A42" t="s">
        <v>18</v>
      </c>
      <c r="B42" t="s">
        <v>63</v>
      </c>
      <c r="C42">
        <v>0.52</v>
      </c>
      <c r="D42">
        <v>0.02</v>
      </c>
      <c r="E42" s="9">
        <v>0.15</v>
      </c>
      <c r="F42">
        <v>0.24</v>
      </c>
      <c r="G42">
        <v>1</v>
      </c>
      <c r="H42">
        <v>0.5</v>
      </c>
      <c r="I42">
        <v>0.38</v>
      </c>
      <c r="J42">
        <v>0.35</v>
      </c>
      <c r="K42">
        <f t="shared" si="0"/>
        <v>0.13299999999999998</v>
      </c>
      <c r="L42">
        <v>0.22</v>
      </c>
      <c r="M42">
        <v>0.25</v>
      </c>
      <c r="N42">
        <f t="shared" si="1"/>
        <v>5.5E-2</v>
      </c>
      <c r="O42">
        <v>0.4</v>
      </c>
      <c r="P42" s="3">
        <f t="shared" si="2"/>
        <v>18.878185242020226</v>
      </c>
      <c r="Q42" s="3">
        <f t="shared" si="3"/>
        <v>7.8657925444610752</v>
      </c>
      <c r="R42" s="3">
        <f t="shared" si="30"/>
        <v>13.371988893240651</v>
      </c>
      <c r="S42">
        <f t="shared" si="5"/>
        <v>1.0400000000000001E-2</v>
      </c>
      <c r="T42">
        <v>1</v>
      </c>
      <c r="U42" s="4"/>
      <c r="V42" s="3">
        <f t="shared" si="6"/>
        <v>0</v>
      </c>
      <c r="W42" s="3">
        <f t="shared" si="7"/>
        <v>0.23750000000000002</v>
      </c>
      <c r="X42" s="3">
        <f t="shared" si="8"/>
        <v>1</v>
      </c>
      <c r="Y42" s="3">
        <f t="shared" si="9"/>
        <v>0.16666666666666663</v>
      </c>
      <c r="Z42" s="3">
        <f t="shared" si="10"/>
        <v>0.25002173627059643</v>
      </c>
      <c r="AA42" s="3">
        <f t="shared" si="11"/>
        <v>0</v>
      </c>
      <c r="AB42" s="3">
        <f t="shared" si="12"/>
        <v>1</v>
      </c>
      <c r="AC42" s="2">
        <f t="shared" si="13"/>
        <v>0.27083659377392277</v>
      </c>
      <c r="AD42" s="2" cm="1">
        <f t="array" ref="AD42">ROUND( (SUMPRODUCT($V$54:$AB$54, V42:AB42^$AD$55))^(1/$AD$55), 4 )</f>
        <v>3.5400000000000001E-2</v>
      </c>
      <c r="AE42" s="2" cm="1">
        <f t="array" ref="AE42">ROUND( (SUMPRODUCT($V$54:$AB$54, (V42:AB42+$AE$54)^$AE$55))^(1/$AE$55) - $AE$54, 4 )</f>
        <v>0.1022</v>
      </c>
      <c r="AF42" s="3">
        <f t="shared" si="14"/>
        <v>27.083659377392276</v>
      </c>
      <c r="AG42" s="3">
        <f t="shared" si="15"/>
        <v>3.54</v>
      </c>
      <c r="AH42" s="3">
        <f t="shared" si="16"/>
        <v>10.220000000000001</v>
      </c>
      <c r="AI42" s="4"/>
      <c r="AJ42">
        <v>0.9</v>
      </c>
      <c r="AK42">
        <v>0.9</v>
      </c>
      <c r="AL42">
        <v>0.5</v>
      </c>
      <c r="AM42" s="4"/>
      <c r="AN42" s="3">
        <f t="shared" si="17"/>
        <v>0.9</v>
      </c>
      <c r="AO42" s="3">
        <f t="shared" si="18"/>
        <v>1</v>
      </c>
      <c r="AP42" s="3">
        <f t="shared" si="19"/>
        <v>0.47368421052631582</v>
      </c>
      <c r="AQ42" s="2">
        <f t="shared" si="20"/>
        <v>0.82210526315789478</v>
      </c>
      <c r="AR42" s="3">
        <f t="shared" si="21"/>
        <v>82.21052631578948</v>
      </c>
      <c r="AS42" s="4"/>
      <c r="AT42" s="10">
        <v>6</v>
      </c>
      <c r="AU42" s="4"/>
      <c r="AV42" s="3">
        <f t="shared" si="22"/>
        <v>0.24324324324324326</v>
      </c>
      <c r="AW42" s="2">
        <f t="shared" si="23"/>
        <v>0.24324324324324326</v>
      </c>
      <c r="AX42" s="3">
        <f t="shared" si="24"/>
        <v>24.324324324324326</v>
      </c>
      <c r="AY42" s="4"/>
      <c r="AZ42" s="3">
        <f t="shared" si="25"/>
        <v>34.386922149578076</v>
      </c>
      <c r="BA42" s="3">
        <f t="shared" si="26"/>
        <v>50.924982231097239</v>
      </c>
      <c r="BB42" s="4"/>
      <c r="BC42" s="3">
        <f t="shared" si="27"/>
        <v>40.86537611199158</v>
      </c>
      <c r="BD42" s="3">
        <f t="shared" si="28"/>
        <v>46.378062805831291</v>
      </c>
    </row>
    <row r="43" spans="1:56" x14ac:dyDescent="0.35">
      <c r="A43" t="s">
        <v>9</v>
      </c>
      <c r="B43" t="s">
        <v>23</v>
      </c>
      <c r="C43">
        <v>20</v>
      </c>
      <c r="D43">
        <v>0.8</v>
      </c>
      <c r="E43" s="9">
        <v>0.75</v>
      </c>
      <c r="F43">
        <v>0.55000000000000004</v>
      </c>
      <c r="G43">
        <v>0.45</v>
      </c>
      <c r="H43">
        <v>1</v>
      </c>
      <c r="I43">
        <v>1.32</v>
      </c>
      <c r="J43">
        <v>1</v>
      </c>
      <c r="K43">
        <f t="shared" si="0"/>
        <v>1.32</v>
      </c>
      <c r="L43">
        <v>0.75</v>
      </c>
      <c r="M43">
        <v>1</v>
      </c>
      <c r="N43">
        <f t="shared" si="1"/>
        <v>0.75</v>
      </c>
      <c r="O43">
        <v>3</v>
      </c>
      <c r="P43" s="3">
        <f t="shared" si="2"/>
        <v>24.81483705480149</v>
      </c>
      <c r="Q43" s="3">
        <f t="shared" si="3"/>
        <v>14.250032697803595</v>
      </c>
      <c r="R43" s="3">
        <f t="shared" si="30"/>
        <v>19.532434876302542</v>
      </c>
      <c r="S43">
        <f t="shared" si="5"/>
        <v>16</v>
      </c>
      <c r="T43">
        <v>1.5</v>
      </c>
      <c r="U43" s="4"/>
      <c r="V43" s="3">
        <f t="shared" si="6"/>
        <v>0.77922077922077915</v>
      </c>
      <c r="W43" s="3">
        <f t="shared" si="7"/>
        <v>0.625</v>
      </c>
      <c r="X43" s="3">
        <f t="shared" si="8"/>
        <v>0.16666666666666666</v>
      </c>
      <c r="Y43" s="3">
        <f t="shared" si="9"/>
        <v>1</v>
      </c>
      <c r="Z43" s="3">
        <f t="shared" si="10"/>
        <v>0.41969923830813016</v>
      </c>
      <c r="AA43" s="3">
        <f t="shared" si="11"/>
        <v>0.50777399522381994</v>
      </c>
      <c r="AB43" s="3">
        <f t="shared" si="12"/>
        <v>0.91666666666666663</v>
      </c>
      <c r="AC43" s="2">
        <f t="shared" si="13"/>
        <v>0.71550353452981574</v>
      </c>
      <c r="AD43" s="2" cm="1">
        <f t="array" ref="AD43">ROUND( (SUMPRODUCT($V$54:$AB$54, V43:AB43^$AD$55))^(1/$AD$55), 4 )</f>
        <v>0.68759999999999999</v>
      </c>
      <c r="AE43" s="2" cm="1">
        <f t="array" ref="AE43">ROUND( (SUMPRODUCT($V$54:$AB$54, (V43:AB43+$AE$54)^$AE$55))^(1/$AE$55) - $AE$54, 4 )</f>
        <v>0.68469999999999998</v>
      </c>
      <c r="AF43" s="3">
        <f t="shared" si="14"/>
        <v>71.550353452981568</v>
      </c>
      <c r="AG43" s="3">
        <f t="shared" si="15"/>
        <v>68.760000000000005</v>
      </c>
      <c r="AH43" s="3">
        <f t="shared" si="16"/>
        <v>68.47</v>
      </c>
      <c r="AI43" s="4"/>
      <c r="AJ43">
        <v>0.15</v>
      </c>
      <c r="AK43">
        <v>0.15</v>
      </c>
      <c r="AL43">
        <v>0.05</v>
      </c>
      <c r="AM43" s="4"/>
      <c r="AN43" s="3">
        <f t="shared" si="17"/>
        <v>0.15</v>
      </c>
      <c r="AO43" s="3">
        <f t="shared" si="18"/>
        <v>0.11764705882352941</v>
      </c>
      <c r="AP43" s="3">
        <f t="shared" si="19"/>
        <v>0</v>
      </c>
      <c r="AQ43" s="2">
        <f t="shared" si="20"/>
        <v>8.8823529411764704E-2</v>
      </c>
      <c r="AR43" s="3">
        <f t="shared" si="21"/>
        <v>8.882352941176471</v>
      </c>
      <c r="AS43" s="4"/>
      <c r="AT43" s="10">
        <v>8</v>
      </c>
      <c r="AU43" s="4"/>
      <c r="AV43" s="3">
        <f t="shared" si="22"/>
        <v>0.35135135135135137</v>
      </c>
      <c r="AW43" s="2">
        <f t="shared" si="23"/>
        <v>0.35135135135135137</v>
      </c>
      <c r="AX43" s="3">
        <f t="shared" si="24"/>
        <v>35.135135135135137</v>
      </c>
      <c r="AY43" s="4"/>
      <c r="AZ43" s="3">
        <f t="shared" si="25"/>
        <v>49.404826964964556</v>
      </c>
      <c r="BA43" s="3">
        <f t="shared" si="26"/>
        <v>30.604426811423025</v>
      </c>
      <c r="BB43" s="4"/>
      <c r="BC43" s="3">
        <f t="shared" si="27"/>
        <v>55.883353325030292</v>
      </c>
      <c r="BD43" s="3">
        <f t="shared" si="28"/>
        <v>49.616553273849789</v>
      </c>
    </row>
    <row r="44" spans="1:56" x14ac:dyDescent="0.35">
      <c r="A44" t="s">
        <v>9</v>
      </c>
      <c r="B44" t="s">
        <v>56</v>
      </c>
      <c r="C44">
        <v>20</v>
      </c>
      <c r="D44">
        <v>0.8</v>
      </c>
      <c r="E44" s="9">
        <v>0.75</v>
      </c>
      <c r="F44">
        <v>0.65</v>
      </c>
      <c r="G44">
        <v>0.5</v>
      </c>
      <c r="H44">
        <v>1</v>
      </c>
      <c r="I44">
        <v>1.32</v>
      </c>
      <c r="J44">
        <v>1</v>
      </c>
      <c r="K44">
        <f t="shared" si="0"/>
        <v>1.32</v>
      </c>
      <c r="L44">
        <v>0.75</v>
      </c>
      <c r="M44">
        <v>1</v>
      </c>
      <c r="N44">
        <f t="shared" si="1"/>
        <v>0.75</v>
      </c>
      <c r="O44">
        <v>3</v>
      </c>
      <c r="P44" s="3">
        <f t="shared" si="2"/>
        <v>24.81483705480149</v>
      </c>
      <c r="Q44" s="3">
        <f t="shared" si="3"/>
        <v>14.250032697803595</v>
      </c>
      <c r="R44" s="3">
        <f t="shared" si="30"/>
        <v>19.532434876302542</v>
      </c>
      <c r="S44">
        <f t="shared" si="5"/>
        <v>16</v>
      </c>
      <c r="T44">
        <v>1.5</v>
      </c>
      <c r="U44" s="4"/>
      <c r="V44" s="3">
        <f t="shared" si="6"/>
        <v>0.77922077922077915</v>
      </c>
      <c r="W44" s="3">
        <f t="shared" si="7"/>
        <v>0.75</v>
      </c>
      <c r="X44" s="3">
        <f t="shared" si="8"/>
        <v>0.2424242424242424</v>
      </c>
      <c r="Y44" s="3">
        <f t="shared" si="9"/>
        <v>1</v>
      </c>
      <c r="Z44" s="3">
        <f t="shared" si="10"/>
        <v>0.41969923830813016</v>
      </c>
      <c r="AA44" s="3">
        <f t="shared" si="11"/>
        <v>0.50777399522381994</v>
      </c>
      <c r="AB44" s="3">
        <f t="shared" si="12"/>
        <v>0.91666666666666663</v>
      </c>
      <c r="AC44" s="2">
        <f t="shared" si="13"/>
        <v>0.71550353452981574</v>
      </c>
      <c r="AD44" s="2" cm="1">
        <f t="array" ref="AD44">ROUND( (SUMPRODUCT($V$54:$AB$54, V44:AB44^$AD$55))^(1/$AD$55), 4 )</f>
        <v>0.68759999999999999</v>
      </c>
      <c r="AE44" s="2" cm="1">
        <f t="array" ref="AE44">ROUND( (SUMPRODUCT($V$54:$AB$54, (V44:AB44+$AE$54)^$AE$55))^(1/$AE$55) - $AE$54, 4 )</f>
        <v>0.68469999999999998</v>
      </c>
      <c r="AF44" s="3">
        <f t="shared" si="14"/>
        <v>71.550353452981568</v>
      </c>
      <c r="AG44" s="3">
        <f t="shared" si="15"/>
        <v>68.760000000000005</v>
      </c>
      <c r="AH44" s="3">
        <f t="shared" si="16"/>
        <v>68.47</v>
      </c>
      <c r="AI44" s="4"/>
      <c r="AJ44">
        <v>0.15</v>
      </c>
      <c r="AK44">
        <v>0.15</v>
      </c>
      <c r="AL44">
        <v>0.05</v>
      </c>
      <c r="AM44" s="4"/>
      <c r="AN44" s="3">
        <f t="shared" si="17"/>
        <v>0.15</v>
      </c>
      <c r="AO44" s="3">
        <f t="shared" si="18"/>
        <v>0.11764705882352941</v>
      </c>
      <c r="AP44" s="3">
        <f t="shared" si="19"/>
        <v>0</v>
      </c>
      <c r="AQ44" s="2">
        <f t="shared" si="20"/>
        <v>8.8823529411764704E-2</v>
      </c>
      <c r="AR44" s="3">
        <f t="shared" si="21"/>
        <v>8.882352941176471</v>
      </c>
      <c r="AS44" s="4"/>
      <c r="AT44" s="10">
        <v>8</v>
      </c>
      <c r="AU44" s="4"/>
      <c r="AV44" s="3">
        <f t="shared" si="22"/>
        <v>0.35135135135135137</v>
      </c>
      <c r="AW44" s="2">
        <f t="shared" si="23"/>
        <v>0.35135135135135137</v>
      </c>
      <c r="AX44" s="3">
        <f t="shared" si="24"/>
        <v>35.135135135135137</v>
      </c>
      <c r="AY44" s="4"/>
      <c r="AZ44" s="3">
        <f t="shared" si="25"/>
        <v>49.404826964964556</v>
      </c>
      <c r="BA44" s="3">
        <f t="shared" si="26"/>
        <v>30.604426811423025</v>
      </c>
      <c r="BB44" s="4"/>
      <c r="BC44" s="3">
        <f t="shared" si="27"/>
        <v>55.883353325030292</v>
      </c>
      <c r="BD44" s="3">
        <f t="shared" si="28"/>
        <v>49.616553273849789</v>
      </c>
    </row>
    <row r="45" spans="1:56" x14ac:dyDescent="0.35">
      <c r="A45" t="s">
        <v>9</v>
      </c>
      <c r="B45" t="s">
        <v>54</v>
      </c>
      <c r="C45">
        <v>20</v>
      </c>
      <c r="D45">
        <v>0.8</v>
      </c>
      <c r="E45" s="9">
        <v>0.7</v>
      </c>
      <c r="F45">
        <v>0.45</v>
      </c>
      <c r="G45">
        <v>0.34</v>
      </c>
      <c r="H45">
        <v>1</v>
      </c>
      <c r="I45">
        <v>1.32</v>
      </c>
      <c r="J45">
        <v>1</v>
      </c>
      <c r="K45">
        <f t="shared" si="0"/>
        <v>1.32</v>
      </c>
      <c r="L45">
        <v>0.75</v>
      </c>
      <c r="M45">
        <v>1</v>
      </c>
      <c r="N45">
        <f t="shared" si="1"/>
        <v>0.75</v>
      </c>
      <c r="O45">
        <v>3</v>
      </c>
      <c r="P45" s="3">
        <f t="shared" si="2"/>
        <v>24.81483705480149</v>
      </c>
      <c r="Q45" s="3">
        <f t="shared" si="3"/>
        <v>14.250032697803595</v>
      </c>
      <c r="R45" s="3">
        <f t="shared" si="30"/>
        <v>19.532434876302542</v>
      </c>
      <c r="S45">
        <f t="shared" si="5"/>
        <v>16</v>
      </c>
      <c r="T45">
        <v>6</v>
      </c>
      <c r="U45" s="4"/>
      <c r="V45" s="3">
        <f t="shared" si="6"/>
        <v>0.71428571428571419</v>
      </c>
      <c r="W45" s="3">
        <f t="shared" si="7"/>
        <v>0.50000000000000011</v>
      </c>
      <c r="X45" s="3">
        <f t="shared" si="8"/>
        <v>0</v>
      </c>
      <c r="Y45" s="3">
        <f t="shared" si="9"/>
        <v>1</v>
      </c>
      <c r="Z45" s="3">
        <f t="shared" si="10"/>
        <v>0.41969923830813016</v>
      </c>
      <c r="AA45" s="3">
        <f t="shared" si="11"/>
        <v>0.50777399522381994</v>
      </c>
      <c r="AB45" s="3">
        <f t="shared" si="12"/>
        <v>0.16666666666666663</v>
      </c>
      <c r="AC45" s="2">
        <f t="shared" si="13"/>
        <v>0.55576327478955601</v>
      </c>
      <c r="AD45" s="2" cm="1">
        <f t="array" ref="AD45">ROUND( (SUMPRODUCT($V$54:$AB$54, V45:AB45^$AD$55))^(1/$AD$55), 4 )</f>
        <v>0.49709999999999999</v>
      </c>
      <c r="AE45" s="2" cm="1">
        <f t="array" ref="AE45">ROUND( (SUMPRODUCT($V$54:$AB$54, (V45:AB45+$AE$54)^$AE$55))^(1/$AE$55) - $AE$54, 4 )</f>
        <v>0.49199999999999999</v>
      </c>
      <c r="AF45" s="3">
        <f t="shared" si="14"/>
        <v>55.576327478955598</v>
      </c>
      <c r="AG45" s="3">
        <f t="shared" si="15"/>
        <v>49.71</v>
      </c>
      <c r="AH45" s="3">
        <f t="shared" si="16"/>
        <v>49.2</v>
      </c>
      <c r="AI45" s="4"/>
      <c r="AJ45">
        <v>0.15</v>
      </c>
      <c r="AK45">
        <v>0.12</v>
      </c>
      <c r="AL45">
        <v>0.05</v>
      </c>
      <c r="AM45" s="4"/>
      <c r="AN45" s="3">
        <f t="shared" si="17"/>
        <v>0.15</v>
      </c>
      <c r="AO45" s="3">
        <f t="shared" si="18"/>
        <v>8.2352941176470587E-2</v>
      </c>
      <c r="AP45" s="3">
        <f t="shared" si="19"/>
        <v>0</v>
      </c>
      <c r="AQ45" s="2">
        <f t="shared" si="20"/>
        <v>7.1176470588235285E-2</v>
      </c>
      <c r="AR45" s="3">
        <f t="shared" si="21"/>
        <v>7.117647058823529</v>
      </c>
      <c r="AS45" s="4"/>
      <c r="AT45" s="10">
        <v>10</v>
      </c>
      <c r="AU45" s="4"/>
      <c r="AV45" s="3">
        <f t="shared" si="22"/>
        <v>0.45945945945945948</v>
      </c>
      <c r="AW45" s="2">
        <f t="shared" si="23"/>
        <v>0.45945945945945948</v>
      </c>
      <c r="AX45" s="3">
        <f t="shared" si="24"/>
        <v>45.945945945945951</v>
      </c>
      <c r="AY45" s="4"/>
      <c r="AZ45" s="3">
        <f t="shared" si="25"/>
        <v>44.936891879382408</v>
      </c>
      <c r="BA45" s="3">
        <f t="shared" si="26"/>
        <v>30.39928775334279</v>
      </c>
      <c r="BB45" s="4"/>
      <c r="BC45" s="3">
        <f t="shared" si="27"/>
        <v>43.461657373922584</v>
      </c>
      <c r="BD45" s="3">
        <f t="shared" si="28"/>
        <v>38.615789331909376</v>
      </c>
    </row>
    <row r="46" spans="1:56" x14ac:dyDescent="0.35">
      <c r="A46" t="s">
        <v>17</v>
      </c>
      <c r="B46" t="s">
        <v>37</v>
      </c>
      <c r="C46">
        <v>1.3</v>
      </c>
      <c r="D46">
        <v>1</v>
      </c>
      <c r="E46" s="9">
        <v>0.25</v>
      </c>
      <c r="F46">
        <v>0.2</v>
      </c>
      <c r="G46">
        <v>1</v>
      </c>
      <c r="H46">
        <v>0.5</v>
      </c>
      <c r="I46">
        <v>0.38</v>
      </c>
      <c r="J46">
        <v>0.9</v>
      </c>
      <c r="K46">
        <f t="shared" si="0"/>
        <v>0.34200000000000003</v>
      </c>
      <c r="L46">
        <v>0.22</v>
      </c>
      <c r="M46">
        <v>0.8</v>
      </c>
      <c r="N46">
        <f t="shared" si="1"/>
        <v>0.17600000000000002</v>
      </c>
      <c r="O46">
        <v>0.4</v>
      </c>
      <c r="P46" s="3">
        <f t="shared" si="2"/>
        <v>46.293415683765879</v>
      </c>
      <c r="Q46" s="3">
        <f t="shared" si="3"/>
        <v>24.81483705480149</v>
      </c>
      <c r="R46" s="3">
        <f t="shared" si="30"/>
        <v>35.554126369283686</v>
      </c>
      <c r="S46">
        <f t="shared" si="5"/>
        <v>1.3</v>
      </c>
      <c r="T46">
        <v>1</v>
      </c>
      <c r="U46" s="4"/>
      <c r="V46" s="3">
        <f t="shared" si="6"/>
        <v>0.12987012987012989</v>
      </c>
      <c r="W46" s="3">
        <f t="shared" si="7"/>
        <v>0.18750000000000006</v>
      </c>
      <c r="X46" s="3">
        <f t="shared" si="8"/>
        <v>1</v>
      </c>
      <c r="Y46" s="3">
        <f t="shared" si="9"/>
        <v>0.16666666666666663</v>
      </c>
      <c r="Z46" s="3">
        <f t="shared" si="10"/>
        <v>0.86098556699595596</v>
      </c>
      <c r="AA46" s="3">
        <f t="shared" si="11"/>
        <v>4.0953203597378189E-2</v>
      </c>
      <c r="AB46" s="3">
        <f t="shared" si="12"/>
        <v>1</v>
      </c>
      <c r="AC46" s="2">
        <f t="shared" si="13"/>
        <v>0.39424764894245967</v>
      </c>
      <c r="AD46" s="2" cm="1">
        <f t="array" ref="AD46">ROUND( (SUMPRODUCT($V$54:$AB$54, V46:AB46^$AD$55))^(1/$AD$55), 4 )</f>
        <v>0.2364</v>
      </c>
      <c r="AE46" s="2" cm="1">
        <f t="array" ref="AE46">ROUND( (SUMPRODUCT($V$54:$AB$54, (V46:AB46+$AE$54)^$AE$55))^(1/$AE$55) - $AE$54, 4 )</f>
        <v>0.2321</v>
      </c>
      <c r="AF46" s="3">
        <f t="shared" si="14"/>
        <v>39.424764894245968</v>
      </c>
      <c r="AG46" s="3">
        <f t="shared" si="15"/>
        <v>23.64</v>
      </c>
      <c r="AH46" s="3">
        <f t="shared" si="16"/>
        <v>23.21</v>
      </c>
      <c r="AI46" s="4"/>
      <c r="AJ46">
        <v>0.3</v>
      </c>
      <c r="AK46">
        <v>0.65</v>
      </c>
      <c r="AL46">
        <v>0.35</v>
      </c>
      <c r="AM46" s="4"/>
      <c r="AN46" s="3">
        <f t="shared" si="17"/>
        <v>0.3</v>
      </c>
      <c r="AO46" s="3">
        <f t="shared" si="18"/>
        <v>0.70588235294117652</v>
      </c>
      <c r="AP46" s="3">
        <f t="shared" si="19"/>
        <v>0.31578947368421051</v>
      </c>
      <c r="AQ46" s="2">
        <f t="shared" si="20"/>
        <v>0.50767801857585138</v>
      </c>
      <c r="AR46" s="3">
        <f t="shared" si="21"/>
        <v>50.767801857585141</v>
      </c>
      <c r="AS46" s="4"/>
      <c r="AT46" s="10">
        <v>7</v>
      </c>
      <c r="AU46" s="4"/>
      <c r="AV46" s="3">
        <f t="shared" si="22"/>
        <v>0.29729729729729731</v>
      </c>
      <c r="AW46" s="2">
        <f t="shared" si="23"/>
        <v>0.29729729729729731</v>
      </c>
      <c r="AX46" s="3">
        <f t="shared" si="24"/>
        <v>29.72972972972973</v>
      </c>
      <c r="AY46" s="4"/>
      <c r="AZ46" s="3">
        <f t="shared" si="25"/>
        <v>37.732958131166157</v>
      </c>
      <c r="BA46" s="3">
        <f t="shared" si="26"/>
        <v>41.135869220167912</v>
      </c>
      <c r="BB46" s="4"/>
      <c r="BC46" s="3">
        <f t="shared" si="27"/>
        <v>42.260524135080757</v>
      </c>
      <c r="BD46" s="3">
        <f t="shared" si="28"/>
        <v>43.394827831414673</v>
      </c>
    </row>
    <row r="47" spans="1:56" x14ac:dyDescent="0.35">
      <c r="A47" t="s">
        <v>17</v>
      </c>
      <c r="B47" t="s">
        <v>39</v>
      </c>
      <c r="C47">
        <v>1</v>
      </c>
      <c r="D47">
        <v>1</v>
      </c>
      <c r="E47" s="9">
        <v>0.25</v>
      </c>
      <c r="F47">
        <v>0.2</v>
      </c>
      <c r="G47">
        <v>1</v>
      </c>
      <c r="H47">
        <v>0.5</v>
      </c>
      <c r="I47">
        <v>0.38</v>
      </c>
      <c r="J47">
        <v>0.2</v>
      </c>
      <c r="K47">
        <f t="shared" si="0"/>
        <v>7.6000000000000012E-2</v>
      </c>
      <c r="L47">
        <v>0.22</v>
      </c>
      <c r="M47">
        <v>0.4</v>
      </c>
      <c r="N47">
        <f t="shared" si="1"/>
        <v>8.8000000000000009E-2</v>
      </c>
      <c r="O47">
        <v>0.4</v>
      </c>
      <c r="P47" s="3">
        <f t="shared" si="2"/>
        <v>10.853624997145642</v>
      </c>
      <c r="Q47" s="3">
        <f t="shared" si="3"/>
        <v>12.554596979195109</v>
      </c>
      <c r="R47" s="3">
        <f t="shared" si="30"/>
        <v>11.704110988170376</v>
      </c>
      <c r="S47">
        <f t="shared" si="5"/>
        <v>1</v>
      </c>
      <c r="T47">
        <v>7</v>
      </c>
      <c r="U47" s="4"/>
      <c r="V47" s="3">
        <f t="shared" si="6"/>
        <v>0.12987012987012989</v>
      </c>
      <c r="W47" s="3">
        <f t="shared" si="7"/>
        <v>0.18750000000000006</v>
      </c>
      <c r="X47" s="3">
        <f t="shared" si="8"/>
        <v>1</v>
      </c>
      <c r="Y47" s="3">
        <f t="shared" si="9"/>
        <v>0.16666666666666663</v>
      </c>
      <c r="Z47" s="3">
        <f t="shared" si="10"/>
        <v>0.20408328353291641</v>
      </c>
      <c r="AA47" s="3">
        <f t="shared" si="11"/>
        <v>3.1426248666226314E-2</v>
      </c>
      <c r="AB47" s="3">
        <f t="shared" si="12"/>
        <v>0</v>
      </c>
      <c r="AC47" s="2">
        <f t="shared" si="13"/>
        <v>9.2854219943658167E-2</v>
      </c>
      <c r="AD47" s="2" cm="1">
        <f t="array" ref="AD47">ROUND( (SUMPRODUCT($V$54:$AB$54, V47:AB47^$AD$55))^(1/$AD$55), 4 )</f>
        <v>3.9199999999999999E-2</v>
      </c>
      <c r="AE47" s="2" cm="1">
        <f t="array" ref="AE47">ROUND( (SUMPRODUCT($V$54:$AB$54, (V47:AB47+$AE$54)^$AE$55))^(1/$AE$55) - $AE$54, 4 )</f>
        <v>6.5600000000000006E-2</v>
      </c>
      <c r="AF47" s="3">
        <f t="shared" si="14"/>
        <v>9.2854219943658158</v>
      </c>
      <c r="AG47" s="3">
        <f t="shared" si="15"/>
        <v>3.92</v>
      </c>
      <c r="AH47" s="3">
        <f t="shared" si="16"/>
        <v>6.5600000000000005</v>
      </c>
      <c r="AI47" s="4"/>
      <c r="AJ47">
        <v>0.3</v>
      </c>
      <c r="AK47">
        <v>0.65</v>
      </c>
      <c r="AL47">
        <v>0.35</v>
      </c>
      <c r="AM47" s="4"/>
      <c r="AN47" s="3">
        <f t="shared" si="17"/>
        <v>0.3</v>
      </c>
      <c r="AO47" s="3">
        <f t="shared" si="18"/>
        <v>0.70588235294117652</v>
      </c>
      <c r="AP47" s="3">
        <f t="shared" si="19"/>
        <v>0.31578947368421051</v>
      </c>
      <c r="AQ47" s="2">
        <f t="shared" si="20"/>
        <v>0.50767801857585138</v>
      </c>
      <c r="AR47" s="3">
        <f t="shared" si="21"/>
        <v>50.767801857585141</v>
      </c>
      <c r="AS47" s="4"/>
      <c r="AT47" s="10">
        <v>7</v>
      </c>
      <c r="AU47" s="4"/>
      <c r="AV47" s="3">
        <f t="shared" si="22"/>
        <v>0.29729729729729731</v>
      </c>
      <c r="AW47" s="2">
        <f t="shared" si="23"/>
        <v>0.29729729729729731</v>
      </c>
      <c r="AX47" s="3">
        <f t="shared" si="24"/>
        <v>29.72972972972973</v>
      </c>
      <c r="AY47" s="4"/>
      <c r="AZ47" s="3">
        <f t="shared" si="25"/>
        <v>22.663286681226083</v>
      </c>
      <c r="BA47" s="3">
        <f t="shared" si="26"/>
        <v>35.108000640191882</v>
      </c>
      <c r="BB47" s="4"/>
      <c r="BC47" s="3">
        <f t="shared" si="27"/>
        <v>19.656016960170646</v>
      </c>
      <c r="BD47" s="3">
        <f t="shared" si="28"/>
        <v>23.804254946492577</v>
      </c>
    </row>
    <row r="48" spans="1:56" x14ac:dyDescent="0.35">
      <c r="P48" s="3"/>
      <c r="Q48" s="3"/>
      <c r="R48" s="3"/>
      <c r="W48" s="3"/>
    </row>
    <row r="49" spans="4:53" x14ac:dyDescent="0.35">
      <c r="H49" s="3"/>
      <c r="P49" s="3"/>
      <c r="Q49" s="3"/>
      <c r="R49" s="3"/>
      <c r="V49" s="3">
        <f>V47/V15</f>
        <v>0.12987012987012989</v>
      </c>
      <c r="W49" s="3">
        <f t="shared" ref="W49:AB49" si="31">W47/W15</f>
        <v>0.42857142857142866</v>
      </c>
      <c r="X49" s="3">
        <f t="shared" si="31"/>
        <v>1.375</v>
      </c>
      <c r="Y49" s="3">
        <f t="shared" si="31"/>
        <v>0.16666666666666663</v>
      </c>
      <c r="Z49" s="3">
        <f t="shared" si="31"/>
        <v>0.35313391225104507</v>
      </c>
      <c r="AA49" s="3">
        <f t="shared" si="31"/>
        <v>3.1426248666226314E-2</v>
      </c>
      <c r="AB49" s="3">
        <f t="shared" si="31"/>
        <v>0</v>
      </c>
    </row>
    <row r="50" spans="4:53" x14ac:dyDescent="0.35">
      <c r="P50" s="3"/>
      <c r="Q50" s="3"/>
      <c r="R50" s="3"/>
      <c r="V50" s="3" t="e">
        <f>V47/V41</f>
        <v>#DIV/0!</v>
      </c>
      <c r="W50" s="3">
        <f t="shared" ref="W50:AB50" si="32">W47/W41</f>
        <v>0.78947368421052655</v>
      </c>
      <c r="X50" s="3">
        <f t="shared" si="32"/>
        <v>1</v>
      </c>
      <c r="Y50" s="3">
        <f t="shared" si="32"/>
        <v>1</v>
      </c>
      <c r="Z50" s="3">
        <f t="shared" si="32"/>
        <v>5.4636179495119261</v>
      </c>
      <c r="AA50" s="3">
        <f>AA47/AA41</f>
        <v>380.61538461538464</v>
      </c>
      <c r="AB50" s="3">
        <f t="shared" si="32"/>
        <v>0</v>
      </c>
    </row>
    <row r="51" spans="4:53" x14ac:dyDescent="0.35">
      <c r="P51" s="3"/>
      <c r="Q51" s="3"/>
      <c r="R51" s="3"/>
      <c r="W51" s="3"/>
    </row>
    <row r="52" spans="4:53" x14ac:dyDescent="0.35">
      <c r="P52" s="3"/>
      <c r="Q52" s="3"/>
      <c r="R52" s="3"/>
      <c r="W52" s="3"/>
      <c r="AT52" s="8"/>
    </row>
    <row r="53" spans="4:53" x14ac:dyDescent="0.35">
      <c r="D53" t="s">
        <v>68</v>
      </c>
      <c r="E53" s="8">
        <f t="shared" ref="E53:T53" si="33">MIN(E2:E47)</f>
        <v>0.15</v>
      </c>
      <c r="F53" s="8">
        <f t="shared" si="33"/>
        <v>0.05</v>
      </c>
      <c r="G53" s="8">
        <f t="shared" si="33"/>
        <v>0.34</v>
      </c>
      <c r="H53" s="8">
        <f t="shared" si="33"/>
        <v>0.4</v>
      </c>
      <c r="I53" s="8">
        <f t="shared" si="33"/>
        <v>0.14000000000000001</v>
      </c>
      <c r="J53" s="8">
        <f t="shared" si="33"/>
        <v>0.15</v>
      </c>
      <c r="K53" s="8">
        <f t="shared" si="33"/>
        <v>0</v>
      </c>
      <c r="L53" s="8">
        <f t="shared" si="33"/>
        <v>7.0000000000000007E-2</v>
      </c>
      <c r="M53" s="8">
        <f t="shared" si="33"/>
        <v>0.1</v>
      </c>
      <c r="N53" s="8">
        <f t="shared" si="33"/>
        <v>0</v>
      </c>
      <c r="O53" s="8">
        <f t="shared" si="33"/>
        <v>0.3</v>
      </c>
      <c r="P53" s="8" t="e">
        <f t="shared" si="33"/>
        <v>#DIV/0!</v>
      </c>
      <c r="Q53" s="8" t="e">
        <f t="shared" si="33"/>
        <v>#DIV/0!</v>
      </c>
      <c r="R53" s="8">
        <f t="shared" si="33"/>
        <v>4.2945014102763945</v>
      </c>
      <c r="S53" s="8">
        <f t="shared" si="33"/>
        <v>1.0400000000000001E-2</v>
      </c>
      <c r="T53" s="8">
        <f t="shared" si="33"/>
        <v>1</v>
      </c>
      <c r="V53" t="s">
        <v>67</v>
      </c>
      <c r="W53" s="3"/>
      <c r="AD53" t="s">
        <v>102</v>
      </c>
      <c r="AJ53" s="8">
        <f>MIN(AJ2:AJ47)</f>
        <v>0</v>
      </c>
      <c r="AK53" s="8">
        <f>MIN(AK2:AK47)</f>
        <v>0.05</v>
      </c>
      <c r="AL53" s="8">
        <f>MIN(AL2:AL47)</f>
        <v>0.05</v>
      </c>
      <c r="AN53" t="s">
        <v>67</v>
      </c>
      <c r="AT53" s="8">
        <f>MIN(AT2:AT47)</f>
        <v>1.5</v>
      </c>
      <c r="AZ53">
        <v>0.5</v>
      </c>
      <c r="BA53">
        <v>0.2</v>
      </c>
    </row>
    <row r="54" spans="4:53" x14ac:dyDescent="0.35">
      <c r="D54" t="s">
        <v>69</v>
      </c>
      <c r="E54" s="8">
        <f t="shared" ref="E54:T54" si="34">MAX(E2:E47)</f>
        <v>0.92</v>
      </c>
      <c r="F54" s="8">
        <f t="shared" si="34"/>
        <v>0.85</v>
      </c>
      <c r="G54" s="8">
        <f t="shared" si="34"/>
        <v>1</v>
      </c>
      <c r="H54" s="8">
        <f t="shared" si="34"/>
        <v>1</v>
      </c>
      <c r="I54" s="8">
        <f t="shared" si="34"/>
        <v>60</v>
      </c>
      <c r="J54" s="8">
        <f t="shared" si="34"/>
        <v>1</v>
      </c>
      <c r="K54" s="8">
        <f t="shared" si="34"/>
        <v>60</v>
      </c>
      <c r="L54" s="8">
        <f t="shared" si="34"/>
        <v>30</v>
      </c>
      <c r="M54" s="8">
        <f t="shared" si="34"/>
        <v>1</v>
      </c>
      <c r="N54" s="8">
        <f t="shared" si="34"/>
        <v>30</v>
      </c>
      <c r="O54" s="8">
        <f t="shared" si="34"/>
        <v>120</v>
      </c>
      <c r="P54" s="8" t="e">
        <f t="shared" si="34"/>
        <v>#DIV/0!</v>
      </c>
      <c r="Q54" s="8" t="e">
        <f t="shared" si="34"/>
        <v>#DIV/0!</v>
      </c>
      <c r="R54" s="8">
        <f t="shared" si="34"/>
        <v>40.601294645004472</v>
      </c>
      <c r="S54" s="8">
        <f t="shared" si="34"/>
        <v>31.499999999999996</v>
      </c>
      <c r="T54" s="8">
        <f t="shared" si="34"/>
        <v>7</v>
      </c>
      <c r="V54">
        <v>0.15</v>
      </c>
      <c r="W54">
        <v>0</v>
      </c>
      <c r="X54">
        <v>0</v>
      </c>
      <c r="Y54">
        <v>0.2</v>
      </c>
      <c r="Z54">
        <v>0.15</v>
      </c>
      <c r="AA54">
        <v>0.3</v>
      </c>
      <c r="AB54">
        <v>0.2</v>
      </c>
      <c r="AE54" s="13">
        <v>0.02</v>
      </c>
      <c r="AF54" t="s">
        <v>105</v>
      </c>
      <c r="AJ54" s="8">
        <f>MAX(AJ2:AJ47)</f>
        <v>1</v>
      </c>
      <c r="AK54" s="8">
        <f>MAX(AK2:AK47)</f>
        <v>0.9</v>
      </c>
      <c r="AL54" s="8">
        <f>MAX(AL2:AL47)</f>
        <v>1</v>
      </c>
      <c r="AN54">
        <v>0.2</v>
      </c>
      <c r="AO54">
        <v>0.5</v>
      </c>
      <c r="AP54">
        <v>0.3</v>
      </c>
      <c r="AT54" s="8">
        <f>MAX(AT2:AT47)</f>
        <v>20</v>
      </c>
      <c r="AZ54">
        <v>0.15</v>
      </c>
      <c r="BA54">
        <v>0.45</v>
      </c>
    </row>
    <row r="55" spans="4:53" x14ac:dyDescent="0.35">
      <c r="AB55">
        <f>SUM(V54:AB54)</f>
        <v>1</v>
      </c>
      <c r="AD55" s="12">
        <v>0.25</v>
      </c>
      <c r="AE55" s="13">
        <v>0.15</v>
      </c>
      <c r="AF55" t="s">
        <v>104</v>
      </c>
      <c r="AZ55">
        <v>0.35</v>
      </c>
      <c r="BA55">
        <v>0.35</v>
      </c>
    </row>
    <row r="65" spans="22:28" x14ac:dyDescent="0.35">
      <c r="V65" s="3">
        <v>0.25423728813559315</v>
      </c>
      <c r="W65" s="3">
        <v>0.76470588235294112</v>
      </c>
      <c r="X65" s="3">
        <v>0.5757575757575758</v>
      </c>
      <c r="Y65" s="3">
        <v>1</v>
      </c>
      <c r="Z65" s="3">
        <v>0.89053082552793683</v>
      </c>
      <c r="AA65" s="3">
        <v>0.7894352653817539</v>
      </c>
      <c r="AB65" s="3">
        <v>0.91666666666666663</v>
      </c>
    </row>
    <row r="66" spans="22:28" x14ac:dyDescent="0.35">
      <c r="V66" s="3">
        <v>1</v>
      </c>
      <c r="W66" s="3">
        <v>0.41176470588235298</v>
      </c>
      <c r="X66" s="3">
        <v>0.72727272727272729</v>
      </c>
      <c r="Y66" s="3">
        <v>1</v>
      </c>
      <c r="Z66" s="3">
        <v>0.57792037652796246</v>
      </c>
      <c r="AA66" s="3">
        <v>0.6315117144180693</v>
      </c>
      <c r="AB66" s="3">
        <v>1</v>
      </c>
    </row>
    <row r="88" spans="29:31" x14ac:dyDescent="0.35">
      <c r="AC88" s="2"/>
      <c r="AD88" s="2"/>
      <c r="AE88" s="2"/>
    </row>
    <row r="89" spans="29:31" x14ac:dyDescent="0.35">
      <c r="AC89" s="2"/>
      <c r="AD89" s="2"/>
      <c r="AE89" s="2"/>
    </row>
    <row r="90" spans="29:31" x14ac:dyDescent="0.35">
      <c r="AC90" s="2"/>
      <c r="AD90" s="2"/>
      <c r="AE90" s="2"/>
    </row>
    <row r="91" spans="29:31" x14ac:dyDescent="0.35">
      <c r="AC91" s="2"/>
      <c r="AD91" s="2"/>
      <c r="AE91" s="2"/>
    </row>
    <row r="92" spans="29:31" x14ac:dyDescent="0.35">
      <c r="AC92" s="2"/>
      <c r="AD92" s="2"/>
      <c r="AE92" s="2"/>
    </row>
    <row r="93" spans="29:31" x14ac:dyDescent="0.35">
      <c r="AC93" s="2"/>
      <c r="AD93" s="2"/>
      <c r="AE93" s="2"/>
    </row>
    <row r="94" spans="29:31" x14ac:dyDescent="0.35">
      <c r="AC94" s="2"/>
      <c r="AD94" s="2"/>
      <c r="AE94" s="2"/>
    </row>
    <row r="95" spans="29:31" x14ac:dyDescent="0.35">
      <c r="AC95" s="2"/>
      <c r="AD95" s="2"/>
      <c r="AE95" s="2"/>
    </row>
    <row r="96" spans="29:31" x14ac:dyDescent="0.35">
      <c r="AC96" s="2"/>
      <c r="AD96" s="2"/>
      <c r="AE96" s="2"/>
    </row>
    <row r="97" spans="29:31" x14ac:dyDescent="0.35">
      <c r="AC97" s="2"/>
      <c r="AD97" s="2"/>
      <c r="AE97" s="2"/>
    </row>
    <row r="98" spans="29:31" x14ac:dyDescent="0.35">
      <c r="AC98" s="2"/>
      <c r="AD98" s="2"/>
      <c r="AE98" s="2"/>
    </row>
    <row r="99" spans="29:31" x14ac:dyDescent="0.35">
      <c r="AC99" s="2"/>
      <c r="AD99" s="2"/>
      <c r="AE99" s="2"/>
    </row>
    <row r="100" spans="29:31" x14ac:dyDescent="0.35">
      <c r="AC100" s="2"/>
      <c r="AD100" s="2"/>
      <c r="AE100" s="2"/>
    </row>
    <row r="101" spans="29:31" x14ac:dyDescent="0.35">
      <c r="AC101" s="2"/>
      <c r="AD101" s="2"/>
      <c r="AE101" s="2"/>
    </row>
    <row r="102" spans="29:31" x14ac:dyDescent="0.35">
      <c r="AC102" s="2"/>
      <c r="AD102" s="2"/>
      <c r="AE102" s="2"/>
    </row>
    <row r="103" spans="29:31" x14ac:dyDescent="0.35">
      <c r="AC103" s="2"/>
      <c r="AD103" s="2"/>
      <c r="AE103" s="2"/>
    </row>
    <row r="104" spans="29:31" x14ac:dyDescent="0.35">
      <c r="AC104" s="2"/>
      <c r="AD104" s="2"/>
      <c r="AE104" s="2"/>
    </row>
    <row r="105" spans="29:31" x14ac:dyDescent="0.35">
      <c r="AC105" s="2"/>
      <c r="AD105" s="2"/>
      <c r="AE105" s="2"/>
    </row>
    <row r="106" spans="29:31" x14ac:dyDescent="0.35">
      <c r="AC106" s="2"/>
      <c r="AD106" s="2"/>
      <c r="AE106" s="2"/>
    </row>
    <row r="107" spans="29:31" x14ac:dyDescent="0.35">
      <c r="AC107" s="2"/>
      <c r="AD107" s="2"/>
      <c r="AE107" s="2"/>
    </row>
    <row r="108" spans="29:31" x14ac:dyDescent="0.35">
      <c r="AC108" s="2"/>
      <c r="AD108" s="2"/>
      <c r="AE108" s="2"/>
    </row>
    <row r="109" spans="29:31" x14ac:dyDescent="0.35">
      <c r="AC109" s="2"/>
      <c r="AD109" s="2"/>
      <c r="AE109" s="2"/>
    </row>
    <row r="110" spans="29:31" x14ac:dyDescent="0.35">
      <c r="AC110" s="2"/>
      <c r="AD110" s="2"/>
      <c r="AE110" s="2"/>
    </row>
    <row r="111" spans="29:31" x14ac:dyDescent="0.35">
      <c r="AC111" s="2"/>
      <c r="AD111" s="2"/>
      <c r="AE111" s="2"/>
    </row>
    <row r="112" spans="29:31" x14ac:dyDescent="0.35">
      <c r="AC112" s="2"/>
      <c r="AD112" s="2"/>
      <c r="AE112" s="2"/>
    </row>
    <row r="113" spans="29:31" x14ac:dyDescent="0.35">
      <c r="AC113" s="2"/>
      <c r="AD113" s="2"/>
      <c r="AE113" s="2"/>
    </row>
    <row r="114" spans="29:31" x14ac:dyDescent="0.35">
      <c r="AC114" s="2"/>
      <c r="AD114" s="2"/>
      <c r="AE114" s="2"/>
    </row>
    <row r="115" spans="29:31" x14ac:dyDescent="0.35">
      <c r="AC115" s="2"/>
      <c r="AD115" s="2"/>
      <c r="AE115" s="2"/>
    </row>
    <row r="116" spans="29:31" x14ac:dyDescent="0.35">
      <c r="AC116" s="2"/>
      <c r="AD116" s="2"/>
      <c r="AE116" s="2"/>
    </row>
    <row r="117" spans="29:31" x14ac:dyDescent="0.35">
      <c r="AC117" s="2"/>
      <c r="AD117" s="2"/>
      <c r="AE117" s="2"/>
    </row>
    <row r="118" spans="29:31" x14ac:dyDescent="0.35">
      <c r="AC118" s="2"/>
      <c r="AD118" s="2"/>
      <c r="AE118" s="2"/>
    </row>
    <row r="119" spans="29:31" x14ac:dyDescent="0.35">
      <c r="AC119" s="2"/>
      <c r="AD119" s="2"/>
      <c r="AE119" s="2"/>
    </row>
    <row r="120" spans="29:31" x14ac:dyDescent="0.35">
      <c r="AC120" s="2"/>
      <c r="AD120" s="2"/>
      <c r="AE120" s="2"/>
    </row>
    <row r="121" spans="29:31" x14ac:dyDescent="0.35">
      <c r="AC121" s="2"/>
      <c r="AD121" s="2"/>
      <c r="AE121" s="2"/>
    </row>
    <row r="122" spans="29:31" x14ac:dyDescent="0.35">
      <c r="AC122" s="2"/>
      <c r="AD122" s="2"/>
      <c r="AE122" s="2"/>
    </row>
    <row r="123" spans="29:31" x14ac:dyDescent="0.35">
      <c r="AC123" s="2"/>
      <c r="AD123" s="2"/>
      <c r="AE123" s="2"/>
    </row>
    <row r="124" spans="29:31" x14ac:dyDescent="0.35">
      <c r="AC124" s="2"/>
      <c r="AD124" s="2"/>
      <c r="AE124" s="2"/>
    </row>
    <row r="125" spans="29:31" x14ac:dyDescent="0.35">
      <c r="AC125" s="2"/>
      <c r="AD125" s="2"/>
      <c r="AE125" s="2"/>
    </row>
    <row r="126" spans="29:31" x14ac:dyDescent="0.35">
      <c r="AC126" s="2"/>
      <c r="AD126" s="2"/>
      <c r="AE126" s="2"/>
    </row>
    <row r="127" spans="29:31" x14ac:dyDescent="0.35">
      <c r="AC127" s="2"/>
      <c r="AD127" s="2"/>
      <c r="AE127" s="2"/>
    </row>
    <row r="128" spans="29:31" x14ac:dyDescent="0.35">
      <c r="AC128" s="2"/>
      <c r="AD128" s="2"/>
      <c r="AE128" s="2"/>
    </row>
    <row r="129" spans="29:31" x14ac:dyDescent="0.35">
      <c r="AC129" s="2"/>
      <c r="AD129" s="2"/>
      <c r="AE129" s="2"/>
    </row>
    <row r="130" spans="29:31" x14ac:dyDescent="0.35">
      <c r="AC130" s="2"/>
      <c r="AD130" s="2"/>
      <c r="AE130" s="2"/>
    </row>
    <row r="131" spans="29:31" x14ac:dyDescent="0.35">
      <c r="AC131" s="2"/>
      <c r="AD131" s="2"/>
      <c r="AE131" s="2"/>
    </row>
    <row r="132" spans="29:31" x14ac:dyDescent="0.35">
      <c r="AC132" s="2"/>
      <c r="AD132" s="2"/>
      <c r="AE132" s="2"/>
    </row>
    <row r="133" spans="29:31" x14ac:dyDescent="0.35">
      <c r="AC133" s="2"/>
      <c r="AD133" s="2"/>
      <c r="AE133" s="2"/>
    </row>
    <row r="134" spans="29:31" x14ac:dyDescent="0.35">
      <c r="AC134" s="2"/>
      <c r="AD134" s="2"/>
      <c r="AE134" s="2"/>
    </row>
  </sheetData>
  <autoFilter ref="A1:BD47" xr:uid="{EB1487DD-25E7-4D3A-9FF5-1793A15EFBBD}">
    <sortState xmlns:xlrd2="http://schemas.microsoft.com/office/spreadsheetml/2017/richdata2" ref="A2:BD47">
      <sortCondition ref="A1:A47"/>
    </sortState>
  </autoFilter>
  <conditionalFormatting sqref="AC2:AC4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C2:AE47">
    <cfRule type="colorScale" priority="57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7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7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2:AD4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E2:AE4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Q2:AQ47">
    <cfRule type="colorScale" priority="56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6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W2:AW47">
    <cfRule type="colorScale" priority="56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6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Z2:AZ47">
    <cfRule type="colorScale" priority="56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A2:BA47">
    <cfRule type="colorScale" priority="56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C2:BC47">
    <cfRule type="colorScale" priority="5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D2:BD47">
    <cfRule type="colorScale" priority="57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weighted_ratings</vt:lpstr>
      <vt:lpstr>Островок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icom</dc:creator>
  <cp:lastModifiedBy>Marina Solovyeva</cp:lastModifiedBy>
  <dcterms:created xsi:type="dcterms:W3CDTF">2025-07-23T10:10:12Z</dcterms:created>
  <dcterms:modified xsi:type="dcterms:W3CDTF">2025-09-04T16:18:42Z</dcterms:modified>
</cp:coreProperties>
</file>