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https://unitc-my.sharepoint.com/personal/qxowa01_cloud_uni-tuebingen_de/Documents/Metaanalyse/cbf-writing/02_data/02_coded articles/"/>
    </mc:Choice>
  </mc:AlternateContent>
  <xr:revisionPtr revIDLastSave="112" documentId="13_ncr:1_{F9BE7CCF-BE5F-4E42-B6F1-257EBD8BEAA6}" xr6:coauthVersionLast="47" xr6:coauthVersionMax="47" xr10:uidLastSave="{50BF1E42-6D9D-4A9C-A622-8C056D43F0A6}"/>
  <bookViews>
    <workbookView minimized="1" xWindow="1480" yWindow="1480" windowWidth="14400" windowHeight="7310" xr2:uid="{00000000-000D-0000-FFFF-FFFF00000000}"/>
  </bookViews>
  <sheets>
    <sheet name="Auswertung included Paper" sheetId="2" r:id="rId1"/>
    <sheet name="Tabelle1" sheetId="3" r:id="rId2"/>
    <sheet name="3_included_studies"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2" l="1"/>
  <c r="F54" i="2"/>
  <c r="F5" i="2"/>
  <c r="F20" i="2"/>
  <c r="F11" i="2"/>
  <c r="F10" i="2"/>
  <c r="F21" i="2"/>
  <c r="F23" i="2"/>
  <c r="F28" i="2"/>
  <c r="F27" i="2"/>
  <c r="F30" i="2"/>
  <c r="F43" i="2"/>
  <c r="F44" i="2"/>
  <c r="F46" i="2"/>
  <c r="F50" i="2"/>
  <c r="F26" i="2"/>
  <c r="F25" i="2"/>
  <c r="F2" i="2"/>
  <c r="F41" i="2"/>
  <c r="F49" i="2"/>
  <c r="F40" i="2"/>
  <c r="F37" i="2"/>
  <c r="F34" i="2"/>
  <c r="F22" i="2"/>
  <c r="F45" i="2"/>
  <c r="F12" i="2"/>
  <c r="F36" i="2"/>
  <c r="F35" i="2"/>
  <c r="F24" i="2"/>
  <c r="F17" i="2"/>
  <c r="F29" i="2"/>
  <c r="F32" i="2"/>
  <c r="F31" i="2"/>
  <c r="F53" i="2"/>
  <c r="F19" i="2"/>
  <c r="F16" i="2"/>
  <c r="F15" i="2"/>
  <c r="F14" i="2"/>
  <c r="F13" i="2"/>
  <c r="F8" i="2"/>
  <c r="F7" i="2"/>
  <c r="F9" i="2"/>
  <c r="F6" i="2"/>
  <c r="F4" i="2"/>
  <c r="F3" i="2"/>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tc={DBD2F5DD-2D2B-41D5-A4B8-EF2C2F24B846}</author>
    <author>tc={DA388C77-DD72-4AD4-A8E7-26135E3B422C}</author>
    <author>tc={4F06323A-9BA3-4A18-801E-3B212ADE505B}</author>
    <author>tc={05E4CC59-B774-4C62-905B-FEE4655A4140}</author>
    <author>tc={46B5E78A-5F49-4263-A927-388FAAC084CE}</author>
    <author>tc={18CCC08E-5A02-403F-8647-A6A99D09F6B9}</author>
    <author>tc={8F9E6DFA-60BB-48DF-A624-464062D9CABC}</author>
  </authors>
  <commentList>
    <comment ref="H1" authorId="0" shapeId="0" xr:uid="{DBD2F5DD-2D2B-41D5-A4B8-EF2C2F24B84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 age, language, race, sex, pupils/students, school type, study setting</t>
      </text>
    </comment>
    <comment ref="I1" authorId="1" shapeId="0" xr:uid="{DA388C77-DD72-4AD4-A8E7-26135E3B422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students/pupils
Antwort:
    hellgrau: Schülerinnen und Schüler; dunkelgrau: Studierende an der Universität</t>
      </text>
    </comment>
    <comment ref="R1" authorId="2" shapeId="0" xr:uid="{4F06323A-9BA3-4A18-801E-3B212ADE5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argumentation, essay, summary, explanation</t>
      </text>
    </comment>
    <comment ref="T1" authorId="3" shapeId="0" xr:uid="{05E4CC59-B774-4C62-905B-FEE4655A414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stand alone, self-regulated learning, game-based learning, with a model</t>
      </text>
    </comment>
    <comment ref="U1" authorId="4" shapeId="0" xr:uid="{46B5E78A-5F49-4263-A927-388FAAC084C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lower order: grammar, spelling, word frequencies, word length, mechanics; higher order: cohesion, style, organization, argumentative structure, rhetorical moves; content feedback
Antwort:
    dunkelorange: content feedback + feedback on higher and/or lower order; orange: higher and lower order; mittelorange: higher order only; hellorange: lower order only; beige: content feedback only</t>
      </text>
    </comment>
    <comment ref="V1" authorId="5" shapeId="0" xr:uid="{18CCC08E-5A02-403F-8647-A6A99D09F6B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ganz dunkel: holistic score + trait scores (on the different focuses), dunkelblau: gradeson drafts (eher holistic score), dunkeleres blau: holistic score, mittelblau: overall score regarding the feedback focuses, helleres blau: content score, hellblau: content score + holistic score, türkis: others</t>
      </text>
    </comment>
    <comment ref="Y1" authorId="6" shapeId="0" xr:uid="{8F9E6DFA-60BB-48DF-A624-464062D9CAB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whole text, paragraph, text section, sentence, word</t>
      </text>
    </comment>
  </commentList>
</comments>
</file>

<file path=xl/sharedStrings.xml><?xml version="1.0" encoding="utf-8"?>
<sst xmlns="http://schemas.openxmlformats.org/spreadsheetml/2006/main" count="1665" uniqueCount="1191">
  <si>
    <t>authors</t>
  </si>
  <si>
    <t>title</t>
  </si>
  <si>
    <t>year</t>
  </si>
  <si>
    <t>journal</t>
  </si>
  <si>
    <t>pages</t>
  </si>
  <si>
    <t>Wilson, Joshua and Roscoe, Rod D.</t>
  </si>
  <si>
    <t>Automated Writing Evaluation and Feedback: Multiple Metrics of Efficacy</t>
  </si>
  <si>
    <t>Journal of Educational Computing Research</t>
  </si>
  <si>
    <t>Lee, Hee-Sun and Pallant, Amy and Pryputniewicz, Sarah and Lord, Trudi and Mulholland, Matthew and Liu, Ou Lydia</t>
  </si>
  <si>
    <t>Automated Text Scoring and Real-Time Adjustable Feedback: Supporting Revision of Scientific Arguments Involving Uncertainty</t>
  </si>
  <si>
    <t>Science Education</t>
  </si>
  <si>
    <t>Wilson, Joshua</t>
  </si>
  <si>
    <t>Associated Effects of Automated Essay Evaluation Software on Growth in Writing Quality for Students with and without Disabilities</t>
  </si>
  <si>
    <t>Reading and Writing: An Interdisciplinary Journal</t>
  </si>
  <si>
    <t>Zhu, Mengxiao and Lee, Hee-Sun and Wang, Ting and Liu, Ou Lydia and Belur, Vinetha and Pallant, Amy</t>
  </si>
  <si>
    <t>Investigating the Impact of Automated Feedback on Students' Scientific Argumentation</t>
  </si>
  <si>
    <t>International Journal of Science Education</t>
  </si>
  <si>
    <t>Roscoe, Rod D. and Snow, Erica L. and Allen, Laura K. and McNamara, Danielle S.</t>
  </si>
  <si>
    <t>Automated Detection of Essay Revising Patterns: Applications for Intelligent Feedback in a Writing Tutor</t>
  </si>
  <si>
    <t>Technology, Instruction, Cognition and Learning</t>
  </si>
  <si>
    <t>Crossley, Scott A. and Varner, Laura K. and Roscoe, Rod D. and McNamara, Danielle S.</t>
  </si>
  <si>
    <t>Using Automated Indices of Cohesion to Evaluate an Intelligent Tutoring System and an Automated Writing Evaluation System</t>
  </si>
  <si>
    <t>Grantee Submission</t>
  </si>
  <si>
    <t>Roscoe, Rod D. and Snow, Erica L. and McNamara, Danielle S.</t>
  </si>
  <si>
    <t>Feedback and Revising in an Intelligent Tutoring System for Writing Strategies</t>
  </si>
  <si>
    <t>Proske, Antje and Narciss, Susanne and McNamara, Danielle S.</t>
  </si>
  <si>
    <t>Computer-Based Scaffolding to Facilitate Students' Development of Expertise in Academic Writing</t>
  </si>
  <si>
    <t>Journal of Research in Reading</t>
  </si>
  <si>
    <t>Kellogg, Ronald T. and Whiteford, Alison P. and Quinlan, Thomas</t>
  </si>
  <si>
    <t>Does Automated Feedback Help Students Learn to Write?</t>
  </si>
  <si>
    <t>Gollnitz, Deborah-Lee</t>
  </si>
  <si>
    <t>Improvement of Writing at Grades 10 and 11: Does Automated Essay Scoring Software Help Students Improve Their Writing Skills?</t>
  </si>
  <si>
    <t>Lipnevich, Anastasiya A. and Smith, Jeffrey K.</t>
  </si>
  <si>
    <t>Response to Assessment Feedback: The Effects of Grades, Praise, and Source of Information. Research Report. ETS RR-08-30</t>
  </si>
  <si>
    <t>ETS Research Report Series</t>
  </si>
  <si>
    <t>Shermis, Mark D. and Garvan, Cynthia Wilson and Diao, Yanbo</t>
  </si>
  <si>
    <t>The Impact of Automated Essay Scoring on Writing Outcomes</t>
  </si>
  <si>
    <t>Online Submission</t>
  </si>
  <si>
    <t>Rock, JoAnn Leah</t>
  </si>
  <si>
    <t>The Impact of Short-Term Use of Criterion? on Writing Skills in Ninth Grade. Research Report. ETS RR-07-07</t>
  </si>
  <si>
    <t>Riedel, Eric and Dexter, Sara L. and Scharber, Cassandra and Doering, Aaron</t>
  </si>
  <si>
    <t>Experimental Evidence on the Effectiveness of Automated Essay Scoring in Teacher Education Cases</t>
  </si>
  <si>
    <t>Wade-Stein, David and Kintsch, Eileen</t>
  </si>
  <si>
    <t>Summary Street: Interactive Computer Support for Writing</t>
  </si>
  <si>
    <t>Cognition and Instruction</t>
  </si>
  <si>
    <t>Lee, Young-Ju</t>
  </si>
  <si>
    <t>Moore, Noreen S. and MacArthur, Charles A.</t>
  </si>
  <si>
    <t>Student Use of Automated Essay Evaluation Technology During Revision</t>
  </si>
  <si>
    <t>JOURNAL OF WRITING RESEARCH</t>
  </si>
  <si>
    <t>Sung, Yao-Ting and Liao, Chia-Ning and Chang, Tao-Hsing and Chen, Chia-Lin and Chang, Kuo-En</t>
  </si>
  <si>
    <t>The effect of online summary assessment and feedback system on the        summary writing on 6th graders: The LSA-based technique</t>
  </si>
  <si>
    <t>COMPUTERS &amp; EDUCATION</t>
  </si>
  <si>
    <t>Evmenova, Anya S. and Regan, Kelley and Boykin, Andrea and Good, Kevin and Hughes, Melissa and MacVittie, Nichole and Sacco, Donna and Ahn, Soo Y. and Chirinos, David</t>
  </si>
  <si>
    <t>Emphasizing Planning for Essay Writing With a Computer-Based Graphic        Organizer</t>
  </si>
  <si>
    <t>EXCEPTIONAL CHILDREN</t>
  </si>
  <si>
    <t>Whitelock, Denise</t>
  </si>
  <si>
    <t>Maximising Student Success with Automatic Formative Feedback for Both        Teachers and Students</t>
  </si>
  <si>
    <t>COMPUTER ASSISTED ASSESSMENT: RESEARCH INTO E-ASSESSMENT, CAA 2015</t>
  </si>
  <si>
    <t>Allen, Laura K. and McNamara, Danielle S.</t>
  </si>
  <si>
    <t>Promoting Self-regulated Learning in an Intelligent Tutoring System for        Writing</t>
  </si>
  <si>
    <t>ARTIFICIAL INTELLIGENCE IN EDUCATION, AIED 2015</t>
  </si>
  <si>
    <t>Moon, Young-in and Pae, Jue-Kyoung</t>
  </si>
  <si>
    <t>Short-term Effects of Automated Writing Feedback and Usersâ€™ Evaluation        of Criterion</t>
  </si>
  <si>
    <t>Resum'Web: a system for improving the summary writing and the text        understanding</t>
  </si>
  <si>
    <t>2014 14TH IEEE INTERNATIONAL CONFERENCE ON ADVANCED LEARNING        TECHNOLOGIES (ICALT)</t>
  </si>
  <si>
    <t>Shibani, Antonette and Knight, Simon and Shum, Simon Buckingham</t>
  </si>
  <si>
    <t>Educator perspectives on learning analytics in classroom practice</t>
  </si>
  <si>
    <t>INTERNET AND HIGHER EDUCATION</t>
  </si>
  <si>
    <t>Palermo, Corey and Wilson, Joshua</t>
  </si>
  <si>
    <t>Implementing Automated Writing Evaluation in Different Instructional        Contexts: A Mixed-Methods Study</t>
  </si>
  <si>
    <t>Wang, Elaine Lin and Matsumura, Lindsay Clare and Correnti, Richard and Litman, Diane and Zhang, Haoran and Howe, Emily and Magooda, Ahmed and Quintana, Rafael</t>
  </si>
  <si>
    <t>eRevis(ing): Students' revision of text evidence use in an automated        writing evaluation system</t>
  </si>
  <si>
    <t>ASSESSING WRITING</t>
  </si>
  <si>
    <t>Garcia Gorrostieta, Jesus Miguel and Gonzalez Lopez, Samuel and Lopez-Lopez, Aurelio and Carrillo, Maya</t>
  </si>
  <si>
    <t>SCALING UP LEARNING FOR SUSTAINED IMPACT</t>
  </si>
  <si>
    <t>Blake, John</t>
  </si>
  <si>
    <t>Genre-specific Error Detection with Multimodal Feedback</t>
  </si>
  <si>
    <t>RELC JOURNAL</t>
  </si>
  <si>
    <t>Villalon, Jorge and Kearney, Paul and Calvo, Rafael A. and Reimann, Peter</t>
  </si>
  <si>
    <t>Glosser: Enhanced feedback for student writing tasks</t>
  </si>
  <si>
    <t>8TH IEEE INTERNATIONAL CONFERENCE ON ADVANCED LEARNING TECHNOLOGIES,        PROCEEDINGS</t>
  </si>
  <si>
    <t>Tsai, Chung-Ting and Chen, Jhih-Jie and Yang, Ching-Yu and Chang, Jason S.     GP Assoc Computat Linguist</t>
  </si>
  <si>
    <t>LinggleWrite: a Coaching System for Essay Writing</t>
  </si>
  <si>
    <t>58TH ANNUAL MEETING OF THE ASSOCIATION FOR COMPUTATIONAL LINGUISTICS        (ACL 2020): SYSTEM DEMONSTRATIONS</t>
  </si>
  <si>
    <t>Afrin, Tazin and Wang, Elaine and Litman, Diane and Matsumura, Lindsay C. and Correnti, Richard     GP Assoc Computat Linguist</t>
  </si>
  <si>
    <t>INNOVATIVE USE OF NLP FOR BUILDING EDUCATIONAL APPLICATIONS</t>
  </si>
  <si>
    <t>Zhu, Mengxiao and Liu, Ou Lydia and Lee, Hee-Sun</t>
  </si>
  <si>
    <t>El Ebyary, Khaled and Windeatt, Scott</t>
  </si>
  <si>
    <t>SYSTEM</t>
  </si>
  <si>
    <t>McCarthy, Kathryn S. and Roscoe, Rod D. and Likens, Aaron D. and McNamara, Danielle S.</t>
  </si>
  <si>
    <t>ARTIFICIAL INTELLIGENCE IN EDUCATION (AIED 2019), PT I</t>
  </si>
  <si>
    <t>O'Neill, Ruth and Russell, Alex M. T.</t>
  </si>
  <si>
    <t>AUSTRALASIAN JOURNAL OF EDUCATIONAL TECHNOLOGY</t>
  </si>
  <si>
    <t>Garcia-Gorrostieta, Jesus M. and Lopez-Lopez, Aurelio and Gonzalez-Lopez, Samuel</t>
  </si>
  <si>
    <t>COMPUTER APPLICATIONS IN ENGINEERING EDUCATION</t>
  </si>
  <si>
    <t>Lancho, Miguel Santamaria and Hernandez, Mauro and Paniagua, Angeles Sanchez-Elvira and Luzon Encabo, Jose Maria and de Jorge-Botana, Guillermo</t>
  </si>
  <si>
    <t>JOURNAL OF INTERACTIVE MEDIA IN EDUCATION</t>
  </si>
  <si>
    <t>Weston-Sementelli, Jennifer L. and Allen, Laura K. and McNamara, Danielle S.</t>
  </si>
  <si>
    <t>INTERNATIONAL JOURNAL OF ARTIFICIAL INTELLIGENCE IN EDUCATION</t>
  </si>
  <si>
    <t>Burkhart, Christian and Lachner, Andreas and NÃ¼ckles, Matthias</t>
  </si>
  <si>
    <t>Journal of Educational Psychology</t>
  </si>
  <si>
    <t>Allen, Laura K. and Likens, Aaron D. and McNamara, Danielle S.</t>
  </si>
  <si>
    <t>Writing flexibility in argumentative essays: A multidimensional analysis</t>
  </si>
  <si>
    <t>Does the accuracy matter? Accurate concept map feedback helps students improve the cohesion of their explanations</t>
  </si>
  <si>
    <t>Educational Technology Research and Development</t>
  </si>
  <si>
    <t>Formative computer-based feedback in the university classroom: Specific concept maps scaffold students' writing</t>
  </si>
  <si>
    <t>Computers in Human Behavior</t>
  </si>
  <si>
    <t>Mind the gap! Automated concept map feedback supports students in writing cohesive explanations</t>
  </si>
  <si>
    <t>Journal of Experimental Psychology: Applied</t>
  </si>
  <si>
    <t>Lachner, Andreas and Neuburg, Carmen</t>
  </si>
  <si>
    <t>Instructional Science</t>
  </si>
  <si>
    <t>Roscoe, Rod D. and Wilson, Joshua and Johnson, Adam C. and Mayra, Christopher R.</t>
  </si>
  <si>
    <t>Presentation, expectations, and experience: Sources of student perceptions of automated writing evaluation</t>
  </si>
  <si>
    <t>Palermo, Corey John</t>
  </si>
  <si>
    <t>A framework for deliberate practice: Self-regulated strategy development and an automated writing evaluation program</t>
  </si>
  <si>
    <t>Dissertation Abstracts International Section A: Humanities and Social Sciences</t>
  </si>
  <si>
    <t>Good, Kevin Edward</t>
  </si>
  <si>
    <t>The pen or the cursor: A single-subject comparison of a paper-based graphic organizer and a computer-based graphic organizer to support the persuasive writing of students with emotional and behavioral disorders or mild autism</t>
  </si>
  <si>
    <t>Franzke, Marita and Kintsch, Eileen and Caccamise, Donna and Johnson, Nina and Dooley, Scott</t>
  </si>
  <si>
    <t>Frost, Kathie L.</t>
  </si>
  <si>
    <t>The effects of automated essay scoring as a high school classroom intervention</t>
  </si>
  <si>
    <t xml:space="preserve">Secondary English Education </t>
  </si>
  <si>
    <t>Korean Journal of Applied Linguistics</t>
  </si>
  <si>
    <t>Using spatial contiguity and signaling to optimize visual feedback on students' written explanations</t>
  </si>
  <si>
    <t>Learning by writing explanations: Computer-based feedback about the explanatory cohesion enhances students' transfer</t>
  </si>
  <si>
    <t>Comprehension and Writing Strategy Training Improves Performance on Content-Specific Source-Based Writing Tasks</t>
  </si>
  <si>
    <t>Using Semantic Technologies for Formative Assessment and Scoring in Large Courses and MOOCs</t>
  </si>
  <si>
    <t>Automatic argument assessment of final project reports of computer engineering students</t>
  </si>
  <si>
    <t>Stop! Grammar time: University students' perceptions of the automated feedback program Grammarly</t>
  </si>
  <si>
    <t>Checking It Twice: Does Adding Spelling and Grammar Checkers Improve Essay Quality in an Automated Writing Tutor?</t>
  </si>
  <si>
    <t>Eye tracking analysis of EAP Students' regions of interest in computer-based feedback on grammar, usage, mechanics, style and        organization and development</t>
  </si>
  <si>
    <t>The effect of automated feedback on revision behavior and learning gains in formative assessment of scientific argument writing</t>
  </si>
  <si>
    <t>Annotation and Classification of Evidence and Reasoning Revisions in Argumentative Writing</t>
  </si>
  <si>
    <t>An Intelligent Tutoring System to Evaluate and Advise on Lexical Richness in Students Writings</t>
  </si>
  <si>
    <t>Text genres</t>
  </si>
  <si>
    <t>(S = Summary, E = Essay, A = Argumentation, Ex = Explanation, O = Others)</t>
  </si>
  <si>
    <t xml:space="preserve">control group </t>
  </si>
  <si>
    <t>0 = no, 1 = yes)</t>
  </si>
  <si>
    <t>pre-post-design</t>
  </si>
  <si>
    <t>(0 = no, 1 = yes)</t>
  </si>
  <si>
    <t>follow up/delayed test)</t>
  </si>
  <si>
    <t>(0 = no, 1 = yes, 2 = more than one follow up test)</t>
  </si>
  <si>
    <t>Tool</t>
  </si>
  <si>
    <t>feedback visualization</t>
  </si>
  <si>
    <t>(ML = Machine learning, E = E-rater, LSA = latent semantic analysis)</t>
  </si>
  <si>
    <t>feedback implementation</t>
  </si>
  <si>
    <t>content focus</t>
  </si>
  <si>
    <t>technical type of feedback</t>
  </si>
  <si>
    <t>Specificity level</t>
  </si>
  <si>
    <t>(W =  Whole text, T = Text section, P = Paragraph, S = Sentence, W = Word, C =Combination)</t>
  </si>
  <si>
    <t>feedback localization</t>
  </si>
  <si>
    <t>lower order</t>
  </si>
  <si>
    <t>higher order</t>
  </si>
  <si>
    <t>(0 = none, 1 = grammar, 2 = spelling, 3 = word frequencies, 4 = word length)</t>
  </si>
  <si>
    <t>(0 = none, 1 = cohesion, 2 = argumentative structure, 3 = rhetorical moves)</t>
  </si>
  <si>
    <t>solution</t>
  </si>
  <si>
    <t>overall text quality score</t>
  </si>
  <si>
    <t>number</t>
  </si>
  <si>
    <t>Lachner, Andreas and Backfisch, Iris and Nückles, Matthias</t>
  </si>
  <si>
    <t>Lachner, Andreas and Burkhart, Christian and Nückles, Matthias</t>
  </si>
  <si>
    <t>Golke, Dörfler, Artelt</t>
  </si>
  <si>
    <t>the impact of elaborated feedback on text comprehension within a computer-based assessment</t>
  </si>
  <si>
    <t>(CM = Concept Map/visuell, N = numerical (scales), T = Text-based feedback, A = audio, P = prompts on draft sections)</t>
  </si>
  <si>
    <t>educational research review</t>
  </si>
  <si>
    <t>Summary street: Computer support for comprehension and writing</t>
  </si>
  <si>
    <t>(I = text signaling in the draft, N = next to the draft, A = after draft submission, C = combination)</t>
  </si>
  <si>
    <t>HASbot</t>
  </si>
  <si>
    <t>(ES = elementary school, MS = middle school, HS = high school, HE = higher education)</t>
  </si>
  <si>
    <t>MS, HS</t>
  </si>
  <si>
    <t>Country</t>
  </si>
  <si>
    <t>hypotheses/research questions</t>
  </si>
  <si>
    <t>How did students’ utilization of HASbot impact their ability to write uncertainty‐infused scientific arguments
about groundwater systems?
2) How did students use feedback from HASbot to revise their arguments?
3) How did the current design of HASbot support or hinder students’ revisions?</t>
  </si>
  <si>
    <t>A</t>
  </si>
  <si>
    <t>c-rater-ML</t>
  </si>
  <si>
    <t>N (score bar), T (written statement)</t>
  </si>
  <si>
    <t>(SA = stand alone, SRL = self-regulated learning, GBL = game-based learning, M = with a model)</t>
  </si>
  <si>
    <t>M</t>
  </si>
  <si>
    <t>C (A, N)</t>
  </si>
  <si>
    <t>year of research</t>
  </si>
  <si>
    <t>2016-2017</t>
  </si>
  <si>
    <t>seven states (CA, KY, MA, MI, NH, PA, WI) in the US</t>
  </si>
  <si>
    <t>Topic of writing task</t>
  </si>
  <si>
    <t>science learning: water</t>
  </si>
  <si>
    <t>These teachers’ students (n = 343) used
the water module in courses such as Earth science and environmental science. Among the students, 49% were
female, 40% were non‐White minority students, 85% spoke English as a first language, and 66% used computers
regularly for learning purposes. The mean grade level of the students was 9.55, ranging from 8th to 12th grade.</t>
  </si>
  <si>
    <t>USA</t>
  </si>
  <si>
    <t>n = 1196 students in grades 4-8 from 26 districts and 46 schools; n = 598 SWD (students who have an individualized education plan; n = 598 TD students). The groups were equivalent with regard to the proportions of males and English Language Learners (ELLs); n = 655 students in the transfer test ( n = 330 SWD, n = 325 TD)</t>
  </si>
  <si>
    <t>PEG writing (PEG Writing is web-based formative assessment and feedback system developed by Measurement Incorporated and designed for students in Grades 3–12.)</t>
  </si>
  <si>
    <t>AEE system, automated essay scoring system called Project Essay Grade</t>
  </si>
  <si>
    <t>narrative, informative/explanatory, and argumentative/persuasive</t>
  </si>
  <si>
    <t>Once students select their prompt, they are given the option to pre-write with the aid of built-in electronic graphic organizers. Students then move to a ‘‘practice’’ screen where they create their initial draft, either from scratch or from the support of their completed graphic organizer. Students have up to 60 min to complete their initial draft. Once completed, their draft is submitted to PEG for automated scoring and feedback.</t>
  </si>
  <si>
    <t>(preparation for) first draft</t>
  </si>
  <si>
    <t>feedback</t>
  </si>
  <si>
    <t>Students receive immediate scores for six traits of writing, each on a 1–5 scale: Ideas and Development, Organization, Style, Sentence Structure, Word Choice, and Conventions. An overall score, formed as the sum of the six traits (range 6–30), is also assigned. Students also receive automated feedback in the form of spelling and grammar feedback, trait-specific suggestions for improvement, and customized links to PEG Writing’s multimedia interactive skill-based tutorial lessons.</t>
  </si>
  <si>
    <t>second draft</t>
  </si>
  <si>
    <t>Students can revise and resubmit their essays as many times as they like, receiving new feedback each time.</t>
  </si>
  <si>
    <t>additional teacher possibilities</t>
  </si>
  <si>
    <t>PEG Writing also includes a number of instructional management tools for teachers, including the ability to create and share prompts, create groupings for peer feedback (accessed by students within the PEG Writing site), view students’ writing histories and portfolios, and view and comment on students’ drafts. Teachers can also provide feedback to students in the form of comments embedded in the body of the draft or as summary comments. Students may also leave comments for their teachers using a similar function.</t>
  </si>
  <si>
    <t>Students select from a number of prompts in a variety of genres aligned to those targeted in the Common Core State Standards: narrative, informative/explanatory, and argumentative/persuasive. Teachers have the option of assigning system-created prompts or creating their own prompts to align with their particular curriculum. Both system-created and teachercreated prompts may have stimulus materials, such as text files, videos, images, or links to URLs.; All prompts were on different topics. Thus, results should be interpreted as the associated effect of automated feedback from PEG Writing when averaging across prompt topic. On each occasion, students responded to argumentative prompts and informative/explanatory prompts with greater frequency (approximately 40 %, respectively) than narrative prompts (approximately 20 %). Given these differences, the effect of prompt genre was examined in prediction models.</t>
  </si>
  <si>
    <t>pre writing achievement</t>
  </si>
  <si>
    <t>Prior writing achievement was measured by performance on the spring 2013 state
writing assessment used for accountability purposes. The state assessment was
administered to students annually in Grades 3–8, and included two subtests: the
Direct Assessment of Writing (DAW) and the Editing and Revising test (ER). The
DAW consisted of one 45-min writing prompt, with narrative texts assigned in
primary grades, and informative and argumentative tasks assigned in upperelementary
and middle grades. Texts were scored holistically by pairs of trained
raters who each assigned a score (range 1–6) based on consideration of the
following features: elaboration and detail, logical organization, and proficiency of
language usage. Students’ final scores were the sum of the two raters’ scores (range
2–12). The ER test consisted of 32–40 multiple-choice items testing students’
ability to identify errors in written language. Raw scores on both subtests were
combined to form a weighted composite score which was converted into a scale
score (range 100–400). Grade-specific cutpoints were established to delineate five
achievement bands based on the scale score range: Below Basic, Basic, Proficient,
Goal, and Advanced. SWD and TD students were matched based on their
achievement band using these grade-specific cutpoints.</t>
  </si>
  <si>
    <t>overall score</t>
  </si>
  <si>
    <t>The primary dependent variable was the PEG overall score, which was formed as
the sum of the six trait scores assigned to students’ drafts by PEG: Ideas and
Development, Organization, Style, Sentence Structure, Word Choice, and Conventions.
PEG uses a combination of techniques in its scoring algorithm including
natural language processing, syntactic analysis, and semantic analysis to measure
thousands of variables that are combined in a regression-based algorithm that
accurately predicts holistic and analytic scores assigned by trained raters</t>
  </si>
  <si>
    <t>dependent variables</t>
  </si>
  <si>
    <t>PEG overall score was the main dependent variable of interest; performance on each of the six PEG
trait scores which comprised the PEG overall score</t>
  </si>
  <si>
    <t>independent variables</t>
  </si>
  <si>
    <t>Level 1: Time (number of essay drafts (i.e. revisions) completed by each student).; Level 2: included measures designed to detect inter-individual variability in performance and growth in response to PEG Writing. Eight Level 2 variables
were analyzed. The primary Level 2 variable of interest was Special Education
status (SPED), coded 1 for SWD and 0 for TD. Other Level 2 variables of interest
included (a) Grade level, centered such that 0 represented Grade 4; (b) Gender (i.e.,
Male), coded 1 for males and 0 for females; (c) Free or reduced lunch status (FRL),
a measure of students’ socio-economic status, coded 1 for FRL and 0 for not-FRL;
(d) English Language Learner (ELL) status, coded 1 for ELL and 0 for not-ELL;
(e) Race/Ethnicity, for which four dummy variables were created to represent five
ethnicities; (f) Prompt source, a dummy-coded variable indicating whether students
responded to a teacher- or system-created prompt, coded 1 and 0 respectively; and,
(g) Prompt genre, dummy-coded to represent whether the prompts were argumentative,
informative, or narrative; Level 3: measured at the school level and which may have
affected AEE implementation and effectiveness. Two variables were included in the
growth models: School classification and Students per internet-connected computer
(SPIC - was used as an indicator of availability of computers within each school relative to the size of
the school population). Data for both of these variables was gathered from the state Department of
Education website from the most recent year available (2012–2013).</t>
  </si>
  <si>
    <t>design</t>
  </si>
  <si>
    <t>three-level hierarchical linear growth modeling (HLM) to
evaluate (a) the shape and rate of growth of students’ writing quality across
successive revisions to a writing prompt, and (b) the effects of student- and schoollevel
variables on performance and growth. Repeated observations of the outcome
variable, the PEG overall score, constituted the Level 1 model, which were nested
within students (Level 2) who were nested within schools (Level 3).</t>
  </si>
  <si>
    <t>results</t>
  </si>
  <si>
    <t>The present study examined growth in writing quality associated with
feedback provided by an automated essay evaluation system called PEG Writing.
 students with disabilities (SWD) and typically-developing students
(TD) (1) What is the shape and rate of growth in students’ writing quality in response to automated
feedback from PEG Writing across successive revisions to a writing prompt? (2) Do
students with and without disabilities grow at equal rates? (3) Do other student-level
variables (grade, gender, socio-economic status, English Language Learner status,
race, prompt source, and prompt genre) and school-level variables (school quality and
computer availability) moderate the associated effects of AEE on initial performance
and growth? (4) Do students with and without disabilities demonstrate improved
performance on a follow-up writing prompt (i.e., is there evidence of transfer)?</t>
  </si>
  <si>
    <t>Writing Pal (W-Pal)</t>
  </si>
  <si>
    <t>Indices of local
and global cohesion reported by the computational tools Coh-Metrix and the
Writing Assessment Tool (WAT) were used to investigate pretest and posttest
writing gains.</t>
  </si>
  <si>
    <t>For both the ITS and the AWE systems, training led to the
increased use of global cohesion features in essay writing. automated indices of text cohesion can be used to evaluate the
effects of ITSs and AWE systems and further demonstrates how text cohesion
develops as a result of instruction, writing, and automated feedback.</t>
  </si>
  <si>
    <t>HS</t>
  </si>
  <si>
    <t>USA, Phoenix</t>
  </si>
  <si>
    <t>n = 64 studnets (age from 14-19 M = 15.9, SD = 1.3); grade level 9-12 (M = 10.2, SD = 1.0); N = 33 IST condition (W-Pal) (n = 23 NS, n = 10 ELLs), n = 31 AWE condition (n = 17 self-identified as ELLs, 14 NS (native speaker))</t>
  </si>
  <si>
    <t>Students attended 10 sessions (1 session/day) over a 2-4 week period. Participants
wrote a pretest essay during the first session and a posttest essay during the last session.
The essays were written on two counterbalanced prompts (i.e., the value of
competition/cooperation; the effects of images/impressions).</t>
  </si>
  <si>
    <t>Sessions 2-9 were devoted
to training. The students in the W-Pal condition used the full W-Pal. The students
in the AWE condition interacted only with the essay writing and automated
feedback tools in W-Pal. Thus, a major contrast between the two groups is the number
of essays written. Participants in the W-Pal group wrote and received feedback on 8
essays, whereas students in the AWE condition wrote and received feedback on 16
essays (i.e., more essay practice). Time on task in the two conditions was equivalent.</t>
  </si>
  <si>
    <t>W-Pal ITS (includes strategy
instruction, game-based practice, and essay-based practice with automated
feedback. In the ITS condition, students received strategy training and wrote
and revised one essay in each of the 8 training sessions) vs. W-Pal AWE (students only interacted with the essay writing and feedback tools. These students
wrote and revised two essays in each of the 8 sessions).; The final corpus of essays used in this analysis comprised 128 pretest and posttest
essays written by the 64 participants. The essays were scored using the automated scoring algorithm implemented
within the W-Pal AWE system. The scoring algorithm assesses essay quality using a
combination of computational linguistics and statistical modeling. Briefly, the algorithm initially partitions essays into low and high proficiency bins
based on number of words and paragraphs thresholds. In subsequent stages, the model
presumes that essays that meet and do not meet these thresholds can be characterized
by different linguistic features related to lexical sophistication, syntactic complexity,
cohesion, semantic categories, and rhetorical elements. Following the initial partition,
a number of machine learning algorithms are calculated separately for each group.
Each of these algorithms are assigned low proficiency essays a score of 1, 2, or 3 and
high proficiency essays a score of 3, 4, 5, or 6.</t>
  </si>
  <si>
    <t>text cohesion: We selected a number of local-level cohesion indices (i.e., argument overlap, verb
overlap, incidence of and, and incidence of all connectives) and global-level cohesion
indices (i.e., givenness and incidence of conjuncts) from Coh-Metrix. We also selected
newly developed automated indices of global cohesion from the WAT that
were created specifically for assessing writing quality. These indices assess cohesion
at the paragraph level.</t>
  </si>
  <si>
    <t>Paragraph, Sentence, global text; argument overlap between adjacent sentences, Verb Cohesion (verb oberlap between adjacent sentences using LSA), Givenness by LSA, Connectives (relationship among clauses and sentences), Paragraph Cohesion (semantic overlap between paragraph types; comparing these by LSA vectors)</t>
  </si>
  <si>
    <t>statisctical analysis</t>
  </si>
  <si>
    <t>HLM</t>
  </si>
  <si>
    <t>To assess potential differences in prior writing proficiency between NS and ELL participants
and between the randomly assigned W-Pal and AWE conditions, we first
conducted t-tests to compare the automated essay scores at pretest. We also compared
scores for the two prompts to ensure that prompt-based effects did not exist. Finally,
to assess differences between the pretest and posttest essays for each condition, we
conducted mixed-factor analyses of variance (ANOVA) for the selected cohesion
indices. We included condition (W-Pal or AWE) as a between-subjects factor.</t>
  </si>
  <si>
    <t>statistical results - differences between conditions</t>
  </si>
  <si>
    <t>There was no statistical difference in pretest writing quality for the participants in the
W-Pal (M = 2.488, SD = 1.064) and the AWE condition (M = 2.419, SD = .721), (t = .286, df = 62, p = .775). This finding indicates that the writers in both conditions were
of equal writing proficiency at the pretest.</t>
  </si>
  <si>
    <t>results - feedback</t>
  </si>
  <si>
    <t xml:space="preserve">Mandin, Sonia </t>
  </si>
  <si>
    <t>to test the impact of Criterionsm on students’ writing skill</t>
  </si>
  <si>
    <t>4 week period</t>
  </si>
  <si>
    <t>USA: Indiana, Pennsylvania, and New Jersey</t>
  </si>
  <si>
    <t>Criterion use improved the mechanical aspects of student essays as measured by the analytic scores given to their essays. Students in ninth grade English classes who used Criterion several times a week over a 1 month period received higher analytic scores on their essays written at the end of the study period than those who were in classes that did not. The effect was small, but statistically significant at the .05 level using a one-tailed test. These findings suggest a role for automated feedback systems in supporting writing instruction.</t>
  </si>
  <si>
    <t>n = 1464 ninth grade English classroom (10 schools, across 34 teachers, 61 classes); Treatment group n = 739, Comparison group n = 725 students). In this study, random assignment occurred within teachers at the class level. Teachers who volunteered to participate in the evaluation were asked to enlist two of their assigned English classes. One of these classes was assigned to the treatment group and the other to the comparison group. The two classes selected were matched by academic track—for example, general or college prep. To increase the generalizability of the findings, honor classes and classrooms with a high proportion of students who had disabilities or were English language learners were not included in the sample</t>
  </si>
  <si>
    <t>descriptive data</t>
  </si>
  <si>
    <t>results writing quality ELL vs. NS: ELL (M = 2.593, SD = .931) vs. NS (M = 2.351, SD = .887), (t = 1.051, df = 62, p = .297, ns.). This finding indicates that the NS and ELL
participants were of equal writing proficiency at the pretest.</t>
  </si>
  <si>
    <r>
      <t xml:space="preserve">Student data were collected before and after the use of Criterion by students in the treatment group. The student writing assessment consisted of four persuasive prompts. Students responded to two of the prompts prior to the start of the study and two at the end. At each time period, one of the responses to the prompts was typed and the other handwritten. The impact of Criterion on the handwritten essays is included in this report. This impact is the difference in the average score given to essays handwritten by students who used Criterion and the average for those who did not, at the end of the study period. Causal inferences that could be drawn from the typed essays are weaker because of the difference in response rates for the typed essays across treatment and comparison groups, which may have created differences in outcomes unrelated to Criterion. </t>
    </r>
    <r>
      <rPr>
        <i/>
        <sz val="11"/>
        <color theme="1"/>
        <rFont val="Calibri"/>
        <family val="2"/>
        <scheme val="minor"/>
      </rPr>
      <t>The teachers in the sample were notified of the group assignment for each of their classes in the study. Students in both groups were asked to complete a series of assigned persuasive essays over a 4 week period in their ninth grade English classes. Classes randomly assigned to the treatment group used Criterion to draft and revise their essays according to the automated feedback provided by the system. The classes assigned to the comparison group received feedback in the nonautomated method normally used by their teacher and completed at least one revision of each essay after receiving this feedback.</t>
    </r>
  </si>
  <si>
    <t>two-level hierarchical linear model (HLM) was used within a cluster random assignment design to estimate the impact of Criterion on students’ writing skills. The impact sample consisted of students who had at least one score in the writing database.</t>
  </si>
  <si>
    <t>1: Criterion group (teatment) vs. comparison group (teacher nonautomated feedback, f.e. write comments or talk to students)</t>
  </si>
  <si>
    <t>The baseline characteristics examined were ethnicity, gender, English language learners, and writing skills. There were no statistically significant differences in ethnicity and English language learners at the baseline between the treatment and comparison groups. The treatment group had a slightly higher percentage of males than females. The remaining observable differences between the treatment and comparison groups will be accounted for by including these measures as covariates in the impact estimation model.; The Level 1 model was estimated at the student level within classes. Three covariates were included: ethnicity, gender, and baseline writing skills. Covariates were chosen that differed between treatment and comparison groups and were correlated to the outcome measure. HLM: The Level 1 model was estimated at the student level within classes. Three covariates were included: ethnicity, gender, and baseline writing skills. Covariates were chosen that differed between treatment and comparison groups and were correlated to the outcome measure. HLM: The Level 2 model was estimated at the class level across schools on the adjusted class means. In the Level 2 model, the class level predictor of most interest was the dichotomous variable that indicated class assignment to the intervention or comparison group.</t>
  </si>
  <si>
    <t>The impact or effect of Criterion on writing skills in ninth grade is defined as the difference between the average scores on essays written by students in classes randomly assigned to treatment and comparison groups at the end of the study period. The impact was estimated using a two-level HLM to adjust for treatment-comparison group differences on observable measures and to account for the hierarchical structure of the data.</t>
  </si>
  <si>
    <t>On average, the analytic scores on the essays written by students in the classes who used Criterion were .11 (coefficient fo HLM, Level 2: .11, SE = .06, t = 1.74, p = .045**)  of a point higher on a 1–4 scale than those who did not. This is an effect size of .15, which is classified as small</t>
  </si>
  <si>
    <t>Writing Pal (ITS)</t>
  </si>
  <si>
    <t>ITS (intigent tutoring system) and AWE system</t>
  </si>
  <si>
    <t>ITS (intigent tutoring system)</t>
  </si>
  <si>
    <t>persuasive essay</t>
  </si>
  <si>
    <t>urban area in the soutwest US</t>
  </si>
  <si>
    <t>10-session summer programm: each day across eight daily sessions using W-Pal</t>
  </si>
  <si>
    <t>n = 87 students; The average age of
students was 15.6 years, with 62.1% females. Ethnically, 5.7% of students identified
as African-American, 12.5% as Asian, 19.3% as Caucasian, and 54.5% as
Hispanic. Average grade level was 10.4 with 40.2% of students reporting a GPA of
3.0 or below. Most students self-identified as native English speakers (n = 49),
although many self-identified as English Language Learners (ELL, n = 38).</t>
  </si>
  <si>
    <t>The program was conducted by the researchers in a classroom-like, laboratory
setting. The researchers provided no writing instruction or tutoring to the students,
and students were monitored to ensure that they worked individually rather than
collaboratively. Students began each of eight sessions by writing a prompt-based essay. Students were allotted 25 minutes to draft their essay</t>
  </si>
  <si>
    <t>10 minutes to revise after receiving feedback.</t>
  </si>
  <si>
    <t>A different argumentative prompt was assigned
each day in the following order: Planning, Winning, Patience, Heroes, Perfection,
Uniformity, Beliefs, and Fame</t>
  </si>
  <si>
    <t>Students were asked to read a statement about a topic and
then “Plan and write an essay in which you develop your point of view on this
issue. Support your position with reasoning and examples taken from your reading,
studies, experience, or observations.”</t>
  </si>
  <si>
    <t>Coh-Metrix provides
automated analyses of text along a variety of dimensions, ranging from basic text
properties (e.g., number of words and sentences) to more sophisticated measures
of text difficulty and complexity (e.g., narrativity and cohesion) (Table 2, S. 65)</t>
  </si>
  <si>
    <t>In this study, we focused on automated detection of revising patterns at two
levels: the word level and the document level. Word-level
measures were related to students’ word choice and vocabulary, such as word frequency, concreteness, and hypernymy. For instance, word frequency measures
assess how often a term appears in typical discourse, and hypernymy captures
whether terms have more vague or precise meanings. Document-level indices
captured revisions related to factors such as overall essay cohesion and structure.</t>
  </si>
  <si>
    <t xml:space="preserve"> there was a significant main effect
for draft, indicating that revised drafts were overall scored more highly than original
drafts, F(1,74) = 15.42, p&lt;.001.</t>
  </si>
  <si>
    <t>Students’ essay scores for original and revised drafts were analyzed in a 2
(draft) x 8 (prompt) repeated-measures ANOVA (see Table 3). Both draft and
prompt were within-subjects variables.</t>
  </si>
  <si>
    <t>In sum, automated assessments of document-level revisions suggest that students
were revising their essays to communicate their ideas in a more elaborated,
organized, or cohesive manner. Taken together, results from both word and document-level revisions suggest that formative feedback from W-Pal helped to
orient students toward high-level revising rather than more typical superficial
edits. It is also worth noting that the effect sizes (i.e., Cohen’s d) were generally
small for most individual measures, which further highlights the incremental
nature of revising.</t>
  </si>
  <si>
    <t>no individualized feedback, just prompts (f.e. fugure 1, p. 62)</t>
  </si>
  <si>
    <t>Writing Pal</t>
  </si>
  <si>
    <t>combines strategy instruction, game-based practice, essay writing practice, and automated forma-tive feedback.</t>
  </si>
  <si>
    <t>We examine how high school students use W-Pal feedback to re-vise essays in two different contexts: a typical approach that emphasizes inten-sive writing practice, and an alternative approach that offers less writing prac-tice with more direct strategy instruction.</t>
  </si>
  <si>
    <t>10-session summer program</t>
  </si>
  <si>
    <t>n = 65 students from an urban area in the southwest US; The average age of students was 16, with 70.8% females. Ethnically, 6.2% of students identified as African-American, 15.4% as Asian, 24.6% as Caucasian, and 44.6% as Hispanic. Average grade level was 10.2 with 35.4% of students reporting a GPA of 3.0 or below. Most students self-identified as native English speakers (n = 38) although many self-identified as English Language Learners (ELL, n = 27)</t>
  </si>
  <si>
    <t>SAT-style persuasive essay</t>
  </si>
  <si>
    <t>Students in the W-Pal condition began each session by writing and revising one SAT-style persuasive essay and then completing one instructional module (i.e., total of 8 practice essays on different topics). Students were allotted 25 minutes to draft their essay</t>
  </si>
  <si>
    <t>10 minutes to revise after receiving feedback</t>
  </si>
  <si>
    <t>Students in the W-Pal condition began each session by writing and revising one SAT-style persuasive essay and then completing one instructional module (i.e., total of 8 practice essays on different topics). Students were allotted 25 minutes to draft their essay and 10 minutes to revise after receiving feedback. Subsequently, they studied the strategy module of the day and played the educational games. In the Essay condi-tion (n = 32), students wrote and revised two essays per session (i.e., 16 practice es-says), but did not complete any lessons or games. Sessions lasted about 1.5 hours for both conditions with equivalent time on task.</t>
  </si>
  <si>
    <t>W-Pal condition ( n = 33) wrote one essay, receive feedback, complete strategy lessons and games vs. Essay condition (n = 32) wrote and revise 2 essays per session and did not complete any lessons or games</t>
  </si>
  <si>
    <t>An analysis of prior writing ability found no difference between native speakers and ELLs, t(62) = 1.05, p = .30.; Students completed a motivation survey at the start of each session. Using a 6-point scale, students rated their enjoyment of the most recent session, moti-vation to participate, desire to perform well, desire to compete with others, perceived learning of writing strategies, and perceived improvements in writing quality. Higher ratings indicated more positive perceptions (e.g., higher enjoyment, greater perceived learning, etc.). These data allow us to consider whether students’ motivations or per-ceptions of W-Pal might have influenced their willingness to revise their essays</t>
  </si>
  <si>
    <t>The focus of the current study was on determining whether exposure to multiple writing prompts facilitated writing production variables (Essay Score, Essay Length, and Number of Unique Words) and decreased writing errors (Grammar, Usage, Mechanics, Style, Organization &amp; Development) over time.</t>
  </si>
  <si>
    <t>writing production variables (Essay Score, Essay Length, and Number of Unique Words) and decreased writing errors (Grammar, Usage, Mechanics, Style, Organization &amp; Development)</t>
  </si>
  <si>
    <t>essays</t>
  </si>
  <si>
    <t>2,017 students at four grade levels (grades 6-8, 10)</t>
  </si>
  <si>
    <t>criterion</t>
  </si>
  <si>
    <t>automated essay scoring, e-rater</t>
  </si>
  <si>
    <t>US</t>
  </si>
  <si>
    <t>A generalized linear mixed model (GLMM) was used to characterize grade effects and subject-specific effects over time (i.e., essay order). Longitudinal data methods (Verbeke &amp; Molenberghs, 2000) allow for the correlation of within-subject measures (over time) and allow for mechanisms to incorporate missing data (e.g., missing at random, missing completely at random).</t>
  </si>
  <si>
    <t>summary street</t>
  </si>
  <si>
    <t>easy-to-grasp, graphic
display</t>
  </si>
  <si>
    <t>content-based feedback from Summary Street</t>
  </si>
  <si>
    <t>The feedback is generated
by Latent Semantic Analysis, or LSA, which is a machine learning method that
constructs semantic representations that in many ways mirror human semantics.</t>
  </si>
  <si>
    <t>60 students</t>
  </si>
  <si>
    <t>sources of energy</t>
  </si>
  <si>
    <t>Students
chose two texts to summarize, one on a renewable and one on a nonrenewable energy
source. The two
summaries were written on two successive weeks as homework.</t>
  </si>
  <si>
    <t>multiple cycles of writing
and revision on their own before handing it in to the teacher for final evaluation. During a one-and-a-halfhour
session in the computer lab</t>
  </si>
  <si>
    <t>one class of 30 students revised their summaries using
the regular Summary Street program (feedback condition); the other 30 students used a
visually similar interface that provided only information about spelling errors and the
vertical length indicator but no content feedback (no-feedback condition). Each student
wrote one summary with feedback and one without, with the order counterbalanced.</t>
  </si>
  <si>
    <t>The students’ summaries were graded by their teachers, who were blind to the
experimental condition in which they were written. First, they provided a score for each
section of the summary, taking only the content adequacy into consideration, using a 3-
point scale (0 = no information about this section topic, 1 = some information but not
Summary Street 20
enough, 3 = adequate section coverage). Next, the teachers provided a holistic score of
the quality of the summary, evaluating other factors in addition to the content alone (e.g.,
style, coherence, organization, and mechanics). This scale consisted of 5 - 0 points,
corresponding to the conventionally used A – F grades.</t>
  </si>
  <si>
    <t>evauation and assessment</t>
  </si>
  <si>
    <t>motivation: students who
received full content feedback from Summary Street spent more than twice as long
working on their summaries as students who received no content feedback (M =72 vs. 33
minutes, t43 = 5.88, p &lt; .0001)4. In general, when only minimal (length and spelling)
feedback was provided (no feedback condition), students were not motivated to continue
revising and tended to work only until their summaries were of the appropriate length.</t>
  </si>
  <si>
    <t>This extra time on task resulted in improved content scores for students in the
feedback condition compared to those receiving no feedback. The results of t-tests are
shown in Figure 7. Summaries composed with full Summary Street feedback received
significantly higher content scores than those for which only feedback on length and
spelling was provided, (M = 1.29 vs. 2.02, t45 = 3.91, p = .003).; The overall quality scores likewise showed a small but significant difference
between the feedback and no-feedback conditions (M = 3.19 vs. 2.87, t45 = 2.16, p =
.036). A repeated-measures ANCOVA was performed on the quality and content
difference scores in the two conditions to determine whether the quality difference was
distinct from the content difference. After controlling for content, the quality difference
between feedback and no-feedback conditions was no longer significant (t44 = 0.36, p =
.72). This result reflects the difficulty teachers had in trying to consider content
separately from other quality characteristics as they graded the summaries. Problems with
coherence, organization and sentence structure are generally symptomatic of a writer's
inadequate grasp of the material, of "fuzzy thinking", whereas well articulated ideas
reflect good comprehension .; In Figure 8 the feedback effect is
plotted against this measure of text difficulty. As seen in Figure 8, there is a significant
negative correlation (r = -0.83, p = .003) between the difficulty of the text and the
feedback effect(feedback scores - no-feedback scores) - the improvement shown when content feedback was provided. Thus, for
easy topics (summaries that received higher grades without feedback), Summary Street
feedback did not improve the summary content. In contrast, there was a substantial
feedback effect for difficult topics, with moderate improvement for topics between the
two extremes. This result is not limited to the texts on energy sources used in this trial. Two
earlier trials of Summary Street in the classroom yielded quite similar patterns of results.</t>
  </si>
  <si>
    <t>AWE systems</t>
  </si>
  <si>
    <t xml:space="preserve">114 6th graders </t>
  </si>
  <si>
    <t>randomly assigned by classroom to
an AWE condition that used Project Essay Grade Writing (n=56) or a word-processing
condition that used Google Docs (n=58).</t>
  </si>
  <si>
    <t>path analyses</t>
  </si>
  <si>
    <t>yes</t>
  </si>
  <si>
    <t>after controlling for pretest measures, composing condition had no
effect on holistic writing quality, but students in the AWE condition had more positive
writing self-efficacy and better performance on the state English language arts
test. Posttest writing self-efficacy partially mediated the effect of composing condition
on state test performance.</t>
  </si>
  <si>
    <t xml:space="preserve">PEG writing  </t>
  </si>
  <si>
    <t>After prewriting, PEG
allows up to 1 hour for students to submit their first draft,</t>
  </si>
  <si>
    <t>PEG includes multiple digital, interactive graphic organizers that
students may use as aids during the prewriting process.; submit their first draft, after which students
8 Journal of Educational Computing Research 0(0)
immediately receive ratings for six traits of writing quality scored on a 1 to 5
scale: idea development, organization, style, sentence structure, word choice,
and conventions. These traits are summed to create an Overall Score, ranging
from 6 to 30. PEG provides students with formative feedback on each of the six
traits, indicating ways for students to improve their text with respect to that
specific trait. PEG also provides students with feedback on grammar and spelling,
as well as customized links to one or more of its 70+mini lessons that
students can complete to gain skills needed to improve as writers</t>
  </si>
  <si>
    <t>After students
receive this feedback, they may revise their essays and receive updated ratings
and automated feedback.</t>
  </si>
  <si>
    <t>Teachers can provide students with supplemental feedback
through PEG by embedding margin comments or adding summary comments.
Students may leave comments for their teacher using PEG’s messaging
functionality</t>
  </si>
  <si>
    <t>argumentative writing, informative/explanatory writing, and narrative
writing.</t>
  </si>
  <si>
    <t>during the
2015–2016 school year</t>
  </si>
  <si>
    <t>in a middle school in an urban/suburban school district
in the mid-Atlantic region of the United States.</t>
  </si>
  <si>
    <t>Effectiveness was evaluated using multiple
metrics: writing self-efficacy, holistic writing quality, performance on a state English
language arts test, and teachers’ perceptions of AWE’s social validity; quasi-experimental
design</t>
  </si>
  <si>
    <t>no statistically significant differences with respect to gender, race,
or special education status. A one-way analysis of variance (ANOVA) indicated
no difference in the average chronological age (measured in months) of students
in each group, F(1, 112)=0.09, p=.771.</t>
  </si>
  <si>
    <t>Writing quality was assessed via timed, expository essay prompts
administered prior to and following the experimental intervention. Two prompts
were obtained from public items from the State of Texas Assessment of
Academic Readiness (STAAR) test. For each prompt, students are asked to read a quotation and answer a topical
question. Students are instructed to write an essay and clearly state a controlling
idea, organize and develop their explanation, choose their words carefully, and
use correct spelling, capitalization, punctuation, grammar, and sentences. Due
to local constraints, it was not possible to counterbalance the order of the
10 Journal of Educational Computing Research 0(0)
prompts. However, because these prompts were implemented as part of a statewide
testing system, they had been designed to be closely equivalent in difficulty.</t>
  </si>
  <si>
    <t>Due to high collinearity among traits (rs&gt;.85), the PEG Overall
Score (henceforth the PEG score) was the first measure of writing quality in the
current study.</t>
  </si>
  <si>
    <t>yes: writing quality (range 6-30) pre PEG M = 10.20 (SD = 3.09), Google Docs M = 10.08 (SD = 2.63), post PEG M = 10.29 (SD = 2.90), Google Docs M = 10.27 (SD = 2.82); writing self efficacy (range 0-100) pre PEG M = 69.58 (SD = 19.18), Google docs M = 68.55 (SD = 16.93), post PEG M = 73.30 (SD = 15.42), Google Docs M = 68.21 (SD = 14.11)</t>
  </si>
  <si>
    <t>Model 1 indicates that pretest measures were not related to (i.e., did not differ
across) composing condition, and composing condition had no effect on posttest
writing quality: Students in both PEG and Google Docs conditions wrote
equally well at posttest. Indeed, examination of the descriptive statistics (see
Table 2) shows that not only did the groups not differ at posttest, but neither
group’s writing quality improved from pretest to posttest.</t>
  </si>
  <si>
    <t xml:space="preserve">Students' Perceptions of the Automated Writing Evaluation Feedback in Writing Courses.    </t>
  </si>
  <si>
    <t>AES (automated essay scoring) and GED (grammatical error detection)</t>
  </si>
  <si>
    <t>LiggleWrite (The system consists of 4 components:  (1) Inter-active Writing Suggestion, (2) Essay Scoring, (3)Grammatical Error Detection, and (4) Corrective
Feedback. )</t>
  </si>
  <si>
    <t>Sprachenlernen</t>
  </si>
  <si>
    <t>signaling (colored background of the sentences)</t>
  </si>
  <si>
    <t>Subsequently, the user can click onan error to display plausible corrective suggestionsreturned by a n-gram search engine</t>
  </si>
  <si>
    <t>The assessment is provided in the form of CEFRLevels1(A1-C2); LinggleWritetries to detect potential grammaticalerrors in each sentence. Sentences with potentialerrors are marked with yellow (1 possible error)or orange (2 or more possible errors) background; LinggleWritemarks suspiciouswords with orange, red or green, suggesting to in-sert a word, delete the word, or replace the wordrespectively; after revising: We present corrective suggestions according to thecontext and the edit type (i.e., insertion, deletion,replacement), using an existing linguistic searchengine,Linggle</t>
  </si>
  <si>
    <t>Summary street</t>
  </si>
  <si>
    <t>LSA</t>
  </si>
  <si>
    <t>MS</t>
  </si>
  <si>
    <t>USA: Thornton, Colorado, suburban area of the Denver Metropolitan area</t>
  </si>
  <si>
    <t>N = 121 (the analyses based on responses of N = 115 students who missed no more than 3 summary practice sessions) 8th grade students from 4 language art classes (thaught by the same teacher); age 13-14.5</t>
  </si>
  <si>
    <t xml:space="preserve"> Of the participants with usable data, n = 62 were in theSummary Street condition, 24 females and 28 males vs. n = 59 participants were in the controlcondition, 38 females and 21 males.</t>
  </si>
  <si>
    <t>he mean CSAP scores forthe experimental group and control group were 650.92 and 641.98, respectively (t(97) =.33, p &gt; .30); standard deviations were 50.02 and 43.09, respectively, indicating that thetwo groups were comparable in reading achievement levels.</t>
  </si>
  <si>
    <t xml:space="preserve">The intervention took place during the unit on summary writing, as part of theregular eighth-grade curriculum that focuses on learning about and practicing differentwriting genres (e.g., poetry, various types of narratives, creative writing, informativewriting). </t>
  </si>
  <si>
    <t xml:space="preserve">To practice summary writing the students in this study read and summarized aselection of 19 short-to-medium length texts. These texts were assembled into a practicebooklet that was given to both the experimental and the control participants. Students inboth conditions worked on the same texts in the same order. The booklet also included abrief introduction to summary writing, and a brief overview of how to use the SummaryStreet tool </t>
  </si>
  <si>
    <t>comprehension (measued by CSAP score - Colorado Student Assessment Program); A range of topics and genre types were represented: expository texts on scientific or social issue topics, stories and biography</t>
  </si>
  <si>
    <t>Students in both the control and the experimental groups wereasked to summarize multiple texts, but to work at their own pace, and they were asked towork on the texts in a specified order. To insure that students in the Summary Streetcondition would not spend an inordinate amount of time on each text, we introducedmore fluid rather than absolute thresholds for content coverage, which would allow
students to pass the overall criterion after a given number of attempts if they had gottenclose to the threshold, but had not actually met it. Thus, for example, a student wouldpass the criteria for a given text if the following conditions were met: (a) the contentscore for every section was within 5% of the threshold; and (b) the student had alreadysubmitted the summary ten times for content feedback; and (c) the summary was withinthe specified length requirements. After passing Summary Street thresholds for a particular text, students in thecontrol group were instructed to continue with the next text in the booklet.   Students inthe Summary Street group likewise had the booklet of texts available, but were led to thenext text by a computer screen listing the series of texts with completed texts indicated,from which they selected the next text to work on.</t>
  </si>
  <si>
    <t>Students in the experimental condition were assigned a login for Summary Streetand they were provided with the booklet of practice texts described above, along withbasic instructions on how to use the system and how to write summaries. They were theninstructed to work on the summaries at their own pace, using the feedback provided; Students in both conditions were told to submit their six best summaries to theteacher for grading and in order to receive credit for the class.</t>
  </si>
  <si>
    <t>grding the six best sumaries of every student</t>
  </si>
  <si>
    <t>spring 2002. The summary writing sessions took place over a four-week period beginning atthe end of January 2003.</t>
  </si>
  <si>
    <t>The posttest was administered in the week following the last summary practicesession. Each student who had received a CSAP-A test during the pretest was given aCSAP-B test and the converse. Test administration took place again during two 45-min.sessions</t>
  </si>
  <si>
    <t>how many essays: On average, students in the experimental condition summarized 6.55 texts, with astandard deviation of 1.72, whereas students in the control condition summarized anaverage of 5.75 texts with a standard deviation of 2.40. A t-test could not reject the nullhypothesis that the means from these two populations are the same (t44 = -1.55, p = .12).</t>
  </si>
  <si>
    <t>Scores of Summary Street users improved on the summary questions, while the scores ofthe students in the control group did not.  The difference between the two groups isstatistically significant as measured both by a sign test (p &lt;.05) and a paired t-test (t6 =2.62, p &lt;.05).  For none of the other item categories was there a significant difference inthe pre- to posttest change scores. here was nodifference between experimental conditions in overall comprehension scores, nor forinference, fact-finding, vocabulary, nor other items, but subjects using Summary Streetperformed significantly better on the summary items than subjects who had no access toSummary Street. Thus, training with Summary Street enabled subjects to transfer theirskill in summary writing to an unsupported situation:  they performed significantly betterthan control group students on items of the comprehension test that required summaryresponses.</t>
  </si>
  <si>
    <t>ProQuest LLC (Dissertation)</t>
  </si>
  <si>
    <t>ETS Research Report Series (Dissertation)</t>
  </si>
  <si>
    <t>two in-depth think alouds and semi-structured interviews</t>
  </si>
  <si>
    <t xml:space="preserve">Use of AEE technology to revise their writing on 2 seperate writing tasks. </t>
  </si>
  <si>
    <t>how use students AEE technology to revise their writing? a) student use of AEE feedback to make revisions, b) student motivation to revise their writing when using AEE, c) student understanding and applicatioon of AEE feedback during revision. a)How do students use AEE feedback to make revisions? b)Are students motivated to make revisions while using AEE technology? c)How well do students understand the feedback from AEE, both the substantive feedback and the conventions feedback</t>
  </si>
  <si>
    <t xml:space="preserve"> The  sixth,  seventh,  and  eighth  grade  literacy  classes used AEE as a supplement to their writing instruction which included topics on genre,  word  choice,  peer  revision,  and  the  process  approach</t>
  </si>
  <si>
    <t>6 students, 7th and 8th grade Literacy class; . In conjunction with the classroom teacher, we selected six students who represented a range of abilities and genders to participate in the stud</t>
  </si>
  <si>
    <t xml:space="preserve">automated essay evaluation (AEE),  artificial  intelligence  (AI),  natural  language  processing  (NLP),  and  statistical  technologies  to  produce  scoring  models  used  to  assess  student  writing </t>
  </si>
  <si>
    <t>MY Access! (As  they  write,  students  can  ask  MY  Editor  for  feedback  on  spelling,  grammar,  and  punctuation, or they can ask MY Tutor for more global feedback on the traits on which their   writing   will   be   evaluated</t>
  </si>
  <si>
    <t>grammar, punctation, spell checker;   focus   and   meaning,   content   and   development,   organization,   language   use   and   style,   and   conventions</t>
  </si>
  <si>
    <t xml:space="preserve">MY   Tutor   feedback   is   qualitative  feedback  tied  to  the  trait,  score,  and  genre.  MY  Tutor  feedback  has  three  parts: 1) a brief one sentence revision goal (e.g., make your characters more realistic), 2)  strategies  for  achieving  the  goal  (e.g.,  highlight  the  details  you  included  about  your  characters,  now  add  more);  3)  and  a  before  and  after  example  of  a  student  revising  based on the revision goal and strategy. Once  students  submit  their  essays  for  evaluation,  MY  Access!  generates  an  immediate  quantitative  and  qualitative  feedback  report  to  help  them  improve  their  writing. Students receive either a holistic score and/or analytic scores depending on the setting  the  teacher  selects.  Students  receive  two  types  of  qualitative  feedback  in  their  score report: MY Tutor and MY Editor. Although the MY Tutor feedback is different for each score point and genre, the same feedback is given for the same score in the same genre.  MY Editor feedback is in-line feedback on grammar, punctuation, and spelling and  is  specific  to  each  student’s  writing.  Individual  errors  that  students  make  are  highlighted and accompanied by a specific comment about what could be wrong and suggestions for how to fix the error. Students can also opt to use only the spell checker feedback.  For  each  writing  prompt,  all  students’  drafts  with  scores  and  feedback  are  stored in an online portfolio that can be accessed at any time. </t>
  </si>
  <si>
    <t>holistic score</t>
  </si>
  <si>
    <t>numerical scores the technology assigned their writing; highlighted errors, specific comment about what could be wrong</t>
  </si>
  <si>
    <t>suggestions for how to fix the error</t>
  </si>
  <si>
    <t>summary</t>
  </si>
  <si>
    <t>effects of concept and semantic feedback on the writing of summaries by students</t>
  </si>
  <si>
    <t>two between-subject factors: sematic feedback (with, without) and concept feedback (with, without)</t>
  </si>
  <si>
    <t>120 students</t>
  </si>
  <si>
    <t>elementary school, randomly assigned to each group</t>
  </si>
  <si>
    <t>Validierung des Tools</t>
  </si>
  <si>
    <t>6 week period (one week for pretest, 4 weeks of practice, one week for posttest</t>
  </si>
  <si>
    <t>4 experimental groups: concept feedback yes vs. no; sematic feedback yes vs. no; students in all groups received score feedback</t>
  </si>
  <si>
    <t>scientific texts written in an expository style, and so included a title, subtitle, and three or four topic sections</t>
  </si>
  <si>
    <t>Afterwards, they could either compose their summary in the
system or compose it in editing software and then copy-paste it into the text field.</t>
  </si>
  <si>
    <t>score, concept and semantic feedback; After submitting their summary, students
could request score, semantic, or concept feedback, as appropriate to their group, by pressing the corresponding buttons in
the upper-right corner of the screen.</t>
  </si>
  <si>
    <t>The students could submit summaries and receive feedback up to
six times in one session.</t>
  </si>
  <si>
    <t>Pretest: During the first 5 min, the experimenter explained the term “summarizing a text” and demonstrated the corresponding operational procedures for the computer-based system to all participants. In the 35 min following the demonstration, all participants were provided an online text to summarize as a pretest. The students were able to compose, revise, and save their summaries as many times as they wished; however, the system did not provide any feedback during the pretest phase.; Posttest: All students took a posttest following completion of the practice phase. All procedures were the same as those used in the
pretest, except that the online text was different.</t>
  </si>
  <si>
    <t>The effect of semantic feedback (F (1,
116) ¼ 12.201, MSE ¼ 348.664, p ¼ .001, h2p
¼ .095) was significant, and the two-way interaction between semantic feedback
and concept feedback were both significant (F (1, 116) ¼ 14.158, MSE ¼ 348.664, p &lt; .001, h2p
¼ .109). This indicated that the
four groups did not have comparable beginning summarization performance.</t>
  </si>
  <si>
    <t>The automated scoring score of the pretestwas analyzed in a two-way between-subject analysis of variance (ANOVA) with
semantic feedback (with or without), and concept feedback (with or without) as factors.; So the improvements in the automated scoring scores of the test phase were then analyzed in a two-way between-subject
analysis of covariance (ANCOVA) with semantic feedback (with or without), and concept feedback (with or without) as
between-subject factors, and the pretest score as covariate.</t>
  </si>
  <si>
    <t>Only the effect of concept feedback (F (1, 115) ¼ 3.874,
MSE ¼ 222.162, p ¼ .051, h2p
¼ .033) was marginally significant: The mean improvement in summary writing score of those in
the test phase with the concept feedback condition (M0 ¼ 24.92) was significantly higher than that of those with the without
concept feedback condition (M0 ¼ 19.55</t>
  </si>
  <si>
    <t>time: Because the beginning summarization performance in the automated scoring of the pretest wasn't comparable, the
weekly improvement in the scores of summary writing throughout the practice phase was analyzed using the three-way
between-subject and within-subject mixed ANCOVA with semantic feedback (with or without), and concept feedback
(with or without) as the between-subject factors, study duration (week 1/2/3/4) as the within-subject factor, and the pretest
score as the covariate.
The main effect of study duration (F (3, 339) ¼ 20.096, MSE ¼ 167.325, p &lt; .001, h2p
¼ .151) was significant. The Fisher's
protected LSD test revealed that the improvements observed in week 1 (M’ ¼ 11.33) and week 2 (M’ ¼ 15.03) were not
significantly different; however, they were both significantly lower than the improvements observed in week 3 (M0 ¼ 30.30)
and week 4 (M0 ¼ 44.23). In addition, the improvement in the scores in week 3was also significantly lower than that of week 4
at p &lt; .05.</t>
  </si>
  <si>
    <t>AES (automated essay scorer)</t>
  </si>
  <si>
    <t>70 preservice teachers in four teacher education courses</t>
  </si>
  <si>
    <t>available scorer (experimental grup) vs. not available (control group)</t>
  </si>
  <si>
    <t>revision times: Essay
scores were positively associated with the number of drafts submitted to the scorer for formative
feedback.</t>
  </si>
  <si>
    <t>ETIPS</t>
  </si>
  <si>
    <t>content and style</t>
  </si>
  <si>
    <t>vocabulary, word usage, grammatical structure, specific phrases</t>
  </si>
  <si>
    <t>On the webpage where students submit their answer, students can click different buttons
and submit their responses either for automated feedback or to their instructor as their final
answer. If they chose to get automated feedback, afterwards they can chose to go back into the
case context to search for additional information, re-draft their responses, or submit their
responses as final answers to their instructors. There is no limit as to the number of times
students can submit responses to the ETIPS automated essay scorer for feedback.</t>
  </si>
  <si>
    <t>Additionally,
when instructors score student essays, they are able to view the number of drafts a student
submitted for automated feedback as well as the estimated score the scorer gave them; instructors
are not able to view the actual drafts.</t>
  </si>
  <si>
    <t>In the earlier of the AES, the feedback from the software was a bar graph showing the
percent likelihood that they would receive the score of 0, 1, or 2 on the essay and a short explanation of a “good answer”</t>
  </si>
  <si>
    <t>Two ANOVAs were run using the essay sum
of scores for each case as the dependent variables. Experimental group and class are included as
the fixed factors.</t>
  </si>
  <si>
    <t>Those students in the experimental condition submitted higher-quality final essays and
conducted more efficient searches of the case than students in the control condition.; For the first case, there are
statistically significant differences between courses in the essay scores but no effect for
experimental group. In the second cases, there is a statistically significant main effect for
experimental group but not for course. In neither analysis is there an interaction effect between
course and experimental group. If the outliers are included in the analysis, the main effect for
experimental group has only marginal statistical significance in the second case (p=.075).</t>
  </si>
  <si>
    <t>Sample</t>
  </si>
  <si>
    <t>participants</t>
  </si>
  <si>
    <t>study setting</t>
  </si>
  <si>
    <t>school type</t>
  </si>
  <si>
    <t>grade level</t>
  </si>
  <si>
    <t>pupils</t>
  </si>
  <si>
    <t>6th grade</t>
  </si>
  <si>
    <t>research questions/hypotheses</t>
  </si>
  <si>
    <t>sample</t>
  </si>
  <si>
    <t>country</t>
  </si>
  <si>
    <t>duration of study</t>
  </si>
  <si>
    <t>feedback tool</t>
  </si>
  <si>
    <t>text genre</t>
  </si>
  <si>
    <t>implementation of fb</t>
  </si>
  <si>
    <t>focus of fb</t>
  </si>
  <si>
    <t>vizualisation of fb</t>
  </si>
  <si>
    <t>localization of fb</t>
  </si>
  <si>
    <t>feedback procedure</t>
  </si>
  <si>
    <t>times of getting fb</t>
  </si>
  <si>
    <t>suggestions for solution</t>
  </si>
  <si>
    <t>study design/procedure</t>
  </si>
  <si>
    <t>research design (conditions)</t>
  </si>
  <si>
    <t>control group</t>
  </si>
  <si>
    <t>pre-post-test</t>
  </si>
  <si>
    <t>Avs</t>
  </si>
  <si>
    <t>UVs</t>
  </si>
  <si>
    <t>pretest</t>
  </si>
  <si>
    <t>posttest</t>
  </si>
  <si>
    <t>first draft (plus preperation)</t>
  </si>
  <si>
    <t>second (and more) draft(s)</t>
  </si>
  <si>
    <t>teacher possibilities</t>
  </si>
  <si>
    <t>extra follow up test (later time spot)</t>
  </si>
  <si>
    <t>r-descriptive data</t>
  </si>
  <si>
    <t>r-differences between conditions</t>
  </si>
  <si>
    <t>r-feedback</t>
  </si>
  <si>
    <t>r-other Uvs</t>
  </si>
  <si>
    <t>r-tool validation</t>
  </si>
  <si>
    <t>general results</t>
  </si>
  <si>
    <t>Anmerkungen (possible exclude reasons)</t>
  </si>
  <si>
    <t>These teachers’ students (n = 343) used the water module in courses such as Earth science and environmental science. Among the students, 49% were
female, 40% were non‐White minority students, 85% spoke English as a first language, and 66% used computers
regularly for learning purposes. The mean grade level of the students was 9.55, ranging from 8th to 12th grade.</t>
  </si>
  <si>
    <t>middle school, high school</t>
  </si>
  <si>
    <t>8th-12th grade</t>
  </si>
  <si>
    <t>school courses</t>
  </si>
  <si>
    <t>argumentations</t>
  </si>
  <si>
    <t>no</t>
  </si>
  <si>
    <t>topic of writing</t>
  </si>
  <si>
    <t>numeric (score bar), text-based (written statement)</t>
  </si>
  <si>
    <t>with a model</t>
  </si>
  <si>
    <t>next to the draft + after draft submission</t>
  </si>
  <si>
    <t>1) How did students’ utilization of HASbot impact their ability to write uncertainty‐infused scientific arguments
about groundwater systems?
2) How did students use feedback from HASbot to revise their arguments?
3) How did the current design of HASbot support or hinder students’ revisions?</t>
  </si>
  <si>
    <t>4-8th grade</t>
  </si>
  <si>
    <t xml:space="preserve"> n = 598 SWD (students who have an individualized education plan) vs. n = 598 TD students. </t>
  </si>
  <si>
    <t>The groups were equivalent with regard to the proportions of males and English Language Learners (ELLs)</t>
  </si>
  <si>
    <t>n = 655 students in the transfer test ( n = 330 SWD, n = 325 TD)</t>
  </si>
  <si>
    <t>different topics (Thus, results should be interpreted as the associated effect of automated feedback from PEG Writing when averaging across prompt topic.)</t>
  </si>
  <si>
    <t xml:space="preserve">An overall score, formed as the sum of the six (Ideas and Development, Organization, Style, Sentence Structure, Word Choice, and Conventions) traits (range 6–30), is also assigned. </t>
  </si>
  <si>
    <t>students received also trait-specific suggestions for improvement as part of the feedback</t>
  </si>
  <si>
    <t>Ideas and Development, Organization, Style, Sentence Structure, Word Choice, and Conventions (higher order). Students also receive automated feedback in the form of spelling and grammar feedback (lower order) and customized links to PEG Writing’s multimedia interactive skill-based tutorial lessons (content).</t>
  </si>
  <si>
    <t>Teachers have the option of assigning system-created prompts or creating their own prompts to align with their particular curriculum. Both system-created and teachercreated prompts may have stimulus materials, such as text files, videos, images, or links to URLs.; All prompts were on different topics. PEG Writing also includes a number of instructional management tools for teachers, including the ability to create and share prompts, create groupings for peer feedback (accessed by students within the PEG Writing site), view students’ writing histories and portfolios, and view and comment on students’ drafts. Teachers can also provide feedback to students in the form of comments embedded in the body of the draft or as summary comments. Students may also leave comments for their teachers using a similar function.</t>
  </si>
  <si>
    <t>Prior writing achievement was measured by performance on the spring 2013 state
writing assessment used for accountability purposes. The state assessment was
administered to students annually in Grades 3–8, and included two subtests:  the
Direct Assessment of Writing (DAW) and the Editing and Revising test (ER). The
DAW consisted of one 45-min writing prompt, with narrative texts assigned in
primary grades, and informative and argumentative tasks assigned in upperelementary
and middle grades. Texts were scored holistically by pairs of trained
raters who each assigned a score (range 1–6) based on consideration of the
following features: elaboration and detail, logical organization, and proficiency of
language usage. Students’ final scores were the sum of the two raters’ scores (range
2–12). The ER test consisted of 32–40 multiple-choice items testing students’
ability to identify errors in written language. Raw scores on both subtests were
combined to form a weighted composite score which was converted into a scale
score (range 100–400). Grade-specific cutpoints were established to delineate five
achievement bands based on the scale score range: Below Basic, Basic, Proficient,
Goal, and Advanced. SWD and TD students were matched based on their
achievement band using these grade-specific cutpoints.</t>
  </si>
  <si>
    <t>The primary dependent variable was the PEG overall score, which was formed as
the sum of the six trait scores assigned to students’ drafts by PEG: Ideas and
Development, Organization, Style, Sentence Structure, Word Choice, and Conventions. PEG overall score was the main dependent variable of interest; performance on each of the six PEG
trait scores which comprised the PEG overall score
PEG uses a combination of techniques in its scoring algorithm including
natural language processing, syntactic analysis, and semantic analysis to measure
thousands of variables that are combined in a regression-based algorithm that
accurately predicts holistic and analytic scores assigned by trained raters</t>
  </si>
  <si>
    <t>students' prompts selection: On each occasion, students responded to argumentative prompts and informative/explanatory prompts with greater frequency (approximately 40 %, respectively) than narrative prompts (approximately 20 %). Given these differences, the effect of prompt genre was examined in prediction models.; Level 1: Time (number of essay drafts (i.e. revisions) completed by each student).; Level 2: included measures designed to detect inter-individual variability in performance and growth in response to PEG Writing. Eight Level 2 variables
were analyzed. The primary Level 2 variable of interest was Special Education
status (SPED), coded 1 for SWD and 0 for TD. Other Level 2 variables of interest
included (a) Grade level, centered such that 0 represented Grade 4; (b) Gender (i.e.,
Male), coded 1 for males and 0 for females; (c) Free or reduced lunch status (FRL),
a measure of students’ socio-economic status, coded 1 for FRL and 0 for not-FRL;
(d) English Language Learner (ELL) status, coded 1 for ELL and 0 for not-ELL;
(e) Race/Ethnicity, for which four dummy variables were created to represent five
ethnicities; (f) Prompt source, a dummy-coded variable indicating whether students
responded to a teacher- or system-created prompt, coded 1 and 0 respectively; and,
(g) Prompt genre, dummy-coded to represent whether the prompts were argumentative,
informative, or narrative; Level 3: measured at the school level and which may have
affected AEE implementation and effectiveness. Two variables were included in the
growth models: School classification and Students per internet-connected computer
(SPIC - was used as an indicator of availability of computers within each school relative to the size of
the school population). Data for both of these variables was gathered from the state Department of
Education website from the most recent year available (2012–2013).</t>
  </si>
  <si>
    <t>N = 1196 students in school</t>
  </si>
  <si>
    <t>N= 343 students in school</t>
  </si>
  <si>
    <t>N = 87 high school students</t>
  </si>
  <si>
    <t>high school</t>
  </si>
  <si>
    <t>combines strategy instruction, game-based practice, essay writing practice, and automated formative feedback.</t>
  </si>
  <si>
    <t>Coh-Metrix provides automated analyses of text along a variety of dimensions, ranging from basic text
properties (e.g., number of words and sentences) to more sophisticated measures
of text difficulty and complexity (e.g., narrativity and cohesion) (Table 2, S. 65) --&gt; lower and higher order</t>
  </si>
  <si>
    <t>specificity level of fb</t>
  </si>
  <si>
    <t>summer programm: The program was conducted by the researchers in a classroom-like, laboratory
setting. The researchers provided no writing instruction or tutoring to the students,
and students were monitored to ensure that they worked individually rather than
collaboratively.</t>
  </si>
  <si>
    <t xml:space="preserve"> Students began each of eight sessions by writing a prompt-based essay. Students were allotted 25 minutes to draft their essay</t>
  </si>
  <si>
    <t xml:space="preserve">no individualized feedback, just prompts (f.e. fugure 1, p. 62); </t>
  </si>
  <si>
    <r>
      <rPr>
        <b/>
        <sz val="11"/>
        <color theme="1"/>
        <rFont val="Calibri"/>
        <family val="2"/>
        <scheme val="minor"/>
      </rPr>
      <t>overall score:</t>
    </r>
    <r>
      <rPr>
        <sz val="11"/>
        <color theme="1"/>
        <rFont val="Calibri"/>
        <family val="2"/>
        <scheme val="minor"/>
      </rPr>
      <t xml:space="preserve"> there was a significant main effect
for draft, indicating that revised drafts were overall scored more highly than original
drafts, F(1,74) = 15.42, p&lt;.001.; </t>
    </r>
    <r>
      <rPr>
        <b/>
        <sz val="11"/>
        <color theme="1"/>
        <rFont val="Calibri"/>
        <family val="2"/>
        <scheme val="minor"/>
      </rPr>
      <t>specificity:</t>
    </r>
    <r>
      <rPr>
        <sz val="11"/>
        <color theme="1"/>
        <rFont val="Calibri"/>
        <family val="2"/>
        <scheme val="minor"/>
      </rPr>
      <t xml:space="preserve"> In sum, automated assessments of document-level revisions suggest that students
were revising their essays to communicate their ideas in a more elaborated,
organized, or cohesive manner. Taken together, results from both word and document-level revisions suggest that formative feedback from W-Pal helped to
orient students toward high-level revising rather than more typical superficial
edits. It is also worth noting that the effect sizes (i.e., Cohen’s d) were generally
small for most individual measures, which further highlights the incremental
nature of revising.</t>
    </r>
  </si>
  <si>
    <t>escribo</t>
  </si>
  <si>
    <t>escribo was designed to externally support expert writing activities, generate feedback and offer opportunities to practice corrected performance in academic writing.</t>
  </si>
  <si>
    <t>N = 1196 students in grades 4-8 from 26 districts and 46 schools</t>
  </si>
  <si>
    <t>N = 87 students; The average age of
students was 15.6 years, with 62.1% females. Ethnically, 5.7% of students identified
as African-American, 12.5% as Asian, 19.3% as Caucasian, and 54.5% as
Hispanic. Average grade level was 10.4 with 40.2% of students reporting a GPA of
3.0 or below. Most students self-identified as native English speakers (n = 49),
although many self-identified as English Language Learners (ELL, n = 38).</t>
  </si>
  <si>
    <t>Forty-two German university students (36 women and six men,Mage 521.5 years,SD 52.8) participated in the study and completed both sessions. Participants were native German speakers recruited from several introductory lectures in Psychology. Students who volunteered for this study were given a payment of 20 EUR. The students were in the first or second year of their studies and studied education (67%) or psychology (33%).All students reported low experience in academic writing in terms of already completedwriting assignments at university (M 51.10;SD 5.50).</t>
  </si>
  <si>
    <t>first or second year of their studies</t>
  </si>
  <si>
    <t>university</t>
  </si>
  <si>
    <t>Germany</t>
  </si>
  <si>
    <t xml:space="preserve">There were two sessions separated by one week. Every session lasted about 3 hours. </t>
  </si>
  <si>
    <t>There were no statistically significant differences between the groups withrespect to age, gender, semester, course of studies and experience in academic writing.</t>
  </si>
  <si>
    <t>measures of writing activities and quality</t>
  </si>
  <si>
    <r>
      <rPr>
        <b/>
        <sz val="11"/>
        <color theme="1"/>
        <rFont val="Calibri"/>
        <family val="2"/>
        <scheme val="minor"/>
      </rPr>
      <t>task:</t>
    </r>
    <r>
      <rPr>
        <sz val="11"/>
        <color theme="1"/>
        <rFont val="Calibri"/>
        <family val="2"/>
        <scheme val="minor"/>
      </rPr>
      <t xml:space="preserve"> Students were asked to read a statement about a topic and
then “Plan and write an essay in which you develop your point of view on this
issue. Support your position with reasoning and examples taken from your reading,
studies, experience, or observations.”</t>
    </r>
  </si>
  <si>
    <t>When clicking on a file card, sub-file cards are activated which represent the differentwriting activities of the particular sub-task. On each sub-file card, specific instructionsand tools assist students in the completion of the activity (see Table 1). In this way, expertguidance is embedded by making effective writing strategies visible to the writers(Quintana et al., 2004). Furthermore, writers are supported in interpreting and clarifyingtask demands and in setting goals and sub-goals.The writing assignment is continuously present at the top of the screen. If a writerfinishes an activity by clicking on the buttoncompleted, the writer is automaticallyforwarded to the next file card. Results from the previous file cards are available and canbe processed further. It is impossible to skip a card at the first attempt, but writers may atany time return to a file card that they already had worked on, as well as modify or correctthe entries on the particular card. Furthermore,escribo automatically delivers time-prompts which ensure an optimal allocation of writing time (Breetvelt, van den Bergh &amp;Rijlaarsdam, 1994). Informative feedback is provided on all file cards. For example, onthe file card ‘Revising 1,’ suggestions are made in which sequence position, evidence infavor and against this position, as well as own opinion should be included into the essay.</t>
  </si>
  <si>
    <t>Results from the previous file cards are available and canbe processed further. It is impossible to skip a card at the first attempt, but writers may atany time return to a file card that they already had worked on, as well as modify or correctthe entries on the particular card. furthermore,escribo automatically delivers time-prompts which ensure an optimal allocation of writing time.</t>
  </si>
  <si>
    <t>The dependent variables were measures of writing activities and quality (A 28-item questionnaire was used to assess writing strategy use). They were collected both times, that is, during the practice session and during the posttest.; The questionnaire included thefollowing subscales:establishing coherence(eight items, e.g. I check whether transitionsclarify relations between the text sections; translated from German to English),determining line of argumentation(five items, e.g. Text structure and text content cometo mind only while I am writing),processing information(five items, e.g. I write downmy ideas regarding a research paper),processing research papers(seven items, e.g.During intensive reading, I highlight the relevant information in a research paper) andcomposing text adequately(three items, e.g. I compose complex sentences because this isrequired by the academic language). The Cronbach’s alpha reliability coefficients of thescales ranged between .65 (composing text adequately) and .78 (determining line ofargumentation). The students were asked to rate the truth of each statement on a 6-pointscale ranging from 1 (not at all true) to 6 (very true).</t>
  </si>
  <si>
    <t>yes (posttest one week later (transfer test)</t>
  </si>
  <si>
    <t>statistical analyses</t>
  </si>
  <si>
    <t>Thus, for both test times separate multivariate analyses of variance (MANOVA) were conducted. The measures of writing activities (word number, prewriting time, writing time) and writing quality(ratings of comprehensibility, accuracy and coverage of evidence) served as dependent variables and condition (escribo vs practice-only) as the between-subject-factor. Normal distribution of the dependent variables in each cell of the design was tested by the Kolmogorov–Smirnov test, whereas the equality of covariance matrices was tested by Levene’s test and Box’s-M test. For all statistical analyses an alpha level of p=.05 was used.</t>
  </si>
  <si>
    <r>
      <t xml:space="preserve">The presence or absence of deliberate practice by CBS during the first session served as the independent variable: escribo vs practice-only.; </t>
    </r>
    <r>
      <rPr>
        <b/>
        <u/>
        <sz val="11"/>
        <color theme="1"/>
        <rFont val="Calibri"/>
        <family val="2"/>
        <scheme val="minor"/>
      </rPr>
      <t>contol variables:</t>
    </r>
    <r>
      <rPr>
        <sz val="11"/>
        <color theme="1"/>
        <rFont val="Calibri"/>
        <family val="2"/>
        <scheme val="minor"/>
      </rPr>
      <t xml:space="preserve"> </t>
    </r>
    <r>
      <rPr>
        <b/>
        <sz val="11"/>
        <color theme="1"/>
        <rFont val="Calibri"/>
        <family val="2"/>
        <scheme val="minor"/>
      </rPr>
      <t>Prior computer experience</t>
    </r>
    <r>
      <rPr>
        <sz val="11"/>
        <color theme="1"/>
        <rFont val="Calibri"/>
        <family val="2"/>
        <scheme val="minor"/>
      </rPr>
      <t xml:space="preserve"> was assessed by five items addressingthe participants’ frequency of and familiarity with text processing programs and theInternet. The Cronbach’s alpha reliability coefficient for this scale was .80; </t>
    </r>
    <r>
      <rPr>
        <b/>
        <sz val="11"/>
        <color theme="1"/>
        <rFont val="Calibri"/>
        <family val="2"/>
        <scheme val="minor"/>
      </rPr>
      <t>writing motivation</t>
    </r>
    <r>
      <rPr>
        <sz val="11"/>
        <color theme="1"/>
        <rFont val="Calibri"/>
        <family val="2"/>
        <scheme val="minor"/>
      </rPr>
      <t xml:space="preserve"> is defined as the students’ feelings and beliefsabout writing (Bruning &amp; Horn, 2000). It was measured by a questionnaire developed onthe basis of an integrative expectation-value model of learners’ motivation (Narciss,2006). The questionnaire consists of the two scalesintrinsic value of writing(four items, Cronbach’s alpha5.87, e.g. I enjoy academic writing) andcompetence beliefs(fouritems, Cronbach’s alpha5.86, e.g. I think I am very gifted in academic writing). Theresponse scale ranged from 1 (not at all true) to 6 (very true).; </t>
    </r>
    <r>
      <rPr>
        <b/>
        <sz val="11"/>
        <color theme="1"/>
        <rFont val="Calibri"/>
        <family val="2"/>
        <scheme val="minor"/>
      </rPr>
      <t>Writing activities.</t>
    </r>
    <r>
      <rPr>
        <sz val="11"/>
        <color theme="1"/>
        <rFont val="Calibri"/>
        <family val="2"/>
        <scheme val="minor"/>
      </rPr>
      <t xml:space="preserve"> All students’ activities were recorded in log-files.; </t>
    </r>
    <r>
      <rPr>
        <b/>
        <sz val="11"/>
        <color theme="1"/>
        <rFont val="Calibri"/>
        <family val="2"/>
        <scheme val="minor"/>
      </rPr>
      <t>Writing quality</t>
    </r>
    <r>
      <rPr>
        <sz val="11"/>
        <color theme="1"/>
        <rFont val="Calibri"/>
        <family val="2"/>
        <scheme val="minor"/>
      </rPr>
      <t xml:space="preserve"> was evaluated on the dimensions comprehensibilityandaccuracy and coverage of evidenceby two independent raters. The assessment ofcomprehensibility was  carried out  using  a 22-item  questionnaire  covering  fourdimensions of text-comprehensibility (according to Groeben, 1982; Langer, Schulz vonThun &amp; Tausch, 1993): (a) simplicity, (b) structure-organisation, (c) brevity-shortnessand (d) interest-liveliness. Each item was rated on a five-point-scale, with a small number indicating poorcomprehensibility. The Cronbach’s alpha reliability coefficient for this scale was .88 forthe writing assignmentLoftusand .89 for the writing assignmentWhorf.</t>
    </r>
  </si>
  <si>
    <t>Means and standard deviations of writing strategy use, computer experience, and writingmotivation scales --&gt; table 2, p. 11; Means, standard deviations, and statistical comparisons of writing activities and quality measuresduring the practice session --&gt; table 3, p. 11</t>
  </si>
  <si>
    <t>For analysis of the posttest data, a one-way MANOVA (deliberate practice by escribovs practice-only) was conducted on the dependent variables (i.e. number of words in finalessay, prewriting time, writing time, comprehensibility, accuracy and coverage ofevidence). Table 4 shows the descriptive statistics for the dependent variables at the posttest.</t>
  </si>
  <si>
    <r>
      <rPr>
        <b/>
        <u/>
        <sz val="11"/>
        <color theme="1"/>
        <rFont val="Calibri"/>
        <family val="2"/>
        <scheme val="minor"/>
      </rPr>
      <t>Practice Session</t>
    </r>
    <r>
      <rPr>
        <sz val="11"/>
        <color theme="1"/>
        <rFont val="Calibri"/>
        <family val="2"/>
        <scheme val="minor"/>
      </rPr>
      <t>: There were no significant differences between the escribo and the practice-only group (</t>
    </r>
    <r>
      <rPr>
        <b/>
        <sz val="11"/>
        <color theme="1"/>
        <rFont val="Calibri"/>
        <family val="2"/>
        <scheme val="minor"/>
      </rPr>
      <t>writing strategy use</t>
    </r>
    <r>
      <rPr>
        <sz val="11"/>
        <color theme="1"/>
        <rFont val="Calibri"/>
        <family val="2"/>
        <scheme val="minor"/>
      </rPr>
      <t xml:space="preserve">: Wilk’s L = =.96,F(5,36) =.31,p=.90; </t>
    </r>
    <r>
      <rPr>
        <b/>
        <sz val="11"/>
        <color theme="1"/>
        <rFont val="Calibri"/>
        <family val="2"/>
        <scheme val="minor"/>
      </rPr>
      <t>computer experience</t>
    </r>
    <r>
      <rPr>
        <sz val="11"/>
        <color theme="1"/>
        <rFont val="Calibri"/>
        <family val="2"/>
        <scheme val="minor"/>
      </rPr>
      <t>:F(1,40)=.66,p=.42;</t>
    </r>
    <r>
      <rPr>
        <b/>
        <sz val="11"/>
        <color theme="1"/>
        <rFont val="Calibri"/>
        <family val="2"/>
        <scheme val="minor"/>
      </rPr>
      <t xml:space="preserve"> motivation:</t>
    </r>
    <r>
      <rPr>
        <sz val="11"/>
        <color theme="1"/>
        <rFont val="Calibri"/>
        <family val="2"/>
        <scheme val="minor"/>
      </rPr>
      <t xml:space="preserve"> Wilk’s L =.97,F(2,39)=.55,p=.58). A one-way MANOVA was conducted includingpractice condition (deliberate </t>
    </r>
    <r>
      <rPr>
        <b/>
        <sz val="11"/>
        <color theme="1"/>
        <rFont val="Calibri"/>
        <family val="2"/>
        <scheme val="minor"/>
      </rPr>
      <t>practice by escribo vs practice-only</t>
    </r>
    <r>
      <rPr>
        <sz val="11"/>
        <color theme="1"/>
        <rFont val="Calibri"/>
        <family val="2"/>
        <scheme val="minor"/>
      </rPr>
      <t xml:space="preserve">) with the following dependent variables: </t>
    </r>
    <r>
      <rPr>
        <b/>
        <sz val="11"/>
        <color theme="1"/>
        <rFont val="Calibri"/>
        <family val="2"/>
        <scheme val="minor"/>
      </rPr>
      <t>number of words in final text, prewriting time, writing time,comprehensibility and accuracy and coverage of evidence</t>
    </r>
    <r>
      <rPr>
        <sz val="11"/>
        <color theme="1"/>
        <rFont val="Calibri"/>
        <family val="2"/>
        <scheme val="minor"/>
      </rPr>
      <t xml:space="preserve">. This MANOVA revealed a significant </t>
    </r>
    <r>
      <rPr>
        <b/>
        <sz val="11"/>
        <color theme="1"/>
        <rFont val="Calibri"/>
        <family val="2"/>
        <scheme val="minor"/>
      </rPr>
      <t xml:space="preserve">main effect of the practice condition </t>
    </r>
    <r>
      <rPr>
        <sz val="11"/>
        <color theme="1"/>
        <rFont val="Calibri"/>
        <family val="2"/>
        <scheme val="minor"/>
      </rPr>
      <t xml:space="preserve">(Wilks’L =.13,F(5,36)=50.33,p&lt;.01,eta²=.88). Univariate tests (see Table 3) showed that the </t>
    </r>
    <r>
      <rPr>
        <b/>
        <sz val="11"/>
        <color theme="1"/>
        <rFont val="Calibri"/>
        <family val="2"/>
        <scheme val="minor"/>
      </rPr>
      <t>main effect was significant for all writing activity measures</t>
    </r>
    <r>
      <rPr>
        <sz val="11"/>
        <color theme="1"/>
        <rFont val="Calibri"/>
        <family val="2"/>
        <scheme val="minor"/>
      </rPr>
      <t>: number of words in final essay (p&lt;.05,eta²=.11), prewriting time (p&lt;.01,eta²=.83) and writing time (p&lt;.01,eta²=.19). These results indicate that students in the escribo group during practice spent considerably moretime on prewriting than did the practice-only group. Conversely, they expended muchless time typing and revising the final essay and included fewer words than the practice-only group (see Table 3). However, with respect to writing quality the escribo group showed a significant advantage in terms of comprehensibility (p&lt;.01,eta²=.33).However, this advantage did not manifest on the measure of accuracy and coverage of evidence (p=.19,eta²=.04).</t>
    </r>
    <r>
      <rPr>
        <b/>
        <u/>
        <sz val="11"/>
        <color theme="1"/>
        <rFont val="Calibri"/>
        <family val="2"/>
        <scheme val="minor"/>
      </rPr>
      <t xml:space="preserve"> Posttest:</t>
    </r>
    <r>
      <rPr>
        <sz val="11"/>
        <color theme="1"/>
        <rFont val="Calibri"/>
        <family val="2"/>
        <scheme val="minor"/>
      </rPr>
      <t xml:space="preserve"> The MANOVA revealed a significant main effect of the practice condition onthe posttest (Wilks’L=.64,F(5,36)=4.00,p&lt;.01,eta²=.36). The results of univariatefollow-up analyses are summarised in Table 4. They show that the main effect wassignificant for the time measures and one measure of writing quality: prewriting time(p&lt;05,eta²=.10), writing time (p&lt;.01,eta²=.22) and comprehensibility (p&lt;.05,eta²=.12). These results indicate that students in the escribo group at the posttest spentmore time on planning and generating ideas, as well as formulating and revising their essays than did the practice-only group. In addition, the comprehensibility of the essaysfor the students in the escribo group was significantly better compared with the practice-only group.</t>
    </r>
  </si>
  <si>
    <r>
      <rPr>
        <b/>
        <u/>
        <sz val="11"/>
        <color theme="1"/>
        <rFont val="Calibri"/>
        <family val="2"/>
        <scheme val="minor"/>
      </rPr>
      <t xml:space="preserve">practice session: </t>
    </r>
    <r>
      <rPr>
        <sz val="11"/>
        <color theme="1"/>
        <rFont val="Calibri"/>
        <family val="2"/>
        <scheme val="minor"/>
      </rPr>
      <t>writing quality 1) comprehensibility: escribo M=3.48, SD = 0.36 vs. practice-only M = 2.89, SD = 0.47; statistical compaison: F(1,40) = 19.84, p&lt;.01, eta²=.33; 2) accuracy and coverage of evidence: esbribo M = 2.87, SD=0.77 vs. practice-only M=3.21, SD=0.86, statistical comparison: F(1,40)=1.82, p=.19, eta²=.04;</t>
    </r>
    <r>
      <rPr>
        <b/>
        <u/>
        <sz val="11"/>
        <color theme="1"/>
        <rFont val="Calibri"/>
        <family val="2"/>
        <scheme val="minor"/>
      </rPr>
      <t xml:space="preserve"> Posttest</t>
    </r>
    <r>
      <rPr>
        <sz val="11"/>
        <color theme="1"/>
        <rFont val="Calibri"/>
        <family val="2"/>
        <scheme val="minor"/>
      </rPr>
      <t>: writing quality 1) comprehensibility: escribo M=3.30, SD = 0.53 vs. practice-only M = 2.90, SD = 0.56; statistical compaison: F(1,40) = 5.31, p=.03, eta²=.12; 2) accuracy and coverage of evidence: esbribo M = 3.44, SD=0.75 vs. practice-only M=3.60, SD=0.67, statistical comparison: F(1,40)=0.49, p=.49, eta²=.01</t>
    </r>
  </si>
  <si>
    <t>N=64 students</t>
  </si>
  <si>
    <t>N=64 students (age from 14-19 M = 15.9, SD = 1.3)</t>
  </si>
  <si>
    <t>9-12 grade  (M = 10.2, SD = 1.0)</t>
  </si>
  <si>
    <t>N = 33 IST condition (W-Pal) (n = 23 NS, n = 10 ELLs), n = 31 AWE condition (n = 17 self-identified as ELLs, 14 NS (native speaker))</t>
  </si>
  <si>
    <r>
      <rPr>
        <b/>
        <u/>
        <sz val="11"/>
        <color theme="1"/>
        <rFont val="Calibri"/>
        <family val="2"/>
        <scheme val="minor"/>
      </rPr>
      <t>control variables:</t>
    </r>
    <r>
      <rPr>
        <sz val="11"/>
        <color theme="1"/>
        <rFont val="Calibri"/>
        <family val="2"/>
        <scheme val="minor"/>
      </rPr>
      <t xml:space="preserve"> </t>
    </r>
    <r>
      <rPr>
        <b/>
        <sz val="11"/>
        <color theme="1"/>
        <rFont val="Calibri"/>
        <family val="2"/>
        <scheme val="minor"/>
      </rPr>
      <t>1) second language:</t>
    </r>
    <r>
      <rPr>
        <sz val="11"/>
        <color theme="1"/>
        <rFont val="Calibri"/>
        <family val="2"/>
        <scheme val="minor"/>
      </rPr>
      <t xml:space="preserve"> results writing quality ELL vs. NS: ELL (M = 2.593, SD = .931) vs. NS (M = 2.351, SD = .887), (t = 1.051, df = 62, p = .297, ns.). This finding indicates that the NS and ELL
participants were of equal writing proficiency at the pretest.</t>
    </r>
  </si>
  <si>
    <r>
      <rPr>
        <b/>
        <u/>
        <sz val="11"/>
        <color theme="1"/>
        <rFont val="Calibri"/>
        <family val="2"/>
        <scheme val="minor"/>
      </rPr>
      <t>control variable:</t>
    </r>
    <r>
      <rPr>
        <sz val="11"/>
        <color theme="1"/>
        <rFont val="Calibri"/>
        <family val="2"/>
        <scheme val="minor"/>
      </rPr>
      <t xml:space="preserve"> </t>
    </r>
    <r>
      <rPr>
        <b/>
        <sz val="11"/>
        <color theme="1"/>
        <rFont val="Calibri"/>
        <family val="2"/>
        <scheme val="minor"/>
      </rPr>
      <t>second language (NS vs. ELL)</t>
    </r>
  </si>
  <si>
    <r>
      <t xml:space="preserve">Indices of </t>
    </r>
    <r>
      <rPr>
        <b/>
        <sz val="11"/>
        <color theme="1"/>
        <rFont val="Calibri"/>
        <family val="2"/>
        <scheme val="minor"/>
      </rPr>
      <t>local
and global cohesion</t>
    </r>
    <r>
      <rPr>
        <sz val="11"/>
        <color theme="1"/>
        <rFont val="Calibri"/>
        <family val="2"/>
        <scheme val="minor"/>
      </rPr>
      <t xml:space="preserve"> reported by the computational tools Coh-Metrix and the
Writing Assessment Tool (WAT) were used to investigate pretest and posttest
</t>
    </r>
    <r>
      <rPr>
        <b/>
        <sz val="11"/>
        <color theme="1"/>
        <rFont val="Calibri"/>
        <family val="2"/>
        <scheme val="minor"/>
      </rPr>
      <t>writing gains.</t>
    </r>
  </si>
  <si>
    <t>2-4 weeck period, 10 sessions</t>
  </si>
  <si>
    <t>Indices of local
and global cohesion reported by the computational tools Coh-Metrix and the
Writing Assessment Tool (WAT) were used to investigate pretest and posttest
writing gains. Students attended 10 sessions (1 session/day) over a 2-4 week period. Participants
wrote a pretest essay during the first session and a posttest essay during the last session. The essays were written on two counterbalanced prompts (i.e., the value of
competition/cooperation; the effects of images/impressions).</t>
  </si>
  <si>
    <t>Indices of local and global cohesion reported by the computational tools Coh-Metrix and the
Writing Assessment Tool (WAT) were used to investigate pretest and posttest
writing gains. Students attended 10 sessions (1 session/day) over a 2-4 week period. Participants
wrote a pretest essay during the first session. The essays were written on two counterbalanced prompts (i.e., the value of
competition/cooperation; the effects of images/impressions).</t>
  </si>
  <si>
    <t xml:space="preserve">Sessions 2-9 were devoted
to training. The students in the W-Pal condition used the full W-Pal. The students
in the AWE condition interacted only with the essay writing and automated
feedback tools in W-Pal. Thus, a major contrast between the two groups is the number
of essays written. </t>
  </si>
  <si>
    <t>Participants in the W-Pal group wrote and received feedback on 8
essays, whereas students in the AWE condition wrote and received feedback on 16
essays (i.e., more essay practice). Time on task in the two conditions was equivalent.</t>
  </si>
  <si>
    <t xml:space="preserve">For both the ITS and the AWE systems, training led to the
increased use of global cohesion features in essay writing. automated indices of text cohesion can be used to evaluate the
effects of ITSs and AWE systems and further demonstrates how text cohesion
develops as a result of instruction, writing, and automated feedback. </t>
  </si>
  <si>
    <t>We examine how high school students use W-Pal feedback to revise essays in two different contexts: a typical approach that emphasizes intensive writing practice, and an alternative approach that offers less writing practice with more direct strategy instruction.</t>
  </si>
  <si>
    <t>N = 65 students from an urban area in the southwest US; The average age of students was 16, with 70.8% females. Ethnically, 6.2% of students identified as African-American, 15.4% as Asian, 24.6% as Caucasian, and 44.6% as Hispanic. Average grade level was 10.2 with 35.4% of students reporting a GPA of 3.0 or below. Most students self-identified as native English speakers (n = 38) although many self-identified as English Language Learners (ELL, n = 27)</t>
  </si>
  <si>
    <t>N = 65 students in school</t>
  </si>
  <si>
    <t>high schoool</t>
  </si>
  <si>
    <t>An analysis of prior writing ability found no difference between native speakers and ELLs, t(62) = 1.05, p = .30.</t>
  </si>
  <si>
    <r>
      <rPr>
        <b/>
        <u/>
        <sz val="11"/>
        <color theme="1"/>
        <rFont val="Calibri"/>
        <family val="2"/>
        <scheme val="minor"/>
      </rPr>
      <t>control variables:</t>
    </r>
    <r>
      <rPr>
        <sz val="11"/>
        <color theme="1"/>
        <rFont val="Calibri"/>
        <family val="2"/>
        <scheme val="minor"/>
      </rPr>
      <t xml:space="preserve"> Students completed a </t>
    </r>
    <r>
      <rPr>
        <b/>
        <sz val="11"/>
        <color theme="1"/>
        <rFont val="Calibri"/>
        <family val="2"/>
        <scheme val="minor"/>
      </rPr>
      <t>motivation survey</t>
    </r>
    <r>
      <rPr>
        <sz val="11"/>
        <color theme="1"/>
        <rFont val="Calibri"/>
        <family val="2"/>
        <scheme val="minor"/>
      </rPr>
      <t xml:space="preserve"> at the start of</t>
    </r>
    <r>
      <rPr>
        <b/>
        <sz val="11"/>
        <color theme="1"/>
        <rFont val="Calibri"/>
        <family val="2"/>
        <scheme val="minor"/>
      </rPr>
      <t xml:space="preserve"> each session</t>
    </r>
    <r>
      <rPr>
        <sz val="11"/>
        <color theme="1"/>
        <rFont val="Calibri"/>
        <family val="2"/>
        <scheme val="minor"/>
      </rPr>
      <t xml:space="preserve">. Using a 6-point scale, students rated their </t>
    </r>
    <r>
      <rPr>
        <b/>
        <sz val="11"/>
        <color theme="1"/>
        <rFont val="Calibri"/>
        <family val="2"/>
        <scheme val="minor"/>
      </rPr>
      <t>enjoyment of the most recent session</t>
    </r>
    <r>
      <rPr>
        <sz val="11"/>
        <color theme="1"/>
        <rFont val="Calibri"/>
        <family val="2"/>
        <scheme val="minor"/>
      </rPr>
      <t xml:space="preserve">, </t>
    </r>
    <r>
      <rPr>
        <b/>
        <sz val="11"/>
        <color theme="1"/>
        <rFont val="Calibri"/>
        <family val="2"/>
        <scheme val="minor"/>
      </rPr>
      <t>motivation</t>
    </r>
    <r>
      <rPr>
        <sz val="11"/>
        <color theme="1"/>
        <rFont val="Calibri"/>
        <family val="2"/>
        <scheme val="minor"/>
      </rPr>
      <t xml:space="preserve"> to participate, </t>
    </r>
    <r>
      <rPr>
        <b/>
        <sz val="11"/>
        <color theme="1"/>
        <rFont val="Calibri"/>
        <family val="2"/>
        <scheme val="minor"/>
      </rPr>
      <t>desire to perform well, desire to compete with others, perceived learning of writing strategies, and perceived improvements in writing quality</t>
    </r>
    <r>
      <rPr>
        <sz val="11"/>
        <color theme="1"/>
        <rFont val="Calibri"/>
        <family val="2"/>
        <scheme val="minor"/>
      </rPr>
      <t>. Higher ratings indicated more positive perceptions (e.g., higher enjoyment, greater perceived learning, etc.). These data allow us to consider whether students’ motivations or per-ceptions of W-Pal might have influenced their willingness to revise their essays</t>
    </r>
  </si>
  <si>
    <t>yes, but both feedback</t>
  </si>
  <si>
    <t>N = 2017 students  at four grade levels (grades 6-8, 10)</t>
  </si>
  <si>
    <t>N = 2017 students in school</t>
  </si>
  <si>
    <t>to test the impact of Criterion on students’ writing skill</t>
  </si>
  <si>
    <t>N = 1464 ninth grade English classroom (10 schools, across 34 teachers, 61 classes); Treatment group n = 739, Comparison group n = 725 students). In this study, random assignment occurred within teachers at the class level. Teachers who volunteered to participate in the evaluation were asked to enlist two of their assigned English classes. One of these classes was assigned to the treatment group and the other to the comparison group. The two classes selected were matched by academic track—for example, general or college prep. To increase the generalizability of the findings, honor classes and classrooms with a high proportion of students who had disabilities or were English language learners were not included in the sample</t>
  </si>
  <si>
    <t>N = 1464 students in school</t>
  </si>
  <si>
    <t>9th grade</t>
  </si>
  <si>
    <t>English classroom</t>
  </si>
  <si>
    <t xml:space="preserve"> Criterion group (teatment) n = 739 vs. comparison group (teacher nonautomated feedback, f.e. write comments or talk to students) n = 725 students</t>
  </si>
  <si>
    <t>Student data were collected before and after the use of Criterion by students in the treatment group. The student writing assessment consisted of four persuasive prompts. Students responded to two of the prompts prior to the start of the study and two at the end. At each time period, one of the responses to the prompts was typed and the other handwritten. The impact of Criterion on the handwritten essays is included in this report. This impact is the difference in the average score given to essays handwritten by students who used Criterion and the average for those who did not, at the end of the study period. Causal inferences that could be drawn from the typed essays are weaker because of the difference in response rates for the typed essays across treatment and comparison groups, which may have created differences in outcomes unrelated to Criterion. The teachers in the sample were notified of the group assignment for each of their classes in the study. Students in both groups were asked to complete a series of assigned persuasive essays over a 4 week period in their ninth grade English classes. Classes randomly assigned to the treatment group used Criterion to draft and revise their essays according to the automated feedback provided by the system. The classes assigned to the comparison group received feedback in the nonautomated method normally used by their teacher and completed at least one revision of each essay after receiving this feedback.</t>
  </si>
  <si>
    <t xml:space="preserve">Student data were collected before and after the use of Criterion by students in the treatment group. </t>
  </si>
  <si>
    <t>Criterion use improved the mechanical aspects of student essays as measured by the analytic scores given to their essays. Students in ninth grade English classes who used Criterion several times a week over a 1 month period received higher analytic scores on their essays written at the end of the study period than those who were in classes that did not. The effect was small, but statistically significant at the .05 level using a one-tailed test. These findings suggest a role for automated feedback systems in supporting writing instruction.; On average, the analytic scores on the essays written by students in the classes who used Criterion were .11 (coefficient fo HLM, Level 2: .11, SE = .06, t = 1.74, p = .045**)  of a point higher on a 1–4 scale than those who did not. This is an effect size of .15, which is classified as small</t>
  </si>
  <si>
    <t>N = 70 preservice teachers in four teacher education courses</t>
  </si>
  <si>
    <t>N = 70 student teachers</t>
  </si>
  <si>
    <t>University</t>
  </si>
  <si>
    <t>On the webpage where students submit their answer, students can click different buttons
and submit their responses either for automated feedback or to their instructor as their final
answer.</t>
  </si>
  <si>
    <t xml:space="preserve">If they chose to get automated feedback, afterwards they can chose to go back into the
case context to search for additional information, re-draft their responses, or submit their
responses as final answers to their instructors. </t>
  </si>
  <si>
    <t>There is no limit as to the number of times
students can submit responses to the ETIPS automated essay scorer for feedback.</t>
  </si>
  <si>
    <t>N = 60 students</t>
  </si>
  <si>
    <t>summaries</t>
  </si>
  <si>
    <t>easy-to-grasp, graphic display</t>
  </si>
  <si>
    <t>multiple cycles of writing
and revision</t>
  </si>
  <si>
    <t>writing achievement evaluation and assessment</t>
  </si>
  <si>
    <r>
      <rPr>
        <b/>
        <sz val="11"/>
        <color theme="1"/>
        <rFont val="Calibri"/>
        <family val="2"/>
        <scheme val="minor"/>
      </rPr>
      <t>motivation:</t>
    </r>
    <r>
      <rPr>
        <sz val="11"/>
        <color theme="1"/>
        <rFont val="Calibri"/>
        <family val="2"/>
        <scheme val="minor"/>
      </rPr>
      <t xml:space="preserve"> students who
received full content feedback from Summary Street spent more than twice as long
working on their summaries as students who received no content feedback (M =72 vs. 33
minutes, t43 = 5.88, p &lt; .0001). In general, when only minimal (length and spelling)
feedback was provided (no feedback condition), students were not motivated to continue
revising and tended to work only until their summaries were of the appropriate length.</t>
    </r>
  </si>
  <si>
    <t>N = 6 students, 7th and 8th grade Literacy class; . In conjunction with the classroom teacher, we selected six students who represented a range of abilities and genders to participate in the study</t>
  </si>
  <si>
    <t>N = 6 students in school</t>
  </si>
  <si>
    <t>7th and 8th grade</t>
  </si>
  <si>
    <t>middle school</t>
  </si>
  <si>
    <t>literacy class in school</t>
  </si>
  <si>
    <t>teacher-mediated?</t>
  </si>
  <si>
    <t>N = 120 students</t>
  </si>
  <si>
    <t>N = 120 students in school</t>
  </si>
  <si>
    <t>6 week period (one week for pretest, 4 weeks of practice, one week for posttest)</t>
  </si>
  <si>
    <t>one week for pretest at the beginning. Pretest: During the first 5 min, the experimenter explained the term “summarizing a text” and demonstrated the corresponding operational procedures for the computer-based system to all participants. In the 35 min following the demonstration, all participants were provided an online text to summarize as a pretest. The students were able to compose, revise, and save their summaries as many times as they wished; however, the system did not provide any feedback during the pretest phase.</t>
  </si>
  <si>
    <t>one week of posttest at the end. Posttest: All students took a posttest following completion of the practice phase. All procedures were the same as those used in the
pretest, except that the online text was different.</t>
  </si>
  <si>
    <t>score, concept and semantic feedback</t>
  </si>
  <si>
    <t>After submitting their summary, students
could request score, semantic, or concept feedback, as appropriate to their group, by pressing the corresponding buttons in
the upper-right corner of the screen.</t>
  </si>
  <si>
    <r>
      <t xml:space="preserve">two between-subject factors: sematic feedback (with, without) and concept feedback (with, without); </t>
    </r>
    <r>
      <rPr>
        <b/>
        <u/>
        <sz val="11"/>
        <color theme="1"/>
        <rFont val="Calibri"/>
        <family val="2"/>
        <scheme val="minor"/>
      </rPr>
      <t>control variables:</t>
    </r>
    <r>
      <rPr>
        <sz val="11"/>
        <color theme="1"/>
        <rFont val="Calibri"/>
        <family val="2"/>
        <scheme val="minor"/>
      </rPr>
      <t xml:space="preserve"> </t>
    </r>
    <r>
      <rPr>
        <b/>
        <sz val="11"/>
        <color theme="1"/>
        <rFont val="Calibri"/>
        <family val="2"/>
        <scheme val="minor"/>
      </rPr>
      <t>time</t>
    </r>
    <r>
      <rPr>
        <sz val="11"/>
        <color theme="1"/>
        <rFont val="Calibri"/>
        <family val="2"/>
        <scheme val="minor"/>
      </rPr>
      <t>: Because the beginning summarization performance in the automated scoring of the pretest wasn't comparable, the
weekly improvement in the scores of summary writing throughout the practice phase was analyzed using the three-way
between-subject and within-subject mixed ANCOVA with semantic feedback (with or without), and concept feedback
(with or without) as the between-subject factors, study duration (week 1/2/3/4) as the within-subject factor, and the pretest
score as the covariate.
The main effect of study duration (F (3, 339)= 20.096, MSE =167.325, p &lt; .001, h2p
= .151) was significant. The Fisher's
protected LSD test revealed that the improvements observed in week 1 (M’= 11.33) and week 2 (M’= 15.03) were not
significantly different; however, they were both significantly lower than the improvements observed in week 3 (M0= 30.30)
and week 4 (M0= 44.23). In addition, the improvement in the scores in week 3 was also significantly lower than that of week 4
at p &lt; .05.</t>
    </r>
  </si>
  <si>
    <t>The automated scoring score of the pretest was analyzed in a two-way between-subject analysis of variance (ANOVA) with
semantic feedback (with or without), and concept feedback (with or without) as factors.; So the improvements in the automated scoring scores of the test phase were then analyzed in a two-way between-subject
analysis of covariance (ANCOVA) with semantic feedback (with or without), and concept feedback (with or without) as
between-subject factors, and the pretest score as covariate.</t>
  </si>
  <si>
    <t>The effect of semantic feedback (F (1,
116)= 12.201, MSE= 348.664, p= .001, h2p= .095) was significant, and the two-way interaction between semantic feedback
and concept feedback were both significant (F (1, 116)= 14.158, MS= 348.664, p &lt; .001, h2p= .109). This indicated that the
four groups did not have comparable beginning summarization performance.</t>
  </si>
  <si>
    <t>Only the effect of concept feedback (F (1, 115)= 3.874,
MSE= 222.162, p= .051, h2p= .033) was marginally significant: The mean improvement in summary writing score of those in
the test phase with the concept feedback condition (M0= 24.92) was significantly higher than that of those with the without
concept feedback condition (M0= 19.55)</t>
  </si>
  <si>
    <t>The summary writing sessions took place over a four-week period beginning atthe end of January 2003.</t>
  </si>
  <si>
    <t>the mean CSAP scores forthe experimental group and control group were 650.92 and 641.98, respectively (t(97) =.33, p &gt; .30); standard deviations were 50.02 and 43.09, respectively, indicating that thetwo groups were comparable in reading achievement levels.</t>
  </si>
  <si>
    <t xml:space="preserve"> Of the participants with usable data, n = 62 were in the Summary Street condition, 24 females and 28 males vs. n = 59 participants were in the control condition, 38 females and 21 males.</t>
  </si>
  <si>
    <t xml:space="preserve">To practice summary writing the students in this study read and summarized a selection of 19 short-to-medium length texts. These texts were assembled into a practice booklet that was given to both the experimental and the control participants. Students in both conditions worked on the same texts in the same order. </t>
  </si>
  <si>
    <t>Students in the experimental condition were assigned a login for Summary Streetand they were provided with the booklet of practice texts described above, along with basic instructions on how to use the system and how to write summaries. They were then instructed to work on the summaries at their own pace, using the feedback provided; Students in both conditions were told to submit their six best summaries to the teacher for grading and in order to receive credit for the class.</t>
  </si>
  <si>
    <t>grading the six best sumaries of every student</t>
  </si>
  <si>
    <t>expository texts on scientific or social issue topics, stories and biography</t>
  </si>
  <si>
    <t>Scores of Summary Street users improved on the summary questions, while the scores of the students in the control group did not.  The difference between the two groups isstatistically significant as measured both by a sign test (p &lt;.05) and a paired t-test (t6 =2.62, p &lt;.05).</t>
  </si>
  <si>
    <t>The assessment is provided in the form of CEFR Levels1 (A1-C2); LinggleWritetries to detect potential grammatical errors in each sentence. Sentences with potential errors are marked with yellow (1 possible error) or orange (2 or more possible errors) background; LinggleWrite marks suspicious words with orange, red or green, suggesting to in-sert a word, delete the word, or replace the wordrespectively; after revising: We present corrective suggestions according to the context and the edit type (i.e., insertion, deletion,replacement), using an existing linguistic search engine,Linggle</t>
  </si>
  <si>
    <t>5th-6th grade</t>
  </si>
  <si>
    <t>students in school</t>
  </si>
  <si>
    <t>Each student wrote Draft1 and submitted their
essay to the AWE system.</t>
  </si>
  <si>
    <t>AWE system</t>
  </si>
  <si>
    <t>Finally, students were directed to revise their essay
in response to the feedback, yielding Draft2.</t>
  </si>
  <si>
    <t>toplevel feedback messages that the system provided: 1) Use more evidence from the article, 2) Provide more details for each piece of
evidence you use, 3) Explain the evidence, 4) Explain how the evidence connects to the main idea &amp; elaborate</t>
  </si>
  <si>
    <t>As part of a prior exploration of students’ implementation
of the system’s feedback, this corpus of
143 essays was coded holistically on a scale from
0 to 3 for the extent to which use of evidence and
reasoning improved from Draft1 to Draft 2 in line
with the feedback provided (Wang et al., 2020)3.</t>
  </si>
  <si>
    <t>Grundlagenstudie geeignet, eigentlich berichtete Studie ist nur zur Valisierung des Schemas</t>
  </si>
  <si>
    <t>Japan</t>
  </si>
  <si>
    <t>In-house thesis writing course</t>
  </si>
  <si>
    <t>As student preferences for feedback styles, language, and medium of
explanation vary greatly (e.g. Ferris et al., 2013); explanations are offered in different
modalities (text, audio and video) and languages (English and Japanese).</t>
  </si>
  <si>
    <t>Learners copy and paste their text into the submission box and feedback is automatically
generated. Once an error is identified, an emoticon is displayed to show the error
type, an alphanumeric code is given to pinpoint the specific type of error within the category,
and a keyword from the submitted text is colorized. Users can click on any of the
five toggle buttons to show or hide different types of errors. Advice can be revealed by
moving a cursor over the feedback (see Figure. 3), and audio or video explanations can
be accessed.</t>
  </si>
  <si>
    <t>emoticon is displayed to show the error
type, an alphanumeric code is given to pinpoint the specific type of error within the category,
and a keyword from the submitted text is colorized.</t>
  </si>
  <si>
    <t>within the draft</t>
  </si>
  <si>
    <t>The primary envisaged users were computer science majors studying at a public university in Japan; ten final-year students enrolled in the elective thesis
writing course.</t>
  </si>
  <si>
    <t>N = 10 major students of computer science at University</t>
  </si>
  <si>
    <t>final year</t>
  </si>
  <si>
    <t>During this one-semester course, students submitted up to nine drafts of their thesis. The initial and final submissions were
submitted by the class tutor into the detector.</t>
  </si>
  <si>
    <t>During this one-semester course,
students submitted up to nine drafts of their thesis. The initial and final submissions were
submitted by the class tutor into the detector. The number of detected errors in those versions
are shown in Table 2. As can be seen, some students failed to submit their initial
version. Students who submitted theses that had zero errors detected were asked about
their drafting process. All stated that they had already submitted their work into
Grammarly and the genre-specific error detector and acted on the suggestions received.</t>
  </si>
  <si>
    <t>N = 42 university students</t>
  </si>
  <si>
    <t>8th grade</t>
  </si>
  <si>
    <t>N = 115 students in school</t>
  </si>
  <si>
    <t>students</t>
  </si>
  <si>
    <t>research articles and graduation theses</t>
  </si>
  <si>
    <t>scientific argumentations</t>
  </si>
  <si>
    <t>N = 343 students in school</t>
  </si>
  <si>
    <t>middle and high school</t>
  </si>
  <si>
    <t>Linear regression analysis
results indicate that students' HASbot use significantly
contributed to their posttest performance on uncertaintyinfused
scientific argumentation while gender, English language
learner status, and prior computer experience did not</t>
  </si>
  <si>
    <t>A pretest and a posttest occur before and after the module.</t>
  </si>
  <si>
    <t>The water module belongs to a series of online High Adventure Science (HAS) curriculum modules developed to
engage students in current research topics in Earth and space science. "Will there be enough
fresh water?”</t>
  </si>
  <si>
    <t>c‐rater‐ML, an automated scoring engine developed by the Educational Testing Service, for
providing automated scores.</t>
  </si>
  <si>
    <t>Scoring rubrics for open‐ended explanations and uncertainty attributions consist of several levels. These scoring
levels are comprised of the uncertainty‐infused scientific argumentation construct where scores can be interpreted.
That is, the higher the score, the more able the student on the construct. We institute the same general score
structure across all scientific argumentation tasks. To contextualize the score structure within each task, we
identify specific data, reasoning, and uncertainty sources for each task. The general explanation rubric structure
consists of seven scoring levels:
• Score 0: Blank/off‐task.
• Score 1: Incorrect data and/or reasoning; nominal use of “data” or “knowledge”.
• Score 2: Restatement of the claim without the involvement of data or reasoning.
• Score 3: Scientifically valid and partially elaborated data or reasoning.
• Score 4: Scientifically valid and fully elaborated data.
• Score 5: Scientifically valid and fully elaborated reasoning.
• Score 6: Scientifically valid and fully elaborated data with reasoning.</t>
  </si>
  <si>
    <t xml:space="preserve">content </t>
  </si>
  <si>
    <t>HASbot is designed to carry out two feedback functions: diagnostic and suggestive. HASbot feedback consists of a
score bar and a written statement (Figure 3). An arrow on the score bar with different colors indicates the machine
score (diagnostic). A feedback statement under the score bar consists of two parts: what performance the score
represents (diagnostic) and what to consider to improve the score (suggestive).</t>
  </si>
  <si>
    <t>score bar under the draft and explanation of the feedback under the score bar.</t>
  </si>
  <si>
    <t>yes: explanation of score levels and associated feedback statements for the trap task. We developed feedback
statements for each argumentation task.</t>
  </si>
  <si>
    <t>Students cannot submit their answers and move to the next activity page without answering all
of the argumentation prompts at least once. Students decide whether or not to make revisions based on the
feedback and can revise as many times as they want.</t>
  </si>
  <si>
    <t>can revise as many times as they want</t>
  </si>
  <si>
    <t>spring 2016-spring 2017</t>
  </si>
  <si>
    <t>seven states in the US: CA, KY, MA, MI, NH, PA, and WI</t>
  </si>
  <si>
    <t>A pretest and a posttest occur before and after the module. The instrument contained three uncertainty‐infused argumentation tasks involving real‐world
scientific data related to water preservation and consumption, well construction related to topography, and
porosity and permeability of Earth’s surface layers. Argumentation tasks on these three topics are referred to as
city, stream, and sediment in Table 2. These tasks did not use HASbot. We scored each claim as correct (1) or
incorrect (0). Each explanation was scored as either 0 (blank/off‐task), 1 (incorrect claim, data citation, or
reasoning), 2 (partial data or reasoning), 3 (data or reasoning), or 4 (data and reasoning). Each uncertainty rating
was scored from 0 (not at all certain) to 4 (very certain). Each uncertainty attribution was scored from 0 to 4, with
the same scoring rubric as used with HASbot. The total possible score for the entire argumentation test was 36 on
the pretest and posttest. For analysis, we used 300 students who completed both tests. We created a total score as
well as subscores for claim, explanation, uncertainty rating, and uncertainty attribution across the three
argumentation tasks.</t>
  </si>
  <si>
    <t>To estimate the impact of HASbot use, we carried out a linear regression analysis. The outcome variable was
the total posttest score.</t>
  </si>
  <si>
    <r>
      <t xml:space="preserve">The predictor variables were the </t>
    </r>
    <r>
      <rPr>
        <b/>
        <sz val="11"/>
        <color theme="1"/>
        <rFont val="Calibri"/>
        <family val="2"/>
        <scheme val="minor"/>
      </rPr>
      <t>total pretest score</t>
    </r>
    <r>
      <rPr>
        <sz val="11"/>
        <color theme="1"/>
        <rFont val="Calibri"/>
        <family val="2"/>
        <scheme val="minor"/>
      </rPr>
      <t>,</t>
    </r>
    <r>
      <rPr>
        <b/>
        <sz val="11"/>
        <color theme="1"/>
        <rFont val="Calibri"/>
        <family val="2"/>
        <scheme val="minor"/>
      </rPr>
      <t xml:space="preserve"> gender </t>
    </r>
    <r>
      <rPr>
        <sz val="11"/>
        <color theme="1"/>
        <rFont val="Calibri"/>
        <family val="2"/>
        <scheme val="minor"/>
      </rPr>
      <t>(1 for female and 0 for male),</t>
    </r>
    <r>
      <rPr>
        <b/>
        <sz val="11"/>
        <color theme="1"/>
        <rFont val="Calibri"/>
        <family val="2"/>
        <scheme val="minor"/>
      </rPr>
      <t xml:space="preserve"> English as the first language</t>
    </r>
    <r>
      <rPr>
        <sz val="11"/>
        <color theme="1"/>
        <rFont val="Calibri"/>
        <family val="2"/>
        <scheme val="minor"/>
      </rPr>
      <t xml:space="preserve"> (1 for yes and 0 for no), and </t>
    </r>
    <r>
      <rPr>
        <b/>
        <sz val="11"/>
        <color theme="1"/>
        <rFont val="Calibri"/>
        <family val="2"/>
        <scheme val="minor"/>
      </rPr>
      <t>computer experience for science learning</t>
    </r>
    <r>
      <rPr>
        <sz val="11"/>
        <color theme="1"/>
        <rFont val="Calibri"/>
        <family val="2"/>
        <scheme val="minor"/>
      </rPr>
      <t xml:space="preserve"> (1 for yes and 0
for no). To represent student </t>
    </r>
    <r>
      <rPr>
        <b/>
        <sz val="11"/>
        <color theme="1"/>
        <rFont val="Calibri"/>
        <family val="2"/>
        <scheme val="minor"/>
      </rPr>
      <t>experience with argumentation tasks</t>
    </r>
    <r>
      <rPr>
        <sz val="11"/>
        <color theme="1"/>
        <rFont val="Calibri"/>
        <family val="2"/>
        <scheme val="minor"/>
      </rPr>
      <t xml:space="preserve">, we first created a variable related to the
number of argumentation tasks for which students wrote arguments. However, the distribution across the variable
was uneven as 85% of the students completed all eight. As a result, we instead created an argumentation
completion variable, assigning a 1 to students who completed all eight argumentation tasks in the module and a 0
for students who did not. The </t>
    </r>
    <r>
      <rPr>
        <b/>
        <sz val="11"/>
        <color theme="1"/>
        <rFont val="Calibri"/>
        <family val="2"/>
        <scheme val="minor"/>
      </rPr>
      <t>HASbot use variable</t>
    </r>
    <r>
      <rPr>
        <sz val="11"/>
        <color theme="1"/>
        <rFont val="Calibri"/>
        <family val="2"/>
        <scheme val="minor"/>
      </rPr>
      <t xml:space="preserve"> counted the number of argumentation tasks where students
used HASbot to revise, ranging from 0 (no revisions across all eight tasks) to 8 (revised on all eight tasks).</t>
    </r>
  </si>
  <si>
    <t>All students’ written arguments were logged. For each student, we calculated the number of submissions per task
and the total number of submissions across all eight tasks. We calculated the mean and the range of the total
argument submissions. Using analysis of variance (ANOVA), we examined whether there was a significant
difference in submissions across tasks and determined which argumentation tasks students submitted more
frequently than others. We then used revision submissions to calculate the percentage of students who revised at
each score level. We applied χ2 on the revision percentages across score levels to see whether a significant score
dependence existed in revisions and which argument prompts were more frequently revised. For revisions, we
applied paired sample t tests to investigate whether the mean final explanation score in each task was significantly
greater than that of the mean initial explanation score. We repeated the same analysis for uncertainty attribution
scores.</t>
  </si>
  <si>
    <t>Table 12 lists descriptive statistics on the posttest. Linear regression analysis results identified three significant
predictors (Table 13). First, the pretest score was positively associated with the posttest score. Second, students who
completed all eight argumentation tasks had a 2.12 point increase over those who did not, indicating the importance of fully engaging in argumentation tasks provided in the module. The number of scientific argumentation tasks that
students revised was also a significant predictor. Students’ revision of each argumentation task resulted in a 0.26 point
gain. Gender, English language status, and computer experience for science learning were not significant.</t>
  </si>
  <si>
    <t>Post hoc analyses indicate that
students revised explanations significantly more frequently when using model‐based evidence, as in Tasks 1, 4, 6,
and 8, than when using real‐world data.; We speculate that HASbot helped students who struggled or did not fully articulate their ideas while still
supporting some high score students.</t>
  </si>
  <si>
    <t>To compare pretest and posttest gains across individual students, we conducted paired
sample t tests on the total score as well as each subscore. Paired sample t tests indicate that students made significant
gains from pretest to posttest in uncertainty‐infused scientific
argumentation, ES = 1.52 SD, p &lt; 0.001. Table 11 shows that students significantly gains from pretest to posttest on all four argumentation elements. The
largest gain was on uncertainty attributions whereas the smallest gain was on claims. The total gain measured in
Cohen’s d was 1.52 SD, which is much larger than typically reported in the formative assessment literature
(Azevedo &amp; Bernard, 1995; Kluger &amp; DeNisi, 1998; Shute, 2008). Table 15 shows initial and final scores of explanations and uncertainty attributions written by students who
revised. Across all argumentation tasks, paired sample t tests show that final explanations and uncertainty
attributions were statistically significantly higher than initial ones.</t>
  </si>
  <si>
    <t>There are nine scientific argumentation tasks. In the first activity, “Constructing an argument,” students familiarize
themselves with the structure of the uncertainty‐infused scientific argumentation task without HASbot feedback.
Students think about the Glenn Canyon Dam, constructed in 1964, that created Lake Powell in the state of Arizona.
Students use a graph of water flow to compare water discharge levels in 1942 (before dam construction) and in
1996 (after dam construction). With information about what affects salinity in rivers, students claim when the
salinity was highest, respond to an open‐ended explanation prompt supporting their claim, rate their uncertainty level, and write an open‐ended uncertainty attribution explaining their uncertainty sources.</t>
  </si>
  <si>
    <t xml:space="preserve">A mixed
methods design. </t>
  </si>
  <si>
    <t>Resum'Web</t>
  </si>
  <si>
    <t>10th grade students</t>
  </si>
  <si>
    <t>we focus on the identification of important sentences in a source text (ST) and the construction of summary sentences. We implement computational models of these processes for delivering an immediate feedback that prompts more reflexive behavior on the involved processes</t>
  </si>
  <si>
    <t>In the system, the learner determines the five most important sentences of ST. Thus, the system submits its own selection of important sentences (feedback 1). In a second time, the learner summarizes the same text in a limited number of words. The learner determines then the applied strategy for the construction of each summary sentence and the system submits a second feedback. To be more efficient, a summary has to prompt the macrorules [11] at the expense of copies, paraphrases and off-the-subjects [1].
Each feedback is presented to the learners like a peer’s feedback on the learner’s choices. Therefore it does not have to be systematically correct and the learner has to decide whether she agrees with it. The aim of feedback is to enhance the mastering of summary activity by a reflexive’s learner behavior in relation to their strategies involved in the activity. The learner can also request the feedback several times.</t>
  </si>
  <si>
    <t>the learner can request the feedback several times</t>
  </si>
  <si>
    <t>Each feedback is presented to the learners like a peer’s feedback on the learner’s choices. Therefore it does not have to be systematically correct and the learner has to decide whether she agrees with it.</t>
  </si>
  <si>
    <t>It delivers feedback, not necessarily correct, on two tasks: 1) selection of important sentences and 2) identification of type of produced sentences. Each feedback is presented to the learners like a peer’s feedback on the learner’s choices. Therefore it does not have to be systematically correct and the learner has to decide whether she agrees with it.</t>
  </si>
  <si>
    <t>N = 24 students in grade 10 from two high schools. They are voluntaries and use the system in the school.</t>
  </si>
  <si>
    <t>N = 24 students in school</t>
  </si>
  <si>
    <t>The students are divided in an experimental group which uses the original version of RW (thirteen students) and a control group which uses an alternative version (eleven students). To verify the efficiency of the feedback, we compare the results of trained learners with RW to the results of untrained learners. The last learners use then an alternative version. It includes the same ST but different tasks: selection of type of verbs and identification of type of grammatical sentences.
Throughout the experiment, both students groups summarized the same ten expository texts.</t>
  </si>
  <si>
    <t>contol variables: knowledge about summarized text: For each session, the students answer ten understanding multiple-choice questions (MCQ) about the summarized text. Five questions are local, i.e. about specific part of text, of which two require inferences. Five other are global, i.e. about the relations between the different information of the text. The homogeneity of the difficulty of MCQ had verified by asking students to evaluate each question on a scale in five points.</t>
  </si>
  <si>
    <t>We also notice the experimental group copies less and delete more sentences than the control group. The students are more selective than the students of control group, more reproductive. Thus, RW enhances the applying of strategies for this text. Another effect is so due to differences between texts. As the fifth text breeds a wider consensus between judges on the selection task of important sentences, we guess RW benefit on texts with more salient important sentences.</t>
  </si>
  <si>
    <t>The experiment enables the identifying of different student behaviors and some effects of the system on these behaviors. The students conform to feedback whatever the quality. The emphasis on the lack of validity does not suffice to prompt students to think about the accuracy. However, RW enables positive effects.
The number of correctly identified strategies (mainly generalizations and copies) doubles between the fifth and the tenth sessions. We conclude then RW enhances the identification of macrorules. However the use of strategies and understanding of texts are not better.</t>
  </si>
  <si>
    <t>keine statistischen Werte angegeben</t>
  </si>
  <si>
    <t>nicht für Metaanalyse geeignet</t>
  </si>
  <si>
    <t>sentences</t>
  </si>
  <si>
    <t>yes (Student data were collected before and after the use of Criterion by students in the treatment group. )</t>
  </si>
  <si>
    <t>persuasive essays</t>
  </si>
  <si>
    <t>Linear mixed
effects models revealed that essay quality for students in both conditions
improved from initial draft to revision in terms of all aspects except essay unity.
The availability of spelling and grammar checking yielded added improvements
from initial draft to revision for several aspects of essay quality (i.e., conclusion,
organization, voice, grammar/mechanics, and word choice), but other aspects
were unaffected (i.e., introduction, body, unity, and sentence structure). The
availability of spelling and grammar checking tools had no effect on holistic
essay scores. These results indicate that automated spelling and grammar
feedback contribute to modest, incremental improvements in writing quality that
may complement automated strategy feedback.</t>
  </si>
  <si>
    <t>AWE and IST</t>
  </si>
  <si>
    <t>Learners are typically given
25 min to write an essay in response to an SAT-like persuasive writing prompt.</t>
  </si>
  <si>
    <t>ITS and AWE system</t>
  </si>
  <si>
    <t>a large metropolitan area in the
southwestern United States</t>
  </si>
  <si>
    <t>received financial compensation for their participation.</t>
  </si>
  <si>
    <t>N = 119 high school students. Thus, the sample (Mage = 17.19, SD = 1.28, Range: 13–19) was 61.3% female and
37.5% male; 53.8% Caucasian, 21% Hispanic (Latin American), 10.1% Asian, 7.6%
African American, and 6.7% reported as other. Finally, 85.7% of participants were
native English speakers.</t>
  </si>
  <si>
    <t>N = 119 students in school</t>
  </si>
  <si>
    <t>Students were randomly assigned one of two conditions in which they received either
writing strategy feedback (Strategy Condition, n = 60) or writing strategy feedback
along with spelling and grammar checking tools (Strategy + SGC Condition, n = 59).</t>
  </si>
  <si>
    <t>In this experiment, all students write essays, receive strategy feedback, and then revise
their essays. However, half of the students are also given access to (and reminders to
use) spelling and grammar checking tools while writing and revising. The study included four sessions. In the first, session, students provided demographic
information and then completed the Gates-MacGinitie Reading Test (GRMT;
[34]) as a measure of reading skill. In each of the subsequent three sessions, the
students wrote and revised two essays on different persuasive writing prompts. Each of the prompts had a brief introduction to frame the issue and ended in
a question.</t>
  </si>
  <si>
    <t>Participants were allotted 25 min to write an initial draft. After this time elapsed,
W-Pal assigned a holistic score from “Poor” (1) to “Great” (6) along with individual
strategy feedback aligned with W-Pal strategy lessons (e.g., planning, paragraph
quality, unity, and paraphrasing).</t>
  </si>
  <si>
    <t>After viewing this feedback, participants were given
10 min to revise</t>
  </si>
  <si>
    <r>
      <t xml:space="preserve">wrote and revised </t>
    </r>
    <r>
      <rPr>
        <b/>
        <sz val="11"/>
        <color theme="1"/>
        <rFont val="Calibri"/>
        <family val="2"/>
        <scheme val="minor"/>
      </rPr>
      <t xml:space="preserve">six </t>
    </r>
    <r>
      <rPr>
        <sz val="11"/>
        <color theme="1"/>
        <rFont val="Calibri"/>
        <family val="2"/>
        <scheme val="minor"/>
      </rPr>
      <t xml:space="preserve">persuasive essays.
After initial drafts, all students received formative feedback about writing strategies.; For participants in the Strategy + SGC Condition, “Check Spelling” and “Check
Grammar” buttons appeared at the bottom of the interface during the writing and
revision periods (Fig. 1). Participants could access either function at </t>
    </r>
    <r>
      <rPr>
        <b/>
        <sz val="11"/>
        <color theme="1"/>
        <rFont val="Calibri"/>
        <family val="2"/>
        <scheme val="minor"/>
      </rPr>
      <t>any time while
writing or revising.</t>
    </r>
  </si>
  <si>
    <t>ITS and AWE (W-Pal
employs NLP-driven algorithms to evaluate the essays ); Errors were detected using the open source API LanguageTool</t>
  </si>
  <si>
    <t>Holistic writing scores were strongly correlated with all writing
subscores (r = .73 to .93), supporting the concurrent validity of the assessment.
Consistent with existing research, reading skill (i.e., GMRT scores) was also
positively correlated with holistic score and subscores (r = .47 to .68).</t>
  </si>
  <si>
    <t xml:space="preserve">Overall,
participants exhibited modest yet significant increases in average essay scores from
initial draft (M = 3.63, SD = .55) to revision (M = 3.76, SD = .53), F(1, 117) = 25.44,
p &lt; .000, η2 = .18. </t>
  </si>
  <si>
    <t>yes (but both feedback)</t>
  </si>
  <si>
    <t>yes (1.draft vs. 2. draft)</t>
  </si>
  <si>
    <t>(yes, 1.draft vs. 2. draft)</t>
  </si>
  <si>
    <t>Holistic score (range 1-6): Strategy condition 1. draft M 3.49 (SD 0.66,) 2. Draft M 3.64 (SD 0.64);  statregy + SGC (spelling and grammar checking) condition 1. Draft M 3.38 (SD 0.69), 2. draft M  3.52 (SD 0.70). Strategy + SGC condition
demonstrated statistically significant gains from initial to revised whereas
those in the Strategy Condition did not: grammar+mechanics, conclusion, organization, voice, word choice (no significant difference regarding introduction, body, unity, sentence structure, holistic score). for means and standrad devisions see table 2, p. 257.; The LME models suggest that this was not the case. With
regards to Holistic Score, the Draft model demonstrated improved model fit compared
to the Baseline model. However, the Condition model did not further improve model
fit. Although students improved their essays through revising, the availability of
spelling and grammar checking tools did not appear to significantly contribute to
holistic gains.</t>
  </si>
  <si>
    <t xml:space="preserve">error detector </t>
  </si>
  <si>
    <t>Table 3 shows the statistics for the students who
did revise their essay. Note that out of 143 students,
50 students (35%) did not make any evidence-use
revisions; 32 students (22%) did not make any reasoning
revisions. Only 10 students (7%) did not
make any evidence or reasoning revisions. 4 students
(3%) did not make any revision at all.</t>
  </si>
  <si>
    <t>Grammarly</t>
  </si>
  <si>
    <t>the study compared one group of students’ responses to the feedback they received from Grammarly (n = 54) with another group’s responses to the traditional non-automated grammar feedback they received from the Academic Learning Centre at CQUniversity (n = 42)</t>
  </si>
  <si>
    <t>No significant differences were registered between cohorts or delivery mode, which suggests that Grammarly can be used effectively by academic learning advisors to provide grammar support for both international and domestic students, online and on campus</t>
  </si>
  <si>
    <t>Users upload their assignment and receive two scores. The first score is based on percentage accuracy, and the second is the total number of errors that the program has identified.</t>
  </si>
  <si>
    <t>numeric scores</t>
  </si>
  <si>
    <t>numeric score and text-based statements</t>
  </si>
  <si>
    <t>Grammar: Grammarly organises the errors according to six categories: contextual spelling, grammar, punctuation, sentence structure, style and vocabulary enhancement</t>
  </si>
  <si>
    <t>Grammarly reconciles these different theoretical approaches by providing teachers with the opportunity to use both. On the left-hand side of the screen, indirect feedback can be given using the underlined error. On the right side of the screen, direct feedback can be provided using the correction and explanation card</t>
  </si>
  <si>
    <t>underliened errors in the draft (indirect feedback --&gt; independently review and correct by the students), comments and suggestions right next to the draft (direct feedback)</t>
  </si>
  <si>
    <t>explicit corrections provided by the teacher using the correction and explanation card</t>
  </si>
  <si>
    <t>(1) What are students’ perceptions of Grammarly compared to perceptions of the traditional ALC grammar feedback approach?
(2) Does language level affect students’ response to Grammarly?
(3) Does cohort (international, DNESB, local) affect students’ response to Grammarly?
(4) Does delivery mode (face to face, online) affect students’ response to Grammarly?</t>
  </si>
  <si>
    <t>between February 2016 and July 2016</t>
  </si>
  <si>
    <t>Data was collected over one university term. Six researchers collected data: five on CQUniversity’s Sydney campus and one on CQUniversity’s Mackay campus.</t>
  </si>
  <si>
    <t>Ninety-six students were involved in this study: 54 students were in the experimental group, and 42 were in the control group. Students in the experimental group were either enrolled in a degree at CQUniversity (n = 48) or preparing for university with the CQUniversity English Language Centre (ELC) (n = 6). Students in the control group were also either enrolled in a degree (n = 33) or in the ELC (n = 9).</t>
  </si>
  <si>
    <t>N = 96 university students</t>
  </si>
  <si>
    <r>
      <rPr>
        <b/>
        <sz val="11"/>
        <color theme="1"/>
        <rFont val="Calibri"/>
        <family val="2"/>
        <scheme val="minor"/>
      </rPr>
      <t>perceived usefulness of the feedback:</t>
    </r>
    <r>
      <rPr>
        <sz val="11"/>
        <color theme="1"/>
        <rFont val="Calibri"/>
        <family val="2"/>
        <scheme val="minor"/>
      </rPr>
      <t xml:space="preserve"> A survey using a 5-point Likert-scale measuring tool was completed by the students. Fifteen items were devised to test students’ responses to the grammar feedback with scores for each statement ranging from a possible 1 (strongly disagree) to 5 (strongly agree). Items 1–4 were drawn from the literature review relating to students’ beliefs about the importance of grammar feedback and their satisfaction with the grammar feedback received, both overall and in relation to the time accorded, amount provided and focus. All other statements were adapted from the survey designed by Caveleri and Dianati (2016). These aimed to determine the perceived usefulness of the grammar feedback by evaluating the ways in which the students believed the feedback was helpful to their writing and confidence in the short and long term. The ease with which the feedback could be assimilated into the writing was also considered, as was the propensity for this to happen.; Students answered three open questions:
• Q1: What did you like about the grammar feedback you received?
• Q2: What did you dislike about the grammar feedback you received?
• Q3: Any additional comments on the grammar feedback you received?</t>
    </r>
  </si>
  <si>
    <t>Students in both the control and experimental groups received a maximum of 15 minutes grammar feedback.</t>
  </si>
  <si>
    <t>The dependent variables were the level of agreement with the 15 statements about the grammar feedback.</t>
  </si>
  <si>
    <r>
      <t xml:space="preserve">Independent variables were whether the student received </t>
    </r>
    <r>
      <rPr>
        <b/>
        <sz val="11"/>
        <color theme="1"/>
        <rFont val="Calibri"/>
        <family val="2"/>
        <scheme val="minor"/>
      </rPr>
      <t>feedback via Grammarly or not</t>
    </r>
    <r>
      <rPr>
        <sz val="11"/>
        <color theme="1"/>
        <rFont val="Calibri"/>
        <family val="2"/>
        <scheme val="minor"/>
      </rPr>
      <t xml:space="preserve">; their </t>
    </r>
    <r>
      <rPr>
        <b/>
        <sz val="11"/>
        <color theme="1"/>
        <rFont val="Calibri"/>
        <family val="2"/>
        <scheme val="minor"/>
      </rPr>
      <t>English proficiency</t>
    </r>
    <r>
      <rPr>
        <sz val="11"/>
        <color theme="1"/>
        <rFont val="Calibri"/>
        <family val="2"/>
        <scheme val="minor"/>
      </rPr>
      <t xml:space="preserve"> (IELTS score and previous grades; cohort (local students, DNESB, international students, and international students from the ELC) and </t>
    </r>
    <r>
      <rPr>
        <b/>
        <sz val="11"/>
        <color theme="1"/>
        <rFont val="Calibri"/>
        <family val="2"/>
        <scheme val="minor"/>
      </rPr>
      <t>delivery mode</t>
    </r>
    <r>
      <rPr>
        <sz val="11"/>
        <color theme="1"/>
        <rFont val="Calibri"/>
        <family val="2"/>
        <scheme val="minor"/>
      </rPr>
      <t xml:space="preserve"> (face-to-face or online). The latter variables were included to determine which specific aspects of Grammarly (or non-Grammarly) appealed to which types of students.</t>
    </r>
  </si>
  <si>
    <t>Comparisons between those who received feedback via Grammarly and those who did not were conducted using inferential statistics, which are independent samples t-tests. For some statements, variances between the groups were significantly different, violating an assumption of independent samples t-tests. In those cases the more robust Welch t-test was used instead, indicated by degrees of freedom with decimal places. Effect sizes are reported for significant results using Cohen’s d.; Relationships between reported agreement with statements and English proficiency, as well as previous grades, were conducted using non-parametric (Spearman’s) correlations as the agreement with statements variables were skewed, and because the previous grades variable was ordinal in nature. Comparisons between students from different cohorts were conducted using ANOVA with post-hoc Tukey pairwise comparisons. Alpha was set at .05 throughout.</t>
  </si>
  <si>
    <t xml:space="preserve">Results show that students receiving feedback from Grammarly responded more positively to 9 of the 15 survey items and were significantly more satisfied with the grammar advice that they received compared with non-Grammarly students. In general, the pattern of results was similar, in that the non-Grammarly students indicated that they found the feedback useful, that they received enough, and that it assisted their grammar, grades and confidence. However, the means for Grammarly students were significantly higher for some of these statements. Grammarly students were significantly more likely to state that an ALA spent enough time on their grammar feedback to improve their assignment compared to non-Grammarly students, and that the feedback via Grammarly focused on errors that they make a lot. Grammarly students were significantly more likely to agree that they received a lot of useful feedback via Grammarly, and that it was significantly easier to make grammatical changes based on this feedback. Grammarly students reported being significantly more likely to make additional corrections that were not recommended by Grammarly, and were significantly more confident about handing the assignment in. Grammarly students agreed significantly more strongly that the feedback had developed their language, as well as their confidence in their language, outside of the assignment, compared to non-Grammarly students. In general, Grammarly students were significantly more satisfied with the grammar advice that they received compared to non-Grammarly students. for means and standard devisions see table 1, p. 49 (students' statements about feedback from Grammarly and non-grammarly group. </t>
  </si>
  <si>
    <t>University students</t>
  </si>
  <si>
    <t>first 2 weeks of the lecture</t>
  </si>
  <si>
    <t>local and global cohesion</t>
  </si>
  <si>
    <t xml:space="preserve">First, we wanted to
investigate whether the beneficial effects of concept map feedback
could be replicated in an authentic large-scale university lecture.
Second, as we implemented different kinds of feedback methods in
the lecture, we examined whether primarily the format (spatial
format: concept map versus textual format: outline) or the specificity
of computer-based feedback better helped students improve
their drafts for local and global cohesion (general feedback versus
specific feedback). By implementing those different feedback
methods, we were able to disentangle whether students would
rather depend on the specific information provided within the
computer-based feedback while revising their explanatory texts, or
whether the type of representational format (concept map versus
outline) would additionally contribute to students' improvements
of cohesion. </t>
  </si>
  <si>
    <t>south-west Germany</t>
  </si>
  <si>
    <t>N = 399 University students (student teachers)</t>
  </si>
  <si>
    <t>We investigated effects of the format (outline versus concept map) and the specificity
(specific versus general) of the feedback on students' perceived difficulty and the generation of cohesive
texts. We used a one-factorial between-subjects design with the two
revised explanations as within-subjects-variable.</t>
  </si>
  <si>
    <t>Dependent
variables encompassed the level of local cohesion indicated by the
proportion of cohesion gaps per explanation. As a measure for
global cohesion, we used a holistic rating of principle-orientation of
the students' explanations (Lachner et al., 2017).</t>
  </si>
  <si>
    <t>CohViz</t>
  </si>
  <si>
    <t>students randomly received one of the three feedback methods to inform
them about the level of local and global cohesion of their texts. 1) For the concept map feedback, the sequences of concepts and
their relations were visualized as a concept map using the layout tool d3. cohesion gap within the concept map
was presented as an isolated fragment that was not related to the
rest of the conceptual representation (see Fig. 1A). To keep the visualizations
as parsimonious as possible, we refrained from labeling
the links between concepts (i.e., explaining their logical or
semantic relations); 2) For the outline feedback, we similarly used the sequence list of
the concepts. The concepts of each fragment were printed below
each other. Cohesion gaps were marked by a blank line between the
subsequent sentences (see Fig. 1B). Thus, the information with regard
to the levels of cohesion provided in the outline representationwas
identical to the concept map condition, but was presented
in a linear format. 3) In the general feedback condition (see Fig. 1C), we provided the
students only with a standardized feedback statement which
included the number of explained concepts, and the number of
cohesion gaps of their draft (e.g., “Your explanation contains eight
concepts and has three cohesion gaps”). The number of concepts
and cohesion gaps were also based on the sequence list derived
from the pre-processing engine. In contrast to the more specific
concept maps or outlines, students provided with the general
feedback, however, needed to infer where the cohesion gaps were
allocated and which concepts were present in their drafts.</t>
  </si>
  <si>
    <t>Type of feedback
(specific concept map feedback versus specific outline feedback
versus general feedback) was the independent variable.; contol variables: perceived difficulty: After students had finished their revision, the students assessed
their perceived difficulty during revising the draft. For this purpose,
we used an adapted short questionnaire, originally developed by
Berthold and Renkl (2009). Students' perceived difficulty was
assessed by four items on a 5-point rating-scale (1 = easy,
5 = difficult</t>
  </si>
  <si>
    <t>Subsequently, they revised their explanations. After submitting
their revisions, students answered the perceived difficulty
questionnaire.</t>
  </si>
  <si>
    <t>Within the feedback system students wrote their explanations, and
subsequently received feedback via the feedback system. The students were asked to write an instructional explanation
about how to provide effective instructional explanations that
would be intelligible to novice students, and to upload their draft
to the feedback system within seven days. The students were
informed that they would receive feedback after uploading their
draft. At home, students logged in the feedback system, and submitted
their draft of the explanations. SECOND TOPIC ONE WEEK LATER: At
the end of this session, the instructor assigned the second explanation
task as homework. The students were asked to write an
instructional explanation about how to implement assessment
strategies in the classroom that would be suitable for novice students.
Again, after the students submitted their draft of the diagnosis
explanations, students automatically received feedback
dependent on the particular experimental condition.</t>
  </si>
  <si>
    <t xml:space="preserve"> SECOND TOPIC ONE WEEK LATER: At
the end of this session, the instructor assigned the second explanation
task as homework. The students were asked to write an
instructional explanation about how to implement assessment
strategies in the classroom that would be suitable for novice students.
Again, after the students submitted their draft of the diagnosis
explanations, students automatically received feedback
dependent on the particular experimental condition.  SECOND DRAFT (revised first draft): After the
students had received the feedback, they revised their explanations
and uploaded their revised explanation no later than the start of the
next face-to-face session.</t>
  </si>
  <si>
    <r>
      <t xml:space="preserve">A series of ANOVAs and chi² tests revealed no significant differences
between the experimental conditions concerning gender,
chi²(2) = 0.26, p = .88; age, F(2, 248) = 0.45, p = .64, partial eta² = .00;
number of enrolled semesters, F(2, 248) = 0.13, p = .87, partial
eta² = .00; and subjective writing experience, F(2, 248) = 0.27,
p = .76, partial eta² = .00. Additionally, a MANOVA with the average
number of sentences for the four explanations as dependent variables
showed no significant differences among experimental conditions,
F(8, 492) = 0.88, p = .54, partial eta² = .01. Furthermore, the
students' explanation drafts for the first homework assignment did
not differ significantly between the experimental conditions with
regard to the level of local cohesion, F(2, 248) = 0.09, p = .91, partial
eta² = .00, and the degree of global cohesion as measured by the
rating of principle-orientation, F(2, 248) = 0.30, p = .74, partial
eta² = .00. </t>
    </r>
    <r>
      <rPr>
        <b/>
        <sz val="11"/>
        <color theme="1"/>
        <rFont val="Calibri"/>
        <family val="2"/>
        <scheme val="minor"/>
      </rPr>
      <t>Therefore, we can conclude that students possessed
comparable writing skills with regard to establishing local and
global cohesion across conditions, before we started with the
feedback intervention.</t>
    </r>
  </si>
  <si>
    <r>
      <t>These findings
indicate that the outline feedback was</t>
    </r>
    <r>
      <rPr>
        <b/>
        <sz val="11"/>
        <color theme="1"/>
        <rFont val="Calibri"/>
        <family val="2"/>
        <scheme val="minor"/>
      </rPr>
      <t xml:space="preserve"> perceived as most difficult</t>
    </r>
    <r>
      <rPr>
        <sz val="11"/>
        <color theme="1"/>
        <rFont val="Calibri"/>
        <family val="2"/>
        <scheme val="minor"/>
      </rPr>
      <t>,
followed by the general feedback,whereas revising with the concept
map feedback was seen as least difficult</t>
    </r>
  </si>
  <si>
    <t>However, the format of the feedback (concept map versus outline) did not account for improvements of
cohesion. we found a main effect of
experimental condition, F(1, 248) = 4.65, p = .01, partial eta² = .04,
indicating that there were significant differences among the feedback
conditions. To investigate differences between the experimental conditions,
we additionally computed planned contrasts, and first contrasted
the specific feedback conditions (outline and concept map) to the
general feedback condition. As expected, students who were provided
with specific information about the level of local cohesion
(outline and concept map) generated more locally cohesive explanations
(i.e., fewer cohesion gaps) as compared to students with
general feedback, F(1, 248) = 8.81, p = .01, partial eta² = .03. However,
there were no significant differences between outline feedback and
concept map feedback, F(1, 248) = 0.51, p = .47, partial eta² = .00.</t>
  </si>
  <si>
    <t>We found that specific concept map feedback was perceived as less difficult as compared to the
general feedback or the specific outline feedback. Additionally, students who received specific feedback
wrote explanatory texts that were more cohesive as compared to students with the general feedback. we
performed a repeated measures ANOVA with the local cohesion
scores of the revised homework assignments (revised explanation
1 and revised explanation 2) as within-subjects factor, and experimental
condition (general versus concept map versus outline) as
between-subjects-factor. There was a main effect of time, F(1,
248) = 6.23, p = .01, partial eta² = .03, but no significant interaction
effect, F(1, 248) = 0.31, p = .73, partial eta² = .00, indicating that
students improved the local cohesion of their drafts from the first to
the second explanation. GLOBAL COHESION: we additionally performed a repeated measures ANOVA
with the global cohesion scores of the two homework assignments
(revised explanation 1 and revised explanation 2) as withinsubjects
factor, and experimental condition (general versus
concept map versus outline) as between-subjects-factor.
Again, therewas a main effect of time, F(1, 248) = 32.72, p &lt; .001,
partial eta² = .12, but no significant interaction effect, F(1,
248) = 0.63, p = .53, partial eta² = .00, indicating that students
improved the global cohesion of their drafts from the first to the
second explanation. However, we did not find a main effect of
experimental condition, F(1, 248) = 1.21, p = .30, partial eta² = .01.
These findings indicate that all students comparably benefited from
receiving formative feedback to improve the global cohesion of
their text, regardless of the specificity or the representation format
of the feedback</t>
  </si>
  <si>
    <t>explanations</t>
  </si>
  <si>
    <t>yes, but all feedback</t>
  </si>
  <si>
    <t>yes (1. draft vs. 2. draft)</t>
  </si>
  <si>
    <t>ITS</t>
  </si>
  <si>
    <t>self-regulated learning</t>
  </si>
  <si>
    <t>1. What does the feedback provided by the computer tell us about the participants’ writing product?
2. What does the video screen recording data generated by the eye tracking software tell us about participants’ reactions to feedback?
3. What does the eye tracking data tell us about participants’ visual perception of feedback on different language areas?
4. What does video stimulated recall data tell us about the participants’ eye-tracking data?</t>
  </si>
  <si>
    <t>The participants of the current study (henceforth participants or students) were 9 international students enrolled on an English language programme at a UK University, in preparation for starting an undergraduate or postgraduate level degree. The programme aims to develop the students’ general English language skills as well as knowledge and skills in areas such as academic speaking and listening, academic writing, note-taking, research and project skills, report writing, and oral presentations. The nine participants comprised four males and five females. Four were from China, two from Japan, one was Kuwaiti, one Korean and one Iraqi, and most were intending to study arts or social science courses.</t>
  </si>
  <si>
    <t>second language, but academic writing</t>
  </si>
  <si>
    <t>Criterion Online Writing Evaluation Service</t>
  </si>
  <si>
    <t>writing class held in a computer cluster. The classes lasted 6 weeks and were integrated into their normal EAP course.</t>
  </si>
  <si>
    <t xml:space="preserve">The classes lasted 6 weeks </t>
  </si>
  <si>
    <t>The essay topics were chosen by their class teacher.</t>
  </si>
  <si>
    <t>receive a holistic score out of 6</t>
  </si>
  <si>
    <t>Each participant wrote an essay on the computer, in Criterion, receive a holistic score out of 6 and analytical feedback from Criterion, and then revised the essay and submitted the revised version to Criterion and received feedback again on a second draft.</t>
  </si>
  <si>
    <t>after first and after second draft</t>
  </si>
  <si>
    <t>Each participant wrote an essay on the computer, in Criterion</t>
  </si>
  <si>
    <t>after getting feedback they  revised the essay and submitted the revised version to Criterion and received feedback again on a second draft.</t>
  </si>
  <si>
    <t>overall holistic score and analytical feedback from Criterion. The analytical feedback involved five primary traits and associated language areas, which Criterion defines as Grammar (e.g. subject-verb agreement), Usage (e.g. confused words), Mechanics (e.g. spelling, punctuation errors), Style (e.g. repetition), and Organization and Development (e.g. thesis statement, transitional words and phrases).</t>
  </si>
  <si>
    <t>In addition, eye-tracking technology was used to provide video-captures of the screen showing not only the process of making changes to their essays, but also the areas of the screen where the students’ gaze fell (visual perception or regions of interest – RoI hereafter), how they moved between those areas (saccades), and how long they spent looking at those areas (fixations).</t>
  </si>
  <si>
    <t>N = 9 international University students</t>
  </si>
  <si>
    <t>UK</t>
  </si>
  <si>
    <t>Data from the pre-study questionnaires examined participants’ computer literacy skills, previous experiences of computer-based feedback and attitudes towards writing in English. The aim was to gather demographic information and to identify participants’ computer skills and predispositions towards L2 writing and feedback, and the use of computers.</t>
  </si>
  <si>
    <t>Criterion provides automated holistic scores, as well as feedback at word, sentence, paragraph and text level,</t>
  </si>
  <si>
    <t>The first research question was intended to identify what computerized-feedback can tell us about the participants’ writing product. For this aspect of the study it was decided to compare first and second drafts in terms of a) word count, b) total number of errors (in grammar , usage, mechanics and style), c) total number of comments (on organization and development) and d) holistic scores. The preliminary analysis of the participants’ written work (see table 1) indicates that:
a) word counts increased slightly in second drafts,
b) holistic scores for some second drafts improved, though most remained the same as for first drafts,
c) second drafts included fewer errors (see table 2).</t>
  </si>
  <si>
    <t>integrated as an external tool within a course in
Moodle, using LTI (Learning Tools Interoperability) standard.</t>
  </si>
  <si>
    <t>The feedback provided by the system indicates to each
student his or her argumentation level (as low, medium, or high),
and provides recommendations and examples. The feedback
examples features best practice, namely, “high” argumentation
with their argumentative components and argumentativemarkers
indicated to guide the student.</t>
  </si>
  <si>
    <t>The system is based on machine
learning algorithms with features such as lexical, syntactical and
argumentative markers.</t>
  </si>
  <si>
    <t>The system identifies the proportion of argumentative
paragraphs and assigns a level to this proportion</t>
  </si>
  <si>
    <t>provides textual feedback to the student in the form of a
recommendation and an example</t>
  </si>
  <si>
    <t xml:space="preserve">paragraph </t>
  </si>
  <si>
    <t>The questionnaire has 15 questions to verify the
reading of the argumentation principles material. The student
must first complete and approve the questionnaire to be able to
use the argument assessment system.</t>
  </si>
  <si>
    <t>Finally, the last section contains a satisfaction
survey to identify the student's opinion of the system.</t>
  </si>
  <si>
    <t>undergraduate
students of computer engineering programs from two
different universities.</t>
  </si>
  <si>
    <t>N = 30 University students</t>
  </si>
  <si>
    <t>computer engineering programs</t>
  </si>
  <si>
    <t>In the argument analysis
section, the student can perform the argumentation assessment
of three sections types: Problem Statement, Justification and
Conclusion.; Students in both groups wrote a preliminary draft of
their final course project report. Both groups were instructed
on how to write a problem statement, justification and
conclusion among other elements. Students were informed
that their writings must have arguments with premises that
support their conclusions.</t>
  </si>
  <si>
    <t>under the draft</t>
  </si>
  <si>
    <t>The control group (n = 15) received the argumentation principles
material printed in which the elaboration of arguments and
their importance for engineering projects was explained. The
control group had an academic advisor reviewing their
documents during class hours. In contrast the experimental group used the online Moodle course with the argument
assessment system 24 hours a day. A guide for the pilot test
was created and presented to the experimental group. In this
guide, we introduced the aim of the experiment, and explained
the steps to create an account in Moodle.</t>
  </si>
  <si>
    <t xml:space="preserve">one month 
</t>
  </si>
  <si>
    <t>one month during November and December of 2017.</t>
  </si>
  <si>
    <t>We conducted a statistical T-test to validate the results.
We applied a one-tailed hypothesis test for two independent
samples to compare the averages of the two separate groups.</t>
  </si>
  <si>
    <t>We noticed that experimental group achieved higher
score with an average of 91.48% than the control group with
59.66% of argumentative paragraphs. Also, the standard
deviation of the experimental group (26.26%) was lower than
the control group (43.2%). The T-test results for the complete
set show that there were significantly different (pvalue
= 0.000029) in the argumentative paragraph proportion
between the two groups. The p-value for the problem
statement section was 0.2035 which indicates we cannot
reject the null hypothesis, but we observe the experimental
group (81.11%) with a higher score than the control group
(68.88%). For the justification and conclusion sections, the pvalues
were 0.00549 and 0.000137, which reject the null
hypothesis indicating that the control group did not have a
higher average than the experimental group. From this
statistical analysis, we can conclude that the argument
assessment system supports undergraduate students to
improve their argumentation.</t>
  </si>
  <si>
    <r>
      <t>We applied a satisfaction survey based on the Technology
Acceptance Model (TAM) [31] to know the opinion of the
experimental group, regarding aspects of</t>
    </r>
    <r>
      <rPr>
        <b/>
        <sz val="11"/>
        <color theme="1"/>
        <rFont val="Calibri"/>
        <family val="2"/>
        <scheme val="minor"/>
      </rPr>
      <t xml:space="preserve"> system usefulness,
system ease of use, system adaptability and intention to use</t>
    </r>
    <r>
      <rPr>
        <sz val="11"/>
        <color theme="1"/>
        <rFont val="Calibri"/>
        <family val="2"/>
        <scheme val="minor"/>
      </rPr>
      <t xml:space="preserve">
the system. Students had to answer in a five-point Likert
scale, ranging from 1 “strongly disagree” to 5 “strongly
agree.”</t>
    </r>
  </si>
  <si>
    <t>Validierung (just pilot study?)</t>
  </si>
  <si>
    <t>G-Rubic</t>
  </si>
  <si>
    <t>first-year college students of economic
history at the same university</t>
  </si>
  <si>
    <t xml:space="preserve">how to give quick and iterative feedback for open-ended questions in a sustainable way. </t>
  </si>
  <si>
    <t>The system also
gave enriched, personalised feedback that allowed students
to improve their answers through a series of successive
attempts.</t>
  </si>
  <si>
    <t>natural language processing (NLP)
technology called RFTagger, GermaNet, a large
lexical database of German synonyms</t>
  </si>
  <si>
    <t>economics</t>
  </si>
  <si>
    <t>University student teachers</t>
  </si>
  <si>
    <t>First, a numeric grade for content, second an additional
numerical grade for writing quality,</t>
  </si>
  <si>
    <t>provide fast and precise numeric assessment of freetext
short answers (75–800 words) and a a detailed
graphic feedback that plots the score</t>
  </si>
  <si>
    <t>To help to understand how G-Rubric works, we offer a
sample of the activities our students did.
Once the student registers at the G-Rubric website
and chooses the activity they can write down or paste an
answer. We opted for a learning activity on the definition
of the concept of mercantilism.</t>
  </si>
  <si>
    <t>Once the student registers at the G-Rubric website
and chooses the activity they can write down or paste an
answer. After submitting an answer the student receives the feedback</t>
  </si>
  <si>
    <t>After submitting an answer the student receives the feedback</t>
  </si>
  <si>
    <t>next page</t>
  </si>
  <si>
    <t>After examining
this feedback, the student can review the prior answer and make a new attempt adding, for instance, some new
ideas about mercantilist policies (bold text in the second
attempt).</t>
  </si>
  <si>
    <t>photovoltaic panels</t>
  </si>
  <si>
    <t>graphical: concept map</t>
  </si>
  <si>
    <t>right next to the draft</t>
  </si>
  <si>
    <t>conceptual knowledge and more transferable knowledge</t>
  </si>
  <si>
    <t>In this study, we investigated
whether learning by writing explanations can be enhanced when students additionally
receive computer-based feedback on the cohesion of their explanations. we conducted an experimental study to investigate the effects of the
availability of concept map feedback during writing on students’ learning (conceptual knowledge,
transfer). Additionally, we investigated whether the potential effects of the concept map
feedback were mediated by the quality of the provided explanations in terms of local and
global cohesion. 1) We hypothesized that students who had concept map feedback available would gain more
conceptual knowledge and more transferable knowledge than students without concept map
feedback (learning outcome hypothesis); 2) Additionally we examined to what extent the level of cohesion (i.e., local and global cohesion),
as potential linguistic artifacts of students’ knowledge-transformational revision processes,
mediated the effect of the availability of concept map feedback on novices’ learning
outcomes. (mediation hypothesis)</t>
  </si>
  <si>
    <t>N = 61 student teachers at University</t>
  </si>
  <si>
    <t>Sixty-one students enrolled in teacher education or similar educational programs from a
German university participated in this study. The mean age was 22.80 (SD = 2.75). They
were in their sixth semester on average (SD = 3.79) and 27 of them were male.</t>
  </si>
  <si>
    <t>We used a between-subjects design with students’ learning outcomes (i.e., conceptual
knowledge and transfer) as the dependent variables, whereas the availability of the concept
map feedback was the between-subjects variable. Local cohesion and global cohesion of
the revised explanations were the mediator variables. students assessed their experienced cognitive load
during their revisions, and answered a knowledge test comprising conceptual and transfer
questions.;  Concept map feedback or not; local and global cohesion</t>
  </si>
  <si>
    <t>We assigned the students randomly to one of the two experimental conditions. In the
control condition students either received a written prompt for revising their explanation
for local and global cohesion (no-feedback group), or they were provided with a concept
map visualizing the conceptual structure of their explanatory draft in addition to the revision
prompt (concept map feedback group).</t>
  </si>
  <si>
    <t>sentences, paragraph, whole text</t>
  </si>
  <si>
    <r>
      <t xml:space="preserve">We administered a </t>
    </r>
    <r>
      <rPr>
        <b/>
        <sz val="11"/>
        <color theme="1"/>
        <rFont val="Calibri"/>
        <family val="2"/>
        <scheme val="minor"/>
      </rPr>
      <t>conceptual knowledge test</t>
    </r>
    <r>
      <rPr>
        <sz val="11"/>
        <color theme="1"/>
        <rFont val="Calibri"/>
        <family val="2"/>
        <scheme val="minor"/>
      </rPr>
      <t>, which we used as pre- and posttest to measure
students’ conceptual understanding about solar cells. The test comprised 14 single
choice questions with four answer possibilities and one correct solution (e.g., “Which physical
properties do boron and silicon have?” “How does an atom change, when one electron
is removed?”). Students also reported their</t>
    </r>
    <r>
      <rPr>
        <b/>
        <sz val="11"/>
        <color theme="1"/>
        <rFont val="Calibri"/>
        <family val="2"/>
        <scheme val="minor"/>
      </rPr>
      <t xml:space="preserve"> subjective cognitive load</t>
    </r>
    <r>
      <rPr>
        <sz val="11"/>
        <color theme="1"/>
        <rFont val="Calibri"/>
        <family val="2"/>
        <scheme val="minor"/>
      </rPr>
      <t>, both after the initial learning phase
and after the revision phase, by answering a short questionnaire. Students’ subjective cognitive load was
measured by four items on a 5-point rating-scale (1 = easy, 5 = difficult; e.g., “How easy or
difficult was it for you to explain the content” “How easy or difficult was it for you to convey
the central information of the text?”). The reliability of the questionnaire was satisfactory,
α = 0.79 (Cronbach’s alpha).</t>
    </r>
  </si>
  <si>
    <r>
      <t xml:space="preserve">We administered a </t>
    </r>
    <r>
      <rPr>
        <b/>
        <sz val="11"/>
        <color theme="1"/>
        <rFont val="Calibri"/>
        <family val="2"/>
        <scheme val="minor"/>
      </rPr>
      <t>conceptual knowledge test</t>
    </r>
    <r>
      <rPr>
        <sz val="11"/>
        <color theme="1"/>
        <rFont val="Calibri"/>
        <family val="2"/>
        <scheme val="minor"/>
      </rPr>
      <t xml:space="preserve">, which we used as pre- and posttest to measure
students’ conceptual understanding about solar cells. The test comprised 14 single
choice questions with four answer possibilities and one correct solution (e.g., “Which physical
properties do boron and silicon have?” “How does an atom change, when one electron
is removed?”).; Furthermore, we administered subjective cognitive
load ratings after the explaining phase to examine potential effects of students’ perceived
cognitive load when explaining. Students also reported their </t>
    </r>
    <r>
      <rPr>
        <b/>
        <sz val="11"/>
        <color theme="1"/>
        <rFont val="Calibri"/>
        <family val="2"/>
        <scheme val="minor"/>
      </rPr>
      <t>subjective cognitive load</t>
    </r>
    <r>
      <rPr>
        <sz val="11"/>
        <color theme="1"/>
        <rFont val="Calibri"/>
        <family val="2"/>
        <scheme val="minor"/>
      </rPr>
      <t>, both after the initial learning phase
and after the revision phase, by answering a short questionnaire. Students’ subjective cognitive load was
measured by four items on a 5-point rating-scale (1 = easy, 5 = difficult; e.g., “How easy or
difficult was it for you to explain the content” “How easy or difficult was it for you to convey
the central information of the text?”). The reliability of the questionnaire was satisfactory,
α = 0.79 (Cronbach’s alpha).</t>
    </r>
  </si>
  <si>
    <t xml:space="preserve">yes </t>
  </si>
  <si>
    <t>students studied a hyper-text about photovoltaic panels. Afterwards, they provided
a written explanation about the learning content. During writing, students randomly
received either individual computer-based feedback in the form of a concept map or not. The students were tested in small groups. To ensure treatment fidelity, the registration for
the experiment took place online. Thus, the students did not know each other which likely
prevented experimental material leakage</t>
  </si>
  <si>
    <t>First, students read a text about the functions and processes of photovoltaic panels. Second,
the students wrote an explanation for a fictitious fellow student who had no prior-knowledge
about photovoltaics. The drafting phase lasted 15 min,</t>
  </si>
  <si>
    <t>In the revision phase, students were asked to revise their explanation (15 min). For that
purpose, all the students received a prompt to revise their explanation for cohesion via the
CohViz system (for the entire instruction, see Appendix). The concept map feedback group
additionally received a concept map of their draft generated by CohViz and the prompt,
whereas the no-feedback group only received the prompt but without a concept map.</t>
  </si>
  <si>
    <t>The transfer test entailed two open transfer questions, which required the students to reinterpret
the elements and general functions of solar cells to measure students’ deep understanding
about the elements and functions of solar cells (e.g., “Does a solar cell work when
cadmium and tellurium is used?”; “What happens when an external positive and negative
electric tension is put at the terminal?”). To successfully answer the transfer questions students
would need to reinterpret the previously-learned information about photovoltaics
in order to be able to categorize and evaluate the new information of the transfer tasks
(Schwartz et al. 2005). 10 points could be obtained for each question, resulting in a maximum
score of 20 points in the transfer test. The answers to the transfer questions were
rated independently by the two subject-matter experts who were blind to the experimental
conditions. Inter-rater agreement was excellent, ICC = 0.99 (Wirtz and Caspar 2002). Differences
between the raters were resolved by discussion.; At the end of the revision phase, students judged the perceived cognitive load during
explaining. Subsequently, they accomplished the conceptual knowledge test (10 min) and
the transfer test (10 min). --&gt; transfer test on the same day!</t>
  </si>
  <si>
    <t>Prior knowledge (up to 14 points possible): control M
5.03 (SD 1.63), concept map feedback M 4.74 (SD 1.63), p= 0.49, eta²= 0.001;  Cognitive load during learning (range 1-5): control M 2.91 (SD 0.72), concept map feedback M 2.99 (SD 0.67), p=0.68, eta²= 0.003;
Cognitive load during explaining (range 1-5): control M 2.92 (SD 0.74), concept map feedback M 2.79 (SD 0.65), p= 0.48, eta²= 0.008; Learning outcome 1) Conceptual knowledge (14 points possible) control M 8.73 (SD 2.12), concept map feedback M 9.06 (SD 2.24), p= 0.55, eta²= 0.006; 2) Transfer knowledge (20 points possible) control M 6.33 (SD 3.70), concept map feedback M 9.45 (SD 2.24), p= 0.007, eta²= 0.119</t>
  </si>
  <si>
    <t>We used an alpha level of 0.05 for all statistical analyses. We used partial η2 as effect size
measure, interpreting values &lt; 0.06 as a small effect, values in the range between 0.06 and
0.14 as a medium effect, and values &gt; 0.14 as a large effect</t>
  </si>
  <si>
    <t>A series of t-tests and χ2 tests showed no significant differences between the experimental
conditions regarding age, t(59) = 1.40, p = 0.17; gender, χ2(1) = 0.21, p = 0.89; number
of semesters, t(59) = 0.94, p = 0.35; and prior knowledge, t(59) = 0.70, p = 0.49. Additionally
students’ drafts did not differ with regard to their text length, t(59) = -0.84, p = 0.41,
their level of local cohesion, t(59) = − 1.39, p = 0.17, or their level of global cohesion,
t(59) = − 1.74, p = 0.09. Similarly, students’ perceived cognitive load while reading the
hypertext was comparable across conditions, t(59) = − 0.42, p = 0.68. Additionally, the cognitive
load while writing the explanations did not differ between experimental conditions,
t(59) = 0.71, p = 0.48.</t>
  </si>
  <si>
    <t>Our findings indicated that students who received additional concept map feedback outperformed
students without such feedback on a transfer test. MANCOVA with the students’ post-test scores on the
conceptual knowledge test and students’ transfer scores as dependent variables, the experimental
condition (concept map feedback versus no feedback) as the independent variable,
and students’ performance on the pre-test scores as a covariate. As interpreting the main
effects of an MANCOVA requires homogeneity of slopes across conditions, we first tested
whether the interaction of the covariate (i.e., prior knowledge) and experimental condition
on students’ conceptual knowledge and transfer was significant. The interaction was
not significant, neither for students’ conceptual knowledge, F(1, 57) = 0.23, p = 0.64, partial
η2 = 0.004 (small effect), nor for students’ transfer, F(1, 57) = 1.82, p = 0.18, partial
Table 1 Means and standard deviations (in parentheses) for the dependent measures
a 14 points were possible on the conceptual knowledge test
b The subjective cognitive load could vary between 1 and 5
c 20 points were possible on the transfer test
Dependent variable No-feedback group Concept map feedback p η2
Prior knowledgea
5.03 (1.63) 4.74 (1.63) 0.49 0.001
Cognitive load during learningb
2.91 (0.72) 2.99 (0.67) 0.68 0.003
Cognitive load during explainingb
2.92 (0.74) 2.79 (0.65) 0.48 0.008
Learning outcome
Conceptual knowledgea
8.73 (2.12) 9.06 (2.24) 0.55 0.006
Transferc 6.33 (3.70) 9.45 (2.24) 0.007 0.119
30 A. Lachner, C. Neuburg
1 3
η2 = 0.03 (small effect). These findings indicate that the assumption of the homogeneity of
regression slopes was met, and students’ initial levels of prior knowledge did not moderate
the effect of experimental condition on students’ learning outcomes.
Regarding our main analyses of the MANCOVA, we found a main effect of the availability
of the concept map feedback, F(2, 57) = 3.98, p = 0.02, partial η2 = 0.12 (medium
effect), suggesting significant effects on students’ learning outcomes. The effect of prior
knowledge, however, was not significant, F(2, 57) = 0.51, p = 0.60, partial η2 = 0.02 (small
effect).</t>
  </si>
  <si>
    <t>Mediation analyses revealed
that the effect of the concept map feedback on students’ transfer was mediated by the level
of global cohesion of the provided explanations. Apparently, students’ prior knowledge had no significant effect on their learning
outcomes. Separate ANCOVAS showed no significant effect for students’ conceptual
knowledge, F(1, 58) = 0.36, p = 0.55, partial η2 = 0.01 (small effect), but a significant effect
for students’ transfer, F(1, 58) = 7.87, p = 0.01, partial η2 = 0.12 (medium effect), indicating
that writing explanations with concept map feedback was as effective as writing explanations
without feedback regarding students’ acquisition of conceptual knowledge. The significant
effect of the concept map feedback on students’ transfer suggests that concept map
feedback helped students gain more transferable knowledge</t>
  </si>
  <si>
    <r>
      <t xml:space="preserve">For the </t>
    </r>
    <r>
      <rPr>
        <b/>
        <sz val="11"/>
        <color theme="1"/>
        <rFont val="Calibri"/>
        <family val="2"/>
        <scheme val="minor"/>
      </rPr>
      <t>local cohesion</t>
    </r>
    <r>
      <rPr>
        <sz val="11"/>
        <color theme="1"/>
        <rFont val="Calibri"/>
        <family val="2"/>
        <scheme val="minor"/>
      </rPr>
      <t>, we performed a repeated measures ANOVA with the
local and global cohesion as dependent variables, the availability of concept map feedback
as a between-subjects variable, and time (draft, revision) as a within-subjects variable.
For local cohesion, we found a significant effect of time, F(1, 59) = 10.85, p = 0.002,
partial η2 = 0.16 (large effect), but no interaction between time and experimental condition,
F(1, 59) = 1.87, p = 0.18, partial η2 = 0.03 (small effect), indicating that students with concept
map feedback (draft: M = 2.23, SD = 1.02; revised explanation: M = 1.58, SD = 0.89)
and students without concept map feedback (draft: M = 2.70, SD = 1.58; revised explanation:
M = 2.43, SD = 1.36) could comparably improve the local cohesion of their texts. For the</t>
    </r>
    <r>
      <rPr>
        <b/>
        <sz val="11"/>
        <color theme="1"/>
        <rFont val="Calibri"/>
        <family val="2"/>
        <scheme val="minor"/>
      </rPr>
      <t xml:space="preserve"> global cohesion</t>
    </r>
    <r>
      <rPr>
        <sz val="11"/>
        <color theme="1"/>
        <rFont val="Calibri"/>
        <family val="2"/>
        <scheme val="minor"/>
      </rPr>
      <t>, we found a significant main effect of time, F(1, 59) = 122.14,
p &lt; 0.001, partial η2 = 0.67 (large effect), and a significant interaction between time and
experimental condition, F(1, 59) = 6.94, p = 0.01, partial η2 = 0.11 (medium effect). As
Fig. 2 indicates, students with concept map feedback (draft: M = 1.68, SD = 0.63; revised
explanation: M = 2.35, SD = 0.79) could improve the global cohesion of their explanations
more than students without concept map feedback (draft: M = 1.40, SD = 0.62; revised
explanation: M = 1.82, SD = 0.65). The
ratio of the indirect to the total effect of the concept map feedback on students’ transfer
indicated that 23% of the overall effect of the concept map feedback on students’ transfer
could be explained by the indirect effect via the level of global cohesion of the students’
explanations (which can be regarded as a medium effect). This finding indicates that the
effect of concept map feedback on students’ transfer was partially mediated by the global
cohesion of students’ explanations. Apparently, the concept map feedback helped students
generate written explanations that were more globally cohesive than students’ explanations
 *p &lt; 0.05, **p &lt; 0.01, †p &lt; 0.10 without feedback. The higher levels of global cohesion also contributed to the students’
higher test-scores in the transfer test.</t>
    </r>
  </si>
  <si>
    <t>Students receiving correspondence-enhanced
concept-map feedback had longer fixation times on the concept-maps, more transitions between their text
and the concept-map and were more efficient in improving their text for global cohesion than students
receiving concept-maps without signaling.</t>
  </si>
  <si>
    <r>
      <rPr>
        <b/>
        <sz val="11"/>
        <color theme="1"/>
        <rFont val="Calibri"/>
        <family val="2"/>
        <scheme val="minor"/>
      </rPr>
      <t xml:space="preserve">within a text, </t>
    </r>
    <r>
      <rPr>
        <sz val="11"/>
        <color theme="1"/>
        <rFont val="Calibri"/>
        <family val="2"/>
        <scheme val="minor"/>
      </rPr>
      <t xml:space="preserve">concept map next to the text </t>
    </r>
  </si>
  <si>
    <r>
      <t>within a text by</t>
    </r>
    <r>
      <rPr>
        <b/>
        <sz val="11"/>
        <color theme="1"/>
        <rFont val="Calibri"/>
        <family val="2"/>
        <scheme val="minor"/>
      </rPr>
      <t xml:space="preserve"> symbolic</t>
    </r>
    <r>
      <rPr>
        <sz val="11"/>
        <color theme="1"/>
        <rFont val="Calibri"/>
        <family val="2"/>
        <scheme val="minor"/>
      </rPr>
      <t xml:space="preserve"> delimiters, text highlighted in different colors, graphical: concept map</t>
    </r>
  </si>
  <si>
    <t>laboratory experiment</t>
  </si>
  <si>
    <t>(a) conventional concept-map feedback
(with intrarepresentational signaling, i.e., color coding of interconnected
concepts), (b) correspondence-enhanced concept-map feedback
(with intra-plus additional interrepresentational signaling to
highlight the correspondence between the map and the text), (c) or
spatially contiguous feedback in which the feedback was directly
implemented within the text by intrarepresentational signaling,
such as, symbolic delimiters and color coding of concepts in
interconnected sentences (see Figure 2). Additionally, we included
(d) a control group which did not receive any feedback during
writing.</t>
  </si>
  <si>
    <t>To investigate potential effects on students’ acquisition of
cohesion skills, we additionally used a transfer task, in which
students generated another written explanation but this time
without any feedback and revision phase</t>
  </si>
  <si>
    <t>biology (training explanation: osmosis, transfer explanation:
natural selection) which are part of the bachelor curriculum in
biology.</t>
  </si>
  <si>
    <r>
      <t xml:space="preserve">The </t>
    </r>
    <r>
      <rPr>
        <b/>
        <sz val="11"/>
        <color theme="1"/>
        <rFont val="Calibri"/>
        <family val="2"/>
        <scheme val="minor"/>
      </rPr>
      <t>local-cohesion hypothesis</t>
    </r>
    <r>
      <rPr>
        <sz val="11"/>
        <color theme="1"/>
        <rFont val="Calibri"/>
        <family val="2"/>
        <scheme val="minor"/>
      </rPr>
      <t xml:space="preserve"> can be summarized
as follows: spatially contiguous feedback &gt; correspondence enhanced
concept-map feedback &gt;  The </t>
    </r>
    <r>
      <rPr>
        <b/>
        <sz val="11"/>
        <color theme="1"/>
        <rFont val="Calibri"/>
        <family val="2"/>
        <scheme val="minor"/>
      </rPr>
      <t>global-cohesion hypothesis</t>
    </r>
    <r>
      <rPr>
        <sz val="11"/>
        <color theme="1"/>
        <rFont val="Calibri"/>
        <family val="2"/>
        <scheme val="minor"/>
      </rPr>
      <t xml:space="preserve"> can be summarized as follows:
correspondence-enhanced concept-map feedback &gt; conventional
concept-map feedback &gt; spatially contiguous feedback &gt; no feedback.; conventional concept-map
feedback = no feedback.; Accordingly, because of the symbolic and visual emphasis
on local cohesion gaps and the integrated format, spatially
contiguous feedback should lead to more locally cohesive texts
with a lower number of local cohesion gaps. As a result, the
processing of such a spatially contiguous representation may also
decrease the writer’s extraneous cognitive load as a result of the
reduction of unproductive search processes within the textual
representation.; A deeper processing of the
CohViz concept-map should, in turn, encourage students to use the
map for monitoring the global cohesion of their draft. Increased
monitoring for global cohesion should result in more globally
cohesive texts. In addition, the favorable visual processes resulting
from the interrepresentational signaling should help students to
process the concept-maps more productively and thus help them to
revise their texts more efficiently in terms of global text cohesion.</t>
    </r>
  </si>
  <si>
    <t>N = 100 natural science students. The mean age of the remaining students (N _x0002_
100) was 21.80 (SD _x0002_ 2.92); 76% of the participants were female.
On average, the students were in their fifth semester (SD _x0002_ 3.71).
They were compensated with 15 Euros for participation in the
study</t>
  </si>
  <si>
    <r>
      <t xml:space="preserve">four feedback conditions as the independent variable, that is,
concept-map feedback with interrepresentational signaling (in the
following called “correspondence-enhanced concept-map feedback,”
n = 25), concept-map feedback with intrarepresentational
signaling only (in the following called “conventional concept-map
feedback,” n = 23), spatially contiguous feedback with intrarepresentational
signaling (in the following called “spatially contiguous
feedback,” n = 26), and no feedback (n = 26).; </t>
    </r>
    <r>
      <rPr>
        <b/>
        <sz val="11"/>
        <color theme="1"/>
        <rFont val="Calibri"/>
        <family val="2"/>
        <scheme val="minor"/>
      </rPr>
      <t>control variables:</t>
    </r>
    <r>
      <rPr>
        <sz val="11"/>
        <color theme="1"/>
        <rFont val="Calibri"/>
        <family val="2"/>
        <scheme val="minor"/>
      </rPr>
      <t xml:space="preserve"> To measure students’ accuracy in monitoring their
drafts, and their perceived mental effort during the revision with
the different types of feedback, we had students rate the cohesion
of their explanations and rate their invested mental effort
in revising their texts</t>
    </r>
  </si>
  <si>
    <t>Measures of
local and global cohesion of students’ revised training explanations
as well as the local and global cohesion of the transfer
explanations represented the dependent variables. For the analysis
of the training explanations, the local and global cohesion of the
students’ initial drafts were treated as covariates.</t>
  </si>
  <si>
    <t>prompts</t>
  </si>
  <si>
    <r>
      <t>Students
were asked to indicate their invested mental effort and the perceived
difficulty in drafting and</t>
    </r>
    <r>
      <rPr>
        <b/>
        <sz val="11"/>
        <color theme="1"/>
        <rFont val="Calibri"/>
        <family val="2"/>
        <scheme val="minor"/>
      </rPr>
      <t xml:space="preserve"> revising</t>
    </r>
    <r>
      <rPr>
        <sz val="11"/>
        <color theme="1"/>
        <rFont val="Calibri"/>
        <family val="2"/>
        <scheme val="minor"/>
      </rPr>
      <t xml:space="preserve"> their text on a 9-point
mental effort rating scale (Ayres, 2006; Paas, 1992). The rating
scale was depicted as a visual ordinal range scale in which the
lower and upper values of the scale were labeled (1= very low effort,
9 =very high effort).</t>
    </r>
  </si>
  <si>
    <r>
      <t xml:space="preserve">Students
were asked to indicate their invested mental effort and the perceived
difficulty in </t>
    </r>
    <r>
      <rPr>
        <b/>
        <sz val="11"/>
        <color theme="1"/>
        <rFont val="Calibri"/>
        <family val="2"/>
        <scheme val="minor"/>
      </rPr>
      <t>drafting</t>
    </r>
    <r>
      <rPr>
        <sz val="11"/>
        <color theme="1"/>
        <rFont val="Calibri"/>
        <family val="2"/>
        <scheme val="minor"/>
      </rPr>
      <t xml:space="preserve"> and revising their text on a 9-point
mental effort rating scale (Ayres, 2006; Paas, 1992). The rating
scale was depicted as a visual ordinal range scale in which the
lower and upper values of the scale were labeled (1 =very low effort,
9=very high effort).; We constructed a </t>
    </r>
    <r>
      <rPr>
        <b/>
        <sz val="11"/>
        <color theme="1"/>
        <rFont val="Calibri"/>
        <family val="2"/>
        <scheme val="minor"/>
      </rPr>
      <t>prior knowledge test</t>
    </r>
    <r>
      <rPr>
        <sz val="11"/>
        <color theme="1"/>
        <rFont val="Calibri"/>
        <family val="2"/>
        <scheme val="minor"/>
      </rPr>
      <t xml:space="preserve">
based on the tests developed by Odom and Barrow (1995) for
assessing students’ knowledge about osmosis, and Anderson,
Fisher, and Norman (2002) for natural selection. The priorknowledge
test comprised nine open-ended questions</t>
    </r>
  </si>
  <si>
    <t>We used a one-factorial between-subjects design. Experiment 1, students wrote an expository text and either received conventional concept-map feedback,
correspondence-enhanced concept-map feedback with interrepresentational signaling, spatially contiguous
feedback, or no feedback during text revision. The entire experiment lasted 90 min. The students
were tested in small groups in our laboratory (maximum n _x0002_ 5).
They sat individually in front of a computer which was separated
by a partition wall so that students were not able to see their
neighbor’s computer screen.</t>
  </si>
  <si>
    <t>In the training phase of the experiment,
students wrote an explanation about the topic of osmosis.</t>
  </si>
  <si>
    <r>
      <t xml:space="preserve">Depending on experimental condition, they received a different
type of feedback for revising their draft or no feedback. </t>
    </r>
    <r>
      <rPr>
        <b/>
        <sz val="11"/>
        <color theme="1"/>
        <rFont val="Calibri"/>
        <family val="2"/>
        <scheme val="minor"/>
      </rPr>
      <t>In the
transfer phase afterward</t>
    </r>
    <r>
      <rPr>
        <sz val="11"/>
        <color theme="1"/>
        <rFont val="Calibri"/>
        <family val="2"/>
        <scheme val="minor"/>
      </rPr>
      <t>, students wrote another explanation about
the topic of natural selection.</t>
    </r>
  </si>
  <si>
    <t>A series of ANOVAs revealed no significant
differences between experimental conditions regarding
age, F(3, 96)_x0002_= 1.47, p = .23,  partial eta²= .04; the number of enrolled
semesters, F(3, 96) = 1.34, p = .27,  partial eta²= .04; the enrolled study
programs chi²(24) = 20.5, p = .67; and their gender chi²(3) = 3.37,
p = .34. Additionally, a mixed-ANOVA with the students’ prior
knowledge of osmosis and natural selection as a within subject
factor and the experimental condition as a between subject factor
revealed no significant differences between the experimental conditions,
F(3, 96) = 0.84, p = .48,  partial eta²= .03. auch bzgl. Satzanzahl, readingskills and comprehension keine signifikanten Unterschiede zwischen den Bedingungen</t>
  </si>
  <si>
    <t>This linear contrast
was the independent variable in an ANCOVA with the number of
local cohesion gaps of the students’ revised training explanation as
the dependent variable and the number of local cohesion gaps in
the draft explanation as a covariate.</t>
  </si>
  <si>
    <t>The number of local cohesion gaps in the initial
draft explanations (covariate) strongly predicted the number of
local cohesion gaps in the revised explanations (dependent
variable), F(1, 95) = 120.83, p = .001,  partial eta²= .56 (large effect). Regarding local cohesion, we found that students
profited most when they received spatially contiguous feedback. Contrarily, correspondence-enhanced
concept-map feedback was most effective for improving global cohesion.</t>
  </si>
  <si>
    <r>
      <t xml:space="preserve">In line with the </t>
    </r>
    <r>
      <rPr>
        <b/>
        <sz val="11"/>
        <color theme="1"/>
        <rFont val="Calibri"/>
        <family val="2"/>
        <scheme val="minor"/>
      </rPr>
      <t>local cohesion</t>
    </r>
    <r>
      <rPr>
        <sz val="11"/>
        <color theme="1"/>
        <rFont val="Calibri"/>
        <family val="2"/>
        <scheme val="minor"/>
      </rPr>
      <t xml:space="preserve">
hypothesis, the ANCOVA showed a significant effect
of the linear contrast, F(1, 95) = 3.07, p = .04,  partial eta²= .03 (small
effect), indicating that spatially contiguous feedback was more
effective than correspondence-enhanced concept-map feedback,
correspondence-enhanced concept-map feedback was more effective
than conventional concept-map feedback, and conventional
concept-map feedback was more effective than no feedback
for improving the local cohesion of students’ explanations. Further pairwise comparisons contrasting each of the three
feedback conditions with the no feedback (i.e., control condition)
confirmed that students receiving spatially contiguous feedback
indeed wrote more locally cohesive explanations than students
receiving no feedback, F(1, 49) = 3.27, p = .04,  partial eta²= .06 (small
to medium effect). At the same time, however, the comparison of
the correspondence-enhanced feedback condition with the nofeedback
condition failed to approach statistical significance, F(1,
48) = 0.59, p = .22,  partial eta²= .01 (small effect). Similarly, the
difference in local cohesion between the conventional conceptmap
condition and the control condition was also not significant,
F(1, 46) = 0.47, p = .25,  partial eta²= .01 (small effect). GLOBAL Cohesion: Similar to the previous
analyses, the contrast was subjected to an ANCOVA with the
global cohesion of the students’ revised training explanations as
the dependent variable and the global cohesion of the drafts as
covariate. In line with the global-cohesion hypothesis, the contrast
was significant, F(1, 95) = 6.76, p = .005,  partial eta²= .07 (medium
effect). As in the previous analyses with local cohesion as covariate, the
global cohesion scores of the initial drafts (covariate) also strongly
predicted the global cohesion of the revised explanations, F(1,
95) = 132.70, p &lt; .001,  partial eta²= .58 (large effect) showing that
interindividual differences in the ability to establish global cohesion
remained stable, irrespective of the feedback students had
received for revising their texts.
Further pairwise comparisons confirmed that students receiving
correspondence-enhanced concept-map feedback wrote indeed
more globally cohesive explanations than students receiving no
feedback, F(1, 48) = 5.01, p = .02,  partial eta²= .10 (medium effect) or
spatially contiguous feedback, F(1, 48) = 5.29, p = .01,  partial eta²= .10
(medium effect). In contrast to our predictions, however, the
comparison between students receiving conventional concept-map
feedback and students receiving no feedback clearly failed statistical
significance, F(1, 46) = 0.15, p = .35,  partial eta²= .003 (small
effect). On the other hand, in line with our predictions, there was
no significant difference between the spatially contiguous feedback
group and the no-feedback group, F(1, 49) = 0.26, p = .61,
 partial eta²= .005 (small effect).
</t>
    </r>
  </si>
  <si>
    <t>Taken together, as predicted by the global-cohesion hypothesis,
correspondence-enhanced map feedback was most effective in
improving the global cohesion of students’ texts. Also, in line with
the global-cohesion hypothesis, spatially contiguous feedback was
no more effective than no feedback in fostering global cohesion. In
contrast to our predictions, however, conventional map feedback
was also no more effective than no feedback or spatially contiguous
feedback.</t>
  </si>
  <si>
    <r>
      <rPr>
        <b/>
        <sz val="11"/>
        <color theme="1"/>
        <rFont val="Calibri"/>
        <family val="2"/>
        <scheme val="minor"/>
      </rPr>
      <t>local cohesion transfer explanation</t>
    </r>
    <r>
      <rPr>
        <sz val="11"/>
        <color theme="1"/>
        <rFont val="Calibri"/>
        <family val="2"/>
        <scheme val="minor"/>
      </rPr>
      <t xml:space="preserve">: the predicted
linear contrast was clearly not significant, F(1, 96) = 1.70,
p = .10,  partial eta²= .02 (small effect). Similarly, none of pairwise
comparisons approached statistical significance (all p values &gt;
.45); </t>
    </r>
    <r>
      <rPr>
        <b/>
        <sz val="11"/>
        <color theme="1"/>
        <rFont val="Calibri"/>
        <family val="2"/>
        <scheme val="minor"/>
      </rPr>
      <t xml:space="preserve">global cohesion transfer explanation: </t>
    </r>
    <r>
      <rPr>
        <sz val="11"/>
        <color theme="1"/>
        <rFont val="Calibri"/>
        <family val="2"/>
        <scheme val="minor"/>
      </rPr>
      <t xml:space="preserve">As with local cohesion, the assumed
contrast for the effect of the feedback conditions on the global
cohesion of the transfer explanations also clearly failed to reach
statistical significance, F(1, 95) = 0.01, p = .47,  partial eta²= .00 (small
effect), indicating that the feedback students had received for
revising a training explanation had no effect on their ability to
write a globally cohesive second explanation (without feedback)
on a different topic.; </t>
    </r>
    <r>
      <rPr>
        <b/>
        <sz val="11"/>
        <color theme="1"/>
        <rFont val="Calibri"/>
        <family val="2"/>
        <scheme val="minor"/>
      </rPr>
      <t xml:space="preserve">explorative analyses: </t>
    </r>
    <r>
      <rPr>
        <sz val="11"/>
        <color theme="1"/>
        <rFont val="Calibri"/>
        <family val="2"/>
        <scheme val="minor"/>
      </rPr>
      <t>These accuracy indices for the judgments of
the draft and the revised explanation were treated as a within-subjects
factor in a repeated-measures ANOVA with the feedback conditions
as a between subject factor. This mixed repeated-measures ANOVA
showed that the accuracy of students’ judgments of local cohesion
significantly differed between the draft and the revised version, F(1,
96)=34.25, p&lt;.001,  partial eta²=.26 (large effect), indicating that students
overestimated the local cohesion of their revised texts more strongly
than their initial drafts. The interaction effect between the draftversus-
revision factor and the feedback conditions factor was not
significant, F(3, 96) = 0.28, p = .84,  partial eta²= .01 (small effect).</t>
    </r>
  </si>
  <si>
    <t>means and standard devisions in table 1, p.14</t>
  </si>
  <si>
    <r>
      <t xml:space="preserve">We hypothesized that students receiving
correspondence-enhanced concept-map feedback should show
more fixations and a longer dwell time on the concept-map feedback
than students receiving conventional concept-map feedback
without interrepresentational signaling </t>
    </r>
    <r>
      <rPr>
        <b/>
        <sz val="11"/>
        <color theme="1"/>
        <rFont val="Calibri"/>
        <family val="2"/>
        <scheme val="minor"/>
      </rPr>
      <t>(fixation hypothesis)</t>
    </r>
    <r>
      <rPr>
        <sz val="11"/>
        <color theme="1"/>
        <rFont val="Calibri"/>
        <family val="2"/>
        <scheme val="minor"/>
      </rPr>
      <t xml:space="preserve">. We further assumed that students receiving
interrepresentational signaling would try to integrate the
information in their text and the concept-map feedback more
deeply, which should lead to more productive search processes. Accordingly, students
who received correspondence-enhanced concept-map feedback
should perceive both representations less as isolated elements and
thus carry out more visual transitions between their text and the
concept-map feedback than students with conventional conceptmap
feedback </t>
    </r>
    <r>
      <rPr>
        <b/>
        <sz val="11"/>
        <color theme="1"/>
        <rFont val="Calibri"/>
        <family val="2"/>
        <scheme val="minor"/>
      </rPr>
      <t xml:space="preserve">(transition hypothesis). </t>
    </r>
    <r>
      <rPr>
        <sz val="11"/>
        <color theme="1"/>
        <rFont val="Calibri"/>
        <family val="2"/>
        <scheme val="minor"/>
      </rPr>
      <t>As the interrepresentational signaling
should lead students to process the concept-map longer and to
visually switch back and forth from their text to the concept-map
more often, it should also enable students to find and solve issues of text cohesion more efficiently. We hypothesized
that students in the correspondence-enhanced concept-map
feedback condition should show a higher instructional efficiency
in terms of local and global cohesion than students in the conventional
concept-map feedback condition</t>
    </r>
    <r>
      <rPr>
        <b/>
        <sz val="11"/>
        <color theme="1"/>
        <rFont val="Calibri"/>
        <family val="2"/>
        <scheme val="minor"/>
      </rPr>
      <t xml:space="preserve"> (efficiency hypothesis)</t>
    </r>
  </si>
  <si>
    <t>Fifty-one undergraduate students enrolled in educational
sciences programs at a university in southern Germany
participated in the study. Their mean age was 22.22 years (SD _x0002_
2.65); 80.40% of the students were female. On average, the students
were in their fourth semester (SD _x0002_ 2.92).</t>
  </si>
  <si>
    <t>N = 51 students at University</t>
  </si>
  <si>
    <t>number of fixations as well as the number of transitions. Further dependent variables were the local
and global cohesion of students’ texts, their judgments of cohesion,
their pupil dilations as an objective physiological measure of
students’ mental effort, and finally students’ cognitive efficiency
in revising their explanations</t>
  </si>
  <si>
    <t>Participants were randomly assigned
to the correspondence-enhanced concept-map feedback condition (n =26) or the conventional concept-map feedback condition
(n = 25).</t>
  </si>
  <si>
    <t>We used a four-item prior knowledge
test by Lachner et al. (2018) to assess the students’ priorknowledge
of cognitive load theory. The test comprised four
multiple-choice items with four answer possibilities and one correct
solution</t>
  </si>
  <si>
    <t>presence of interrepresentational
signaling (with/without); control variables: prior knowledge</t>
  </si>
  <si>
    <t>To investigate our hypotheses, we used a onefactorial
between-subjects design. In Experiment 2, we examined
the attentional processes while using correspondence-enhanced concept-map feedback versus conventional
concept-map feedback by means of eye-tracking. The procedure was identical to the procedure in
Experiment 1. Additionally, when processing the feedback, the
students’ eye-movements were recorded.</t>
  </si>
  <si>
    <t>A series of t tests revealed no significant
differences between the experimental conditions concerning
age, t(49) = 0.99, p = .33, d = 0.28 (small effect), the number of
enrolled semesters, t(49) = 0.56, p = .58, d = .16 (small effect);
and their gender chi²(1) = 1.80, p = .18. Additionally, the students’
prior knowledge did not differ between the experimental conditions,
t(49) = 0.74, p _x0002_=.46, d = 0.21 (small effect). Additional
analyses of students’ drafts did not show significant differences
regarding the number of sentences, t(49) = 1.45, p = .15, d = 0.41
(small effect); the number of local cohesion gaps, t(49) = 1.74,
p = .09, d = 0.49 (small effect), and the global cohesion, t(49) =0.06, p = .96, d = 0.02 (small effect), of the students’ drafts
between the two feedback conditions. The means and standard
deviations of the dependent measures can be found in Table 2 and
Table 3 (p.17)</t>
  </si>
  <si>
    <t>To investigate the fixation hypothesis
that the interrepresentational signaling would guide the students’
attention toward the concept-map, we conducted independent t
tests with the number of fixations on the concept-map and the total
dwell time as dependent variables. The feedback condition (i.e.,
correspondence-enhanced concept-map feedback, conventional
concept-map feedback) was the independent variable.</t>
  </si>
  <si>
    <r>
      <rPr>
        <b/>
        <sz val="11"/>
        <color theme="1"/>
        <rFont val="Calibri"/>
        <family val="2"/>
        <scheme val="minor"/>
      </rPr>
      <t xml:space="preserve">fixation-hypothesis: </t>
    </r>
    <r>
      <rPr>
        <sz val="11"/>
        <color theme="1"/>
        <rFont val="Calibri"/>
        <family val="2"/>
        <scheme val="minor"/>
      </rPr>
      <t xml:space="preserve">We found that students receiving correspondence enhanced
concept-map feedback had significantly more fixations, t(49) = 1.87, p = .03, d = 0.53 (medium effect) and longer dwell
times on the concept-map, t(49) = 2.09, p = .02, d = 0.59
(medium effect) than students without interrepresentational signaling.
Thus, the </t>
    </r>
    <r>
      <rPr>
        <b/>
        <sz val="11"/>
        <color theme="1"/>
        <rFont val="Calibri"/>
        <family val="2"/>
        <scheme val="minor"/>
      </rPr>
      <t xml:space="preserve">fixation hypothesis was confirmed </t>
    </r>
    <r>
      <rPr>
        <sz val="11"/>
        <color theme="1"/>
        <rFont val="Calibri"/>
        <family val="2"/>
        <scheme val="minor"/>
      </rPr>
      <t>in that students
receiving correspondence-enhanced concept-map feedback had
more and longer fixations on the map than students with conventional
concept-map feedback.;</t>
    </r>
    <r>
      <rPr>
        <b/>
        <sz val="11"/>
        <color theme="1"/>
        <rFont val="Calibri"/>
        <family val="2"/>
        <scheme val="minor"/>
      </rPr>
      <t xml:space="preserve"> transition hypothesis:</t>
    </r>
    <r>
      <rPr>
        <sz val="11"/>
        <color theme="1"/>
        <rFont val="Calibri"/>
        <family val="2"/>
        <scheme val="minor"/>
      </rPr>
      <t xml:space="preserve"> To investigate the transition hypothesis,
we conducted several t tests with feedback condition as
independent variable and the number of transitions between each
two AOIs as dependent variables. Because there were three AOIs
(i.e., text, concept-map, prompts), we calculated six t tests for all
possible transitions. Therefore, for each AOI pair we tested for
both directions (e.g., from text to concept-map and from conceptmap
to text). Overall, students with correspondence-enhanced
concept-map feedback carried out significantly more transitions
between their text and the concept-map, t(49) = 3.86, p &lt; .001,
d = 1.08 (large effect) and between the concept-map and their text,
t(49) = 4.08, p &lt; .001, d = 1.14 (large effect) than students
without interrepresentational signaling, indicating that interrepresentational
signaling encouraged the students to look back and
forth between their own text and the concept-map feedback more
often.</t>
    </r>
  </si>
  <si>
    <t xml:space="preserve">one session
</t>
  </si>
  <si>
    <t>cognitive load theory</t>
  </si>
  <si>
    <t>EXPERIMENT 2</t>
  </si>
  <si>
    <t>EXPERIMENT 1</t>
  </si>
  <si>
    <t>(yes, 1. draft vs. 2. draft)</t>
  </si>
  <si>
    <t>PILOT</t>
  </si>
  <si>
    <t>Our goal was to promote deep learning
through iterative feedback, and not just provide grading
scores. G-Rubric offers formative assessment because
it allows as many attempts as lecturers desire and gives
students immediate rich feedback.</t>
  </si>
  <si>
    <t>May 2015</t>
  </si>
  <si>
    <t>N = 132 University students</t>
  </si>
  <si>
    <t>All trials have been
conducted with first-year business administration degree
students. We got 132
volunteers,</t>
  </si>
  <si>
    <t>first year of studies</t>
  </si>
  <si>
    <t>one</t>
  </si>
  <si>
    <t>Group 1
received rich feedback, both numerical and graphical, and
had six attempts to answer. Group 2 received poorer feedback (only numerical), and had six attempts. Group 3 was
the control group and received poorer feedback, and was
only allowed one attempt to answer.</t>
  </si>
  <si>
    <t>numerical and graphical</t>
  </si>
  <si>
    <t>sentences, whole text</t>
  </si>
  <si>
    <t>we split them randomly into three groups and
established different conditions for each group. The students taking part in the trial would answer five
short, open questions, similar to those they would find
in their final exam. For each question, the student got a
set of instructions referring to the number of words they
were expected to write, how to use the tool to answer, and
guidance for using the feedback they would get. Groups
1 and 2 could use their six attempts to improve their
answers according to the received feedback. Each student
could decide how many attempts they would make. The
difference between the worst and the best mark achieved
in each of the activities was used to measure the learning
improvement of each student. Also, a questionnaire
was used to measure student’s agreement with the grades
assigned by G-Rubric to their answers.</t>
  </si>
  <si>
    <t>business administration</t>
  </si>
  <si>
    <t>in general, there was a learning
improvement for group 1 as well as for group 2. Also,
the difference between highest and lowest grades was
higher for group 1, which received rich feedback. However,
there was no significant difference in grades between the
three groups in the final question, which was designed to
measure learning derived from the use of G-Rubric.</t>
  </si>
  <si>
    <t>Writing Pal and iSTART (Interactive Strategy Straining for Active Reading and Thinking)</t>
  </si>
  <si>
    <t>FIRST EXPERIENCES</t>
  </si>
  <si>
    <t xml:space="preserve"> ITS</t>
  </si>
  <si>
    <t>Undergraduate students (n = 175)
were provided with strategy instruction and practice in the context of two intelligent
tutoring systems, Writing Pal and iSTART. The first session comprised a pretest assessing initial reading
and writing ability, as well as strategy training for experimental conditions</t>
  </si>
  <si>
    <t>N = 175 students at University</t>
  </si>
  <si>
    <t>USA, Arizona</t>
  </si>
  <si>
    <t>Undergraduate psychology students from Arizona State University participated in this
study for credit in their Psychology 101 course. All 175 students identified English as their first language. Participants ranged in age from 17 to 43 with a
mean age of 19.6 years (median age = 19; SD = 3.4). Half of participants were
freshmen (50 %) and 57 % were male. Participants reported a number of ethnic
backgrounds with the majority being Caucasian (66 %), Hispanic (16 %), or Asian
(7 %) decent.</t>
  </si>
  <si>
    <t>The study
included two sessions. Sessions
occurred between one and three days apart to accommodate the scheduling needs of
participants. All conditions were designed to take approximately 3 h for the first session. Session two took between 45and 60 min
for participants to complete depending on the amount of time spent completing
the motivation and self-efficacy measures.</t>
  </si>
  <si>
    <t>Coached Practice and games (iSTART), selecting videos and
games based on the nature of the task. A total of nine videos (with corresponding
checkpoints) and three games from four different modules (i.e.,
Planning, Introduction Building, Body Building, Conclusion Building) were
selected for inclusion in this study (Writing Pal)</t>
  </si>
  <si>
    <t>Positions, Arguments, and Evidence (planning), Thesis
Statements (introductions), Argument Previews (introductions), Topic Sentences
(body paragraphs), Evidence Sentences (body paragraphs), Strengthening
Evidence (body paragraphs), Conclusion Building (conclusions), and
Summarizing (conclusions).</t>
  </si>
  <si>
    <t>students were randomly assigned to one of
the four conditions: no instruction control group (n=48), iSTART only (n=41), Writing Pal only (n=41), or
combined instruction (both iSTART and Writing Pal training) (n=45). In the combined condition, participants played games for a
shorter period of time and did not view the argument preview or topic sentence videos in
theWriting Pal. During iSTART training, participants were required to complete one text
in Coached Practice, and were given free access to the system if they had time remaining</t>
  </si>
  <si>
    <t>yes (pre-test essay before training, holistic score)</t>
  </si>
  <si>
    <r>
      <t>pretest assessing initial reading
and writing ability (first session); pretest, which was comprised of demographic,
motivation, and self-efficacy measures (second session). Those in the control condition completed a prior knowledge test and the Gates
MacGinitie Vocabulary Test (GMVT, MacGinitie and MacGinitie 1989) prior to
completing a series of working memory and attention control tasks to control
for time on task.; Writing proficiency was assessed at</t>
    </r>
    <r>
      <rPr>
        <b/>
        <sz val="11"/>
        <color theme="1"/>
        <rFont val="Calibri"/>
        <family val="2"/>
        <scheme val="minor"/>
      </rPr>
      <t xml:space="preserve"> pre-test using a 25-min SAT-style persuasive essay
that participants completed prior to training</t>
    </r>
    <r>
      <rPr>
        <sz val="11"/>
        <color theme="1"/>
        <rFont val="Calibri"/>
        <family val="2"/>
        <scheme val="minor"/>
      </rPr>
      <t>. The essay used on the SAT12 is designed to
measure a students’ ability to take a position on a prompt and support it in writing.</t>
    </r>
  </si>
  <si>
    <t>contol variables: Prior reading ability was assessed using the Gates-MacGinitie Reading Test (GMRT;
MacGinitie and MacGinitie 1989). The GMRT is comprised of 48 multiple-choice
questions about 11 unique passages. Participants were given 20-min to complete the
GMRT after which they were automatically moved onto another task. Each item was
scored correct/incorrect (1/0) to produce a numerical score out of 48. GMRT scores
were computed by dividing the number of correct answers by the total number of
questions to produce a proportion correct score.</t>
  </si>
  <si>
    <t>During the
second session, participants completed a timed source-based writing task. participants were given 40 min
to complete the source-based essay task. Participants completed one randomly assigned 40-min content-specific source-based
essay task14 during this experiment. Content-specific source-based writing tasks do not
rely on the writer’s ability to locate source material; rather they provide a set of sources
to be used during writing. The source-based essay prompts were counter-balanced
within condition to ensure equal prompt representation within each condition. Two
prompts were utilized to control for potential prompt effects due to reasons such as
topic familiarity.</t>
  </si>
  <si>
    <t>Pretest Essay Score: control M 3.69 (SD0.80), iSTART M 3.56 (SD0.74), Writing-Pal M 3.80 (SD0.64), Blended M 3.98 (SD 0.78); Source-Based Essay
Score: control M 3.60 (SD 1.36), iSTART M 3.44 (SD 1.40), Writing Pal M 3.83 (SD 1.28), Blended M 4.51 (SD 1.74)</t>
  </si>
  <si>
    <t>Holistic essay scores are based on quality, not length with a focus on features such as the use of
appropriate examples and evidence, organization, coherence, use of language and
vocabulary, and the absence of errors in grammar, usage, and mechanics. Essays are scored holistically and categorize writing into 4 descriptive categories,
unsuccessful (a score of 1 and 2), inadequate (3 and 4), adequate (6 and 7), and
effective (8 and 9). A score of 5 represents an essay that is equally adequate and
inadequate and a score of 0 represents a response that only repeats the prompt.</t>
  </si>
  <si>
    <t>as predicted, students' pre-test scores on the persuasive essay assessment and the GMRT reading assessment
were moderately correlated (r = .42).</t>
  </si>
  <si>
    <t>No difference was observed in source-based essay
score as a function of the order of instruction, F (1, 43) = .002, p = .97. Thus, all
participants who received combined instruction were combined into a single group for
all analyses.</t>
  </si>
  <si>
    <t>A one-way analysis of variance (ANOVA) was conducted to assess the
impact of strategy instruction condition on source-based writing score. Performance on
the source-based essay writing task varied as a function of type of strategy instruction
completed, F (3, 171) = 4.61, p = .004, η2 = .075. Post-hoc tests using Fisher’s LSD test
revealed that those in the combined instruction condition (M = 4.51, SD = 1.75)
outperformed participants in the control (M = 3.60, SD = 1.36), iSTART (M = 3.44,
SD = 1.40), and The Writing Pal (M = 3.83, SD = 1.28) conditions on source-based
writing</t>
  </si>
  <si>
    <t>The covariates, writing proficiency [F (1, 169) = 5.51, p = .02, η2 = .032; r = .31] and
reading ability [F (1, 169) = 7.71, p = .006, η2 = .044; r = .32] were significantly related
to source-based essay score. However, as found in the previous analysis, the effect of
strategy instruction condition remained significant, F (3, 169) = 2.17, p = .047,
η2 = .046. Additional analyses using hierarchical regression further confirmed that
the impact of strategy instruction did not vary as a function of either reading or writing
abilities. As found in the previous analyses, there were significant effects of
strategy instruction condition, F (2, 120) = 3.17, p = .046, η2 = .05, writing
proficiency [F (1, 120) = 3.91, p = .05, η2 = .032] and reading ability [F (1, 120) = 4.88,
p = .029, η2 = .039]; however, the covariate of total time spent on training was not
significant [F (1, 120) = 0.57, p = .81, η2 &lt; .001; r = .065). The trends were equivalent
when considering the impacts of practice time and instructional time separately.</t>
  </si>
  <si>
    <t>The source-based essays ranged in score from 1 to 8
(on a 0–9 scale) with a mean score of 3.85 (SD = 1.5).; In sum, combined training that included both reading and writing strategy training
was effective regardless of prior reading and writing abilities.</t>
  </si>
  <si>
    <t>MI Write, formerly known as PEG Writing</t>
  </si>
  <si>
    <t>Teachers can utilize
MI Write’s learning management tools to create customizable prompts, provide
students with embedded (i.e., in-text) or summary comments and feedback, and
generate customizable reports to monitor class or student progress.</t>
  </si>
  <si>
    <t>text-based comments, numeric scores, highlighted text</t>
  </si>
  <si>
    <t>annotations in the draft, comments by clicking on a passage; next page</t>
  </si>
  <si>
    <t>We employed an embedded quasi-experimental mixed methods design to
investigate writing instruction supported by the AWE system NC Write</t>
  </si>
  <si>
    <t>N = 599 students at school</t>
  </si>
  <si>
    <t>grade 6 through 8</t>
  </si>
  <si>
    <t xml:space="preserve">spring 2016 </t>
  </si>
  <si>
    <t>In
the first week, students composed pretest essays.</t>
  </si>
  <si>
    <t>Students in both conditions used NC Write to write and receive feedback for
five unique essays (excluding pretest/posttest essays), revise each essay using
feedback, and complete a total of six interactive lessons.</t>
  </si>
  <si>
    <t>Students composed posttest essays one week after the
intervention.</t>
  </si>
  <si>
    <t>Argumentative writing prompts were used to assess students’ writing
performance.</t>
  </si>
  <si>
    <t>Then, for a period of eight
weeks, students received traditional writing instruction or SRSD writing
instruction from their teachers and used NC Write. During the
intervention, students were provided a choice of two prompts for each essay.</t>
  </si>
  <si>
    <t>scores for six traits of writing
quality: development of ideas, organization, style, sentence structure, word
choice, and conventions. Each trait is scored on a 1–5 scale and summed to form
an Overall Score that ranges from 6 to 30. The writing quality of each essay was measured by the PEG total essay score (range
= 6–30).</t>
  </si>
  <si>
    <t>As
our primary interest was to examine students’ growth in independent, overall
writing performance, an outcome rarely examined in prior research, we analyzed
growth in the quality of students’ first drafts across essays.; claim, supporting reasons, elaborations, counterclaims, and
conclusion. Essays were assigned one point for each element present, or, in the
case of supporting reasons, elaborations, and counterclaims, one point for each
separate and unique example included.</t>
  </si>
  <si>
    <t>To examine students’ writing performance growth trajectories, a series of
three-level models were specified to incorporate all first-draft essays written by
students in the NC + TRAD and NC + SRSD conditions. During the course of the
intervention students completed approximately six first-draft essays (M = 6.31, SD
= .92).</t>
  </si>
  <si>
    <t>Table 3 presents results of writing quality models. Unconditional model (Model 1)
random effects showed that 49% of the variability in writing quality fell within
students, while 27% fell between students within teachers and 24% fell between
teachers. Results of the
quadratic model showed, accounting for the clustered data structure, that
students improved the quality of their first drafts by 1.6 points each subsequent
essay, with a deceleration rate of −0.2 points.</t>
  </si>
  <si>
    <t>Tests of demographic × condition
interactions produced non-significant results for initial status and rate of change
for Black students (p = .47 and .09, respectively), though NC + SRSD Black students
exhibited slightly slower deceleration rates than NC + SRSD non-Black students (p
= .01).</t>
  </si>
  <si>
    <t>NC + SRSD students (M = 13.73, SD = 2.73)
completed more total treatment activities than NC + TRAD students (M = 12.86, SD
= 2.48); t(557) = 3.93, p &lt; .01). The final conditional model (Model
3), which controlled for AWE exposure, showed that initially, NC + SRSD students
produced first drafts that were of a lower quality (by 2.4 points) than NC + TRAD
students. Over time, NC + SRSD students demonstrated nonsignificant differences in writing quality growth rate (by 0.68 points) and deceleration (by −0.07 points)
compared to NC + TRAD students. The final conditional model (Model 3), which controlled for AWE exposure, showed
that initially, NC + SRSD included 2.7 fewer basic elements in their first drafts than
NC + TRAD students. Over time, NC + SRSD students demonstrated nonsignificant
differences in essay element growth rate (by 0.6 elements) and deceleration (by
−0.06 elements) compared to NC + TRAD students.</t>
  </si>
  <si>
    <r>
      <rPr>
        <b/>
        <sz val="11"/>
        <color theme="1"/>
        <rFont val="Calibri"/>
        <family val="2"/>
        <scheme val="minor"/>
      </rPr>
      <t>text cohesion:</t>
    </r>
    <r>
      <rPr>
        <sz val="11"/>
        <color theme="1"/>
        <rFont val="Calibri"/>
        <family val="2"/>
        <scheme val="minor"/>
      </rPr>
      <t xml:space="preserve"> We selected a number of</t>
    </r>
    <r>
      <rPr>
        <b/>
        <sz val="11"/>
        <color theme="1"/>
        <rFont val="Calibri"/>
        <family val="2"/>
        <scheme val="minor"/>
      </rPr>
      <t xml:space="preserve"> local-level cohesion</t>
    </r>
    <r>
      <rPr>
        <sz val="11"/>
        <color theme="1"/>
        <rFont val="Calibri"/>
        <family val="2"/>
        <scheme val="minor"/>
      </rPr>
      <t xml:space="preserve"> indices (i.e., argument overlap, verb
overlap, incidence of and, and incidence of all connectives) and</t>
    </r>
    <r>
      <rPr>
        <b/>
        <sz val="11"/>
        <color theme="1"/>
        <rFont val="Calibri"/>
        <family val="2"/>
        <scheme val="minor"/>
      </rPr>
      <t xml:space="preserve"> global-level cohesion</t>
    </r>
    <r>
      <rPr>
        <sz val="11"/>
        <color theme="1"/>
        <rFont val="Calibri"/>
        <family val="2"/>
        <scheme val="minor"/>
      </rPr>
      <t xml:space="preserve">
indices (i.e., givenness and incidence of conjuncts) from Coh-Metrix.
newly developed automated indices of </t>
    </r>
    <r>
      <rPr>
        <b/>
        <sz val="11"/>
        <color theme="1"/>
        <rFont val="Calibri"/>
        <family val="2"/>
        <scheme val="minor"/>
      </rPr>
      <t>global cohesion</t>
    </r>
    <r>
      <rPr>
        <sz val="11"/>
        <color theme="1"/>
        <rFont val="Calibri"/>
        <family val="2"/>
        <scheme val="minor"/>
      </rPr>
      <t xml:space="preserve"> from the WAT that
were created specifically for assessing writing quality. These indices assess cohesion
at the paragraph level.</t>
    </r>
  </si>
  <si>
    <t>vocabulary, word usage, grammatical structure, specific phrases, content and style --&gt; lower order and content?</t>
  </si>
  <si>
    <t>W-Pal algorithms deliver
both summative feedback (i.e., a holistic score on a 6-point scale) and formative
feedback about writing strategies and improving essay quality. 
is related to eight different aspects of writing: freewriting, planning, introduction, body,
conclusion, unity, paraphrasing, and revision.; After initial drafts, all students received formative feedback about writing
strategies. Half of the participants were also given access to spelling and
grammar checking tools during the writing and revision periods.</t>
  </si>
  <si>
    <t>mediated feedback?!</t>
  </si>
  <si>
    <t>5th and 6th grade</t>
  </si>
  <si>
    <t>N = 143 students</t>
  </si>
  <si>
    <t>AEE system/AES, automated essay scoring system called Project Essay Grade</t>
  </si>
  <si>
    <t>argument essay</t>
  </si>
  <si>
    <t>RQ1: To what extent did students’ use of evidence improve, from first draft to revised draft, based on eRevise’s automated scoring –
overall, and on specific features of evidence use?
RQ2: To what extent did students’ use of evidence improve, from first draft to revised draft, in line with the feedback given?
RQ3: How did students implement the feedback they received?
RQ4: How did students perceive the feedback in eRevise?</t>
  </si>
  <si>
    <t>eRevise (eRevise was designed to score responses and provide feedback to students on the Response-to-Text Assessment (RTA))</t>
  </si>
  <si>
    <t>AWE  (combine automated essay scoring (AES) technologies with feedback on drafts of students' essays); natural language processing (NLP) techniques</t>
  </si>
  <si>
    <t>In eRevise, we focus exclusively on evidence use (scored on a scale from “1=low” to “4=high”). (1) Number of pieces of evidence (NPE): To calculate NPE, project researchers first defined a list of main topics in the source text
(i.e., the Time for Kids article) that were then incorporated into the AES system. (2) Specificity (SPC): For each main topic from the source text, researchers identified a comprehensive list of associated keywords
(i.e., specific text evidence/examples). (3) Concentration (CON): High concentration signals listing of evidence without explanation or elaboration and receives a low
score. Concentration is a binary feature. To calculate this feature, the AES system counts the number of sentences that contain
keyword matches. If there are fewer than three sentences, the concentration is deemed high (i.e., undesirable). (4) Word count (WOC): This feature is a proxy for elaboration of thinking and for students using their own language to reason how
the evidence supports their main idea versus just letting the evidence speak for itself.</t>
  </si>
  <si>
    <t>two public, rural parishes (i.e., districts) in Louisiana, USA</t>
  </si>
  <si>
    <t>school year 2017-2018</t>
  </si>
  <si>
    <t>The seven teachers administered the RTA via eRevise to all students in one of their ELA classes (n = 160). The classes averaged 23
students (range=7–36). In the end, 143 students completed all data collection (i.e., submitted both a first draft and a revised draft of
the essay).</t>
  </si>
  <si>
    <t>right next to the first draft and to the box for writing the second draft</t>
  </si>
  <si>
    <t>After students submitted their first drafts, eRevise extracted
features for the feedback selection algorithm. It selected one of the three feedback levels that best addressed the problems of the draft.</t>
  </si>
  <si>
    <t>Grade on first draft, grade on second draft after revising, scores of both drafts. Note that while eRevise generates an automated score in the background, students do not receive the score at any point</t>
  </si>
  <si>
    <t>Students wrote (i.e., typed) their essays on the first day. 30 min</t>
  </si>
  <si>
    <t>On a second day (no more than five school days later), students logged into eRevise to revise their original drafts using the formative
feedback produced by eRevise. 30 min</t>
  </si>
  <si>
    <t>Students completed a brief survey upon submitting their final drafts on their understanding and perception of the usefulness of eRevise’s feedback</t>
  </si>
  <si>
    <t>control variables: understanding and perception of the usefulness of eRevise’s feedback</t>
  </si>
  <si>
    <t>Improvement in drafts based on the eRevise system was assessed by conducting paired-sample t-tests to compare evidence scores
for the first and revised drafts. Specifically, we compared the automated scores for each piece as well as specific feature scores (i.e.,
NPE, SPC). We conducted qualitative analysis of the revisions students made between drafts to characterize the extent to which students’
revisions reflected the feedback they received via eRevise. Overall then, to address RQ2, four codes were possible: No attempt at implementing given feedback; Attempted to implement
feedback, but no improvement in evidence use; Slight improvement in evidence use; and Substantive improvement in evidence use. the student survey focused on their perception and use of the feedback in eRevise were assessed on a four-point scale
(1=Not at all/None, 4=Completely/All).</t>
  </si>
  <si>
    <r>
      <rPr>
        <b/>
        <sz val="11"/>
        <color theme="1"/>
        <rFont val="Calibri"/>
        <family val="2"/>
        <scheme val="minor"/>
      </rPr>
      <t>RQ1:</t>
    </r>
    <r>
      <rPr>
        <sz val="11"/>
        <color theme="1"/>
        <rFont val="Calibri"/>
        <family val="2"/>
        <scheme val="minor"/>
      </rPr>
      <t xml:space="preserve"> Students showed significant improvement in their estimated evidence score on their first drafts (M = 2.61, SD = 1.16) compared
to their revised draft scores (M=2.78, SD=1.15; t(142)=3.31, p=.001, ES=.15). These findings were observed despite the fact
that 48 out of the 143 first-draft essays (34 %) were scored a “4” (on a scale of 1=low to 4=high), leaving no room for improvement
in our AES system. For the students whose first-draft essay scores were less than “4” (n = 95), there was obviously greater improvement
in their evidence rubric score from their first drafts (M = 1.91, SD = .74) to their revised draft scores (M = 2.24, SD =
.99; t(94) = 5.52, p&lt;.001, ES = .39).</t>
    </r>
    <r>
      <rPr>
        <b/>
        <sz val="11"/>
        <color theme="1"/>
        <rFont val="Calibri"/>
        <family val="2"/>
        <scheme val="minor"/>
      </rPr>
      <t xml:space="preserve"> RQ2:</t>
    </r>
    <r>
      <rPr>
        <sz val="11"/>
        <color theme="1"/>
        <rFont val="Calibri"/>
        <family val="2"/>
        <scheme val="minor"/>
      </rPr>
      <t xml:space="preserve"> Out of 143 essays, 20 % (n= 28) showed no attempt to
implement the feedback eRevise provided. About a third of the essays (34 %; n = 48) exhibited some attempt to implement the
feedback, but there was no noticeable improvement in essay quality in line with the feedback given. About another third of the essays
(29 %; n = 41) showed slight improvements, and only about 18 % (n = 26) of the essays demonstrated substantive improvements in
quality. This general pattern held for essays receiving Level 1 feedback on completeness and specificity (n=45) and Level 2 feedback
on specificity and explanation (n =27). Among essays receiving Level 3 feedback on explanation and connection (n= 71), however,
more essays slightly improved (39 %) or substantively improved (21 %). In fact, of the 41 essays that made slight improvements, 28 (68
%) received Level 3 feedback, and of the 26 essays that demonstrated substantive improvements, 15 (58 %) received Level 3
feedback. </t>
    </r>
    <r>
      <rPr>
        <b/>
        <sz val="11"/>
        <color theme="1"/>
        <rFont val="Calibri"/>
        <family val="2"/>
        <scheme val="minor"/>
      </rPr>
      <t xml:space="preserve">RQ 3: </t>
    </r>
    <r>
      <rPr>
        <sz val="11"/>
        <color theme="1"/>
        <rFont val="Calibri"/>
        <family val="2"/>
        <scheme val="minor"/>
      </rPr>
      <t xml:space="preserve">of 143 total essays, 28 did not reflect an attempt to revise the essays according to the feedback given at all.
Sixteen of these essays (57 % of 28) showed revisions that smoothed out the organization, style, or language (i.e., grammar, spelling)
of the essay, instead of attending to evidence use, as the feedback prompted. Nine essays (32 %) showed evidence-related revisions that were not aligned with the feedback given; for example, students provided more pieces of evidence when they were asked to
explain how their evidence connected to the overall argument. And three essays (11 %) remained unchanged from first to second
draft. </t>
    </r>
    <r>
      <rPr>
        <b/>
        <sz val="11"/>
        <color theme="1"/>
        <rFont val="Calibri"/>
        <family val="2"/>
        <scheme val="minor"/>
      </rPr>
      <t>RQ 4:</t>
    </r>
    <r>
      <rPr>
        <sz val="11"/>
        <color theme="1"/>
        <rFont val="Calibri"/>
        <family val="2"/>
        <scheme val="minor"/>
      </rPr>
      <t xml:space="preserve"> Of the 143 students for whom we have first draft and revised essays, 136 responded to the survey questions. As summarized in
Table 8, almost 80 % of students indicated that they ‘mostly’ or ‘completely’ understood the feedback they received and how they
were expected to revise their feedback based on the feedback. About 75 % of the students self-reported using ‘a lot’ or ‘all’ of the
feedback they received when they revised their essay. These results suggest that students thought the feedback was helpful and
actionable.</t>
    </r>
  </si>
  <si>
    <t>(1) What patterns emerged in students’ responses to the automated feedback?
(2) How did students’ response patterns relate to their final argumentation scores?
(3) How did item difficulties shift from the initial to last argumentation responses?</t>
  </si>
  <si>
    <t>In the present study, students are provided feedback on the
content of their answers, and the effectiveness of such feedback will be evaluated based
on students’ score changes and reactions to the feedback.</t>
  </si>
  <si>
    <t>Earth's Climate change: (1) Earth’s changing climates
as illustrated in data trends over different time scales; (2) how solar radiation interacts
with components of Earth’s surface and atmosphere; (3) the relationships between
ocean surface temperature and levels of atmospheric carbon dioxide and water vapour;
(4) feedback of ice and clouds on Earth’s temperature; and (5) how solar radiation,
Earth’s surface, and greenhouse gases interact to cause global warming.</t>
  </si>
  <si>
    <t>This study used the modified version of the High-Adventure Science ‘What is the future of
Earth’s Climate?’ module, an interactive online module developed by the Concord
Consortium. The module consists of five activities, each focusing on a specific topic on
climate change. Each activity
includes six to eight steps and is estimated to last about 45 minutes. On each activity
step, students gain knowledge about climate change through reading descriptions of scientific
phenomena and investigations, viewing images and videos, analysing data tables and
graphs, and running interactive computer models. Students are prompted to respond to
various types of questions stated in multiple-choice and open-ended formats throughout
the entire module. The climate change module includes eight scientific argumentation tasks where automated
scoring and feedback are embedded. In order to elicit students’ argumentation
responses, a four-part argumentation format is used. This argumentation format consists
of a claim, explanation of the claim, student rating of uncertainty, and uncertainty attribution.
Among them, the claim is a multiple-choice item, while the uncertainty rating is on a
5-point Likert scale from very uncertain to very certain. The explanation and uncertainty
attribution are constructed-response items. The automated scoring and feedback are
designed to work for the explanations and uncertainty attributions.</t>
  </si>
  <si>
    <t>scientific argumentations / explanations</t>
  </si>
  <si>
    <t>For each argumentation block, students work on the questions, submit their
answers to receive the automated scoring and feedback</t>
  </si>
  <si>
    <t>For each argumentation block, students work on the questions, submit their
answers to receive the automated scoring and feedback, and then revise and resubmit. Revisions
are voluntary, not mandatory.</t>
  </si>
  <si>
    <t>The climate change module includes eight scientific argumentation tasks where automated
scoring and feedback are embedded. In order to elicit students’ argumentation
responses, a four-part argumentation format is used. This argumentation format consists
of a claim, explanation of the claim, student rating of uncertainty, and uncertainty attribution.; Revisions
are voluntary, not mandatory. There is no limit on how many times students can
resubmit.</t>
  </si>
  <si>
    <t>This study used the modified version of the High-Adventure Science ‘What is the future of
Earth’s Climate?’ module, an interactive online module developed by the Concord
Consortium. The climate change module is implemented as part of classroom instruction.</t>
  </si>
  <si>
    <t>c-rater-ML (c-rater-ML is an automated scoring engine designed for scoring short
constructed-response answers and developed at the Educational Testing Service. It uses
supervised machine learning and automated model-building processes to produce
scoring models for the items and has been previously used to score complex constructed-
response science items)</t>
  </si>
  <si>
    <t>For each argumentation block,
explanations are scored on a 7-point scale ranging from 0 to 6, representing:
. Score 0: Blank or off-task responses
. Score 1: Incorrect claim, data, or reasoning is mentioned
. Score 2: Restatement of the claim they chose in the prior multiple-choice claim prompt
. Score 3: Scientifically relevant but not fully elaborated statements related to data or
reasoning
. Score 4: Scientifically valid, relevant, and fully elaborated data citation without the
mention of reasoning
. Score 5: Scientifically valid, relevant, and fully elaborated reasoning statement without
the mention of data
. Score 6: Scientifically valid, relevant, and fully elaborated data and reasoning.; Uncertainty attributions are scored on a 5-point scale ranging from 0 to 4 as follows:
. Score 0: Blank or off-task responses
. Score 1: Personal knowledge, experience, or beliefs about the scientific phenomenon,
data, or investigation
. Score 2: Nominal mention of ‘data’ without elaborating the specific patterns or features
related to the data mentioned
. Score 3: Scientifically valid elaboration of uncertainty sources associated with the investigation
related to the argumentation task, Score 4: Mention of methodological, theoretical, or contextual limitation of the investigation
related to the argumentation task</t>
  </si>
  <si>
    <t>numeric scores, text-based feedback statements</t>
  </si>
  <si>
    <t>The first part is the evaluation
of the current argumentation response and the second part provides suggestions on
how to improve the response to receive higher scores. Since there are no additional argumentation
elements to include, the feedback statements for the highest score categories
include only the first evaluation part.</t>
  </si>
  <si>
    <t>control variables: usefulness of feedback: At each round of revision, students
are also asked to rate the usefulness of the feedback on the 3-point scale of ‘Not at all’,
‘Somewhat’, and ‘Very’.</t>
  </si>
  <si>
    <t>Fall 2015</t>
  </si>
  <si>
    <t>11 classes taught by 3 teachers
in 3 high schools in the U.S.A.; A total of 183 students
participated in this study. Among them, 45% were females, 49% were males, and 6%
did not report gender. There were 87% Whites, 2% African Americans, 1% Hispanics, 1%
Asians, 1% Pacific Islanders, and the rest either chose not to answer or reported to belong
to another category. In terms of grades, there were 40% 9th graders, 8% 10th graders, 26%
11th graders, 19% 12th grader, and 7% of the participants did not report their grades.</t>
  </si>
  <si>
    <t>N = 183 students at school</t>
  </si>
  <si>
    <t>9th-12th grade</t>
  </si>
  <si>
    <t>Overall, 77% of 183 students made revisions
to one or more argumentation blocks, whereas only 23% did not make any revisions.</t>
  </si>
  <si>
    <t>We studied whether there was a significant difference between students who revised
and those who did not in terms of initial argumentation scores calculated by combining
explanation and uncertainty attribution scores. An independent sample t-test was
conducted over all completed initial argumentation blocks. There was a significant
difference in the mean initial scores of students who revised (M = 5.20, SD = 1.81)
and students who did not (M = 4.44, SD = 1.88); t(64) = −2.31, p = 0.02. This
suggested that students who received higher combined argumentation scores on
their initial submissions were more likely to follow suggestions in the automated feedback
and revise</t>
  </si>
  <si>
    <t>yes, but both feedback. Part of the students revised their drafts vs. students who don't revise</t>
  </si>
  <si>
    <r>
      <rPr>
        <b/>
        <sz val="11"/>
        <color theme="1"/>
        <rFont val="Calibri"/>
        <family val="2"/>
        <scheme val="minor"/>
      </rPr>
      <t>usefulness of feedback</t>
    </r>
    <r>
      <rPr>
        <sz val="11"/>
        <color theme="1"/>
        <rFont val="Calibri"/>
        <family val="2"/>
        <scheme val="minor"/>
      </rPr>
      <t xml:space="preserve">: Over all resubmissions,
the average of these usefulness questions was 1.25, which was between
‘Somewhat’ and ‘Very’.; </t>
    </r>
    <r>
      <rPr>
        <b/>
        <sz val="11"/>
        <color theme="1"/>
        <rFont val="Calibri"/>
        <family val="2"/>
        <scheme val="minor"/>
      </rPr>
      <t>number of revisions and time:</t>
    </r>
    <r>
      <rPr>
        <sz val="11"/>
        <color theme="1"/>
        <rFont val="Calibri"/>
        <family val="2"/>
        <scheme val="minor"/>
      </rPr>
      <t xml:space="preserve"> Among
the 141 students who made at least one revision, their initial argumentation scores were not
significantly related to the number of revisions made (r = 0.002, p = 0.98), nor was the
mean time spent on each revision (r = −0.34, p = 0.10). Results suggested that students’
initial argumentation scores predicted neither the number of revisions they would make,
nor the time they spent on revisions.; </t>
    </r>
    <r>
      <rPr>
        <b/>
        <sz val="11"/>
        <color theme="1"/>
        <rFont val="Calibri"/>
        <family val="2"/>
        <scheme val="minor"/>
      </rPr>
      <t>numper of revisions predicted argumentation scor</t>
    </r>
    <r>
      <rPr>
        <sz val="11"/>
        <color theme="1"/>
        <rFont val="Calibri"/>
        <family val="2"/>
        <scheme val="minor"/>
      </rPr>
      <t>e: The results of the regression indicated that the
average number of revisions significantly predicted the average argumentation score
increase, b = 0.55, t(136) = 6.69, p &lt; .001. That is, each revision resulted in an
average of 0.55 increase on the final scores. The average number of revisions also
explained a significant proportion of variance in the average score increase,
R2 = 0.25, F(1136) = 44.81, p &lt; .001.</t>
    </r>
  </si>
  <si>
    <t>To examine how revisions impacted students’ final argumentation scores, the t-test for
paired samples was conducted to compare initial and final argumentation scores across
all of the completed argumentation blocks for students who made revisions. As shown
in Figure 6, the mean initial argumentation score (M = 5.20, SD = 1.81) was significantly
lower than the mean final argumentation score (M = 5.84, SD = 1.95);
t(136) = −11.41, p &lt; .01, and the effect size (Cohen’s d) was 0.96. Results suggested
that the students produced more scientifically competent arguments after revisions as
compared to their initial arguments.</t>
  </si>
  <si>
    <t>AWE</t>
  </si>
  <si>
    <t>argumentative essay writing</t>
  </si>
  <si>
    <t>Writing Pal (W-Pal offers strategy instruction that emphasizes the three primary phases of the
writing process: prewriting, drafting, and revising. These strategies are taught in the
context of individual instructional modules that include: Freewriting and Planning
(prewriting); Introduction Building, Body Building, and Conclusion Building (drafting);
and Paraphrasing, Cohesion Building, and Revising (revising). Each of these
modules contains multiple lesson videos, which are each narrated by an animated
pedagogical agent. In these videos, the agent describes and provides examples of
specific strategies that students can use to improve their writing skills.
After viewing the lesson videos, mini-games allow students to practice using the
targeted writing strategies before applying them in the context of writing an essay.
Students can practice the strategies with identification mini-games, where they are
asked to select the best answer to a particular question, or generative mini-games,
where they produce natural language (typed) responses related to the strategies they
are practicing.)</t>
  </si>
  <si>
    <t>teachers have the option of adding their own
prompts to the system</t>
  </si>
  <si>
    <t>The summative feedback provided by W-Pal consists of a holistic essay score that
ranges from 1 to 6 (described to students as “Poor” to “Great”). The formative feedback,
by contrast, provides information about the writing strategies that students can
use to improve the quality of their essays.</t>
  </si>
  <si>
    <t>numeric  holistic essay score that
ranges from 1 to 6 (described to students as “Poor” to “Great”); additional written feedback statements about writing strategies</t>
  </si>
  <si>
    <t>words, sentences, whole text</t>
  </si>
  <si>
    <t>In the current study, students wrote and revised six argumentative essays in the
AWE component of W-Pal and were provided with both summative and formative
feedback on their writing. Further, half of the students had access to a spelling and
grammar checker feedback during the writing period. None of the students in this
study received explicit strategy training from W-Pal.</t>
  </si>
  <si>
    <t>w-Pal feedback + additional spelling and grammar checker vs. w-pal feedback only</t>
  </si>
  <si>
    <t>1. Linguistic flexibility across writing assignments:
a. Along what linguistic dimensions do developing writers flexibly adapt the
style of their writing across essay prompts?
b. Is the nature of students’ linguistic flexibility related to their literacy skills?
2. Linguistic flexibility across original and revised essay drafts:
a. Along what linguistic dimensions do developing writers flexibly adapt the
style of their writing across essay drafts?
b. Is the nature of students’ linguistic flexibility related to their literacy skills? 3. Linguistic flexibility and spelling and grammar feedback:
a. Does the availability of spelling and grammar feedback during writing influence
the linguistic properties of students’ essays?
4. Linguistic flexibility and essay quality:
a. Do more flexible students produce essays that are judged to be of higher quality
than their peers?
b. Does the relation between linguistic flexibility and essay score depend on the
linguistic dimensions being analyzed?</t>
  </si>
  <si>
    <t>urban environment located in the southwestern United States.</t>
  </si>
  <si>
    <t>On average, the students
were 16.4 years of age (range 14–19) and had just completed 9th (21.6%),
10th (22.4%), 11th (26.1%), or 12th (29.9%) grades. In this participant sample,
65% of the students were female, 65% were Caucasian, 31% were Hispanic, and 4%
reported other ethnicities. There were 12 participants who did not have complete
data and were, therefore, dropped from the subsequent analyses. Therefore, the sample
size for the models reported below was n = 119.</t>
  </si>
  <si>
    <t>N = 119 high school students</t>
  </si>
  <si>
    <t>three-session experiment that took place over the course of
2–3 weeks for each student.</t>
  </si>
  <si>
    <t>In the current study, students wrote and revised six argumentative essays in the
AWE component of W-Pal. During each session, students wrote and revised two argumentative
essays in the context of the AWE component of W-Pal. In this component of the system, students had access to a word processor
that prompted them to write an essay in response to an SAT-style argumentative
essay prompt. All students were given 25 min to complete their initial essay draft. Once a student has completed an essay, it is submitted to
W-Pal for grading.</t>
  </si>
  <si>
    <t>After they have read the feedback messages,
students have the option to revise their essays based on the feedback that they
received. additional 10 min to revise their essay</t>
  </si>
  <si>
    <t>The W-Pal algorithm (McNamara et al., 2015) then calculates
a variety of linguistic indices related to the essay and provides both summative and
formative feedback related to the strategies they have learned.; In addition to the
higher level feedback, half of the participants received spelling and mechanics feedback
during the writing and revising periods, similar to the spelling and grammar
feedback provided by the Microsoft Word processor.</t>
  </si>
  <si>
    <t>control variables: reading comprehension ability</t>
  </si>
  <si>
    <t>essay quality was assesed on a 6-point scale by 2 independent expert human raters, The holistic rating scale was developed
in order to assess the quality of each essay on a scale from 1 to 6. Raters additionally scored the essays on a number of subscales (ranging from 1 to 6)
related to the introduction, body, conclusion, organization, cohesion, grammar, voice,
word choice, and sentence structure aspects of the argumentative essays.</t>
  </si>
  <si>
    <t>Students’ essay scores were relatively normally distributed (M = 3.44; SD = 0.74),
reflecting a wide range of possible scores (min = 1.62; max = 5.12). There
were no differences in reading comprehension test scores (overall M = 57.30%,
SD = 19.93; min = 10%; max = 100%) between the no spelling and feedback
condition (M = 59.24, SD = 20.32) and the spelling and feedback condition
(M = 55.19, SD = 19.44), F (1, 117) = 1.23, p = 0.27, confirming that the experimental
groups were equated in terms of reading skill.</t>
  </si>
  <si>
    <t>Participants’ original essays had an average narrativity score of 77.89 (SD = 19.79)
across the six prompts. students varied the style of their essays in
response to the different prompts that they were assigned during the study. more skilled readers produced
texts that were, on average, less narrative than did less skilled students (B = − 0.41). for some of the essay prompts, students’ method of
adapting their narrative style differed as a function of reading comprehension skill. On average, students produced essays with a syntactic simplicity score of 42.98
(SD = 23.94), indicating that they tended to produce essays with somewhat complex
syntactic constructions. As with the narrativity analyses, the log likelihood ratio tests
between the null model and Model 2 indicated that there was a significant effect of
prompt on the syntactic simplicity in the essays, χ2 (5) = 70.926, p = &lt; 0.001. more skilled
readers produced more syntactically simple sentences than the less skilled readers
(B = 0.24). The word concreteness of the essays that students produced was generally low
(M = 24.79, SD = 22.22), which suggests that students relied heavily on abstract
language. There was a significant main effect of prompt on the word concreteness
in students’ essays, χ2 (5) = 107.907, p &lt; 0.001, indicating that students varied the concreteness of the words that they used across the essay prompts. However, neither
the addition of the main effect of reading ability in Model 3, χ2 (1) = 3.154,
p = 0.076, nor the interaction between reading ability and prompt, χ2 (5) = 2.013,
p = 0.847, improved the fit over this prompt-only model. The average referential cohesion score for the essays that students produced was
61.22 (SD = 28.62). Further, there was a significant main effect of prompt on these
referential cohesion scores, χ2 (5) = 115.211, p &lt; 0.001. This suggests that students
varied the referential cohesion in their essays in response to the different prompts
that they were assigned. Further, there was a main effect of reading ability on the
referential cohesion in these essays, χ2 (1) = 16.532, p &lt; 0.001, indicating that more
skilled students produced essays that contained less referential cohesion compared
to their less skilled peers (B = − 0.50). However, the interaction in Model 4 did not
improve model fit, χ2 (5) = 6.865, p = 0.231, indicating that students’ differential
responses to these prompts did not vary as a function of their reading ability. On average, students produced essays with high deep cohesion scores (M = 83.54,
SD = 20.42). The results of the likelihood ratio test between the null model and
Model 2 indicated that these scores varied significantly as a function of the prompt,
χ2 (5) = 48.264, p &lt; 0.001. However, there was no main effect of reading ability nor
was there an interaction between prompt and reading ability.</t>
  </si>
  <si>
    <t>This indicates that students increased the
degree of narrativity in their essays between their original (M = 77.89, SD = 19.79)
and revised (M = 78.39, SD = 19.56) drafts. However, this prompt effect did not
interact with students’ reading abilities, as indicated by the results of the likelihood
ratio test between Model 2 and Model 3, χ2 (1) = 0.311, p = 0.577. There was not a significant effect of draft on the syntactic simplicity in students’
essay drafts, χ2 (1) = 1.418, p = 0.234, nor was there an interaction between draft and reading ability, χ2 (1) = 0.080, p = 0.777. The results of these analyses suggest
that students did not systematically alter the syntactic constructions within
their essays across the original (M = 42.98, SD = 23.94) and revised (M = 43.33,
SD = 23.93) drafts. There was a main effect of draft on word concreteness, χ2 (1) = 5.196, p &lt; 0.05.
This model indicates that students decreased the concreteness of the words in
their essays between the original (M = 24.79, SD = 22.22) and revised (M = 24.02,
SD = 21.14) drafts. This effect did not significantly interact with students’ reading
ability, χ2 (1) = 2.341, p = 0.126, suggesting that both more and less skilled students
revised these words in similar ways. main effect
of draft on referential cohesion, χ2 (1) = 8.085, p &lt; 0.01. This indicates that, on
average, students increased the amount of referential cohesion in their essays
across the original (M = 61.22, SD = 28.62) and revised (M = 62.29, SD = 27.89)
drafts. This effect of essay draft did not interact with students’ reading ability,
however, χ2 (1) = 0.055, p = 0.815. students increased
the deep cohesion of their essays across the original (M = 83.54, SD = 20.42) and
revised (M = 84.24, SD = 19.78) drafts, χ2 (1) = 5.064, p &lt; 0.05. However, there
was again no interaction between this effect of draft with students’ reading ability,
χ2 (1) = 1.944, p = 0.163.</t>
  </si>
  <si>
    <t>students’ narrative flexibility was positively related to the
word choice subscale scores (r = 0.187, p &lt; 0.05), and their referential cohesion
flexibility was positively related to their holistic (r = 0.204, p &lt; 0.05), grammar
(r = 0.287, p &lt; 0.01), voice (r = 0.306, p &lt; 0.001), and word choice scores
(r = 0.295, p &lt; 0.01). Conversely, for two of the linguistic dimensions, flexibility
and essay scores demonstrated negative relations. Syntactic flexibility was
negatively related to holistic essay scores (r = − 0.283, p &lt; 0.01), as well as all
of the subscale scores (range from r = 0.260, p &lt; 0.01 to r = 0.335, p &lt; 0.001).
Similarly, deep cohesion flexibility was negatively related to holistic essay scores
(r = 0.208, p &lt; 0.05) as well as all of the subscale scores except for grammar and
topic cohesion.</t>
  </si>
  <si>
    <t>climate change</t>
  </si>
  <si>
    <t>scientific argumentation</t>
  </si>
  <si>
    <t>RQ1: How did students' initial scores, final scores, and perception of the usefulness of the feedback relate to their revision behaviors? RQ2: How did students' reactions to the feedback vary between generic and contextualized feedback conditions?</t>
  </si>
  <si>
    <t>374 seventh to twelfth grade students from 22 classes. These students were taught by 8 teachers from 8
schools that were geographically distributed across the United States. Among them 52% were female, 46% were male, and the final
2% did not report their gender. In terms of ethnicity, 46% were non-White. English was the second language (ESL) to 16% of the
students. Classes from each teacher were randomly assigned to either the generic feedback condition or the contextualized feedback
condition.</t>
  </si>
  <si>
    <t>N = 374 students in school</t>
  </si>
  <si>
    <t>7th to 12th grade</t>
  </si>
  <si>
    <t>geographically distributed across the United States</t>
  </si>
  <si>
    <t xml:space="preserve"> generic feedback condition (n=145) vs.  contextualized feedback condition (n=229)</t>
  </si>
  <si>
    <t>Since we were comparing students' responses to two feedback conditions,
we conducted chi-square tests to see whether students' demographics were comparable. There were no significant differences between
the two conditions in terms of gender, χ2=2.05, p=0.15, and ESL status, χ2=0.53, p=0.47. A significant difference
existed in the non-White status, χ2=26.85, p &lt; 0.001 as more White students were in the generic feedback condition (69%) than in
the contextualized feedback condition (42%). This difference was noted when discussing results of this study.</t>
  </si>
  <si>
    <t>High-Adventure Science (HAS) online curriculum module</t>
  </si>
  <si>
    <t>In each scientific
argumentation task, the format consists of four items: claim (multiple-choice), explanation (constructed response), uncertainty rating
(5-point Likert scale from not at all certain to very certain), and uncertainty attribution (constructed response)</t>
  </si>
  <si>
    <t>After students completed all four items in an argumentation block, they submit their answers for automated scoring</t>
  </si>
  <si>
    <t>For both types, the feedback statements include both the
evaluation of the current response and suggestions for improvement, except that the feedback for the highest score categories included
only the evaluation not the suggestion because no further improvement in that particular score level was needed.</t>
  </si>
  <si>
    <t>Students could make as many revisions as they wanted. After each round of revision and submission, students will receive updated scores and feedback</t>
  </si>
  <si>
    <t>After receiving the automated scores and feedback, making revisions was voluntary. If
students decided not to revise, they moved on to the next part of the module.</t>
  </si>
  <si>
    <t>numeric scores and text-based statements for improving, scale bars</t>
  </si>
  <si>
    <r>
      <rPr>
        <b/>
        <sz val="11"/>
        <color theme="1"/>
        <rFont val="Calibri"/>
        <family val="2"/>
        <scheme val="minor"/>
      </rPr>
      <t>time; feedback usefulness:</t>
    </r>
    <r>
      <rPr>
        <sz val="11"/>
        <color theme="1"/>
        <rFont val="Calibri"/>
        <family val="2"/>
        <scheme val="minor"/>
      </rPr>
      <t xml:space="preserve"> At every submission,
students were also asked to rate the usefulness of the feedback on the 3-point scale of “Not at all”, “Somewhat”, and “Very.”</t>
    </r>
  </si>
  <si>
    <t>Across 374 students,
69% completed all eight argumentation blocks while 89% completed seven or more argumentation blocks. The majority of students,
89% (334), also made revisions at least one argumentation block.</t>
  </si>
  <si>
    <t>As reported previously, 334 out of 374 students made revisions to at least one argumentation block. An independent sample t-tests
indicated a significant difference in the mean initial scores between students who made revisions. Students who made revisions
received higher initial scores (M = 5.90, SD = 1.20) as compared to students who did not revise (M = 4.90, SD = 2.14);
t (42) = 2.91, p &lt; 0.01. Linear regression analysis showed that there was a significant effect for initial scores ( = 0.24, p &lt; 0.01) on
the number of revisions made, and this predictor explained 8% of the variance (F (1, 332) = 29.58, p &lt; . 01, R2 = 0.08). This result
suggested that students with lower initial scores tended to make more revisions, in part because there was more room for those
students to improve scores. Paired t-test results showed that there was a significant difference of the mean initial scores (M = 5.90, SD = 1.22) and the mean
final scores (M = 6.75, SD = 1.11); t (333) = 22.47, p &lt; . 001, suggesting that revision was able to improve students' scores.</t>
  </si>
  <si>
    <r>
      <rPr>
        <b/>
        <sz val="11"/>
        <color theme="1"/>
        <rFont val="Calibri"/>
        <family val="2"/>
        <scheme val="minor"/>
      </rPr>
      <t xml:space="preserve">time: </t>
    </r>
    <r>
      <rPr>
        <sz val="11"/>
        <color theme="1"/>
        <rFont val="Calibri"/>
        <family val="2"/>
        <scheme val="minor"/>
      </rPr>
      <t xml:space="preserve">Overall, students spent an average of 245.64 s (SD = 248.97) on constructing initial responses in an argumentation block, an
average of 38.79 s (SD = 42.85) reading the feedback, and an average of 117.94 s (SD = 170.06) making revisions. Across the eight
argumentation blocks (see Fig. 4), the Spearman's rank correlation tests showed that there was no significant correlation between the
initial response time and the index of the argumentation blocks (rs (8) = 0.57, p = 0.15. However, there were negative correlations
between time spent on reading the feedback and the index of the argumentation blocks (rs (8) = 0.86, p = 0.01), and between time
spent on reading the feedback and the index of the argumentation blocks (rs (8) = 0.74, p &lt; 0.05). A potential explanation for this
observation is that students became more familiar with what went into scientific arguments such as data and reasoning over time,
resulting in less time on writing initial responses and reading feedback.; Students' ratings of usefulness of the automated scores and feedback were collected each time students read the feedback, regardless
of whether or not they revised. The three options of “Not at all”, “Somewhat”, or “Very” were coded as 0, 1, and 2 for data
analysis. Overall, the average of these usefulness ratings was 1.17 which was between “Somewhat” and “Very.” An independent
sample t-test showed no significant difference in the mean usefulness rating for students who revised (M = 1.18, SD = 0.49) and
those who did not (M = 1.06, SD = 0.54; t (47) = 1.32, p = 0.19).; </t>
    </r>
    <r>
      <rPr>
        <b/>
        <sz val="11"/>
        <color theme="1"/>
        <rFont val="Calibri"/>
        <family val="2"/>
        <scheme val="minor"/>
      </rPr>
      <t xml:space="preserve">number of revision: </t>
    </r>
    <r>
      <rPr>
        <sz val="11"/>
        <color theme="1"/>
        <rFont val="Calibri"/>
        <family val="2"/>
        <scheme val="minor"/>
      </rPr>
      <t>number of revisions remained a significant
predictor ( beta = 0.19, p &lt; 0.001).</t>
    </r>
  </si>
  <si>
    <t>Independent sample t-test results showed that there was no significant difference in the total number of blocks finished between the generic feedback group (M = 7.32, SD = 1.29) and the contextualized feedback group (M = 7.37, SD = 1.43);
t (330) = 0.35, p = 0.73. There was a marginally significant difference on the percentage of blocks revised between the generic
feedback group (M = 55 %, SD = 30 %) and the contextualized feedback group (M = 50 %, SD = 31%); t (309) = 1.72, p = 0.09.
For the amount of time student spent working on the argumentation blocks, independent sample t-tests showed no significant
differences on the initial response time (t (262) = 1.12, p = 0.26), time spent on reading the feedback (t (282) = 0.80, p = 0.42), and
time spent on making revisions (t (280) = 0.13, p = 0.90). There also was no significant difference on the rating of usefulness between
generic feedback (M = 1.16, SD = 0.54) and contextualized feedback (M = 1.17, SD = 0.47); t (274) = 0.36, p = 0.79.; the independent sample t-test on the score changes showed that there was no significant difference in the mean score
changes between generic feedback (M = 0.90, SD = 0.69) and contextualized feedback (M = 0.81, SD = 0.69);
t (277) = 1.28, p = .20. This result was obtained, (F (1,331) = 0.008, p = .93) after controlling for the effects of the initial scores using
ANCOVA. However, among those students who made revisions, the independent sample t-test on the number of revisions showed no
significant difference in the mean number of revisions between generic feedback (M = 2.20, SD = 1.29) and contextualized feedback
(M = 1.77, SD = 1.08); t (242) = 3.18, p &lt; 0.01. These results indicated that more revisions were needed under the generic feedback
condition than the contextualized feedback condition to achieve similar score changes.</t>
  </si>
  <si>
    <r>
      <t>ITS; focus on ist AWE component (essay practice component) --&gt; This W-Pal component contains a word processor in which students
can write essays in response to a set of SAT-style prompts (see “Appendix”
for example prompts); We adopt a multi-methodological approach that relies on</t>
    </r>
    <r>
      <rPr>
        <b/>
        <sz val="11"/>
        <color theme="1"/>
        <rFont val="Calibri"/>
        <family val="2"/>
        <scheme val="minor"/>
      </rPr>
      <t xml:space="preserve"> NLP techniques</t>
    </r>
    <r>
      <rPr>
        <sz val="11"/>
        <color theme="1"/>
        <rFont val="Calibri"/>
        <family val="2"/>
        <scheme val="minor"/>
      </rPr>
      <t xml:space="preserve"> to
investigate the properties of students’ essays across multiple linguistic dimensions.; </t>
    </r>
    <r>
      <rPr>
        <b/>
        <sz val="11"/>
        <color theme="1"/>
        <rFont val="Calibri"/>
        <family val="2"/>
        <scheme val="minor"/>
      </rPr>
      <t>Coh-Metrix</t>
    </r>
    <r>
      <rPr>
        <sz val="11"/>
        <color theme="1"/>
        <rFont val="Calibri"/>
        <family val="2"/>
        <scheme val="minor"/>
      </rPr>
      <t xml:space="preserve"> (McNamara, Graesser, McCarthy, &amp; Cai, 2014) is a computational text
analysis tool that was developed, in part, to provide stronger measures of text difficulty
(Duran, Bellissens, Taylor, &amp; McNamara, 2007). This tool analyzes texts at the
word, sentence, and discourse levels</t>
    </r>
  </si>
  <si>
    <t>This experiment involved undergrad
students of Telematics program, divided in two ramdomly selected groups</t>
  </si>
  <si>
    <t>Simulation course, where
they had to write a research proposal</t>
  </si>
  <si>
    <t>experimental group (n = 14) vs. control group (n=14)</t>
  </si>
  <si>
    <t>N = 28 students</t>
  </si>
  <si>
    <t>University?</t>
  </si>
  <si>
    <t>Group E produced higher averages than group
C, for the different sections, reaching the highest value in Hypothesis with 2.24
and the lowest in Problem Statement with 2.04, both of group E. For group C,
we found the values of 2.01 for Objective and 1.85 for Problem Statement. From
a statistical hypothesis test, we can state that the ITS helps students to improve
the three lexical aspects.</t>
  </si>
  <si>
    <t>PILOT test. Keine genauen Angaben berichtet!</t>
  </si>
  <si>
    <t>Research Question 1 (RQ1). When AWE scoring and/or feedback
capabilities are presented as either “well established” versus a
“work in progress,” how does this presentation influence students'
expectations about software performance, immediate perceptions
of feedback received on their own work, and final impressions of
the system?
Research Question 2 (RQ2). Do differences in presentation, expectations,
and experience contribute to positive or negative shifts
in final perceptions of the system? One possibility is that initial
expectations strongly anchor subsequent interpretations of the
system. Alternatively, direct experiences and interactions might
override original expectations.
Research Question 3 (RQ3). How do positive and negative perceptions
of AWE influence writing behaviors and future intentions
regarding the system? In terms of writing behaviors, we examine
how perceptions of the software and feedback quality relate to
revising. Students who believe that automated feedback is more
accurate, relevant, or useful may be more inclined to use that
feedback and revise extensively. With future intentions, we test
whether perceptions influence willingness to use the system again
or recommend it to a friend.</t>
  </si>
  <si>
    <t>Introduction
to Psychology courses</t>
  </si>
  <si>
    <t>large university in the southwestern
United States</t>
  </si>
  <si>
    <t>N = 110 college students</t>
  </si>
  <si>
    <t>Students wrote and revised an essay on the topic of “STEM and
psychology in the media” usingW-Pal. Students were instructed to
answer a target question and “try to convince others to agree with
your point of view” and to support their ideas “with logical arguments,
examples, and evidence.” Students were allotted 20 min to
compose original drafts and submit them for automated scoring
and feedback,</t>
  </si>
  <si>
    <t>10 min to revise after
reviewing their feedback.</t>
  </si>
  <si>
    <r>
      <t>strategy instruction,</t>
    </r>
    <r>
      <rPr>
        <b/>
        <sz val="11"/>
        <color theme="1"/>
        <rFont val="Calibri"/>
        <family val="2"/>
        <scheme val="minor"/>
      </rPr>
      <t xml:space="preserve"> game-based strategy practice</t>
    </r>
    <r>
      <rPr>
        <sz val="11"/>
        <color theme="1"/>
        <rFont val="Calibri"/>
        <family val="2"/>
        <scheme val="minor"/>
      </rPr>
      <t>,
and essay writing practice with automated formative feedback</t>
    </r>
  </si>
  <si>
    <t>holistic score on a
6-point scale from 1 (“Poor”) to 6 (“Great”) similar to the SAT
scoring rubric.</t>
  </si>
  <si>
    <t>numeric score, written statements for improving</t>
  </si>
  <si>
    <t>extra page</t>
  </si>
  <si>
    <t>ITS ( These holistic scoring and feedback processes are driven by a
series of NLP algorithms that evaluate diverse lexical, syntactic,
semantic, and rhetorical properties of the text, which are driven by
a combination of analytical methods and tools)</t>
  </si>
  <si>
    <t>legitimacy,
length, structure, introduction quality, body quality, and
conclusion quality. lexical
sophistication is assessed with respect to features such as word
diversity, concreteness, frequency, and specificity (Fellbaum, 1998;
Kyle &amp; Crossley, 2015). Parts of speech tagging identifies the incidence
of nouns, pronouns, and verbs, and different types of each.
Similarly, semantically themed word lists assess the occurrence of
academic language and concepts related to thoughts, feelings, actions,
and beliefs (Tausczik &amp; Pennebaker, 2010). At a higher level,
indices assess local, global, and text cohesion (Crossley et al., 2016),
such as word stem overlap and semantic similarity across paragraphs
(Foltz, 2007), and a narrativity index evaluates the extent to
which story-like elements are present in the text (McNamara et al.,
2014).</t>
  </si>
  <si>
    <t>Using a 2 (presented scoring quality) x 2 (presented feedback quality) design, students were assigned to one of four scenarios:
Strong Scoring/Strong Feedback, Strong Scoring/Weak Feedback,Weak
Scoring/Strong Feedback, or Weak Scoring/Weak Feedback.</t>
  </si>
  <si>
    <r>
      <t>The</t>
    </r>
    <r>
      <rPr>
        <b/>
        <sz val="11"/>
        <color theme="1"/>
        <rFont val="Calibri"/>
        <family val="2"/>
        <scheme val="minor"/>
      </rPr>
      <t xml:space="preserve"> quality of students' original and revised drafts</t>
    </r>
    <r>
      <rPr>
        <sz val="11"/>
        <color theme="1"/>
        <rFont val="Calibri"/>
        <family val="2"/>
        <scheme val="minor"/>
      </rPr>
      <t xml:space="preserve"> was assessed
via scoring algorithms employed byW-Pal.W-Pal scores have been
previously shown to demonstrate acceptable agreement with human
raters (McNamara et al., 2014, 2015). Essay scores are reported
using a 6-point scale ranging from 1 (lowest quality) to 6 (highest
quality).; </t>
    </r>
    <r>
      <rPr>
        <b/>
        <sz val="11"/>
        <color theme="1"/>
        <rFont val="Calibri"/>
        <family val="2"/>
        <scheme val="minor"/>
      </rPr>
      <t xml:space="preserve">Original and
revised drafts </t>
    </r>
    <r>
      <rPr>
        <sz val="11"/>
        <color theme="1"/>
        <rFont val="Calibri"/>
        <family val="2"/>
        <scheme val="minor"/>
      </rPr>
      <t>were inspected using the document comparison
function of a word processing program, and then each change from
original to revised draft was tagged. These revisions could occur at
three levels. Mechanics-level revisions comprised edits related to
conventions, punctuation, spelling, and grammar (e.g., reconjugating
a verb from past tense to present tense). Word-level revisions
comprised edits within single words or brief phrases, such
as replacing a vague term (“furniture”) with a more precise term
(“armoire”). Finally, sentence-level revisions occurred when entire
sentences or clauses were edited. For example, writers might revise
their thesis statement to better preview key arguments, or might
remove a colloquial comment from the essay. After tagging each
edit, we subsequently coded for a) specific actions taken to revise
the text and b) whether these edits preserved or altered the
meaning of the surrounding text.</t>
    </r>
  </si>
  <si>
    <r>
      <t xml:space="preserve">effects of presentation on students' initial
expectations and immediate perceptions of the system (RQ1). Analyses
were conducted as 2 (presented scoring quality) x 2 (presented
feedback quality) between-subjects ANOVAs, However, no interactions were found between presented
scoring and feedback quality manipulations, and thus only main
effects are discussed. </t>
    </r>
    <r>
      <rPr>
        <b/>
        <sz val="11"/>
        <color theme="1"/>
        <rFont val="Calibri"/>
        <family val="2"/>
        <scheme val="minor"/>
      </rPr>
      <t>Table 3 reports means and standard deviations
by condition.</t>
    </r>
  </si>
  <si>
    <t>Presented scoring quality seemed to impact initial expectations
of scoring accuracy. When we emphasized that the careful testing
and accuracy of the scoring system, students indeed expected the
scoring system to perform more accurately, F(1, 106) = 7.86, p =
.006, partial eta²= .069). However, presented scoring accuracy
appeared to have no impact on initial expectations about the
quality of the automated feedback, F(1, 106) &lt; 1.00, p = .484, partial
eta²= .005.
Presented feedback quality had little impact on expectations
about scoring accuracy, F(1, 106) &lt; 2.32, p = .131, partial eta²= .021;
but exhibited a marginally significant positive trend related to expectations
about feedback quality, F(1, 106) = 3.07, p = .084, partial
eta²= .028). When we communicated that the feedback system had
been carefully designed to be “accurate, on topic, and helpful,” and
that research had shown that the feedback “can help students raise
their score,” expectations were slightly more positive.; Presented scoring quality appeared to have no impact on immediate
perceptions of scoring accuracy, F(1,106) = 1.42, p = .236,
partial eta²= .013; or feedback quality, F(1, 106) &lt; 1.00, p = .875,
partial eta²= .000. Presented feedback quality had no impact on
immediate perceptions of scoring accuracy, F(1, 106) &lt; 1.00, p =
.433, partial eta² = .006), but was marginally related to immediate
perceptions of feedback quality, F(1, 106) = 3.84, p = .053, partial
eta²= .035. The way in which W-Pal feedback capabilities were
introduced may have had a mild influence on how students reacted
to the feedback they received.</t>
  </si>
  <si>
    <r>
      <t xml:space="preserve">students' final perceptions of feedback accuracy appeared to
be determined primarily by their direct experiences with and reactions
to the scoring and feedback report from W-Pal.; Students spent about 18e19 min (M= 18.7, SD = 2.3) composing
their original drafts, which were generally weak to fair in quality
(M = 2.7, SD = 0.9). Students spent about 8e9 min (M = 8.6,
SD = 2.1) </t>
    </r>
    <r>
      <rPr>
        <b/>
        <sz val="11"/>
        <color theme="1"/>
        <rFont val="Calibri"/>
        <family val="2"/>
        <scheme val="minor"/>
      </rPr>
      <t>revising, and final drafts were generally fair in quality (M = 3.1, SD = 0.9). Gains in essay quality across drafts were significant,
t(109) = 5.08, p &lt; .001, and showed a moderate level of
improvement (d = .43).</t>
    </r>
  </si>
  <si>
    <t>Burkhart, Christian and Lachner, Andreas and NÃ=ckles, Matthias</t>
  </si>
  <si>
    <t>Three hundredninety- nine teacher students were enrolled in the lecture. The
lecture consisted of weekly face-to-face sessions (comprising
90 min) and online voluntary homework assignments in between
the face-to-face-sessions. The
students' mean age was 22.44 (SD = 2.77); 172 of them were male.
They were in their sixth semester on average (SD = 3.57).</t>
  </si>
  <si>
    <t>The feedback system consisted of a pre-processing engine and a visualization engine. After submitting their
drafts, students automatically received feedback dependent on the
experimental condition (see Fig. 1, for an example). The general
feedback condition (n = 96) received only general information
about the number of concepts and the number of cohesion gaps in
their explanations, and a prompt to revise their explanation for
local and global cohesion according to their feedback. The concept
map feedback group (n = 77), in contrast, received a message
containing the prompt and a specific concept map of their
explanation. The outline feedback group (n = 78) received a
message containing the prompt and an outline of their explanation
which contained the identical information as the concept map
with regard to cohesion gaps and explained concepts, but in the
linear format of an outline. During the feedback, all the students
were provided with additional information on how to read and
interpret their feedback (see Appendix A, for the entire instruction).</t>
  </si>
  <si>
    <t>N=110 undergraduate students. Demographically, 35.5% of students self-identified as
female with an average age of 22 (M = 21.8, SD = 5.7). Most students
self-identified as Caucasian (40.0%) or Hispanic (20.9%)
although other races and ethnicities were represented (see Table 1).
Most students spoke primarily English (69.1%) or were fluent in
English and another language (28.2%). A small number of students
reported another language as their primary language (2.7%) but
possessed sufficient English proficiency to participate. Academically,
students reported a relatively high average GPA of about 3.5 (SD = 0.46) and were enrolled in diverse academic majors. The
most common majors were business-related (23.6%), aviationrelated
(20.9%), computing-related (19.1%), and biomedicalrelated
(16.4%). Table 1 provides further details. Students received course credit for their
participation.</t>
  </si>
  <si>
    <t>Immediately after the scripted introduction to W-Pal, students
reported background information and their initial expectations
about system capabilities using a paper-and-pencil survey. Students
responded to four items using a 1 (lowest) to 6 (highest)
scale. Three items
assessed expected feedback accuracy, expected feedback relevance,
and expected feedback usefulness. All three items were inter-correlated
(rs &gt; .60, p &lt; .001). A single factor with an eigenvalue greater
than 1.00 (eigenvalue = 2.27) emerged that accounted for 75.7% of
the variance, and all three items exhibited very high loadings (&gt;.75)
on this factor. Thus, for purposes of analysis, we created a single
composite score named expected feedback quality by averaging the
three individual items.; immediate
perception ratings measure students' reactions to the system in real
time without being influenced by how their scores changed. Ratings
are made using a 1 (lowest) to 4 (highest) scale. One item
assesses perceptions of immediate scoring accuracy (“How accurately
did Writing Pal score your original essay?”). Three other
items assess perceptions of immediate feedback understandability
(“How understandablewas the feedback you received fromWriting
Pal?”), immediate feedback relevance (“How relevant was the
Writing Pal feedback for revising your essay?”), and immediate
feedback usefulness (“How easy was it to use the Writing Pal feedback
to revise your essay?”). For the three feedback perceptual ratings, we again tested
whether individual items might load on a single factor. Immediate
feedback perceptions were positively inter-correlated (rs &gt; .50,
p &lt; .001). A single factor emerged with an eigenvalue greater than
1.00 (eigenvalue = 2.18) that accounted for 72.8% of the variance,
and all three items exhibited high loadings (&gt; .70) on this factor.
Thus, for purposes of analysis, we created a single composite score
named immediate feedback quality by averaging the three individual
items.</t>
  </si>
  <si>
    <t>After finishing assigned tasks in W-Pal, students completed a follow-up paper-and-pencil survey regarding their perceptions.
Because we were specifically interested in students' updated impressions
of the software, these four itemswere carefully worded in
relation to perceptual changes. One item pertained to changes in
perceptions of scoring accuracy (“Was the software scoring more or
less accurate than you expected?”). Three items pertained to
changes in perceptions of feedback accuracy, feedback relevance, and
feedback usefulness (e.g., “Was the software feedback more or less
relevant than you expected?”). Ratings used a 5-point scale from_x0002_2
(much less than expected) to 0 (just as expected) to þ2 (much more
than expected). These ratings describe the extent to which students'
perceptions shifted in a positive or negative direction after
interacting with the software.
As above, we considered the possibility that the three feedback
ratings behaved as separate judgments or loaded on a single factor.
All three feedback perceptual change scores were highly intercorrelated
(rs &gt; .63, p &lt; .001) and loaded on to a single factor
(eigenvalue = 2.28) that accounted for 76.1% of the variance. Factor
loadings were all greater than .78, and a single averaged composite
score was created and named perceptual change in feedback
quality.</t>
  </si>
  <si>
    <t>Differences
in demographic, academic, and attitudinal background across
conditions were assessed via chi-square or analyses of variance. No
significant differences were observed.; Analyses first examined students' expectations, immediate
perceptions, and perceptual changes collapsed across conditions.
Initial expectation ratings of scoring accuracy were 4.3 (SD = 0.9),
corresponding to the belief that scoring would be somewhat accurate.
Initial expectations of feedback quality were 4.2 (SD = 0.8),
corresponding to beliefs that the feedback would be somewhat
accurate, relevant, and useful. Immediate perceptions of scoring
accuracy (M = 3.2, SD = 0.7) and feedback (M = 3.2, SD = 0.7) were
likewise positive. Finaly, students expressed a marginally significant
positive shift in their perceptions of scoring accuracy after
using W-Pal (M = +0.2, SD = 1.0), t(109) = 1.86, p = .065, d = .16.
Students also expressed a positive shift in their perceptions of
feedback quality (M = +0.3, SD = 0.9), t(109) = 2.92, p = .004, d =
.24.</t>
  </si>
  <si>
    <t>Overall, students were similarly likely to
implement word-level and sentence-level revisions (p = .015), but
mechanics-level revisions occurred less often (ps &lt; .001). In terms
of revising actions, additions occurred most often, followed by
substitutions, deletions, and reorganizations (all ps &lt; .001). Superficial
and substantive revisions occurred with similar frequency
(p = .303). The total
number of revisionswas positively and significantly related to gains
in essay quality (r = .21, p = .031). Moreover, revisions that added
new content (r = .32, p = .001) or substantively changed the
meaning of surrounding text (r =.29, p = .002) were also associated
with improvement. These results suggest that college undergraduates were able to
effectively use W-Pal to write and revise their essays. After
receiving feedback, students' essays improved moderately in
quality. Although this study was not designed to establish the efficacy
of W-Pal for college-age populations, these data do speak to
the viability and value of future research that explores W-Pal
deployment with older students.; Gains in essay quality were uncorrelated with immediate perceptions
of scoring accuracy (r = -.08, p = .40), immediate perceptions
of feedback quality (r =.08, p = .375), or perceptual change
in scoring accuracy (r = .12, p = .22). Improvement in essay quality
was marginally related to perceptual changes in feedback quality
(r = .18, p = .059). Similar trends were observed for correlations
between perceptions and original draft scores (all rs &lt; .11) and
revised draft scores (rs &lt; .18), with one exception. Overall, students'
ratings of scoring accuracy or feedback quality were not driven by
the scores receiveddstudents were not merely “rewarding” high
scores and “punishing” low scores. However, perceptual changes in
feedback quality were correlated with higher revision scores (r =
.20, p = .033). Students who earned a higher score on their final
draft were more likely to perceive feedback more favorably than
they expected.
No significant correlations were found between immediate
perception ratings, perceptual changes, and any revising behavior
(all rs &lt; .17 in magnitude, and all ps &gt; .09). Students seemed to
revise no differently based on whether they perceived the feedback
as more or less accurate, relevant, or useful, and regardless of
whether they perceived the feedback and scoring as better or worse
than expected.</t>
  </si>
  <si>
    <t>N = 114 students at school</t>
  </si>
  <si>
    <t>an urban/suburban school district
in the mid-Atlantic region of the United States.</t>
  </si>
  <si>
    <t xml:space="preserve">writing quality (range 6-30) pre PEG M = 10.20 (SD = 3.09), Google Docs M = 10.08 (SD = 2.63), ; writing self efficacy (range 0-100) pre PEG M = 69.58 (SD = 19.18), Google docs M = 68.55 (SD = 16.93), </t>
  </si>
  <si>
    <t>writing quality (range 6-30): post PEG M = 10.29 (SD = 2.90), Google Docs M = 10.27 (SD = 2.82); writing self-efficacy (range 0-100): post PEG M = 73.30 (SD = 15.42), Google Docs M = 68.21 (SD = 14.11)</t>
  </si>
  <si>
    <t>PEG includes multiple digital, interactive graphic organizers that
students may use as aids during the prewriting process.; submit their first draft, after which students
immediately receive ratings for six traits of writing quality scored on a 1 to 5
scale: idea development, organization, style, sentence structure, word choice,
and conventions. These traits are summed to create an Overall Score, ranging
from 6 to 30. PEG provides students with formative feedback on each of the six
traits, indicating ways for students to improve their text with respect to that
specific trait. PEG also provides students with feedback on grammar and spelling,
as well as customized links to one or more of its 70+mini lessons that
students can complete to gain skills needed to improve as writers</t>
  </si>
  <si>
    <t>ratings for six traits of writing quality scored on a 1 to 5
scale: idea development, organization, style, sentence structure, word choice,
and conventions. These traits are summed to create an Overall Score, ranging
from 6 to 30. PEG provides students with formative feedback on each of the six
traits, indicating ways for students to improve their text with respect to that
specific trait.</t>
  </si>
  <si>
    <r>
      <t xml:space="preserve">ratings for six traits of writing quality scored on a 1 to 5
scale: idea </t>
    </r>
    <r>
      <rPr>
        <b/>
        <sz val="11"/>
        <rFont val="Calibri"/>
        <family val="2"/>
        <scheme val="minor"/>
      </rPr>
      <t>development, organization, style, sentence structure, word choice,
and conventions</t>
    </r>
    <r>
      <rPr>
        <sz val="11"/>
        <rFont val="Calibri"/>
        <family val="2"/>
        <scheme val="minor"/>
      </rPr>
      <t>. PEG also provides students with feedback on grammar and spelling,</t>
    </r>
  </si>
  <si>
    <t>Due to high collinearity among traits (rs&gt;.85), the PEG Overall
Score (henceforth the PEG score) was the first measure of writing quality in the
current study.; Writing quality was assessed via timed, expository essay prompts
administered prior to and following the experimental intervention. Two prompts
were obtained from public items from the State of Texas Assessment of
Academic Readiness (STAAR) test. For each prompt, students are asked to read a quotation and answer a topical
question. Students are instructed to write an essay and clearly state a controlling
idea, organize and develop their explanation, choose their words carefully, and
use correct spelling, capitalization, punctuation, grammar, and sentences. Due
to local constraints, it was not possible to counterbalance the order of the
10 Journal of Educational Computing Research 0(0)
prompts. However, because these prompts were implemented as part of a statewide
testing system, they had been designed to be closely equivalent in difficulty.</t>
  </si>
  <si>
    <t>OpenMentor and Open‐Essayist</t>
  </si>
  <si>
    <t>OpenEssayist was developed as a web application and consists of two components.
The first component, EssayAnalyser, is the summarization engine, implemented in Python with NLTK2 [17] and other toolkits. It is designed as a stand-alone RESTful web
service, delivering the basic summarization techniques that will be consumed by the
main system. The second component is OpenEssayist itself, implemented on a PHP
framework. The core system consists of the operational back-end (user identification,
database management, service brokers, feedback orchestrator) and the cross-platform,
responsive HTML5 front-end.</t>
  </si>
  <si>
    <t>This rewriting phase takes place offline, the system simply offering repeated access
to the summarization data and feedback, as a resource, until the students are prepared
to submit and explore the summarization feedback on their second draft, and on subsequent
changes between drafts.</t>
  </si>
  <si>
    <t>Using the
various external representations available to them, they can follow the prompts and
trigger questions that the Feedback Orchestrator generates from the analysis and can
start planning their next draft accordingly.</t>
  </si>
  <si>
    <t>This cycle of submission, analysis and revision continues
until the students consider their essays are ready for summative assessment.</t>
  </si>
  <si>
    <t>41 students
who were studying H817 accessed OpenEssayist at least once during the course and 30
students made use of the system to practice their essay writing skills. However [18]
found a significant correlation between students’ grades for Essay 1 and the number of
drafts they submitted. The students from this cohort, who had access to OpenEssayist,
achieved significantly higher overall grades than the previous cohort who had no access
to OpenEssayist.</t>
  </si>
  <si>
    <t>grade</t>
  </si>
  <si>
    <t>visual and text-based</t>
  </si>
  <si>
    <t>keine Werte berichtet und keine richtige Studie präsentiert!</t>
  </si>
  <si>
    <t>persuasive essay writing</t>
  </si>
  <si>
    <t>N = 10 students with high-incidence disabilities</t>
  </si>
  <si>
    <t>1. Does the use of a CBGO with embedded
self-regulated learning strategies
increase the (a) number of words, (b)
number of sentences, (c) number of
transition words, (d) number of essay
parts, and (e) holistic writing quality
of persuasive paragraphs composed
by middle school students with highincidence
disabilities?
2. Do middle school students with highincidence
disabilities maintain the
writing performance when a CBGO
with embedded self-regulated learning
strategies is removed?</t>
  </si>
  <si>
    <t>low-performing suburban middle school</t>
  </si>
  <si>
    <t>Ten seventh- and
eighth-grade students with learning disabilities, emotional and behavioral disorders, attention
deficit hyperactivity disorder, and autism spectrum disorder participated in the study. with an age range of 12.7 to 14.2
years. All 10 participants had been identified
as having high-incidence disabilities by the
school district and began to receive special
education services on average 5.05 years
(range 0.5–9 years) prior to the study</t>
  </si>
  <si>
    <t>in the Mid-Atlantic</t>
  </si>
  <si>
    <t>All of the instructional and testing
activities of the current study took place either
in a special education classroom equipped
with a screen and LCD projector, in the computer
lab equipped with an LCD projector, or
in an open pod area outside of the special education
classrooms with rows of tables and
chairs. A portable cart with ten 15-in. Dell laptops
was used across settings.</t>
  </si>
  <si>
    <t>We conducted a multiple-baseline single-subject
case study across three groups of students
to investigate a functional relation between the
use of a CBGO with embedded self-regulated
learning strategies and the quantity and quality
of persuasive writing by students with highincidence
disabilities. The study met the singlesubject
quality indicators for methodological
rigor (Horner et al., 2005) and the single-case
design standards (Kratochwill et al., 2013). A
multiple-baseline design allowed for assessing
the functional relation between the use of the
CBGO and students’ writing in response to different
prompts. The use of groups rather than
individuals in tiers of a multiple-baseline study
allowed for introducing the intervention to several
students with high-incidence disabilities
while still focusing on the performance of each
individual participant.; The CBGO was
organized into five parts: (a) Pick your goal,
(b) Fill in the chart/table below, (c) Copy the
text in the orange box, (d) Paste the text into
the box below, and (e) Self-evaluate.</t>
  </si>
  <si>
    <t>Number of words was measured using the
word count feature in Microsoft Word. Number of sentences was also counted in each essay. A
complete sentence included a noun, verb, end
punctuation, and a complete thought. Transition
words and essay parts were also measured
across all phases.</t>
  </si>
  <si>
    <t>holistic writing
quality score across (a) baseline (writing on the computer without the CBGO), (b) CBGO-use phase
(writing on the computer with the CBGO), and (c) maintenance (writing on the computer without
the CBGO). Essay parts were scored on a scale of 0
to 8: 1 point for a topic sentence, up to 3 points
for reasons, at least 1 and no more than 3 points
for examples of reasons, and 1 point for a summary.
A holistic writing quality rubric was used
to measure the quality of essays. The rubric
evaluated each essay with a score from 0 to 8.</t>
  </si>
  <si>
    <t>The preinterviews determined student
perceptions toward writing and their
experiences with technology. All one-to-one
interviews followed a script, were conducted
by the researchers, and lasted 8 to 14 min. Students
were first introduced to the purpose of
the interviews and then were asked questions
regarding (a) their experiences, attitudes, and
preferences for writing; (b) their process for
writing, including planning and use of graphic
organizers; (c) their experiences, attitudes,
and preferences for writing on the computer;
and (d) their confidence with writing a persuasive
essay.</t>
  </si>
  <si>
    <t>The writing
sessions were conducted 2 to 5 days a
week based on student schedules</t>
  </si>
  <si>
    <t>Persuasive writing prompts
were randomly assigned for each session
across phases without replacement. During
each session, students were given a choice of
two prompts and were asked to write in
response to one of them. Prompts were
selected from a pool of 38 prompts. These
prompts were drawn from practice standardized
assessments of persuasive writing or
from previous research. students
were provided laptops and asked to
write in response to a persuasive writing
prompt during five to seven 30-min sessions
(depending on the tier in the multiple-baseline
design). During each session, students were
presented with two randomly selected prompts
and were asked to write in response to one of
them on a laptop for no longer than 30 min. participants in all groups participated
in five writing sessions. These
CBGO-use phase sessions required students
to independently respond within 30 min to
one of two randomly selected persuasive writing
prompts using the CBGO on a laptop.</t>
  </si>
  <si>
    <t>number of words, sentences, transition words, essay parts, and holistic writing
quality score across (a) baseline (writing on the computer without the CBGO), (b) CBGO-use phase
(writing on the computer with the CBGO), and (c) maintenance (writing on the computer without
the CBGO).; changes in level, trend, variability,
immediacy of effect, and overlap across phases.
Percentage of nonoverlapping data (PND) was
also used to calculate the percentage of data
points during the CBGO-use phase exceeding
the highest data point in baseline phase</t>
  </si>
  <si>
    <t>All students
maintained an increase in the number of essay
parts and writing quality scores when the
CBGO was withdrawn. When measuring the
overlap between baseline and the CBGO-use
phases, students demonstrated 80% PND for
the number of words, 90% PND for the number
of sentences, and 100% PND for the number of
transition words, number of essay parts (Figure
1), and holistic writing quality scores (Figure
2), indicating high effectiveness of the intervention
across measures</t>
  </si>
  <si>
    <t>(a) baseline (writing on the computer without the CBGO), (b) CBGO-use phase
(writing on the computer with the CBGO), and (c) maintenance (writing on the computer without the CBGO)</t>
  </si>
  <si>
    <t>(yes)</t>
  </si>
  <si>
    <t>only individual results reported</t>
  </si>
  <si>
    <t>CBGOs (Computer-based graphic organizers)</t>
  </si>
  <si>
    <t>Students enrolled in three sections of English 190 at Saint Louis University
participated in the study during the fall semester of 2008</t>
  </si>
  <si>
    <t>fall semester 2008</t>
  </si>
  <si>
    <t>Feedback was provided to the Intermittent Feedback group (n = 20) in Week 4
and to the Continuous Feedback group (n = 20) in all three weeks. The No
Feedback group (n = 19) did not receive the analyses of e-rater and Criterion
until after the study was completed and mid-term grades had been distributed.</t>
  </si>
  <si>
    <t>During Week 7, the students in all groups composed a test essay, for which no feedback was provided on the first draft. The purpose of the test essay was
to determine whether, after a retention interval of 2 weeks, learning from
the practice essays would transfer to a test essay without the support of the
automated feedback.</t>
  </si>
  <si>
    <t>one semester, The lab met once per week and data collection began the
third week of class. Each writing lab session was 50 minutes in length.</t>
  </si>
  <si>
    <t>Three practice essays were written in Weeks 3, 4, and 5. Students were allowed
to devote 20-30 minutes on their first draft and then submit the results for analysis
by ETS and printout the e-rater and Criterion feedback</t>
  </si>
  <si>
    <t>e-rater</t>
  </si>
  <si>
    <t>They were instructed
to use the feedback, when it was provided, in revising their first draft. The</t>
  </si>
  <si>
    <t>The four essay topics were chosen by the instructors from the portion of the
Criterion prompt library designated appropriate for first-year college students</t>
  </si>
  <si>
    <t>Students were instructed to write their essays in Word, and were free to use
spell-check, the thesaurus, or any other writing tool that was routinely used during
in-class writing exercises. After completing their first draft, students alerted
their instructor or a research assistant who would then upload the essay into
Criterion. For those sessions in which feedback was to be given, the instructor
or research assistant (RA) would then print a copy of the Criterion feedback
report for the students to use while revising their essays.</t>
  </si>
  <si>
    <t>holistic score on a scale of 1-6,
generated by e-rater.</t>
  </si>
  <si>
    <t>Error
categories include grammar, usage, mechanics, and style. The report also flags possible organization and development problems</t>
  </si>
  <si>
    <t>At the bottom of each reprint,
the report provides general suggestions for correcting the errors (e.g., “You have
used passive voice in this sentence. Depending upon what you wish to emphasize
in the sentence, you may want to revise it using the active voice.”).</t>
  </si>
  <si>
    <t>As can be seen in Table 1, preliminary analyses revealed that the students in
the No Feedback condition tended to under-perform those in the Intermittent
and Continuous Feedback conditions on the first draft of the first practice essay.</t>
  </si>
  <si>
    <t>N = 59 students at University</t>
  </si>
  <si>
    <r>
      <t>The overall analysis of variance (ANOVA) of this baseline writing sample
revealed a marginally significant main effect of condition, F(2, 56) = 3.08, p &lt; .06,
MSE = .406, and no other effects. Specific comparisons showed that the No
Feedback group had a reliably lower mean holistic score compared to the Intermittent
Feedback condition (p &lt; .05), based on Fisher’s PLSD, and also tended
to do more poorly compared to the Continuous Feedback condition (p &lt; .07). The
sections of the course did not differ reliably in terms of total errors or the length
of essays, but again the section assigned to the No Feedback condition tended
to make more errors and write fewer words.</t>
    </r>
    <r>
      <rPr>
        <b/>
        <sz val="11"/>
        <color theme="1"/>
        <rFont val="Calibri"/>
        <family val="2"/>
        <scheme val="minor"/>
      </rPr>
      <t xml:space="preserve"> holistic scores</t>
    </r>
    <r>
      <rPr>
        <sz val="11"/>
        <color theme="1"/>
        <rFont val="Calibri"/>
        <family val="2"/>
        <scheme val="minor"/>
      </rPr>
      <t xml:space="preserve">: no feedback M 3.37 (SD = .14), intermittent feedback M = 3.85 (SD = .15), continous feedback M = 3.75 (SD = .14); </t>
    </r>
    <r>
      <rPr>
        <b/>
        <sz val="11"/>
        <color theme="1"/>
        <rFont val="Calibri"/>
        <family val="2"/>
        <scheme val="minor"/>
      </rPr>
      <t>error scores</t>
    </r>
    <r>
      <rPr>
        <sz val="11"/>
        <color theme="1"/>
        <rFont val="Calibri"/>
        <family val="2"/>
        <scheme val="minor"/>
      </rPr>
      <t>: no feedback M .115 (SD = .016), intermittent feedback M = .082 (SD = .011), continous feedback M = .073 (SD = .008). A total error score was calculated by
dividing total errors by the length of the essay in words. The conditions differed reliably on this ratio measure, F(2, 56) = 3.18, MSE = .003, p &lt; .05. Post hoc tests
based on Fisher’s PLSD indicated that the Continuous Condition committed
fewer errors per words written than did the No Feedback condition (p &lt; .05);
the Intermittent Feedback condition also tended to commit fewer errors than the
No Feedback condition (p &lt; .07). The students in both the Intermittent and Continuous Feedback
conditions scored slightly higher than those in the No Feedback condition, but
the mean differences were not statistically significant.</t>
    </r>
  </si>
  <si>
    <t>The No Feedback condition relative to the Intermittent and Continuous
Feedback condition on the transfer test was also examined. Again, the scores
tended to be higher for the feedback conditions on both the first and second
drafts, but the differences were unreliable. The ANOVA revealed only a reliable
effect of draft, F(1, 48) = 6.85, p &lt; .05, MSE = .087, with the first draft (M = 3.90) rated lower than the final draft (M = 4.05), averaged across all three conditions.
This effect indicates that students could improve their holistic score by revising
their first draft regardless of whether feedback had been provided to them. for means and SDs see table 2, p. 181</t>
  </si>
  <si>
    <t>An ANOVA on the transfer test with the trimmed sample also revealed the
same pattern of somewhat longer essays in the Intermittent Feedback condition
on both the first and final drafts. The only reliable source of variance was a
main effect of draft, F(1, 48) = 46.92, p &lt; .001, MSE = 676.31. The students in all
three conditions lengthened their essays in revising the first draft by an overall
average of 35.69 words.
The ANACOVA on the transfer test showed a reliable effect of the covariate,
F(1, 49) = 28.65, p &lt; .001, MSE = 14261.47, and a marginally significant main
effect of draft, F(1, 49) = 3.71, p &lt; .06, MSE = 667.39. Taken across all
participants in all feedback conditions, the final draft was longer than the
first draft.</t>
  </si>
  <si>
    <r>
      <t>Error scores refer to total errors divided by the
number of words written. As seen in Table 2, the error scores were smallest for
the Continuous Feedback condition, especially on the test essay. An ANOVA on
these data revealed a main effect of condition, F(2, 47) = 3.89, p &lt; .05, MSE = .001,
and no other effects. The mean difference of .027 between the No Feedback and
Continuous Feedback conditions was the only reliable contrast (Fisher’s PLSD).
The ANACOVA on error scores showed a reliable effect of condition,
F(1, 36) = 9.70, p &lt; .001, MSE = .00007, but no effect of the covariate effect. The
Continuous Feedback condition showed markedly fewer errors per word produced
than both the Intermittent Feedback and No Feedback conditions, which did
not differ statistically. The main effect of Stage, F(1, 36) = 11.46, p &lt; .01, was also
reliable but this is difficult to interpret because the stage X covariate interaction
was also significant, F(1, 36) = 19.85, p &lt; .001, MSE = .00007, for both effects.
Transfer of learning was examined by comparing the first and final drafts of the
test essay, but the ANACOVA showed no reliable sources of variance.
Finally, the three conditions were compared in total error scores with respect to
the first and final drafts on the transfer test using ANOVA. A reliable main effect
of condition, F(2, 48) = 4.28, p &lt; .05, and draft, F(1, 48) = 4.65, p &lt; .05, MSE =
.00031 for both effects, was obtained.;</t>
    </r>
    <r>
      <rPr>
        <b/>
        <sz val="11"/>
        <color theme="1"/>
        <rFont val="Calibri"/>
        <family val="2"/>
        <scheme val="minor"/>
      </rPr>
      <t xml:space="preserve"> means and SDs first vs. final draft overall conditions see table 3, p. 185 </t>
    </r>
    <r>
      <rPr>
        <sz val="11"/>
        <color theme="1"/>
        <rFont val="Calibri"/>
        <family val="2"/>
        <scheme val="minor"/>
      </rPr>
      <t>An ANOVA of the holistic scores revealed a reliable main effect of draft,
F(1, 49) = 31.46, p &lt; .001, and a marginal interaction of stage X draft, F(1, 49) =
4.01, p &lt; .06, MSE = .064 for both effects. The final draft received a higher holistic
rating than the first draft and this increment in quality was greater on the practice
essays than on the test essay.</t>
    </r>
  </si>
  <si>
    <t>AWE (Criterion service is powered by e-rater® automated scoring
technology)</t>
  </si>
  <si>
    <t>26 (15 male, 11 female)
freshmen at a university in Seoul</t>
  </si>
  <si>
    <t>Seoul, South Korea</t>
  </si>
  <si>
    <t>write a fourparagraph
argumentative essay at home</t>
  </si>
  <si>
    <t>N = 22 university students</t>
  </si>
  <si>
    <t>In your opinion, what factors should a person consider when
choosing a career? Interests? Salaries? Talents?</t>
  </si>
  <si>
    <t>Table 5 shows that 68.4% of the total errors
were corrected successfully, and that 14.9% were incorrectly
changed. In addition, 16.7% remained unchanged.</t>
  </si>
  <si>
    <t>N = 464 college students</t>
  </si>
  <si>
    <t>1. How much improvement in performance is associated with detailed feedback on an
essay examination?
2. Does the perceived source of feedback influence students’ responses?
3. What are the effects of praise and grade on students’ responses to feedback?
4. Do these effects operate in similar fashions for students of different performance
levels?
5. How does differential feedback influence motivation, self-efficacy, mood, and
perceptions of the accuracy and helpfulness of the feedback?</t>
  </si>
  <si>
    <t>within the context of an actual college course.</t>
  </si>
  <si>
    <t>The dependent measure was an authentic learning task with students working on an essay exam
and then revising it based on feedback.</t>
  </si>
  <si>
    <t>Participants for the experiment were students at two northeastern universities who were
enrolled in introduction to psychology courses taught by the same instructor. The participants ranged in age from 17 to 51, with a mean age of 18.9, and a standard
deviation of 2.5. Two hundred and forty one participants (51.9%) were women and 223 (48.1%)
were men. The majority of the participants identified themselves as White (54.7%); 24.6% were
Asian, 6.9% Hispanic, 3.9% Black, and 6.0% other; and 3.4% chose not to respond. Of the 464
participants, 382 (82.3%) were born in the United States, and 82 (17.7%) were not. Students also
provided information about their native language. Three hundred and seventy one students (80%)
reported to be English-speakers; 93 (20%) were native speakers of a language other than English.</t>
  </si>
  <si>
    <t>their understanding of theories of motivation that were part
of their readings and class discussions.</t>
  </si>
  <si>
    <r>
      <t xml:space="preserve">The </t>
    </r>
    <r>
      <rPr>
        <b/>
        <sz val="11"/>
        <color theme="1"/>
        <rFont val="Calibri"/>
        <family val="2"/>
        <scheme val="minor"/>
      </rPr>
      <t>Posttest Index of Test Motivation</t>
    </r>
    <r>
      <rPr>
        <sz val="11"/>
        <color theme="1"/>
        <rFont val="Calibri"/>
        <family val="2"/>
        <scheme val="minor"/>
      </rPr>
      <t xml:space="preserve"> (Wolf &amp; Smith, 1995) was
used to test how motivated students were to do well on the task in question. The scale consisted of
eight 7-point Likert-type items bounded by “strongly disagree” and “strongly agree.”; The </t>
    </r>
    <r>
      <rPr>
        <b/>
        <sz val="11"/>
        <color theme="1"/>
        <rFont val="Calibri"/>
        <family val="2"/>
        <scheme val="minor"/>
      </rPr>
      <t>Posttest Self-Efficacy Scale</t>
    </r>
    <r>
      <rPr>
        <sz val="11"/>
        <color theme="1"/>
        <rFont val="Calibri"/>
        <family val="2"/>
        <scheme val="minor"/>
      </rPr>
      <t xml:space="preserve"> consisted of eight Likert-type
items (Spencer, 2005). The answers were based on a 7-point response scale ranging from (1)
“strongly disagree” to (7) “strongly agree.”; Measure of affect. The </t>
    </r>
    <r>
      <rPr>
        <b/>
        <sz val="11"/>
        <color theme="1"/>
        <rFont val="Calibri"/>
        <family val="2"/>
        <scheme val="minor"/>
      </rPr>
      <t>Positive and Negative Affect Scale (PANAS)</t>
    </r>
    <r>
      <rPr>
        <sz val="11"/>
        <color theme="1"/>
        <rFont val="Calibri"/>
        <family val="2"/>
        <scheme val="minor"/>
      </rPr>
      <t xml:space="preserve"> is a 20-item selfreport
measure of positive and negative affect (Watson, Clark, &amp; Tellegen, 1988). In the present
study, the scale was accompanied with instructions for measuring students’ current affective state.
The participants were asked to indicate the extent to which they experienced the affective states
described by the PANAS adjectives on a 5-point scale ranging from “slightly/not at all” to
“extremely.”</t>
    </r>
  </si>
  <si>
    <t>two sessions
separated by one week.</t>
  </si>
  <si>
    <t>The participants were asked to return to the computer lab in one week.
They logged into the system and were shown their graded essay with its corresponding feedback.
Prior to moving to the essay revision screen, students were asked to fill out the PANAS. The
participants were then prompted to make revisions and resubmit their essay based on the feedback
they received. Students could refer to the grading rubric and to their feedback comments at any
point of the session by hovering their mouse over hotspots in the feedback text.
Students who did not receive detailed feedback were encouraged to reread their essays,
consult the rubric, and work on improving their work. After the participants submitted their revised
essays, they were asked to make a judgment concerning the accuracy and helpfulness of the
feedback. They were also asked to complete the Posttest Index of Test Motivation and the Posttest
Self-Efficacy scale.</t>
  </si>
  <si>
    <t>The
participants were then prompted to make revisions and resubmit their essay based on the feedback
they received. Students could refer to the grading rubric and to their feedback comments at any
point of the session by hovering their mouse over hotspots in the feedback text.
Students who did not receive detailed feedback were encouraged to reread their essays,
consult the rubric, and work on improving their work</t>
  </si>
  <si>
    <t>For the main task of the experiment, students were presented with the instructions and the
grading rubric, and were then asked to begin their essay. Students submitted their work, which was
saved in the system, and were then thanked for their performance and reminded to come back to
the computer lab in one week for the second part of the study.</t>
  </si>
  <si>
    <t>highlited text, durchgestrichene wörter, written feedback statements</t>
  </si>
  <si>
    <t>in the text, pop-up-message for specific feedback item</t>
  </si>
  <si>
    <t>The total exam score presented to the students comprised two separate components: the erater
score (ranging from 0 to 6) and the content score provided by the instructor and the
experimenter (ranging from 0 to 6, including half points). The final score was calculated as a
weighted average of the two scores and converted to a scale of 100. The e-rater score contributed
30% to the total score; the content score contributed 70% to the total score.</t>
  </si>
  <si>
    <t>no feedback, detailed feedback (perceived by participants
to be provided by the course instructor), and detailed feedback (perceived by participants to be
computer generated).; Additionally, conditions were crossed with 2 factors of grade (receiving
grade or not) and praise (receiving praise or not). After the initial essays were scored, blocking was used to assign participants to three
experimental conditions so that the resulting groups had equivalent numbers of students with high,
medium, and low scores.</t>
  </si>
  <si>
    <t>Significant main effects were found for feedback and for grade but not for praise. Also,
significant interaction effects were found for grade and praise as well as for grade and feedback.
No other interactions were significant. The effect of feedback was strong; the effect of grade was
21
moderate and needs to be examined in light of the two small but significant interactions involving
grade.</t>
  </si>
  <si>
    <t>There was a strong significant main effect of feedback on students’ final grade,
F (2, 450) = 69.23, p &lt; .001, η2 = .24.</t>
  </si>
  <si>
    <t>Post hoc analyses show that students who did not receive
detailed feedback obtained substantially lower final exam scores than those who received detailed
feedback from either the computer or the instructor and that there were no differences in students’
performance between computer and instructor conditions. Differences between the no-feedback
condition and the two feedback conditions showed effect sizes of between about 0.30 to 1.25
depending on the presence of grade and praise.</t>
  </si>
  <si>
    <t>1) RQ1 – Motivations: What are the educators' motivations and expectations
of using LA?
2) RQ2 – Implementation: What implementation strategies are helpful
to adopt LA in the classroom?
3) RQ3 – Challenges: What are the challenges in implementing LA?
4) RQ4 – Outcomes: What are the outcomes gained by applying LA?</t>
  </si>
  <si>
    <t>AcaWriter</t>
  </si>
  <si>
    <t>3-year, longitudinal intervention</t>
  </si>
  <si>
    <t>Learning Analytics (LA) tools</t>
  </si>
  <si>
    <t>provide personalized feedback at scale on students' writing
in a higher educational institution</t>
  </si>
  <si>
    <t>Australia</t>
  </si>
  <si>
    <t>In the law subject, the instructor codesigned
the intervention as a single task to be delivered in class. In this
task, students completed writing tasks such as an exercise matching the
assessment criteria for their assignment to sample sentences, viewing
exemplar assignments, assessing a draft writing based on the criteria,
and using the automated feedback tool to improve the quality of the
draft using an online platform (Shibani, 2018), with additional peer
discussions facilitated as part of the activity. They were then encouraged
to use the tool to support their own assignment submission. In
the accounting context, the instructors co-designed similar writing tasks
as in law, but they extended over a few sessions (5 weeks). It included
homework tasks completed online, in-class discussion the following
week, and application of automated feedback and selfassessment of
their own assignments in later weeks. When using AcaWriter for their
own assignments, students were provided prompts to reflect on the
feedback and engage with it in a scaffolded way. In both contexts, inclass
activities were facilitated by either tutors or the instructors
themselves depending on the timetable allocated. The tutors thus acted
as intermediary bringing the writing intervention to life in a face to face
setting with students in some classrooms</t>
  </si>
  <si>
    <t>educators</t>
  </si>
  <si>
    <t>essays and general writing skills</t>
  </si>
  <si>
    <t>teacher interviews</t>
  </si>
  <si>
    <t>N = 829 middle school students</t>
  </si>
  <si>
    <t>NC Write + traditional writing instruction,
NC Write + SRSD instruction, or a comparison condition.</t>
  </si>
  <si>
    <t>self-regulated stategy development model</t>
  </si>
  <si>
    <t>argumentative essays</t>
  </si>
  <si>
    <t>Results of multi-level models that controlled for pretest performance and predicted
posttest performance averaging across students and within teachers showed that students in
the NC Write + SRSD instruction condition produced posttest essays that were of a higher
quality, longer, and included more basic elements of argumentative essays than students in
the other two conditions. Students in the NC Write + traditional writing instruction condition
produced higher-quality essays than students in the comparison condition at posttest.
Students in the NC Write + SRSD instruction condition identified more essay elements at posttest, though there were no between-condition differences in writing knowledge of
substantive processes or in students’ writing self-efficacy at posttest.</t>
  </si>
  <si>
    <t>summer 2015</t>
  </si>
  <si>
    <t>USA, North Carolina</t>
  </si>
  <si>
    <t>interactive student lessons, writing prompts,
electronic graphic organizers, automated scores and feedback, and writing portfolios.</t>
  </si>
  <si>
    <t>NC Write (uses PEG engine)</t>
  </si>
  <si>
    <t>text highlited, written feedback statements, numeric scores</t>
  </si>
  <si>
    <t>pretest essay</t>
  </si>
  <si>
    <t>posttest essay</t>
  </si>
  <si>
    <t>For the present study, students in the treatment conditions received SRSD or
traditional writing instruction from their classroom teacher while using NC Write to complete
interactive lessons, write essays, and receive scores and feedback to guide their writing.
During the course of the intervention students in these conditions completed six interactive
lessons in NC Write, wrote five essays (excluding pretest/posttest essays), received scores
and feedback for each essay, and had the opportunity to revise each essay using the provided
feedback.</t>
  </si>
  <si>
    <t>yes (pretest vs.posttest essay)</t>
  </si>
  <si>
    <t>control vs. treatment goup</t>
  </si>
  <si>
    <t>AES system (AI and NLP)</t>
  </si>
  <si>
    <t>1. Is there a significant difference in the writing proficiency improvement of
students who use an AES system in combination with teacher-led writing
instruction compared to students who receive only teacher-led writing
instruction, with assessment based on holistic scores from human raters and an
AES system? Is gender a significant factor in the results?
2. Is there a significant difference in the writing development o f students who
use an AES system combined with teacher-led instruction compared to
students who receive only teacher-led instruction, as measured by words per tunits
(W/T)? Is gender a significant factor in the results?
3. Is there a significant difference between pre- and post-test AES trait error
feedback categories for those students who use an AES system combined with
teacher-led instruction when compared to those students who had only
teacher-led instruction? Is gender a significant factor in the results?
4. What was the degree of user satisfaction for the students who used the AES
system as measured by a survey and semi-structured interviews? Is gender a
significant factor in the results?</t>
  </si>
  <si>
    <t>fall and spring semester 2006-2007 school year</t>
  </si>
  <si>
    <t>N = 947 students</t>
  </si>
  <si>
    <t>Both the control and treatment groups received writing instmction from their
classroom teachers, who had all the essays first drafted by hand. The same persuasive
writing prompts were given to the treatment and control groups. This research had the
teachers choose persuasive essay prompts, either system- or teacher-provided</t>
  </si>
  <si>
    <t>teacher mediated?</t>
  </si>
  <si>
    <t>grammar, usage, mechanics, style, and organization
and development</t>
  </si>
  <si>
    <t>The teacher of the treatment participants set-up the AES so students
received (a) individualized holistic scores on a 6 -point scale, (b) all the available trait
scores, (c) the persuasive prompt, (d) the prompt’s grade level of ninth grade, and (e) the
number of possible submissions.</t>
  </si>
  <si>
    <t>The pre-test submissions were limited to five, but the
post-test submissions were unlimited.</t>
  </si>
  <si>
    <t>USA, Nevada, Las Vegas</t>
  </si>
  <si>
    <t>Glosser</t>
  </si>
  <si>
    <t>Use of Source Material •Structure and Development of Answer  •Control of Writing Style  •Grammatical Correctness  •Qualities of Presentation; structure, coherence; content</t>
  </si>
  <si>
    <t>prompts/ trigger questions</t>
  </si>
  <si>
    <t>Master of Learning Science and Technology  program,</t>
  </si>
  <si>
    <t>Sydney, Australia</t>
  </si>
  <si>
    <t>keine Werte berichtet!</t>
  </si>
  <si>
    <t>cohesion</t>
  </si>
  <si>
    <t>Thirteen Educational Science students from the
University of Freiburg participated in the study. Their mean age was
22.42 years (SD _x0002_ 2.71); 61.54% of the participants were female.
The students were in their third semester, on average (SD _x0002_ 1.25).
They reported low to medium teaching experience (M _x0002_ 2.31,
SD _x0002_ 0.94, on a 5 point Likert scale).</t>
  </si>
  <si>
    <t>N = 13 University students</t>
  </si>
  <si>
    <t>We used a one-group design. By means of thinkaloud
protocols, we collected students’ processing activities while
evaluating their drafts with the concept map (i.e., analyzing, identifying
local cohesion gap, identifying global cohesion gap, planning
local revision, planning global revision, negative monitoring,
and reflection). Furthermore, we analyzed the level of local cohesion,
global cohesion, and the comprehensibility of the students’
drafts as additional controlling variables.</t>
  </si>
  <si>
    <t>NLP technology called RFTagger</t>
  </si>
  <si>
    <t>prior knowledge test about the topic, In the pretest phase,
the students first answered a demographic questionnaire and completed
the knowledge test (10 min) on cognitive load theory</t>
  </si>
  <si>
    <t>Then,
the students were asked to write a draft of an instructional explanation
(20 min). They were told that they should imagine a novice
student having no scientific knowledge about cognitive learning
processes and cognitive load theory. Asking our students to have
a specific audience in mind when writing their instructional explanations
served to establish the same reference point for all
participants. After the students had finished their initial draft, the
experimenter ran the visualization tool and printed the concept
maps for the concept map feedback group (generating and printing
a concept map took about 5 min _x0003_ 5 min of slack time for potential
computer problems while generating the concept maps).</t>
  </si>
  <si>
    <t>In the
evaluation and planning of revisions phase, all the students received
an extra sheet with the individual concept map of their
draft. The students were informed that they would receive a
graphical representation of their own instructional explanation that
visualized local gaps and they also could use to improve the global
cohesion of their explanation (for the entire instruction, see Appendix
B). The students were asked to identify potential deficits of
local and global cohesion, and plan potential remedial revision
strategies. To gather students’ evaluation and planning of revisions
activities, they were asked to think aloud. If the students did not
think aloud for more than 5 s, the experimenter prompted them to
continue talking. The evaluation and planning of revisions phase
lasted 10 min.</t>
  </si>
  <si>
    <t>Forty-two advanced Educational Science students
from the University of Freiburg participated in the study.
Their mean age was 24.75 years (SD _x0002_ 3.63); 78.57% of the
participants were female. The students were in their fifth semester,
on average (SD _x0002_ 2.52). They reported medium teaching experience
(M _x0002_ 2.83, SD _x0002_ 0.93 on a 5-point Likert scale). Again, all
students had attended an introductory course in Educational Psychology
beforehand, in which they had been introduced to cognitive
load theory. None of them had yet attended a writing course.
The students participated in exchange for course credit.</t>
  </si>
  <si>
    <t>local cohesion, global cohesion, and comprehensibility
of the students’ revised explanations as dependent variables,</t>
  </si>
  <si>
    <t>availability of concept map feedback on the initial
explanation drafts (with vs. without feedback) as a betweensubjects
factor</t>
  </si>
  <si>
    <t>we included the local cohesion,
global cohesion, and comprehensibility measures of the
students’ initial explanation drafts as covariates in our analyses</t>
  </si>
  <si>
    <t>with or without feedback, students either received a written
prompt for revising their explanation for local and global cohesion
(no-feedback group), or they were provided with an automatically
generated concept map representing the conceptual structure of
their explanation draft in addition to the revision prompt (concept
map feedback group).</t>
  </si>
  <si>
    <t>In the drafting phase, the
students wrote a draft of an explanation of cognitive load theory
(15 min).</t>
  </si>
  <si>
    <t>revision phase (20 min), in which students were asked to revise their explanatory drafts. For
that purpose, all students received an extra sheet with a prompt to
revise their explanation (for the entire instruction, see Appendix
B). The concept map feedback group received a sheet with the
concept map of their draft and the prompt, whereas the nofeedback
group only received a sheet with the prompt but without
a concept map. The entire experiment lasted 60 min.</t>
  </si>
  <si>
    <t>Twenty-seven teacher students participated in the
study. The teacher students were enrolled in the preservice teacher
education program of the University of Freiburg. Before the study, all
students had attended an introductory course in educational psychology,
in which they dealt with the use of concept maps as instructional
method. The course in which we implemented our study was an
advanced course of the general pedagogical curriculum. The teacher
students’ mean age was 25.41 years (SD _x0002_ 2.95); 74.07% of them
were female. They were in their eighth semester, on average (SD _x0002_2.22). The students participated on a voluntary basis, as participation
in the study was not a course requirement.</t>
  </si>
  <si>
    <t>N = 27 student teachers</t>
  </si>
  <si>
    <t>Before the experiment started, the students were randomly
assigned to one of two experimental conditions (automated
concept map feedback vs. no concept map feedback). A betweensubjects
design with a delayed transfer explanation task and a waiting
control group was used. Availability of concept map feedback (feedback
vs. no-feedback) on the training explanation task was the independent
variable</t>
  </si>
  <si>
    <t>The students were asked to write an instructional
explanation of the cognitive processes involved in learning from texts
that would be intelligible to novice students and to upload their draft
to the ILIAS online learning management system (see www.ilias.de)
within 3 days.</t>
  </si>
  <si>
    <t>automated conceptmp feedback vs. no feedback: The
no-feedback condition (n _x0002_ 14) received a message containing only
a prompt to revise their explanation similar to the prompt used in
Study 1 (see Appendix B). The concept map feedback group (n_x0002_13), in contrast, received a message containing the prompt and the concept
map of their explanation generated by the visualization tool (see
Appendix B).</t>
  </si>
  <si>
    <t>After the deadline for uploading
the draft expired, all students received a message to revise their
instructional explanation via the learning management system. After the students had received the message with the
feedback, they revised their explanations and uploaded their revised
explanation no later than the start of the next face-to-face session (i.e.,
4 days after the feedback).</t>
  </si>
  <si>
    <t>As predicted, the ANCOVA
showed a main effect of experimental condition, F(1, 24) _x0002_ 15.41,
p   .001, _x0006_p
2 _x0002_ .39 (large effect), indicating that the concept map
feedback enabled the students to produce more locally cohesive
explanations, that is, explanations with less local cohesion gaps, in the
training task compared with the explanations of students who had no
concept map feedback available on their initial draft (see Table 4).</t>
  </si>
  <si>
    <t>Similar to Study 2, the principleorientation
scores of the initial drafts (covariate) strongly predicted
the principle-orientation scores of the revised explanations, F(1,
24) _x0002_ 47.86, p _x0002_ .00, _x0006_p
2 _x0002_ .67 (large effect).</t>
  </si>
  <si>
    <t>Students either received accurate concept map feedback that depicted the real
relations between concepts, as well as the authentic cohesion gaps in their explanations, or
students received inaccurate concept map feedback, which depicted randomly drawn
relations and random cohesion gaps. Additionally, in a baseline condition, students did not
receive any feedback.; (a) accurate concept map feedback; (b) inaccurate concept map; or
(c) without any feedback during their revisions. In the accurate feedback condition, the
concept map represented the authentic concepts and authentic relations of a student’s
explanatory draft, as well as the cohesion gaps generated by CohViz (see Fig. 1b). As for
the accurate concept map condition, the inaccurate concept map depicted the authentic
concepts of a student’s explanation to provide a valid anchor for student’s processing of the
inaccurate concept map feedback.</t>
  </si>
  <si>
    <t>Sixty advanced Educational Science students from a German university participated in the
study. Unfortunately, we had to exclude two participants from further analyses because
their revised explanatory texts were not stored in the database due to computer problems,.
The mean age of the remaining 58 participants was 22.62 (SD = 2.80). 74.60% of the
participants were female. The students were in their fourth semester on average
(SD = 0.94), and possessed substantial topic knowledge in cognitive load theory (see
Table 1), and medium teaching experience with M = 3.14 (SD = 1.00, on a 5 point Likert
scale). All students had attended an introductory course in Educational Psychology
beforehand, in which they had been introduced to cognitive load theory and to the use of
concept maps as a learning strategy. None of them had yet attended a writing course. The
students participated in exchange for course credit.</t>
  </si>
  <si>
    <t>N = 58 university students</t>
  </si>
  <si>
    <t>Students were randomly assigned to one of three experimental conditions.</t>
  </si>
  <si>
    <t>The level of cohesion was defined as withinsubjects
variable with two measuring points: (1) level of cohesion of the draft, and (2) level
of cohesion of the revised explanation.</t>
  </si>
  <si>
    <t>A repeated
measures design with two measuring points was used with type of feedback as independent
variable. Additionally, we measured students’ prior topic
knowledge about cognitive load theory.</t>
  </si>
  <si>
    <t>Then, the students were asked to provide an explanatory draft about cognitive load
theory for a novice student (15 min). They were told that they should imagine a novice
student having no scientific knowledge about cognitive load theory.</t>
  </si>
  <si>
    <t>knowledge test about the topic</t>
  </si>
  <si>
    <t>For their revision, the accurate concept map
feedback group received a sheet with the accurate concept map of their draft and the
prompt, whereas the inaccurate concept map feedback group received a sheet with the
inaccurate concept map and the prompt. The no-feedback group only received a sheet with
the prompt but without concept map. The students in the accurate concept map feedback
and the inaccurate feedback conditions were additionally informed that they received a
graphical representation of their own instructional explanation that visualized the cohesion
gaps in their explanation. The revision phase
lasted 20 min.</t>
  </si>
  <si>
    <t>A series of ANOVAs and chi² tests revealed no significant differences between the
experimental conditions concerning age, F(2, 55) = 0.51, p = .61, gender, chi²(2) = 3.26,
p = .20; number of enrolled semesters, F(2, 55) = 0.56, p = .57, and prior topic
knowledge, F(2, 55) = 1.53, p = .23 (see Table 1). Furthermore, the students’ initial
explanation drafts did not differ significantly between the experimental conditions in the
total number of sentences, F(2, 55) = 1.31, p = .28, and the level of cohesion, as indicated
by the number of cohesion gaps, F(2, 55) = 0.47, p = .96.</t>
  </si>
  <si>
    <t>grammar and spelling (half of the students); Formative feedback is an important component of writing development, as it provides
important information to writers about components of high-quality writing,
as well as actionable recommendations on how to improve writing quality. Examples
of these recommendations include: generating ideas and examples, maintaining
cohesion, and employing a variety of different words. The automated formative
feedback in W-Pal was specifically developed with this in mind, and provides
recommendations that relate to multiple writing strategies.; characteristics
of the words and sentences in texts and can alter the style of higher-level:  the essay,
as well as influence its readability and perceived sophistication. Further, discourse level
features can be calculated that go beyond words and sentences</t>
  </si>
  <si>
    <t>yes (Fehleranzahl nach jedem Draft)</t>
  </si>
  <si>
    <t>ITS (intelligent tutoring system); CohMetrix</t>
  </si>
  <si>
    <t>The students’ summaries were graded by their teachers, who were blind to the
experimental condition in which they were written. First, they provided a score for each
section of the summary, taking only the content adequacy into consideration, using a 3-
point scale (0 = no information about this section topic, 1 = some information but not
enough, 3 = adequate section coverage). Next, the teachers provided a holistic score of
the quality of the summary, evaluating other factors in addition to the content alone (e.g.,
style, coherence, organization, and mechanics). This scale consisted of 5 - 0 points,
corresponding to the conventionally used A – F grades.</t>
  </si>
  <si>
    <t>numeric</t>
  </si>
  <si>
    <t>numeric (score and grade)</t>
  </si>
  <si>
    <t xml:space="preserve">The design was a treatment-posttest randomised comparison group design. students wrote an essay with (escribo: n = 18) or without CBS (practice-only: n = 24). Participants were randomly assigned to the two conditions. Students assigned to the escribo group wrote the essay within the CBS environment escribo guiding deliberate practice, whereas students in the practice-only group wrote the essay with a web-based editor. </t>
  </si>
  <si>
    <t>five subtasks for successful academic writing: orientation, collecting information, planning, writing and revising the text. The aim of this decomposition is to break up and organise the writing process aswell as to draw the writer’s attention to each relevant activity; informative feedback</t>
  </si>
  <si>
    <t xml:space="preserve"> suggestions are made in which sequence position, evidence in favor and against this position, as well as own opinion should be included into the essay</t>
  </si>
  <si>
    <t>Implementing Automated Writing Evaluation in Different Instructional Contexts: A Mixed-Methods Study</t>
  </si>
  <si>
    <t>Prompts addressed a variety of topics relevant to middle school students.</t>
  </si>
  <si>
    <t>eRevis(ing): Students' revision of text evidence use in an automated writing evaluation system</t>
  </si>
  <si>
    <t>Master of Learning Science and Technology  program</t>
  </si>
  <si>
    <t>Eye tracking analysis of EAP Students' regions of interest in computer-based feedback on grammar, usage, mechanics, style and organization and development</t>
  </si>
  <si>
    <t>A total of 91 participants wrote essays on Locavorism and 84 wrote essays on Green Living</t>
  </si>
  <si>
    <t>Students were asked to write an explanation about the current topic of the lecture (in Educational Science), as additional homework assignment.</t>
  </si>
  <si>
    <t>topic of “STEM and psychology in the media”</t>
  </si>
  <si>
    <t>The pre-test prompt was as follows: “Construct two paragraphs supporting your opinion o f whether Odysseus was or was not a hero in the space provided. Make sure you are supporting your opinion with examples from the textbook.” The post-test prompt was as follows: “Teenagers don’t know what true love
really feels like. Agree o f disagree? Persuade with strong support.”</t>
  </si>
  <si>
    <t>Students then received feedback focused specifically on the use of text evidence and reasoning.</t>
  </si>
  <si>
    <t>essays were coded holistically on a scale from 0 to 3 for the extent to which use of evidence and reasoning improved from Draft1 to Draft 2 in line with the feedback provided (Wang et al., 2020)3. A code, or score, of 0 indicated no attempt to implement the feedback given; 1= no perceived improvement in evidence use or reasoning, 2= slight improvement;
and 3= substantive improvement. Note
again that this score represents a subjective, holistic
(i.e., not sentence-level) assessment of whether
Draft2 improved in evidence use and/or reasoning
specifically in alignment with the feedback that
a particular student received.</t>
  </si>
  <si>
    <t>?</t>
  </si>
  <si>
    <t>This study examined whether the provision of computer-based scaffolding (CBS) guiding deliberate practice facilitates students’development of writing expertise. 1. Do the escribo condition and the practice-only condition differentially affect writingactivities and writing quality during the practice session?2. Do the escribo condition and the practice-only condition differentially affect writingactivities and writing quality on the posttest?</t>
  </si>
  <si>
    <t>the writing assignments of the two sessions differed in their content for each participant. The writing assignment Whorf concerned Whorf’s position on the relation of speech and thinking (Whorf, 1956), whereas the assignment Loftus was about Loftus’ position on the reliability of suppressed memories (Loftus, 1979). Students in each writing assignment were asked to present (a) an academic position, (b) evidence in favor of this position, (c) evidence against this positionand (d) their own opinion.</t>
  </si>
  <si>
    <t xml:space="preserve">In order to complete the assignments, students were asked to integrate information from two German textbook articles. One of the textbook articles supported the academic position, the other argued against the position. </t>
  </si>
  <si>
    <t xml:space="preserve"> CBS environment escribo was developed to externally support expert writing by (a) decomposing the writing process into well-designed subtasks, (b) guiding the mastery of the subtasks, (c) providing informative feedback and(d) giving opportunities for repetition and correction. We compare the effects of a session with this deliberate practice CBS environment escribo to a practice-only session without scaffolding. Second, we examine the influence of these two conditions on a delayed posttest a week following practice, at which time the students were no longer provided with CBS support.; There were two sessions separated by one week. Every session lasted about 3 hours. The first session consisted of practice in which students wrote an essay either with or without CBS. Students assigned to the escribo group wrote the essay within the CBS environment escribo guiding deliberate practice, whereas students in the practice-only group wrote the essay with a web-based editor. At posttest 1 week later, students of both groups used the editor to write another essay. There were two writing assignments (Loftus, Whorf), which were counterbalanced across test times. Students received brief instructions before using the escriboand the editor programs.</t>
  </si>
  <si>
    <t>content, mechanics, grammar, spelling, and stylistic features, and a holistic score was assigned to every
student.</t>
  </si>
  <si>
    <t>The feedback is generated by Latent Semantic Analysis, or LSA, which is a machine learning method that constructs semantic representations that in many ways mirror human semantics.</t>
  </si>
  <si>
    <t>N = 343 middle‐ and high‐school students taught by nine teachers across seven states in the United States. Among the students, 49% were female, 40% were non‐White minority students, 85% spoke English as a first language, and 66% used computers regularly for learning purposes. The mean grade level of the students was 9.55, ranging from 8th to 12th grade.</t>
  </si>
  <si>
    <t>Emphasizing Planning for Essay Writing With a Computer-Based Graphic Organizer</t>
  </si>
  <si>
    <t>with embedded self-regulated learning strategies</t>
  </si>
  <si>
    <t>series of three experiments that will test whether and how W-Pal can be used to enhance students’ self-regulated learning strategies and, consequently, influence
their writing habits and the overall quality of their essays. Study 1, we will directly test the effects of self-assessment on the writing process. Our specific aim will be to examine whether prompting students to self-assess before they receive feedback and revise their essays will have an impact on the quality of their revisions. Our hypothesis is that by explicitly engaging in a performance evaluation task, students will be better able to “uptake” the system feedback. In Study 2, we will investigate whether the self-assessment process can be enhanced through explicit instruction on the criteria used to assess quality writing. Our aim will therefore be to examine whether students who are provided with explicit instructions regarding the grading rubric will provide more accurate selfassessments of their essays, compared to students who simply engage in a selfassessment and writing practice task.</t>
  </si>
  <si>
    <t>Study 1 will be a between-subjects experiment, wherein all students will compose an essay, receive feedback, and revise the essay. Half of the participants will self-assess before receiving feedback and engaging in revision, and half will not. We will investigate differences in the types of revisions made by students in each condition (i.e., surface-level or discourse-level), as well as score changes between original and revised essays. Study 2 will be a between-subjects experiment with
two conditions. Half of the participants will be given the essay rubric along with detailed information regarding the specific components of this rubric; the other half of the students will not. Our hypothesis is that students who receive this instruction on the rubric will provide more accurate self-assessments and engage in more productive revision processes. We will also separately investigate the impact of this instruction on the different components of the rubric (e.g., grammar, cohesion, organization).</t>
  </si>
  <si>
    <t>They were taking a compulsory college English course, which is ‘English Reading and Writing’. Their major was public administration</t>
  </si>
  <si>
    <t>After submitting the draft online, each student was given immediate and detailed feedback from Criterion in grammar, usage, mechanics, style, and organization/development.</t>
  </si>
  <si>
    <t>In order to obtain the users’ evaluation of the automated feedback from Criterion, the students were administered a questionnaire. Twenty six participants completed the questionnaire after they had submitted both their drafts andrevised essays. The questionnaire consisted of 10 items. The items were developed to find out the students’ general satisfaction on Criterion (Items 1 and 2), the effectiveness of the automated feedback in grammar, usage, mechanics, style, and
organization/development (Items 3-7), the quality and accuracy of the feedback (Items 8 and 9), and the preference for types of feedback (Item 10). the students were asked to respond on the 5Likert scale and then provide more detailed reasons for their response.</t>
  </si>
  <si>
    <t>The students were asked to review the automated feedback, revise their essay, and submit the revision online within a week.</t>
  </si>
  <si>
    <t>Resum'Web: a system for improving the summary writing and the text understanding</t>
  </si>
  <si>
    <t>2014 14TH IEEE INTERNATIONAL CONFERENCE ON ADVANCED LEARNING TECHNOLOGIES (ICALT)</t>
  </si>
  <si>
    <t>Interviewed instructors were lead educators with responsibility for designing and teaching portions of a large (250–500 student) course unit. The instructors were helped by tutors to facilitate the writing intervention for students in some classes. Descriptions of the interview participants are provided below:
• I1 (First Instructor) – Law Academic • I2 (Second Instructor) – Business School Academic • I3 (Third Instructor) – Business School Academic</t>
  </si>
  <si>
    <t>use of AcaWriter for automated writing feedback using pedagogically grounded writing tasks in authentic practice</t>
  </si>
  <si>
    <t>Law and Accounting</t>
  </si>
  <si>
    <t>Students could receive this automated feedback directly from the tool anytime, which was intended to aid their drafting and revision process before submitting their final writing.</t>
  </si>
  <si>
    <t>Two research questions were addressed: (1) What are students’ first-draft writing performance (i.e., writing quality, essay length, and essay elements) growth trajectories when AWE is used within two instructional contexts: process writing instruction and strategy instruction? (2a) What are students’ and teachers’
experiences with and perceptions of the AWE system? (2b) What do these perceptions indicate regarding the affordances of AWE in the different instructional contexts?</t>
  </si>
  <si>
    <t>The teacher sample included 14 teachers in five districts who were assigned to integrate and implement NC Write within their traditional process writing instruction (NC + TRAD), or implement NC Write integrated with strategy instruction in the form of SRSD instruction (NC + SRSD). Students were recruited and assigned to conditions (within classes) by teacher. 559 students in grades 6 through 8.</t>
  </si>
  <si>
    <t>None of the participating teachers or students had experience with NC Write</t>
  </si>
  <si>
    <t>AWE (utilizes the Project Essay Grade (PEG) scoring engine, which statistically analyzes essays, calculates measures reflecting the intrinsic characteristics of writing, and models the decisions of professional raters in producing scores. PEG relies on natural language-processing techniques (e.g., syntactic parsers, semantic analyses) to identify and extract from the training set of essays text features that have known or emergent correlations with human-scored measures of writing quality.)</t>
  </si>
  <si>
    <t>scores for six traits of writing quality: development of ideas, organization, style, sentence structure, word choice, and conventions. Each trait is scored on a 1–5 scale and summed to form an Overall Score that ranges from 6 to 30. The trait and overall scores are presented to students via a score report that also includes spelling and grammar feedback annotated on the draft, descriptive evaluation and feedback for each trait, and recommended interactive lessons.; evaluating student writing based on purpose-specific (i.e., informative, argumentative, narrative) but prompt-general scoring models in order to scaffold revision and improve writing performance</t>
  </si>
  <si>
    <t>claim, supporting reasons, elaborations, counterclaims, and conclusion. Essays were assigned one point for each element present, or, in the case of supporting reasons, elaborations, and counterclaims, one point for each separate and unique example included.</t>
  </si>
  <si>
    <t>This tutor includes for now a module for assessing lexical richness in terms of three measures: variety, density, and sophistication. Variety seeks to measure student ability to write with a diverse vocabulary, and is computed by dividing the number of unique lexical types (terms of content) by the total of lexical types, both ignoring empty words. Density aims to reflect the proportion
of content words respect to the complete text, intended to reveal an excessive
use of empty words, and is calculated by dividing the number of unique lexical
types or content words by the total words of the evaluated text (i.e. before removing
stop words). Sophistication attempts to reveal the handling of technical concepts and is the proportion of ”sophisticated” words employed, and is computed
as the percentage of words out of a list of 1000 common words, according
to SRA. A scale ranging in High, Medium and Low in lexical measures</t>
  </si>
  <si>
    <t>To enter the practical evaluation, the student must first complete well the test receiving a 50% of advance in the concept and 15% in the complete project.</t>
  </si>
  <si>
    <t>In the section of practical evaluation, the student enters a problem statement to be analyzed. Once completed the three lexical analyses, the student can move on to the next item of the project draft.</t>
  </si>
  <si>
    <t>During this one-semester course, students submitted up to nine drafts of their thesis</t>
  </si>
  <si>
    <t>genre-specific corpus-based feedback on errors, errors that affect the accuracy, brevity, clarity, objectivity and formality of scientific research writing. Accuracy = Factual and language errors; Brevity = Using too many words; Clarity = Using vague or ambiguous terms, Objectivity = Using terms that appear subjective; Formality = Using abbreviations, contractions, and informal terms</t>
  </si>
  <si>
    <t>Subsequently, the user can click on an error to display plausible corrective suggestions returned by a n-gram search engine</t>
  </si>
  <si>
    <r>
      <t>The</t>
    </r>
    <r>
      <rPr>
        <b/>
        <sz val="11"/>
        <color theme="1"/>
        <rFont val="Calibri"/>
        <family val="2"/>
        <scheme val="minor"/>
      </rPr>
      <t xml:space="preserve"> generic feedback </t>
    </r>
    <r>
      <rPr>
        <sz val="11"/>
        <color theme="1"/>
        <rFont val="Calibri"/>
        <family val="2"/>
        <scheme val="minor"/>
      </rPr>
      <t xml:space="preserve">version provided diagnostic information and improvement suggestions about students' explanations and uncertainty attribution responses using rhetorical requirements identified in Toulmin's structural analysis (1958). The feedback statements used general argumentation terms, such as claim, data, evidence, knowledge, and reasoning, without referencing the specific investigation context where the argument task is situated. Thus, the feedback statements were the same across the eight argumentation blocks for the explanation items and for the uncertainty attribution items.; </t>
    </r>
    <r>
      <rPr>
        <b/>
        <sz val="11"/>
        <color theme="1"/>
        <rFont val="Calibri"/>
        <family val="2"/>
        <scheme val="minor"/>
      </rPr>
      <t>Contextualized feedback</t>
    </r>
    <r>
      <rPr>
        <sz val="11"/>
        <color theme="1"/>
        <rFont val="Calibri"/>
        <family val="2"/>
        <scheme val="minor"/>
      </rPr>
      <t>, on the other hand, included details of the context specific to each argumentation task when providing diagnostic information and improvement suggestions. The feedback statements were then different across different argumentation blocks with different tasks. --&gt; content, evidence, reasoning</t>
    </r>
  </si>
  <si>
    <t>In an AWE system, what is the added value of spelling and grammar feedback when combined with higher-level strategy feedback?</t>
  </si>
  <si>
    <t>Feedback messages provide actionable steps to help the participant improve their essay. For example, if the algorithm determined that the essay was too short, the participant might receive the following strategy feedback message: This essay may not have enough paragraphs to fully support the main argument. If you need
help developing support for future drafts or essays, it may be helpful to freewrite.
• Write down possible arguments that may relate to your thesis
• Brainstorm as many relevant facts and examples as you can
• Try to think of details from school classes, news stories, and your own life that may relate to
the arguments!; For participants in the Strategy + SGC Condition, “Check Spelling” and “Check
Grammar” buttons appeared at the bottom of the interface during the writing and
revision periods.When these tools were selected, errors were underlined similar to common word
processors. Clicking on the error opened a small pop-up window with potential corrections.</t>
  </si>
  <si>
    <t>First, a numeric grade for content, second an additionalnumerical grade for writing quality, and third, a detailed graphic feedback that plots the score in each conceptual axis of the rubric.</t>
  </si>
  <si>
    <t>The difference between the worst and the best mark achieved in each of the activities was used to measure the learning improvement of each student.</t>
  </si>
  <si>
    <t>experimental field study implemented within a regular large-scale lecture on Educational Science of a German university over two instructional
sessions. was a basic lecture on Educational Science of the general pedagogical curriculum at a university in south-west Germany</t>
  </si>
  <si>
    <t>Importantly, feedback is given at the category level rather than specific words, sentences, ideas, or arguments. Each category is associated with a pool of relevant messages that is selected at random (without replacement) if that category is flagged as a problem.</t>
  </si>
  <si>
    <t>Each essay also receives automated formative feedback that provides recommendations for proficient writing and strategies corresponding to the lessons. This feedback includes information about writing concepts and procedures along with actionable steps for improvement. legitimacy, length, structure, introduction quality, body quality, and conclusion quality. At the highest level (i.e., if all other categories meet criteria) students receive general revising tips</t>
  </si>
  <si>
    <t>In this study, students only interacted with the automated scoring and feedback tools. W-Pal allows students to practice writing prompt-based, argumentative essays on a variety of topics. Aword processing interface allows basic text formatting along with the ability to review the prompt and take notes in a “scratch pad”
(see Fig. 1). Essays are also expected to begin with a relevant introduction, include supporting paragraphs, and provide a clear conclusion.; Students were randomly assigned to one of four experimental conditions that manipulated the presentation of system capabilities. Specifically, students were told that the automated scoring capabilities of the system were either well-established or under development. Similarly, students were told that the automated feedback capabilities of the system were either well-established or under development</t>
  </si>
  <si>
    <t>PEG typically evaluates narrative, argumentative, and informational essays on six writing traits: development of ideas, organization, style, language, sentence structure, and conventions.</t>
  </si>
  <si>
    <t>For each essay submitted, students receive a score report that includes a marked-up version of their essay annotated with spelling and grammar feedback (Figure 3.1). The score report also includes a total essay score (out of 30) and trait-specific scores (each out of six) based on development of ideas, organization, style, word choice, sentence structure, and conventions (Figure 3.2). Finally, the score report includes a writing analysis in the form of evaluation and feedback for each trait (Figure 3.3).</t>
  </si>
  <si>
    <r>
      <t xml:space="preserve"> language art classes (thaught by the same teacher); The intervention took place during the unit on summary writing, as part of the </t>
    </r>
    <r>
      <rPr>
        <b/>
        <sz val="11"/>
        <color theme="1"/>
        <rFont val="Calibri"/>
        <family val="2"/>
        <scheme val="minor"/>
      </rPr>
      <t>regular eighth-grade curriculum</t>
    </r>
    <r>
      <rPr>
        <sz val="11"/>
        <color theme="1"/>
        <rFont val="Calibri"/>
        <family val="2"/>
        <scheme val="minor"/>
      </rPr>
      <t xml:space="preserve"> that focuses on learning about and practicing differentwriting genres (e.g., poetry, various types of narratives, creative writing, informative writing). </t>
    </r>
  </si>
  <si>
    <t xml:space="preserve">To practice summary writing the students in this study read and summarized a selection of 19 short-to-medium length texts. These texts were assembled into a practice booklet that was given to both the experimental and the control participants. Students in both conditions worked on the same texts in the same order. The booklet also included a brief introduction to summary writing, and a brief overview of how to use the Summary Street tool.; Students in both the control and the experimental groups were asked to summarize multiple texts, but to work at their own pace, and they were asked to work on the texts in a specified order. To insure that students in the Summary Streetcondition would not spend an inordinate amount of time on each text, we introduced more fluid rather than absolute thresholds for content coverage, which would allow students to pass the overall criterion after a given number of attempts if they had gottenclose to the threshold, but had not actually met it. Thus, for example, a student wouldpass the criteria for a given text if the following conditions were met: (a) the contentscore for every section was within 5% of the threshold; and (b) the student had alreadysubmitted the summary ten times for content feedback; and (c) the summary was withinthe specified length requirements. After passing Summary Street thresholds for a particular text, students in thecontrol group were instructed to continue with the next text in the booklet.   Students inthe Summary Street group likewise had the booklet of texts available, but were led to thenext text by a computer screen listing the series of texts with completed texts indicated,from which they selected the next text to work on. </t>
  </si>
  <si>
    <t xml:space="preserve"> For none of the other item categories was there a significant difference in the pre- to posttest change scores. here was nodifference between experimental conditions in overall comprehension scores, nor forinference, fact-finding, vocabulary, nor other items, but subjects using Summary Street performed significantly better on the summary items than subjects who had no access to Summary Street. Thus, training with Summary Street enabled subjects to transfer their skill in summary writing to an unsupported situation:  they performed significantly better than control group students on items of the comprehension test that required summary responses.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</si>
</sst>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2"/>
      <color theme="1"/>
      <name val="Arial"/>
      <family val="2"/>
    </font>
    <font>
      <b/>
      <sz val="11"/>
      <color rgb="FF00B0F0"/>
      <name val="Calibri"/>
      <family val="2"/>
      <scheme val="minor"/>
    </font>
    <font>
      <b/>
      <sz val="11"/>
      <color rgb="FF7030A0"/>
      <name val="Calibri"/>
      <family val="2"/>
      <scheme val="minor"/>
    </font>
    <font>
      <b/>
      <sz val="11"/>
      <color theme="5"/>
      <name val="Calibri"/>
      <family val="2"/>
      <scheme val="minor"/>
    </font>
    <font>
      <b/>
      <sz val="11"/>
      <color rgb="FFC00000"/>
      <name val="Calibri"/>
      <family val="2"/>
      <scheme val="minor"/>
    </font>
    <font>
      <b/>
      <sz val="11"/>
      <color rgb="FFFF0000"/>
      <name val="Calibri"/>
      <family val="2"/>
      <scheme val="minor"/>
    </font>
    <font>
      <b/>
      <sz val="11"/>
      <name val="Calibri"/>
      <family val="2"/>
      <scheme val="minor"/>
    </font>
    <font>
      <b/>
      <u/>
      <sz val="11"/>
      <color theme="1"/>
      <name val="Calibri"/>
      <family val="2"/>
      <scheme val="minor"/>
    </font>
    <font>
      <sz val="11"/>
      <name val="Calibri"/>
      <family val="2"/>
      <scheme val="minor"/>
    </font>
  </fonts>
  <fills count="8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7"/>
        <bgColor indexed="64"/>
      </patternFill>
    </fill>
    <fill>
      <patternFill patternType="solid">
        <fgColor rgb="FF92D050"/>
        <bgColor indexed="64"/>
      </patternFill>
    </fill>
    <fill>
      <patternFill patternType="solid">
        <fgColor rgb="FFFF6565"/>
        <bgColor indexed="64"/>
      </patternFill>
    </fill>
    <fill>
      <patternFill patternType="solid">
        <fgColor rgb="FFFF1515"/>
        <bgColor indexed="64"/>
      </patternFill>
    </fill>
    <fill>
      <patternFill patternType="solid">
        <fgColor rgb="FFFF9F9F"/>
        <bgColor indexed="64"/>
      </patternFill>
    </fill>
    <fill>
      <patternFill patternType="solid">
        <fgColor rgb="FF69A12B"/>
        <bgColor indexed="64"/>
      </patternFill>
    </fill>
    <fill>
      <patternFill patternType="solid">
        <fgColor rgb="FF00B050"/>
        <bgColor indexed="64"/>
      </patternFill>
    </fill>
    <fill>
      <patternFill patternType="solid">
        <fgColor rgb="FFB4DE86"/>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2"/>
        <bgColor indexed="64"/>
      </patternFill>
    </fill>
    <fill>
      <patternFill patternType="solid">
        <fgColor theme="2" tint="-0.249977111117893"/>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B8C2D0"/>
        <bgColor indexed="64"/>
      </patternFill>
    </fill>
    <fill>
      <patternFill patternType="solid">
        <fgColor rgb="FF879AB3"/>
        <bgColor indexed="64"/>
      </patternFill>
    </fill>
    <fill>
      <patternFill patternType="solid">
        <fgColor theme="9" tint="0.59999389629810485"/>
        <bgColor indexed="64"/>
      </patternFill>
    </fill>
    <fill>
      <patternFill patternType="solid">
        <fgColor rgb="FFFFD5D5"/>
        <bgColor indexed="64"/>
      </patternFill>
    </fill>
    <fill>
      <patternFill patternType="solid">
        <fgColor rgb="FFC00000"/>
        <bgColor indexed="64"/>
      </patternFill>
    </fill>
    <fill>
      <patternFill patternType="solid">
        <fgColor rgb="FF81B2DF"/>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bgColor indexed="64"/>
      </patternFill>
    </fill>
    <fill>
      <patternFill patternType="solid">
        <fgColor rgb="FF700000"/>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rgb="FF00B0F0"/>
        <bgColor indexed="64"/>
      </patternFill>
    </fill>
    <fill>
      <patternFill patternType="solid">
        <fgColor theme="8" tint="-0.249977111117893"/>
        <bgColor indexed="64"/>
      </patternFill>
    </fill>
    <fill>
      <patternFill patternType="solid">
        <fgColor rgb="FF7030A0"/>
        <bgColor indexed="64"/>
      </patternFill>
    </fill>
    <fill>
      <patternFill patternType="solid">
        <fgColor rgb="FFCC00CC"/>
        <bgColor indexed="64"/>
      </patternFill>
    </fill>
    <fill>
      <patternFill patternType="solid">
        <fgColor rgb="FFCC0099"/>
        <bgColor indexed="64"/>
      </patternFill>
    </fill>
    <fill>
      <patternFill patternType="solid">
        <fgColor rgb="FFFF00FF"/>
        <bgColor indexed="64"/>
      </patternFill>
    </fill>
    <fill>
      <patternFill patternType="solid">
        <fgColor rgb="FFFF99FF"/>
        <bgColor indexed="64"/>
      </patternFill>
    </fill>
    <fill>
      <patternFill patternType="solid">
        <fgColor rgb="FFFF0066"/>
        <bgColor indexed="64"/>
      </patternFill>
    </fill>
    <fill>
      <patternFill patternType="solid">
        <fgColor rgb="FFFF3399"/>
        <bgColor indexed="64"/>
      </patternFill>
    </fill>
    <fill>
      <patternFill patternType="solid">
        <fgColor rgb="FFFFCCFF"/>
        <bgColor indexed="64"/>
      </patternFill>
    </fill>
    <fill>
      <patternFill patternType="solid">
        <fgColor rgb="FF990099"/>
        <bgColor indexed="64"/>
      </patternFill>
    </fill>
    <fill>
      <patternFill patternType="solid">
        <fgColor rgb="FFFF669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6">
    <xf numFmtId="0" fontId="0" fillId="0" borderId="0" xfId="0"/>
    <xf numFmtId="0" fontId="16" fillId="0" borderId="0" xfId="0" applyFont="1"/>
    <xf numFmtId="0" fontId="16" fillId="0" borderId="0" xfId="0" applyFont="1" applyAlignment="1">
      <alignment horizontal="center"/>
    </xf>
    <xf numFmtId="0" fontId="0" fillId="33" borderId="0" xfId="0" applyFill="1"/>
    <xf numFmtId="0" fontId="0" fillId="0" borderId="0" xfId="0" applyAlignment="1">
      <alignment horizontal="center"/>
    </xf>
    <xf numFmtId="0" fontId="0" fillId="0" borderId="0" xfId="0" applyAlignment="1">
      <alignment wrapText="1"/>
    </xf>
    <xf numFmtId="0" fontId="19" fillId="0" borderId="0" xfId="0" applyFont="1"/>
    <xf numFmtId="0" fontId="0" fillId="34" borderId="0" xfId="0" applyFill="1"/>
    <xf numFmtId="0" fontId="0" fillId="35" borderId="0" xfId="0" applyFill="1"/>
    <xf numFmtId="0" fontId="20" fillId="0" borderId="0" xfId="0" applyFont="1" applyAlignment="1">
      <alignment horizontal="center"/>
    </xf>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5" borderId="0" xfId="0" applyFill="1"/>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0" fontId="0" fillId="51" borderId="0" xfId="0" applyFill="1"/>
    <xf numFmtId="0" fontId="0" fillId="52" borderId="0" xfId="0" applyFill="1"/>
    <xf numFmtId="0" fontId="0" fillId="53" borderId="0" xfId="0" applyFill="1"/>
    <xf numFmtId="0" fontId="0" fillId="54" borderId="0" xfId="0" applyFill="1"/>
    <xf numFmtId="0" fontId="0" fillId="55" borderId="0" xfId="0"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0" fillId="62" borderId="0" xfId="0" applyFill="1"/>
    <xf numFmtId="0" fontId="0" fillId="63" borderId="0" xfId="0" applyFill="1"/>
    <xf numFmtId="0" fontId="0" fillId="64" borderId="0" xfId="0" applyFill="1"/>
    <xf numFmtId="0" fontId="0" fillId="61" borderId="0" xfId="0" applyFill="1" applyAlignment="1">
      <alignment wrapText="1"/>
    </xf>
    <xf numFmtId="0" fontId="27" fillId="0" borderId="0" xfId="0" applyFont="1"/>
    <xf numFmtId="0" fontId="0" fillId="65" borderId="0" xfId="0" applyFill="1"/>
    <xf numFmtId="0" fontId="27" fillId="66" borderId="0" xfId="0" applyFont="1" applyFill="1"/>
    <xf numFmtId="0" fontId="0" fillId="66"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71" borderId="0" xfId="0" applyFill="1"/>
    <xf numFmtId="0" fontId="0" fillId="72" borderId="0" xfId="0" applyFill="1"/>
    <xf numFmtId="0" fontId="27" fillId="73" borderId="0" xfId="0" applyFont="1" applyFill="1"/>
    <xf numFmtId="0" fontId="0" fillId="73" borderId="0" xfId="0" applyFill="1"/>
    <xf numFmtId="0" fontId="0" fillId="74" borderId="0" xfId="0" applyFill="1"/>
    <xf numFmtId="0" fontId="0" fillId="75" borderId="0" xfId="0" applyFill="1"/>
    <xf numFmtId="0" fontId="0" fillId="76" borderId="0" xfId="0" applyFill="1"/>
    <xf numFmtId="0" fontId="0" fillId="77" borderId="0" xfId="0" applyFill="1"/>
    <xf numFmtId="0" fontId="0" fillId="78" borderId="0" xfId="0" applyFill="1"/>
    <xf numFmtId="0" fontId="0" fillId="79" borderId="0" xfId="0" applyFill="1"/>
    <xf numFmtId="0" fontId="0" fillId="80" borderId="0" xfId="0" applyFill="1"/>
    <xf numFmtId="0" fontId="0" fillId="81" borderId="0" xfId="0" applyFill="1"/>
    <xf numFmtId="0" fontId="14" fillId="0" borderId="0" xfId="0" applyFont="1"/>
    <xf numFmtId="0" fontId="14" fillId="55" borderId="0" xfId="0" applyFont="1" applyFill="1"/>
    <xf numFmtId="0" fontId="14" fillId="57" borderId="0" xfId="0" applyFont="1" applyFill="1"/>
    <xf numFmtId="0" fontId="14" fillId="61" borderId="0" xfId="0" applyFont="1" applyFill="1"/>
    <xf numFmtId="0" fontId="14" fillId="54" borderId="0" xfId="0" applyFont="1" applyFill="1"/>
    <xf numFmtId="0" fontId="14" fillId="58" borderId="0" xfId="0" applyFont="1" applyFill="1"/>
    <xf numFmtId="0" fontId="14" fillId="50" borderId="0" xfId="0" applyFont="1" applyFill="1"/>
    <xf numFmtId="0" fontId="14" fillId="52" borderId="0" xfId="0" applyFont="1" applyFill="1"/>
    <xf numFmtId="0" fontId="14" fillId="51" borderId="0" xfId="0" applyFont="1" applyFill="1"/>
    <xf numFmtId="0" fontId="0" fillId="0" borderId="0" xfId="0" applyAlignment="1">
      <alignment horizont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colors>
    <mruColors>
      <color rgb="FFFF6699"/>
      <color rgb="FFFF3399"/>
      <color rgb="FF990099"/>
      <color rgb="FFFFCCFF"/>
      <color rgb="FFFF0066"/>
      <color rgb="FFFF99FF"/>
      <color rgb="FF660066"/>
      <color rgb="FFFF00FF"/>
      <color rgb="FFCC00CC"/>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Salome Wagner" id="{5DDB9278-3E3B-42CF-A522-49518DA673D7}" userId="S::qxowa01@cloud.uni-tuebingen.de::c51d39a0-b9e5-41de-9e5c-75b9c2538195"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0-12-28T21:53:36.35" personId="{5DDB9278-3E3B-42CF-A522-49518DA673D7}" id="{DBD2F5DD-2D2B-41D5-A4B8-EF2C2F24B846}">
    <text>N, age, language, race, sex, pupils/students, school type, study setting</text>
  </threadedComment>
  <threadedComment ref="I1" dT="2020-12-28T22:00:52.83" personId="{5DDB9278-3E3B-42CF-A522-49518DA673D7}" id="{DA388C77-DD72-4AD4-A8E7-26135E3B422C}">
    <text>students/pupils</text>
  </threadedComment>
  <threadedComment ref="I1" dT="2020-12-30T15:41:51.86" personId="{5DDB9278-3E3B-42CF-A522-49518DA673D7}" id="{84CCA309-8631-4461-9CF5-9526B845B7D5}" parentId="{DA388C77-DD72-4AD4-A8E7-26135E3B422C}">
    <text>hellgrau: Schülerinnen und Schüler; dunkelgrau: Studierende an der Universität</text>
  </threadedComment>
  <threadedComment ref="R1" dT="2020-12-28T22:00:03.89" personId="{5DDB9278-3E3B-42CF-A522-49518DA673D7}" id="{4F06323A-9BA3-4A18-801E-3B212ADE505B}">
    <text>argumentation, essay, summary, explanation</text>
  </threadedComment>
  <threadedComment ref="T1" dT="2020-12-28T21:59:41.20" personId="{5DDB9278-3E3B-42CF-A522-49518DA673D7}" id="{05E4CC59-B774-4C62-905B-FEE4655A4140}">
    <text>stand alone, self-regulated learning, game-based learning, with a model</text>
  </threadedComment>
  <threadedComment ref="U1" dT="2020-12-28T22:32:32.94" personId="{5DDB9278-3E3B-42CF-A522-49518DA673D7}" id="{46B5E78A-5F49-4263-A927-388FAAC084CE}">
    <text>lower order: grammar, spelling, word frequencies, word length, mechanics; higher order: cohesion, style, organization, argumentative structure, rhetorical moves; content feedback</text>
  </threadedComment>
  <threadedComment ref="U1" dT="2021-01-01T10:27:38.87" personId="{5DDB9278-3E3B-42CF-A522-49518DA673D7}" id="{206E93C6-0D67-4F88-BFD0-D54543C756EF}" parentId="{46B5E78A-5F49-4263-A927-388FAAC084CE}">
    <text>dunkelorange: content feedback + feedback on higher and/or lower order; orange: higher and lower order; mittelorange: higher order only; hellorange: lower order only; beige: content feedback only</text>
  </threadedComment>
  <threadedComment ref="V1" dT="2021-01-09T12:05:16.56" personId="{5DDB9278-3E3B-42CF-A522-49518DA673D7}" id="{18CCC08E-5A02-403F-8647-A6A99D09F6B9}">
    <text>ganz dunkel: holistic score + trait scores (on the different focuses), dunkelblau: gradeson drafts (eher holistic score), dunkeleres blau: holistic score, mittelblau: overall score regarding the feedback focuses, helleres blau: content score, hellblau: content score + holistic score, türkis: others</text>
  </threadedComment>
  <threadedComment ref="Y1" dT="2020-12-28T22:33:57.68" personId="{5DDB9278-3E3B-42CF-A522-49518DA673D7}" id="{8F9E6DFA-60BB-48DF-A624-464062D9CABC}">
    <text>whole text, paragraph, text section, sentence, word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65B72-266D-41F5-B2A7-AB78B3A49D3E}">
  <dimension ref="A1:AY54"/>
  <sheetViews>
    <sheetView tabSelected="1" topLeftCell="A29" zoomScale="102" zoomScaleNormal="130" workbookViewId="0">
      <selection activeCell="C41" sqref="C41"/>
    </sheetView>
  </sheetViews>
  <sheetFormatPr baseColWidth="10" defaultColWidth="10.81640625" defaultRowHeight="14.5" x14ac:dyDescent="0.35"/>
  <cols>
    <col min="2" max="2" width="24.36328125" customWidth="1"/>
  </cols>
  <sheetData>
    <row r="1" spans="1:51" x14ac:dyDescent="0.35">
      <c r="A1" s="1" t="s">
        <v>157</v>
      </c>
      <c r="B1" s="1" t="s">
        <v>0</v>
      </c>
      <c r="C1" s="1" t="s">
        <v>1</v>
      </c>
      <c r="D1" s="1" t="s">
        <v>2</v>
      </c>
      <c r="E1" s="1" t="s">
        <v>3</v>
      </c>
      <c r="F1" s="1" t="s">
        <v>4</v>
      </c>
      <c r="G1" s="1" t="s">
        <v>384</v>
      </c>
      <c r="H1" s="10" t="s">
        <v>385</v>
      </c>
      <c r="I1" s="10" t="s">
        <v>378</v>
      </c>
      <c r="J1" s="10" t="s">
        <v>381</v>
      </c>
      <c r="K1" s="10" t="s">
        <v>380</v>
      </c>
      <c r="L1" s="10" t="s">
        <v>386</v>
      </c>
      <c r="M1" s="10" t="s">
        <v>178</v>
      </c>
      <c r="N1" s="10" t="s">
        <v>387</v>
      </c>
      <c r="O1" s="10" t="s">
        <v>379</v>
      </c>
      <c r="P1" s="11" t="s">
        <v>388</v>
      </c>
      <c r="Q1" s="11" t="s">
        <v>147</v>
      </c>
      <c r="R1" s="11" t="s">
        <v>389</v>
      </c>
      <c r="S1" s="11" t="s">
        <v>422</v>
      </c>
      <c r="T1" s="11" t="s">
        <v>390</v>
      </c>
      <c r="U1" s="11" t="s">
        <v>391</v>
      </c>
      <c r="V1" s="11" t="s">
        <v>200</v>
      </c>
      <c r="W1" s="11" t="s">
        <v>392</v>
      </c>
      <c r="X1" s="11" t="s">
        <v>393</v>
      </c>
      <c r="Y1" s="11" t="s">
        <v>445</v>
      </c>
      <c r="Z1" s="11" t="s">
        <v>394</v>
      </c>
      <c r="AA1" s="11" t="s">
        <v>395</v>
      </c>
      <c r="AB1" s="11" t="s">
        <v>396</v>
      </c>
      <c r="AC1" s="12" t="s">
        <v>397</v>
      </c>
      <c r="AD1" s="12" t="s">
        <v>398</v>
      </c>
      <c r="AE1" s="12" t="s">
        <v>399</v>
      </c>
      <c r="AF1" s="12" t="s">
        <v>400</v>
      </c>
      <c r="AG1" s="12" t="s">
        <v>401</v>
      </c>
      <c r="AH1" s="12" t="s">
        <v>402</v>
      </c>
      <c r="AI1" s="13" t="s">
        <v>403</v>
      </c>
      <c r="AJ1" s="13" t="s">
        <v>404</v>
      </c>
      <c r="AK1" s="13" t="s">
        <v>405</v>
      </c>
      <c r="AL1" s="13" t="s">
        <v>406</v>
      </c>
      <c r="AM1" s="13" t="s">
        <v>407</v>
      </c>
      <c r="AN1" s="13" t="s">
        <v>408</v>
      </c>
      <c r="AO1" s="14" t="s">
        <v>409</v>
      </c>
      <c r="AP1" s="14" t="s">
        <v>410</v>
      </c>
      <c r="AQ1" s="14" t="s">
        <v>411</v>
      </c>
      <c r="AR1" s="14" t="s">
        <v>412</v>
      </c>
      <c r="AS1" s="14" t="s">
        <v>413</v>
      </c>
      <c r="AT1" s="14" t="s">
        <v>414</v>
      </c>
      <c r="AU1" s="15" t="s">
        <v>466</v>
      </c>
      <c r="AV1" s="15" t="s">
        <v>415</v>
      </c>
      <c r="AW1" s="1" t="s">
        <v>605</v>
      </c>
      <c r="AX1" s="1"/>
    </row>
    <row r="2" spans="1:51" x14ac:dyDescent="0.35">
      <c r="A2">
        <v>1</v>
      </c>
      <c r="B2" t="s">
        <v>5</v>
      </c>
      <c r="C2" t="s">
        <v>6</v>
      </c>
      <c r="D2">
        <v>2020</v>
      </c>
      <c r="E2" t="s">
        <v>7</v>
      </c>
      <c r="F2" t="str">
        <f>"87-125"</f>
        <v>87-125</v>
      </c>
      <c r="G2" s="1"/>
      <c r="H2" s="10"/>
      <c r="I2" s="27" t="s">
        <v>969</v>
      </c>
      <c r="J2" s="46" t="s">
        <v>383</v>
      </c>
      <c r="K2" s="46" t="s">
        <v>519</v>
      </c>
      <c r="L2" s="46" t="s">
        <v>970</v>
      </c>
      <c r="M2" s="46" t="s">
        <v>302</v>
      </c>
      <c r="N2" s="46"/>
      <c r="O2" s="46"/>
      <c r="P2" s="39" t="s">
        <v>186</v>
      </c>
      <c r="Q2" s="26" t="s">
        <v>545</v>
      </c>
      <c r="R2" s="47" t="s">
        <v>301</v>
      </c>
      <c r="S2" s="46"/>
      <c r="T2" s="46"/>
      <c r="U2" s="46" t="s">
        <v>975</v>
      </c>
      <c r="V2" s="48" t="s">
        <v>974</v>
      </c>
      <c r="W2" s="56" t="s">
        <v>1127</v>
      </c>
      <c r="X2" s="46"/>
      <c r="Y2" s="46"/>
      <c r="Z2" s="46" t="s">
        <v>973</v>
      </c>
      <c r="AA2" s="46"/>
      <c r="AB2" s="46"/>
      <c r="AC2" s="46" t="s">
        <v>304</v>
      </c>
      <c r="AD2" s="46" t="s">
        <v>292</v>
      </c>
      <c r="AE2" s="46" t="s">
        <v>1143</v>
      </c>
      <c r="AF2" s="46"/>
      <c r="AG2" s="46" t="s">
        <v>976</v>
      </c>
      <c r="AH2" s="46"/>
      <c r="AI2" s="46" t="s">
        <v>971</v>
      </c>
      <c r="AJ2" s="46" t="s">
        <v>972</v>
      </c>
      <c r="AK2" s="46" t="s">
        <v>297</v>
      </c>
      <c r="AL2" s="46" t="s">
        <v>299</v>
      </c>
      <c r="AM2" s="46" t="s">
        <v>300</v>
      </c>
      <c r="AN2" s="46"/>
      <c r="AO2" s="46" t="s">
        <v>305</v>
      </c>
      <c r="AP2" s="46" t="s">
        <v>309</v>
      </c>
      <c r="AQ2" s="46"/>
      <c r="AR2" s="46"/>
      <c r="AS2" s="46"/>
      <c r="AT2" s="46" t="s">
        <v>295</v>
      </c>
      <c r="AU2" s="46" t="s">
        <v>293</v>
      </c>
      <c r="AV2" s="46"/>
      <c r="AW2" s="46"/>
      <c r="AX2" s="46"/>
      <c r="AY2" s="46"/>
    </row>
    <row r="3" spans="1:51" x14ac:dyDescent="0.35">
      <c r="A3">
        <v>2</v>
      </c>
      <c r="B3" t="s">
        <v>8</v>
      </c>
      <c r="C3" t="s">
        <v>9</v>
      </c>
      <c r="D3">
        <v>2019</v>
      </c>
      <c r="E3" t="s">
        <v>10</v>
      </c>
      <c r="F3" t="str">
        <f>"590-622"</f>
        <v>590-622</v>
      </c>
      <c r="G3" t="s">
        <v>426</v>
      </c>
      <c r="H3" t="s">
        <v>416</v>
      </c>
      <c r="I3" s="27" t="s">
        <v>440</v>
      </c>
      <c r="J3" t="s">
        <v>418</v>
      </c>
      <c r="K3" t="s">
        <v>417</v>
      </c>
      <c r="L3" t="s">
        <v>180</v>
      </c>
      <c r="M3" t="s">
        <v>179</v>
      </c>
      <c r="O3" t="s">
        <v>419</v>
      </c>
      <c r="P3" s="17" t="s">
        <v>166</v>
      </c>
      <c r="Q3" s="29" t="s">
        <v>173</v>
      </c>
      <c r="R3" s="20" t="s">
        <v>420</v>
      </c>
      <c r="S3" t="s">
        <v>182</v>
      </c>
      <c r="T3" t="s">
        <v>424</v>
      </c>
      <c r="W3" s="55" t="s">
        <v>423</v>
      </c>
      <c r="X3" t="s">
        <v>425</v>
      </c>
      <c r="AA3" t="s">
        <v>579</v>
      </c>
      <c r="AB3" t="s">
        <v>294</v>
      </c>
      <c r="AE3" s="34" t="s">
        <v>421</v>
      </c>
      <c r="AF3" s="31" t="s">
        <v>294</v>
      </c>
    </row>
    <row r="4" spans="1:51" x14ac:dyDescent="0.35">
      <c r="A4">
        <v>3</v>
      </c>
      <c r="B4" t="s">
        <v>11</v>
      </c>
      <c r="C4" t="s">
        <v>12</v>
      </c>
      <c r="D4">
        <v>2017</v>
      </c>
      <c r="E4" t="s">
        <v>13</v>
      </c>
      <c r="F4" t="str">
        <f>"691-718"</f>
        <v>691-718</v>
      </c>
      <c r="G4" t="s">
        <v>209</v>
      </c>
      <c r="H4" t="s">
        <v>452</v>
      </c>
      <c r="I4" s="27" t="s">
        <v>439</v>
      </c>
      <c r="J4" t="s">
        <v>427</v>
      </c>
      <c r="L4" t="s">
        <v>184</v>
      </c>
      <c r="M4">
        <v>2014</v>
      </c>
      <c r="P4" s="39" t="s">
        <v>186</v>
      </c>
      <c r="Q4" s="16" t="s">
        <v>851</v>
      </c>
      <c r="R4" s="47" t="s">
        <v>188</v>
      </c>
      <c r="S4" t="s">
        <v>431</v>
      </c>
      <c r="U4" s="40" t="s">
        <v>434</v>
      </c>
      <c r="V4" s="49" t="s">
        <v>432</v>
      </c>
      <c r="W4" s="57" t="s">
        <v>1127</v>
      </c>
      <c r="AA4" t="s">
        <v>194</v>
      </c>
      <c r="AB4" t="s">
        <v>433</v>
      </c>
      <c r="AC4" t="s">
        <v>197</v>
      </c>
      <c r="AD4" t="s">
        <v>428</v>
      </c>
      <c r="AE4" s="33" t="s">
        <v>492</v>
      </c>
      <c r="AG4" t="s">
        <v>437</v>
      </c>
      <c r="AH4" t="s">
        <v>438</v>
      </c>
      <c r="AI4" t="s">
        <v>436</v>
      </c>
      <c r="AK4" t="s">
        <v>189</v>
      </c>
      <c r="AM4" t="s">
        <v>435</v>
      </c>
      <c r="AN4" t="s">
        <v>430</v>
      </c>
      <c r="AO4" t="s">
        <v>429</v>
      </c>
      <c r="AR4" t="s">
        <v>207</v>
      </c>
    </row>
    <row r="5" spans="1:51" ht="19.25" customHeight="1" x14ac:dyDescent="0.35">
      <c r="A5">
        <v>4</v>
      </c>
      <c r="B5" t="s">
        <v>14</v>
      </c>
      <c r="C5" t="s">
        <v>15</v>
      </c>
      <c r="D5">
        <v>2017</v>
      </c>
      <c r="E5" t="s">
        <v>16</v>
      </c>
      <c r="F5" t="str">
        <f>"1648-1668"</f>
        <v>1648-1668</v>
      </c>
      <c r="G5" t="s">
        <v>869</v>
      </c>
      <c r="H5" t="s">
        <v>884</v>
      </c>
      <c r="I5" s="27" t="s">
        <v>885</v>
      </c>
      <c r="J5" t="s">
        <v>886</v>
      </c>
      <c r="L5" t="s">
        <v>184</v>
      </c>
      <c r="M5" t="s">
        <v>883</v>
      </c>
      <c r="O5" s="5" t="s">
        <v>877</v>
      </c>
      <c r="Q5" s="29" t="s">
        <v>878</v>
      </c>
      <c r="R5" s="36" t="s">
        <v>873</v>
      </c>
      <c r="S5" t="s">
        <v>871</v>
      </c>
      <c r="V5" s="50" t="s">
        <v>879</v>
      </c>
      <c r="W5" s="55" t="s">
        <v>880</v>
      </c>
      <c r="X5" t="s">
        <v>726</v>
      </c>
      <c r="Z5" t="s">
        <v>870</v>
      </c>
      <c r="AA5" t="s">
        <v>876</v>
      </c>
      <c r="AB5" t="s">
        <v>881</v>
      </c>
      <c r="AC5" t="s">
        <v>872</v>
      </c>
      <c r="AE5" s="33" t="s">
        <v>889</v>
      </c>
      <c r="AH5" t="s">
        <v>882</v>
      </c>
      <c r="AK5" t="s">
        <v>874</v>
      </c>
      <c r="AL5" t="s">
        <v>875</v>
      </c>
      <c r="AP5" s="44" t="s">
        <v>888</v>
      </c>
      <c r="AQ5" s="44" t="s">
        <v>891</v>
      </c>
      <c r="AR5" s="44" t="s">
        <v>890</v>
      </c>
      <c r="AS5" s="44"/>
      <c r="AT5" s="44" t="s">
        <v>887</v>
      </c>
    </row>
    <row r="6" spans="1:51" x14ac:dyDescent="0.35">
      <c r="A6">
        <v>5</v>
      </c>
      <c r="B6" t="s">
        <v>17</v>
      </c>
      <c r="C6" t="s">
        <v>18</v>
      </c>
      <c r="D6">
        <v>2015</v>
      </c>
      <c r="E6" t="s">
        <v>19</v>
      </c>
      <c r="F6" t="str">
        <f>"59-79"</f>
        <v>59-79</v>
      </c>
      <c r="H6" t="s">
        <v>453</v>
      </c>
      <c r="I6" s="27" t="s">
        <v>441</v>
      </c>
      <c r="K6" t="s">
        <v>442</v>
      </c>
      <c r="L6" t="s">
        <v>245</v>
      </c>
      <c r="N6" t="s">
        <v>246</v>
      </c>
      <c r="O6" t="s">
        <v>446</v>
      </c>
      <c r="P6" s="21" t="s">
        <v>241</v>
      </c>
      <c r="Q6" s="25" t="s">
        <v>1125</v>
      </c>
      <c r="R6" s="18" t="s">
        <v>244</v>
      </c>
      <c r="T6" t="s">
        <v>443</v>
      </c>
      <c r="U6" s="8" t="s">
        <v>444</v>
      </c>
      <c r="Y6" t="s">
        <v>253</v>
      </c>
      <c r="AB6" t="s">
        <v>250</v>
      </c>
      <c r="AC6" t="s">
        <v>461</v>
      </c>
      <c r="AE6" s="34" t="s">
        <v>421</v>
      </c>
      <c r="AH6" t="s">
        <v>255</v>
      </c>
      <c r="AK6" t="s">
        <v>447</v>
      </c>
      <c r="AL6" t="s">
        <v>249</v>
      </c>
      <c r="AP6" t="s">
        <v>448</v>
      </c>
      <c r="AQ6" t="s">
        <v>449</v>
      </c>
    </row>
    <row r="7" spans="1:51" x14ac:dyDescent="0.35">
      <c r="A7">
        <v>6</v>
      </c>
      <c r="B7" t="s">
        <v>20</v>
      </c>
      <c r="C7" t="s">
        <v>21</v>
      </c>
      <c r="D7">
        <v>2013</v>
      </c>
      <c r="E7" t="s">
        <v>22</v>
      </c>
      <c r="F7" t="str">
        <f>"1-10"</f>
        <v>1-10</v>
      </c>
      <c r="H7" t="s">
        <v>474</v>
      </c>
      <c r="I7" s="27" t="s">
        <v>473</v>
      </c>
      <c r="J7" t="s">
        <v>475</v>
      </c>
      <c r="K7" t="s">
        <v>442</v>
      </c>
      <c r="L7" t="s">
        <v>214</v>
      </c>
      <c r="N7" t="s">
        <v>480</v>
      </c>
      <c r="P7" s="21" t="s">
        <v>210</v>
      </c>
      <c r="Q7" s="25" t="s">
        <v>612</v>
      </c>
      <c r="R7" s="18" t="s">
        <v>271</v>
      </c>
      <c r="T7" t="s">
        <v>443</v>
      </c>
      <c r="U7" s="41" t="s">
        <v>845</v>
      </c>
      <c r="Y7" t="s">
        <v>220</v>
      </c>
      <c r="Z7" t="s">
        <v>483</v>
      </c>
      <c r="AA7" t="s">
        <v>484</v>
      </c>
      <c r="AC7" t="s">
        <v>218</v>
      </c>
      <c r="AD7" t="s">
        <v>476</v>
      </c>
      <c r="AE7" s="33" t="s">
        <v>492</v>
      </c>
      <c r="AF7" s="31" t="s">
        <v>294</v>
      </c>
      <c r="AG7" t="s">
        <v>479</v>
      </c>
      <c r="AH7" t="s">
        <v>478</v>
      </c>
      <c r="AI7" t="s">
        <v>482</v>
      </c>
      <c r="AJ7" t="s">
        <v>481</v>
      </c>
      <c r="AO7" t="s">
        <v>225</v>
      </c>
      <c r="AP7" t="s">
        <v>223</v>
      </c>
      <c r="AR7" t="s">
        <v>477</v>
      </c>
      <c r="AT7" t="s">
        <v>485</v>
      </c>
    </row>
    <row r="8" spans="1:51" x14ac:dyDescent="0.35">
      <c r="A8">
        <v>7</v>
      </c>
      <c r="B8" t="s">
        <v>23</v>
      </c>
      <c r="C8" t="s">
        <v>24</v>
      </c>
      <c r="D8">
        <v>2013</v>
      </c>
      <c r="E8" t="s">
        <v>22</v>
      </c>
      <c r="F8" t="str">
        <f>"1-10"</f>
        <v>1-10</v>
      </c>
      <c r="G8" t="s">
        <v>486</v>
      </c>
      <c r="H8" t="s">
        <v>487</v>
      </c>
      <c r="I8" s="27" t="s">
        <v>488</v>
      </c>
      <c r="K8" t="s">
        <v>489</v>
      </c>
      <c r="N8" t="s">
        <v>261</v>
      </c>
      <c r="O8" t="s">
        <v>261</v>
      </c>
      <c r="P8" s="21" t="s">
        <v>258</v>
      </c>
      <c r="Q8" s="25" t="s">
        <v>610</v>
      </c>
      <c r="R8" s="18" t="s">
        <v>263</v>
      </c>
      <c r="T8" t="s">
        <v>259</v>
      </c>
      <c r="AC8" t="s">
        <v>266</v>
      </c>
      <c r="AD8" t="s">
        <v>267</v>
      </c>
      <c r="AE8" s="30" t="s">
        <v>294</v>
      </c>
      <c r="AH8" t="s">
        <v>491</v>
      </c>
      <c r="AK8" t="s">
        <v>264</v>
      </c>
      <c r="AL8" t="s">
        <v>265</v>
      </c>
      <c r="AO8" t="s">
        <v>490</v>
      </c>
    </row>
    <row r="9" spans="1:51" x14ac:dyDescent="0.35">
      <c r="A9">
        <v>8</v>
      </c>
      <c r="B9" t="s">
        <v>25</v>
      </c>
      <c r="C9" t="s">
        <v>26</v>
      </c>
      <c r="D9">
        <v>2012</v>
      </c>
      <c r="E9" t="s">
        <v>27</v>
      </c>
      <c r="F9" t="str">
        <f>"136-152"</f>
        <v>136-152</v>
      </c>
      <c r="G9" t="s">
        <v>1144</v>
      </c>
      <c r="H9" t="s">
        <v>454</v>
      </c>
      <c r="I9" s="28" t="s">
        <v>561</v>
      </c>
      <c r="J9" t="s">
        <v>455</v>
      </c>
      <c r="K9" t="s">
        <v>456</v>
      </c>
      <c r="L9" t="s">
        <v>457</v>
      </c>
      <c r="N9" t="s">
        <v>458</v>
      </c>
      <c r="P9" t="s">
        <v>450</v>
      </c>
      <c r="Q9" t="s">
        <v>451</v>
      </c>
      <c r="R9" s="20" t="s">
        <v>420</v>
      </c>
      <c r="S9" t="s">
        <v>1145</v>
      </c>
      <c r="T9" t="s">
        <v>1146</v>
      </c>
      <c r="U9" t="s">
        <v>1130</v>
      </c>
      <c r="Z9" t="s">
        <v>462</v>
      </c>
      <c r="AA9" t="s">
        <v>463</v>
      </c>
      <c r="AB9" t="s">
        <v>1131</v>
      </c>
      <c r="AC9" t="s">
        <v>1147</v>
      </c>
      <c r="AD9" t="s">
        <v>1129</v>
      </c>
      <c r="AE9" s="30" t="s">
        <v>294</v>
      </c>
      <c r="AF9" s="31" t="s">
        <v>465</v>
      </c>
      <c r="AG9" t="s">
        <v>464</v>
      </c>
      <c r="AH9" t="s">
        <v>468</v>
      </c>
      <c r="AI9" t="s">
        <v>460</v>
      </c>
      <c r="AJ9" t="s">
        <v>460</v>
      </c>
      <c r="AN9" t="s">
        <v>465</v>
      </c>
      <c r="AO9" t="s">
        <v>459</v>
      </c>
      <c r="AP9" t="s">
        <v>472</v>
      </c>
      <c r="AQ9" t="s">
        <v>470</v>
      </c>
      <c r="AR9" t="s">
        <v>471</v>
      </c>
      <c r="AT9" t="s">
        <v>469</v>
      </c>
      <c r="AU9" t="s">
        <v>467</v>
      </c>
    </row>
    <row r="10" spans="1:51" x14ac:dyDescent="0.35">
      <c r="A10">
        <v>9</v>
      </c>
      <c r="B10" t="s">
        <v>28</v>
      </c>
      <c r="C10" t="s">
        <v>29</v>
      </c>
      <c r="D10">
        <v>2010</v>
      </c>
      <c r="E10" t="s">
        <v>7</v>
      </c>
      <c r="F10" t="str">
        <f>"173-196"</f>
        <v>173-196</v>
      </c>
      <c r="H10" t="s">
        <v>1005</v>
      </c>
      <c r="I10" s="27" t="s">
        <v>1019</v>
      </c>
      <c r="K10" t="s">
        <v>456</v>
      </c>
      <c r="L10" t="s">
        <v>184</v>
      </c>
      <c r="M10" t="s">
        <v>1006</v>
      </c>
      <c r="N10" t="s">
        <v>1009</v>
      </c>
      <c r="P10" s="22" t="s">
        <v>273</v>
      </c>
      <c r="Q10" s="16" t="s">
        <v>1011</v>
      </c>
      <c r="R10" s="18" t="s">
        <v>271</v>
      </c>
      <c r="S10" t="s">
        <v>1013</v>
      </c>
      <c r="U10" s="43" t="s">
        <v>1016</v>
      </c>
      <c r="V10" s="51" t="s">
        <v>1015</v>
      </c>
      <c r="W10" s="57" t="s">
        <v>1127</v>
      </c>
      <c r="Z10" t="s">
        <v>1007</v>
      </c>
      <c r="AB10" t="s">
        <v>1017</v>
      </c>
      <c r="AC10" t="s">
        <v>1014</v>
      </c>
      <c r="AD10" t="s">
        <v>1007</v>
      </c>
      <c r="AJ10" t="s">
        <v>1008</v>
      </c>
      <c r="AK10" t="s">
        <v>1010</v>
      </c>
      <c r="AL10" t="s">
        <v>1012</v>
      </c>
      <c r="AO10" t="s">
        <v>1018</v>
      </c>
      <c r="AP10" t="s">
        <v>1020</v>
      </c>
      <c r="AQ10" t="s">
        <v>1023</v>
      </c>
      <c r="AR10" t="s">
        <v>1022</v>
      </c>
      <c r="AT10" t="s">
        <v>1021</v>
      </c>
    </row>
    <row r="11" spans="1:51" x14ac:dyDescent="0.35">
      <c r="A11" s="7">
        <v>10</v>
      </c>
      <c r="B11" s="7" t="s">
        <v>30</v>
      </c>
      <c r="C11" s="7" t="s">
        <v>31</v>
      </c>
      <c r="D11" s="7">
        <v>2010</v>
      </c>
      <c r="E11" s="7" t="s">
        <v>334</v>
      </c>
      <c r="F11" s="7" t="str">
        <f>"1-176"</f>
        <v>1-176</v>
      </c>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row>
    <row r="12" spans="1:51" x14ac:dyDescent="0.35">
      <c r="A12">
        <v>11</v>
      </c>
      <c r="B12" s="8" t="s">
        <v>32</v>
      </c>
      <c r="C12" t="s">
        <v>33</v>
      </c>
      <c r="D12">
        <v>2008</v>
      </c>
      <c r="E12" t="s">
        <v>335</v>
      </c>
      <c r="F12" t="str">
        <f>"1-65"</f>
        <v>1-65</v>
      </c>
      <c r="G12" t="s">
        <v>1032</v>
      </c>
      <c r="H12" t="s">
        <v>1035</v>
      </c>
      <c r="I12" s="28" t="s">
        <v>1031</v>
      </c>
      <c r="K12" t="s">
        <v>456</v>
      </c>
      <c r="N12" t="s">
        <v>1038</v>
      </c>
      <c r="O12" t="s">
        <v>1033</v>
      </c>
      <c r="S12" t="s">
        <v>1036</v>
      </c>
      <c r="U12" t="s">
        <v>1148</v>
      </c>
      <c r="V12" s="31" t="s">
        <v>1044</v>
      </c>
      <c r="W12" s="58" t="s">
        <v>1042</v>
      </c>
      <c r="X12" t="s">
        <v>1043</v>
      </c>
      <c r="Z12" t="s">
        <v>1039</v>
      </c>
      <c r="AD12" t="s">
        <v>1045</v>
      </c>
      <c r="AE12" s="30" t="s">
        <v>294</v>
      </c>
      <c r="AG12" t="s">
        <v>1034</v>
      </c>
      <c r="AJ12" t="s">
        <v>1037</v>
      </c>
      <c r="AK12" t="s">
        <v>1041</v>
      </c>
      <c r="AL12" t="s">
        <v>1040</v>
      </c>
      <c r="AP12" t="s">
        <v>1048</v>
      </c>
      <c r="AQ12" t="s">
        <v>1047</v>
      </c>
      <c r="AT12" t="s">
        <v>1046</v>
      </c>
    </row>
    <row r="13" spans="1:51" x14ac:dyDescent="0.35">
      <c r="A13">
        <v>12</v>
      </c>
      <c r="B13" t="s">
        <v>35</v>
      </c>
      <c r="C13" t="s">
        <v>36</v>
      </c>
      <c r="D13">
        <v>2008</v>
      </c>
      <c r="E13" t="s">
        <v>37</v>
      </c>
      <c r="F13" t="str">
        <f>"1-45"</f>
        <v>1-45</v>
      </c>
      <c r="G13" t="s">
        <v>269</v>
      </c>
      <c r="H13" t="s">
        <v>493</v>
      </c>
      <c r="I13" s="27" t="s">
        <v>494</v>
      </c>
      <c r="P13" s="22" t="s">
        <v>273</v>
      </c>
      <c r="Q13" s="16" t="s">
        <v>274</v>
      </c>
      <c r="R13" s="18" t="s">
        <v>271</v>
      </c>
      <c r="U13" s="8" t="s">
        <v>270</v>
      </c>
      <c r="V13" s="5"/>
      <c r="AU13" t="s">
        <v>276</v>
      </c>
    </row>
    <row r="14" spans="1:51" x14ac:dyDescent="0.35">
      <c r="A14">
        <v>13</v>
      </c>
      <c r="B14" t="s">
        <v>38</v>
      </c>
      <c r="C14" t="s">
        <v>39</v>
      </c>
      <c r="D14">
        <v>2007</v>
      </c>
      <c r="E14" t="s">
        <v>34</v>
      </c>
      <c r="F14" t="str">
        <f>"1-44"</f>
        <v>1-44</v>
      </c>
      <c r="G14" t="s">
        <v>495</v>
      </c>
      <c r="H14" t="s">
        <v>496</v>
      </c>
      <c r="I14" s="27" t="s">
        <v>497</v>
      </c>
      <c r="J14" t="s">
        <v>498</v>
      </c>
      <c r="K14" t="s">
        <v>442</v>
      </c>
      <c r="L14" t="s">
        <v>230</v>
      </c>
      <c r="N14" t="s">
        <v>229</v>
      </c>
      <c r="O14" t="s">
        <v>499</v>
      </c>
      <c r="P14" s="22" t="s">
        <v>273</v>
      </c>
      <c r="Q14" s="26" t="s">
        <v>892</v>
      </c>
      <c r="R14" s="18" t="s">
        <v>271</v>
      </c>
      <c r="V14">
        <v>1</v>
      </c>
      <c r="AC14" t="s">
        <v>501</v>
      </c>
      <c r="AD14" t="s">
        <v>500</v>
      </c>
      <c r="AF14" s="31" t="s">
        <v>607</v>
      </c>
      <c r="AI14" t="s">
        <v>502</v>
      </c>
      <c r="AJ14" t="s">
        <v>502</v>
      </c>
      <c r="AO14" t="s">
        <v>238</v>
      </c>
      <c r="AQ14" t="s">
        <v>503</v>
      </c>
      <c r="AU14" t="s">
        <v>236</v>
      </c>
    </row>
    <row r="15" spans="1:51" x14ac:dyDescent="0.35">
      <c r="A15">
        <v>14</v>
      </c>
      <c r="B15" t="s">
        <v>40</v>
      </c>
      <c r="C15" t="s">
        <v>41</v>
      </c>
      <c r="D15">
        <v>2006</v>
      </c>
      <c r="E15" t="s">
        <v>7</v>
      </c>
      <c r="F15" t="str">
        <f>"267-287"</f>
        <v>267-287</v>
      </c>
      <c r="H15" t="s">
        <v>504</v>
      </c>
      <c r="I15" s="28" t="s">
        <v>505</v>
      </c>
      <c r="K15" t="s">
        <v>506</v>
      </c>
      <c r="P15" t="s">
        <v>369</v>
      </c>
      <c r="Q15" s="16" t="s">
        <v>365</v>
      </c>
      <c r="R15" s="18" t="s">
        <v>271</v>
      </c>
      <c r="U15" s="40" t="s">
        <v>846</v>
      </c>
      <c r="V15" s="51" t="s">
        <v>345</v>
      </c>
      <c r="W15" s="59" t="s">
        <v>374</v>
      </c>
      <c r="AA15" t="s">
        <v>509</v>
      </c>
      <c r="AD15" t="s">
        <v>367</v>
      </c>
      <c r="AE15" s="30" t="s">
        <v>294</v>
      </c>
      <c r="AG15" t="s">
        <v>375</v>
      </c>
      <c r="AH15" t="s">
        <v>368</v>
      </c>
      <c r="AK15" t="s">
        <v>507</v>
      </c>
      <c r="AL15" t="s">
        <v>508</v>
      </c>
      <c r="AM15" t="s">
        <v>373</v>
      </c>
      <c r="AP15" t="s">
        <v>376</v>
      </c>
    </row>
    <row r="16" spans="1:51" x14ac:dyDescent="0.35">
      <c r="A16">
        <v>15</v>
      </c>
      <c r="B16" t="s">
        <v>42</v>
      </c>
      <c r="C16" t="s">
        <v>43</v>
      </c>
      <c r="D16">
        <v>2004</v>
      </c>
      <c r="E16" t="s">
        <v>44</v>
      </c>
      <c r="F16" t="str">
        <f>"333-362"</f>
        <v>333-362</v>
      </c>
      <c r="H16" t="s">
        <v>510</v>
      </c>
      <c r="I16" t="s">
        <v>510</v>
      </c>
      <c r="P16" s="23" t="s">
        <v>277</v>
      </c>
      <c r="Q16" s="24" t="s">
        <v>1149</v>
      </c>
      <c r="R16" s="19" t="s">
        <v>511</v>
      </c>
      <c r="S16" t="s">
        <v>282</v>
      </c>
      <c r="T16" t="s">
        <v>512</v>
      </c>
      <c r="U16" s="42" t="s">
        <v>279</v>
      </c>
      <c r="V16" s="31" t="s">
        <v>1126</v>
      </c>
      <c r="W16" s="57" t="s">
        <v>1128</v>
      </c>
      <c r="AA16" t="s">
        <v>513</v>
      </c>
      <c r="AD16" t="s">
        <v>285</v>
      </c>
      <c r="AE16" s="30" t="s">
        <v>294</v>
      </c>
      <c r="AF16" s="31" t="s">
        <v>294</v>
      </c>
      <c r="AG16" t="s">
        <v>289</v>
      </c>
      <c r="AH16" t="s">
        <v>515</v>
      </c>
      <c r="AI16" t="s">
        <v>514</v>
      </c>
      <c r="AK16" t="s">
        <v>283</v>
      </c>
      <c r="AL16" t="s">
        <v>284</v>
      </c>
    </row>
    <row r="17" spans="1:49" x14ac:dyDescent="0.35">
      <c r="A17">
        <v>16</v>
      </c>
      <c r="B17" t="s">
        <v>45</v>
      </c>
      <c r="C17" t="s">
        <v>310</v>
      </c>
      <c r="D17">
        <v>2017</v>
      </c>
      <c r="E17" t="s">
        <v>121</v>
      </c>
      <c r="F17" t="str">
        <f>"143-164"</f>
        <v>143-164</v>
      </c>
      <c r="G17" t="s">
        <v>426</v>
      </c>
      <c r="H17" t="s">
        <v>1150</v>
      </c>
      <c r="I17" s="27" t="s">
        <v>567</v>
      </c>
      <c r="J17" t="s">
        <v>418</v>
      </c>
      <c r="K17" t="s">
        <v>568</v>
      </c>
      <c r="L17" t="s">
        <v>581</v>
      </c>
      <c r="M17" t="s">
        <v>580</v>
      </c>
      <c r="P17" s="17" t="s">
        <v>166</v>
      </c>
      <c r="Q17" s="29" t="s">
        <v>572</v>
      </c>
      <c r="R17" s="20" t="s">
        <v>566</v>
      </c>
      <c r="S17" t="s">
        <v>571</v>
      </c>
      <c r="T17" t="s">
        <v>424</v>
      </c>
      <c r="U17" s="42" t="s">
        <v>574</v>
      </c>
      <c r="V17" s="50" t="s">
        <v>573</v>
      </c>
      <c r="W17" s="59" t="s">
        <v>575</v>
      </c>
      <c r="X17" t="s">
        <v>576</v>
      </c>
      <c r="AA17" t="s">
        <v>579</v>
      </c>
      <c r="AB17" t="s">
        <v>577</v>
      </c>
      <c r="AC17" t="s">
        <v>589</v>
      </c>
      <c r="AD17" t="s">
        <v>590</v>
      </c>
      <c r="AE17" s="34" t="s">
        <v>421</v>
      </c>
      <c r="AF17" s="31" t="s">
        <v>294</v>
      </c>
      <c r="AG17" t="s">
        <v>583</v>
      </c>
      <c r="AH17" t="s">
        <v>584</v>
      </c>
      <c r="AI17" t="s">
        <v>582</v>
      </c>
      <c r="AJ17" t="s">
        <v>570</v>
      </c>
      <c r="AK17" t="s">
        <v>578</v>
      </c>
      <c r="AO17" t="s">
        <v>569</v>
      </c>
      <c r="AQ17" t="s">
        <v>588</v>
      </c>
      <c r="AR17" t="s">
        <v>587</v>
      </c>
      <c r="AT17" t="s">
        <v>586</v>
      </c>
      <c r="AU17" t="s">
        <v>585</v>
      </c>
    </row>
    <row r="18" spans="1:49" x14ac:dyDescent="0.35">
      <c r="A18">
        <v>17</v>
      </c>
      <c r="B18" t="s">
        <v>46</v>
      </c>
      <c r="C18" t="s">
        <v>47</v>
      </c>
      <c r="D18">
        <v>2016</v>
      </c>
      <c r="E18" t="s">
        <v>48</v>
      </c>
      <c r="F18" t="str">
        <f>"149-175"</f>
        <v>149-175</v>
      </c>
      <c r="G18" t="s">
        <v>338</v>
      </c>
      <c r="H18" t="s">
        <v>516</v>
      </c>
      <c r="I18" s="27" t="s">
        <v>517</v>
      </c>
      <c r="J18" t="s">
        <v>518</v>
      </c>
      <c r="K18" t="s">
        <v>519</v>
      </c>
      <c r="O18" t="s">
        <v>520</v>
      </c>
      <c r="P18" t="s">
        <v>342</v>
      </c>
      <c r="Q18" s="16" t="s">
        <v>341</v>
      </c>
      <c r="R18" s="18" t="s">
        <v>271</v>
      </c>
      <c r="T18" t="s">
        <v>339</v>
      </c>
      <c r="U18" s="40" t="s">
        <v>343</v>
      </c>
      <c r="V18" s="51" t="s">
        <v>345</v>
      </c>
      <c r="W18" s="58" t="s">
        <v>346</v>
      </c>
      <c r="Z18" t="s">
        <v>344</v>
      </c>
      <c r="AB18" t="s">
        <v>347</v>
      </c>
      <c r="AC18" t="s">
        <v>337</v>
      </c>
      <c r="AU18" t="s">
        <v>336</v>
      </c>
      <c r="AV18" s="3" t="s">
        <v>521</v>
      </c>
    </row>
    <row r="19" spans="1:49" x14ac:dyDescent="0.35">
      <c r="A19">
        <v>18</v>
      </c>
      <c r="B19" t="s">
        <v>49</v>
      </c>
      <c r="C19" t="s">
        <v>50</v>
      </c>
      <c r="D19">
        <v>2016</v>
      </c>
      <c r="E19" t="s">
        <v>51</v>
      </c>
      <c r="F19" t="str">
        <f>"1-18"</f>
        <v>1-18</v>
      </c>
      <c r="G19" t="s">
        <v>349</v>
      </c>
      <c r="H19" t="s">
        <v>522</v>
      </c>
      <c r="I19" s="27" t="s">
        <v>523</v>
      </c>
      <c r="J19" t="s">
        <v>352</v>
      </c>
      <c r="N19" t="s">
        <v>524</v>
      </c>
      <c r="Q19" s="24" t="s">
        <v>318</v>
      </c>
      <c r="R19" s="19" t="s">
        <v>348</v>
      </c>
      <c r="S19" t="s">
        <v>356</v>
      </c>
      <c r="U19" t="s">
        <v>527</v>
      </c>
      <c r="Z19" t="s">
        <v>528</v>
      </c>
      <c r="AA19" t="s">
        <v>359</v>
      </c>
      <c r="AD19" t="s">
        <v>355</v>
      </c>
      <c r="AE19" s="30" t="s">
        <v>294</v>
      </c>
      <c r="AF19" s="31" t="s">
        <v>294</v>
      </c>
      <c r="AH19" t="s">
        <v>529</v>
      </c>
      <c r="AI19" t="s">
        <v>525</v>
      </c>
      <c r="AJ19" t="s">
        <v>526</v>
      </c>
      <c r="AK19" t="s">
        <v>357</v>
      </c>
      <c r="AP19" t="s">
        <v>531</v>
      </c>
      <c r="AQ19" t="s">
        <v>532</v>
      </c>
      <c r="AR19" t="s">
        <v>530</v>
      </c>
      <c r="AV19" s="3" t="s">
        <v>353</v>
      </c>
    </row>
    <row r="20" spans="1:49" x14ac:dyDescent="0.35">
      <c r="A20">
        <v>19</v>
      </c>
      <c r="B20" t="s">
        <v>52</v>
      </c>
      <c r="C20" t="s">
        <v>1151</v>
      </c>
      <c r="D20">
        <v>2016</v>
      </c>
      <c r="E20" t="s">
        <v>54</v>
      </c>
      <c r="F20" t="str">
        <f>"170-191"</f>
        <v>170-191</v>
      </c>
      <c r="G20" t="s">
        <v>988</v>
      </c>
      <c r="H20" t="s">
        <v>990</v>
      </c>
      <c r="I20" s="27" t="s">
        <v>987</v>
      </c>
      <c r="J20" t="s">
        <v>518</v>
      </c>
      <c r="K20" t="s">
        <v>989</v>
      </c>
      <c r="L20" t="s">
        <v>991</v>
      </c>
      <c r="N20" t="s">
        <v>997</v>
      </c>
      <c r="O20" t="s">
        <v>992</v>
      </c>
      <c r="P20" t="s">
        <v>1004</v>
      </c>
      <c r="R20" s="18" t="s">
        <v>986</v>
      </c>
      <c r="T20" t="s">
        <v>1152</v>
      </c>
      <c r="U20" t="s">
        <v>999</v>
      </c>
      <c r="V20" s="31" t="s">
        <v>995</v>
      </c>
      <c r="W20" s="57" t="s">
        <v>1127</v>
      </c>
      <c r="Y20" t="s">
        <v>606</v>
      </c>
      <c r="AC20" t="s">
        <v>993</v>
      </c>
      <c r="AD20" t="s">
        <v>1001</v>
      </c>
      <c r="AE20" s="30" t="s">
        <v>1002</v>
      </c>
      <c r="AG20" t="s">
        <v>994</v>
      </c>
      <c r="AI20" t="s">
        <v>996</v>
      </c>
      <c r="AK20" t="s">
        <v>998</v>
      </c>
      <c r="AT20" t="s">
        <v>1000</v>
      </c>
      <c r="AV20" s="3" t="s">
        <v>1003</v>
      </c>
    </row>
    <row r="21" spans="1:49" x14ac:dyDescent="0.35">
      <c r="A21" s="7">
        <v>20</v>
      </c>
      <c r="B21" s="3" t="s">
        <v>55</v>
      </c>
      <c r="C21" s="3" t="s">
        <v>56</v>
      </c>
      <c r="D21" s="3">
        <v>2015</v>
      </c>
      <c r="E21" s="3" t="s">
        <v>57</v>
      </c>
      <c r="F21" s="3" t="str">
        <f>"142-148"</f>
        <v>142-148</v>
      </c>
      <c r="G21" s="3"/>
      <c r="H21" s="3"/>
      <c r="I21" s="3"/>
      <c r="J21" s="3"/>
      <c r="K21" s="3"/>
      <c r="L21" s="3"/>
      <c r="M21" s="3"/>
      <c r="N21" s="3"/>
      <c r="O21" s="3"/>
      <c r="P21" s="3" t="s">
        <v>977</v>
      </c>
      <c r="Q21" s="3" t="s">
        <v>978</v>
      </c>
      <c r="R21" s="3"/>
      <c r="S21" s="3"/>
      <c r="T21" s="3"/>
      <c r="U21" s="3"/>
      <c r="V21" s="3" t="s">
        <v>983</v>
      </c>
      <c r="W21" s="3" t="s">
        <v>984</v>
      </c>
      <c r="X21" s="3"/>
      <c r="Y21" s="3"/>
      <c r="Z21" s="3" t="s">
        <v>980</v>
      </c>
      <c r="AA21" s="3" t="s">
        <v>981</v>
      </c>
      <c r="AB21" s="3"/>
      <c r="AC21" s="3"/>
      <c r="AD21" s="3"/>
      <c r="AE21" s="3"/>
      <c r="AF21" s="3"/>
      <c r="AG21" s="3"/>
      <c r="AH21" s="3"/>
      <c r="AI21" s="3"/>
      <c r="AJ21" s="3"/>
      <c r="AK21" s="3"/>
      <c r="AL21" s="3" t="s">
        <v>979</v>
      </c>
      <c r="AM21" s="3"/>
      <c r="AN21" s="3"/>
      <c r="AO21" s="3"/>
      <c r="AP21" s="3" t="s">
        <v>982</v>
      </c>
      <c r="AQ21" s="3"/>
      <c r="AR21" s="3"/>
      <c r="AS21" s="3"/>
      <c r="AT21" s="3"/>
      <c r="AU21" s="3"/>
      <c r="AV21" s="3" t="s">
        <v>985</v>
      </c>
    </row>
    <row r="22" spans="1:49" x14ac:dyDescent="0.35">
      <c r="A22">
        <v>21</v>
      </c>
      <c r="B22" t="s">
        <v>58</v>
      </c>
      <c r="C22" t="s">
        <v>59</v>
      </c>
      <c r="D22">
        <v>2015</v>
      </c>
      <c r="E22" t="s">
        <v>60</v>
      </c>
      <c r="F22" t="str">
        <f>"827-830"</f>
        <v>827-830</v>
      </c>
      <c r="G22" t="s">
        <v>1153</v>
      </c>
      <c r="I22" s="27"/>
      <c r="P22" s="21" t="s">
        <v>258</v>
      </c>
      <c r="Q22" s="25" t="s">
        <v>673</v>
      </c>
      <c r="R22" s="18" t="s">
        <v>271</v>
      </c>
      <c r="AC22" t="s">
        <v>1154</v>
      </c>
      <c r="AV22" s="3"/>
    </row>
    <row r="23" spans="1:49" x14ac:dyDescent="0.35">
      <c r="A23">
        <v>22</v>
      </c>
      <c r="B23" s="8" t="s">
        <v>61</v>
      </c>
      <c r="C23" t="s">
        <v>62</v>
      </c>
      <c r="D23">
        <v>2011</v>
      </c>
      <c r="E23" t="s">
        <v>122</v>
      </c>
      <c r="F23" t="str">
        <f>"125-150"</f>
        <v>125-150</v>
      </c>
      <c r="H23" t="s">
        <v>1025</v>
      </c>
      <c r="I23" s="28" t="s">
        <v>1028</v>
      </c>
      <c r="K23" t="s">
        <v>456</v>
      </c>
      <c r="L23" t="s">
        <v>1026</v>
      </c>
      <c r="O23" t="s">
        <v>1155</v>
      </c>
      <c r="P23" s="22" t="s">
        <v>273</v>
      </c>
      <c r="Q23" s="26" t="s">
        <v>1024</v>
      </c>
      <c r="R23" s="18" t="s">
        <v>271</v>
      </c>
      <c r="S23" t="s">
        <v>1029</v>
      </c>
      <c r="U23" t="s">
        <v>1156</v>
      </c>
      <c r="AE23" s="34" t="s">
        <v>421</v>
      </c>
      <c r="AF23" s="32" t="s">
        <v>626</v>
      </c>
      <c r="AJ23" t="s">
        <v>1157</v>
      </c>
      <c r="AK23" t="s">
        <v>1027</v>
      </c>
      <c r="AL23" t="s">
        <v>1158</v>
      </c>
      <c r="AQ23" t="s">
        <v>1030</v>
      </c>
    </row>
    <row r="24" spans="1:49" x14ac:dyDescent="0.35">
      <c r="A24">
        <v>23</v>
      </c>
      <c r="B24" t="s">
        <v>227</v>
      </c>
      <c r="C24" t="s">
        <v>1159</v>
      </c>
      <c r="D24">
        <v>2014</v>
      </c>
      <c r="E24" t="s">
        <v>1160</v>
      </c>
      <c r="F24" t="str">
        <f>"124-125"</f>
        <v>124-125</v>
      </c>
      <c r="H24" t="s">
        <v>598</v>
      </c>
      <c r="I24" s="27" t="s">
        <v>599</v>
      </c>
      <c r="J24" t="s">
        <v>592</v>
      </c>
      <c r="P24" t="s">
        <v>591</v>
      </c>
      <c r="Q24" s="24" t="s">
        <v>318</v>
      </c>
      <c r="R24" s="19" t="s">
        <v>348</v>
      </c>
      <c r="U24" s="43" t="s">
        <v>597</v>
      </c>
      <c r="Z24" t="s">
        <v>594</v>
      </c>
      <c r="AA24" t="s">
        <v>595</v>
      </c>
      <c r="AB24" t="s">
        <v>596</v>
      </c>
      <c r="AC24" t="s">
        <v>593</v>
      </c>
      <c r="AD24" t="s">
        <v>600</v>
      </c>
      <c r="AE24" s="30" t="s">
        <v>294</v>
      </c>
      <c r="AH24" t="s">
        <v>601</v>
      </c>
      <c r="AP24" t="s">
        <v>602</v>
      </c>
      <c r="AQ24" t="s">
        <v>603</v>
      </c>
      <c r="AW24" s="3" t="s">
        <v>604</v>
      </c>
    </row>
    <row r="25" spans="1:49" x14ac:dyDescent="0.35">
      <c r="A25">
        <v>24</v>
      </c>
      <c r="B25" s="3" t="s">
        <v>65</v>
      </c>
      <c r="C25" s="3" t="s">
        <v>66</v>
      </c>
      <c r="D25" s="3">
        <v>2020</v>
      </c>
      <c r="E25" s="3" t="s">
        <v>67</v>
      </c>
      <c r="F25" s="3" t="str">
        <f>""</f>
        <v/>
      </c>
      <c r="G25" t="s">
        <v>1049</v>
      </c>
      <c r="H25" t="s">
        <v>1161</v>
      </c>
      <c r="I25" t="s">
        <v>1056</v>
      </c>
      <c r="L25" t="s">
        <v>1054</v>
      </c>
      <c r="N25" t="s">
        <v>1051</v>
      </c>
      <c r="O25" t="s">
        <v>1162</v>
      </c>
      <c r="P25" t="s">
        <v>1050</v>
      </c>
      <c r="Q25" t="s">
        <v>1052</v>
      </c>
      <c r="R25" s="18" t="s">
        <v>1057</v>
      </c>
      <c r="S25" t="s">
        <v>1163</v>
      </c>
      <c r="U25" t="s">
        <v>1053</v>
      </c>
      <c r="Z25" t="s">
        <v>1055</v>
      </c>
      <c r="AA25" t="s">
        <v>1164</v>
      </c>
      <c r="AE25" s="34" t="s">
        <v>421</v>
      </c>
      <c r="AF25" s="38" t="s">
        <v>421</v>
      </c>
      <c r="AV25" s="3" t="s">
        <v>1058</v>
      </c>
    </row>
    <row r="26" spans="1:49" x14ac:dyDescent="0.35">
      <c r="A26">
        <v>25</v>
      </c>
      <c r="B26" t="s">
        <v>68</v>
      </c>
      <c r="C26" t="s">
        <v>1132</v>
      </c>
      <c r="D26">
        <v>2020</v>
      </c>
      <c r="E26" t="s">
        <v>48</v>
      </c>
      <c r="F26" t="str">
        <f>"63-108"</f>
        <v>63-108</v>
      </c>
      <c r="G26" t="s">
        <v>1165</v>
      </c>
      <c r="H26" t="s">
        <v>1166</v>
      </c>
      <c r="I26" s="27" t="s">
        <v>831</v>
      </c>
      <c r="J26" t="s">
        <v>832</v>
      </c>
      <c r="M26" t="s">
        <v>833</v>
      </c>
      <c r="O26" t="s">
        <v>1167</v>
      </c>
      <c r="P26" s="39" t="s">
        <v>826</v>
      </c>
      <c r="Q26" s="26" t="s">
        <v>1168</v>
      </c>
      <c r="R26" s="18" t="s">
        <v>271</v>
      </c>
      <c r="S26" t="s">
        <v>1133</v>
      </c>
      <c r="U26" s="41" t="s">
        <v>1169</v>
      </c>
      <c r="V26" s="49" t="s">
        <v>839</v>
      </c>
      <c r="W26" s="58" t="s">
        <v>828</v>
      </c>
      <c r="X26" t="s">
        <v>829</v>
      </c>
      <c r="Y26" t="s">
        <v>1170</v>
      </c>
      <c r="Z26" t="s">
        <v>835</v>
      </c>
      <c r="AC26" t="s">
        <v>830</v>
      </c>
      <c r="AE26" s="33" t="s">
        <v>492</v>
      </c>
      <c r="AF26" s="31" t="s">
        <v>294</v>
      </c>
      <c r="AG26" t="s">
        <v>837</v>
      </c>
      <c r="AI26" t="s">
        <v>834</v>
      </c>
      <c r="AJ26" t="s">
        <v>836</v>
      </c>
      <c r="AK26" t="s">
        <v>838</v>
      </c>
      <c r="AL26" t="s">
        <v>835</v>
      </c>
      <c r="AM26" t="s">
        <v>827</v>
      </c>
      <c r="AO26" t="s">
        <v>843</v>
      </c>
      <c r="AP26" t="s">
        <v>844</v>
      </c>
      <c r="AQ26" t="s">
        <v>841</v>
      </c>
      <c r="AT26" t="s">
        <v>842</v>
      </c>
      <c r="AU26" t="s">
        <v>840</v>
      </c>
      <c r="AV26" s="3" t="s">
        <v>521</v>
      </c>
    </row>
    <row r="27" spans="1:49" ht="14.25" customHeight="1" x14ac:dyDescent="0.35">
      <c r="A27">
        <v>26</v>
      </c>
      <c r="B27" t="s">
        <v>70</v>
      </c>
      <c r="C27" t="s">
        <v>1134</v>
      </c>
      <c r="D27">
        <v>2020</v>
      </c>
      <c r="E27" t="s">
        <v>72</v>
      </c>
      <c r="F27" t="str">
        <f>""</f>
        <v/>
      </c>
      <c r="G27" s="5" t="s">
        <v>853</v>
      </c>
      <c r="H27" s="5" t="s">
        <v>859</v>
      </c>
      <c r="I27" s="27" t="s">
        <v>850</v>
      </c>
      <c r="J27" t="s">
        <v>849</v>
      </c>
      <c r="L27" t="s">
        <v>857</v>
      </c>
      <c r="M27" t="s">
        <v>858</v>
      </c>
      <c r="P27" t="s">
        <v>854</v>
      </c>
      <c r="Q27" s="26" t="s">
        <v>855</v>
      </c>
      <c r="R27" s="36" t="s">
        <v>852</v>
      </c>
      <c r="U27" s="5" t="s">
        <v>856</v>
      </c>
      <c r="V27" s="52" t="s">
        <v>862</v>
      </c>
      <c r="X27" t="s">
        <v>860</v>
      </c>
      <c r="Z27" s="5" t="s">
        <v>861</v>
      </c>
      <c r="AC27" t="s">
        <v>865</v>
      </c>
      <c r="AF27" s="32" t="s">
        <v>626</v>
      </c>
      <c r="AH27" t="s">
        <v>866</v>
      </c>
      <c r="AK27" t="s">
        <v>863</v>
      </c>
      <c r="AL27" s="5" t="s">
        <v>864</v>
      </c>
      <c r="AQ27" s="5" t="s">
        <v>868</v>
      </c>
      <c r="AU27" s="5" t="s">
        <v>867</v>
      </c>
    </row>
    <row r="28" spans="1:49" x14ac:dyDescent="0.35">
      <c r="A28">
        <v>27</v>
      </c>
      <c r="B28" s="3" t="s">
        <v>73</v>
      </c>
      <c r="C28" s="3" t="s">
        <v>133</v>
      </c>
      <c r="D28" s="3">
        <v>2013</v>
      </c>
      <c r="E28" s="3" t="s">
        <v>74</v>
      </c>
      <c r="F28" s="3" t="str">
        <f>"548-551"</f>
        <v>548-551</v>
      </c>
      <c r="H28" t="s">
        <v>937</v>
      </c>
      <c r="I28" t="s">
        <v>940</v>
      </c>
      <c r="K28" t="s">
        <v>941</v>
      </c>
      <c r="O28" t="s">
        <v>938</v>
      </c>
      <c r="Q28" s="25" t="s">
        <v>673</v>
      </c>
      <c r="U28" t="s">
        <v>1171</v>
      </c>
      <c r="X28" t="s">
        <v>706</v>
      </c>
      <c r="AD28" t="s">
        <v>939</v>
      </c>
      <c r="AE28" t="s">
        <v>1002</v>
      </c>
      <c r="AI28" t="s">
        <v>1172</v>
      </c>
      <c r="AK28" t="s">
        <v>1173</v>
      </c>
      <c r="AP28" t="s">
        <v>942</v>
      </c>
      <c r="AV28" s="3" t="s">
        <v>943</v>
      </c>
    </row>
    <row r="29" spans="1:49" x14ac:dyDescent="0.35">
      <c r="A29">
        <v>28</v>
      </c>
      <c r="B29" t="s">
        <v>75</v>
      </c>
      <c r="C29" t="s">
        <v>76</v>
      </c>
      <c r="D29">
        <v>2020</v>
      </c>
      <c r="E29" t="s">
        <v>77</v>
      </c>
      <c r="F29" t="str">
        <f>"179-187"</f>
        <v>179-187</v>
      </c>
      <c r="H29" t="s">
        <v>556</v>
      </c>
      <c r="I29" s="28" t="s">
        <v>557</v>
      </c>
      <c r="J29" t="s">
        <v>558</v>
      </c>
      <c r="K29" t="s">
        <v>506</v>
      </c>
      <c r="L29" t="s">
        <v>550</v>
      </c>
      <c r="N29" t="s">
        <v>1174</v>
      </c>
      <c r="O29" t="s">
        <v>551</v>
      </c>
      <c r="P29" t="s">
        <v>629</v>
      </c>
      <c r="R29" t="s">
        <v>565</v>
      </c>
      <c r="U29" s="43" t="s">
        <v>1175</v>
      </c>
      <c r="W29" s="60" t="s">
        <v>554</v>
      </c>
      <c r="X29" t="s">
        <v>555</v>
      </c>
      <c r="Z29" t="s">
        <v>553</v>
      </c>
      <c r="AA29" t="s">
        <v>559</v>
      </c>
      <c r="AB29" t="s">
        <v>552</v>
      </c>
      <c r="AC29" t="s">
        <v>560</v>
      </c>
      <c r="AE29" s="34" t="s">
        <v>421</v>
      </c>
      <c r="AF29" s="32" t="s">
        <v>1124</v>
      </c>
      <c r="AV29" s="3" t="s">
        <v>353</v>
      </c>
    </row>
    <row r="30" spans="1:49" x14ac:dyDescent="0.35">
      <c r="A30">
        <v>29</v>
      </c>
      <c r="B30" s="3" t="s">
        <v>78</v>
      </c>
      <c r="C30" s="3" t="s">
        <v>79</v>
      </c>
      <c r="D30" s="3">
        <v>2008</v>
      </c>
      <c r="E30" s="3" t="s">
        <v>80</v>
      </c>
      <c r="F30" s="3" t="str">
        <f>"454-+"</f>
        <v>454-+</v>
      </c>
      <c r="I30" s="28"/>
      <c r="K30" t="s">
        <v>506</v>
      </c>
      <c r="L30" t="s">
        <v>1088</v>
      </c>
      <c r="O30" t="s">
        <v>1087</v>
      </c>
      <c r="P30" t="s">
        <v>1084</v>
      </c>
      <c r="Q30" s="24" t="s">
        <v>318</v>
      </c>
      <c r="R30" s="18" t="s">
        <v>271</v>
      </c>
      <c r="S30" t="s">
        <v>1135</v>
      </c>
      <c r="U30" t="s">
        <v>1085</v>
      </c>
      <c r="AB30" t="s">
        <v>1086</v>
      </c>
      <c r="AV30" s="3" t="s">
        <v>1089</v>
      </c>
    </row>
    <row r="31" spans="1:49" x14ac:dyDescent="0.35">
      <c r="A31">
        <v>30</v>
      </c>
      <c r="B31" t="s">
        <v>81</v>
      </c>
      <c r="C31" t="s">
        <v>82</v>
      </c>
      <c r="D31">
        <v>2020</v>
      </c>
      <c r="E31" t="s">
        <v>83</v>
      </c>
      <c r="F31" t="str">
        <f>"127-133"</f>
        <v>127-133</v>
      </c>
      <c r="I31" s="27" t="s">
        <v>543</v>
      </c>
      <c r="J31" t="s">
        <v>542</v>
      </c>
      <c r="P31" t="s">
        <v>312</v>
      </c>
      <c r="Q31" s="16" t="s">
        <v>311</v>
      </c>
      <c r="R31" s="18" t="s">
        <v>271</v>
      </c>
      <c r="W31" s="61" t="s">
        <v>314</v>
      </c>
      <c r="Z31" t="s">
        <v>541</v>
      </c>
      <c r="AB31" t="s">
        <v>1176</v>
      </c>
      <c r="AV31" s="3" t="s">
        <v>313</v>
      </c>
    </row>
    <row r="32" spans="1:49" x14ac:dyDescent="0.35">
      <c r="A32">
        <v>31</v>
      </c>
      <c r="B32" t="s">
        <v>84</v>
      </c>
      <c r="C32" t="s">
        <v>132</v>
      </c>
      <c r="D32">
        <v>2020</v>
      </c>
      <c r="E32" t="s">
        <v>85</v>
      </c>
      <c r="F32" t="str">
        <f>"75-84"</f>
        <v>75-84</v>
      </c>
      <c r="I32" t="s">
        <v>564</v>
      </c>
      <c r="Q32" s="26" t="s">
        <v>545</v>
      </c>
      <c r="R32" s="18" t="s">
        <v>271</v>
      </c>
      <c r="U32" s="41" t="s">
        <v>1141</v>
      </c>
      <c r="V32" s="51" t="s">
        <v>1142</v>
      </c>
      <c r="W32" s="57" t="s">
        <v>1127</v>
      </c>
      <c r="Z32" t="s">
        <v>547</v>
      </c>
      <c r="AC32" t="s">
        <v>548</v>
      </c>
      <c r="AE32" s="34" t="s">
        <v>421</v>
      </c>
      <c r="AF32" s="32" t="s">
        <v>627</v>
      </c>
      <c r="AJ32" t="s">
        <v>548</v>
      </c>
      <c r="AK32" t="s">
        <v>544</v>
      </c>
      <c r="AL32" t="s">
        <v>546</v>
      </c>
      <c r="AT32" t="s">
        <v>630</v>
      </c>
      <c r="AV32" s="3" t="s">
        <v>549</v>
      </c>
    </row>
    <row r="33" spans="1:48" x14ac:dyDescent="0.35">
      <c r="A33">
        <v>32</v>
      </c>
      <c r="B33" t="s">
        <v>86</v>
      </c>
      <c r="C33" t="s">
        <v>131</v>
      </c>
      <c r="D33">
        <v>2020</v>
      </c>
      <c r="E33" t="s">
        <v>51</v>
      </c>
      <c r="G33" t="s">
        <v>917</v>
      </c>
      <c r="H33" t="s">
        <v>918</v>
      </c>
      <c r="I33" t="s">
        <v>919</v>
      </c>
      <c r="J33" t="s">
        <v>920</v>
      </c>
      <c r="L33" t="s">
        <v>921</v>
      </c>
      <c r="P33" s="17" t="s">
        <v>924</v>
      </c>
      <c r="Q33" s="29" t="s">
        <v>173</v>
      </c>
      <c r="R33" s="20" t="s">
        <v>916</v>
      </c>
      <c r="S33" t="s">
        <v>915</v>
      </c>
      <c r="T33" t="s">
        <v>424</v>
      </c>
      <c r="U33" s="42" t="s">
        <v>1177</v>
      </c>
      <c r="V33" s="51" t="s">
        <v>927</v>
      </c>
      <c r="W33" s="59" t="s">
        <v>930</v>
      </c>
      <c r="X33" t="s">
        <v>425</v>
      </c>
      <c r="AA33" t="s">
        <v>928</v>
      </c>
      <c r="AB33" t="s">
        <v>927</v>
      </c>
      <c r="AC33" t="s">
        <v>925</v>
      </c>
      <c r="AD33" t="s">
        <v>922</v>
      </c>
      <c r="AE33" s="33" t="s">
        <v>492</v>
      </c>
      <c r="AH33" t="s">
        <v>931</v>
      </c>
      <c r="AK33" t="s">
        <v>926</v>
      </c>
      <c r="AL33" t="s">
        <v>929</v>
      </c>
      <c r="AO33" s="44" t="s">
        <v>923</v>
      </c>
      <c r="AP33" s="44" t="s">
        <v>935</v>
      </c>
      <c r="AQ33" s="44" t="s">
        <v>933</v>
      </c>
      <c r="AR33" s="44" t="s">
        <v>934</v>
      </c>
      <c r="AS33" s="44"/>
      <c r="AT33" s="44" t="s">
        <v>932</v>
      </c>
    </row>
    <row r="34" spans="1:48" x14ac:dyDescent="0.35">
      <c r="A34">
        <v>33</v>
      </c>
      <c r="B34" t="s">
        <v>87</v>
      </c>
      <c r="C34" t="s">
        <v>1136</v>
      </c>
      <c r="D34">
        <v>2019</v>
      </c>
      <c r="E34" t="s">
        <v>88</v>
      </c>
      <c r="F34" t="str">
        <f>"36-49"</f>
        <v>36-49</v>
      </c>
      <c r="G34" t="s">
        <v>675</v>
      </c>
      <c r="H34" t="s">
        <v>676</v>
      </c>
      <c r="I34" s="28" t="s">
        <v>689</v>
      </c>
      <c r="K34" t="s">
        <v>506</v>
      </c>
      <c r="L34" t="s">
        <v>690</v>
      </c>
      <c r="N34" t="s">
        <v>680</v>
      </c>
      <c r="O34" t="s">
        <v>679</v>
      </c>
      <c r="P34" s="22" t="s">
        <v>678</v>
      </c>
      <c r="R34" s="18" t="s">
        <v>271</v>
      </c>
      <c r="S34" t="s">
        <v>681</v>
      </c>
      <c r="U34" s="8" t="s">
        <v>687</v>
      </c>
      <c r="V34" s="51" t="s">
        <v>682</v>
      </c>
      <c r="W34" s="57" t="s">
        <v>1127</v>
      </c>
      <c r="Y34" t="s">
        <v>692</v>
      </c>
      <c r="Z34" t="s">
        <v>683</v>
      </c>
      <c r="AA34" t="s">
        <v>684</v>
      </c>
      <c r="AH34" t="s">
        <v>688</v>
      </c>
      <c r="AI34" t="s">
        <v>691</v>
      </c>
      <c r="AK34" t="s">
        <v>685</v>
      </c>
      <c r="AL34" t="s">
        <v>686</v>
      </c>
      <c r="AQ34" t="s">
        <v>693</v>
      </c>
      <c r="AV34" s="3" t="s">
        <v>677</v>
      </c>
    </row>
    <row r="35" spans="1:48" x14ac:dyDescent="0.35">
      <c r="A35">
        <v>34</v>
      </c>
      <c r="B35" t="s">
        <v>89</v>
      </c>
      <c r="C35" t="s">
        <v>129</v>
      </c>
      <c r="D35">
        <v>2019</v>
      </c>
      <c r="E35" t="s">
        <v>90</v>
      </c>
      <c r="F35" t="str">
        <f>"270-282"</f>
        <v>270-282</v>
      </c>
      <c r="G35" t="s">
        <v>1178</v>
      </c>
      <c r="H35" t="s">
        <v>615</v>
      </c>
      <c r="I35" s="27" t="s">
        <v>616</v>
      </c>
      <c r="K35" t="s">
        <v>442</v>
      </c>
      <c r="L35" t="s">
        <v>613</v>
      </c>
      <c r="O35" t="s">
        <v>614</v>
      </c>
      <c r="P35" s="21" t="s">
        <v>258</v>
      </c>
      <c r="Q35" s="25" t="s">
        <v>622</v>
      </c>
      <c r="R35" s="18" t="s">
        <v>608</v>
      </c>
      <c r="T35" t="s">
        <v>674</v>
      </c>
      <c r="U35" s="8" t="s">
        <v>847</v>
      </c>
      <c r="V35" s="51" t="s">
        <v>619</v>
      </c>
      <c r="W35" s="55" t="s">
        <v>636</v>
      </c>
      <c r="AA35" t="s">
        <v>621</v>
      </c>
      <c r="AB35" t="s">
        <v>1179</v>
      </c>
      <c r="AC35" t="s">
        <v>618</v>
      </c>
      <c r="AD35" t="s">
        <v>617</v>
      </c>
      <c r="AE35" s="33" t="s">
        <v>625</v>
      </c>
      <c r="AF35" s="32" t="s">
        <v>626</v>
      </c>
      <c r="AK35" t="s">
        <v>611</v>
      </c>
      <c r="AL35" t="s">
        <v>620</v>
      </c>
      <c r="AP35" t="s">
        <v>628</v>
      </c>
      <c r="AQ35" t="s">
        <v>624</v>
      </c>
      <c r="AS35" t="s">
        <v>623</v>
      </c>
      <c r="AT35" t="s">
        <v>609</v>
      </c>
    </row>
    <row r="36" spans="1:48" x14ac:dyDescent="0.35">
      <c r="A36">
        <v>35</v>
      </c>
      <c r="B36" t="s">
        <v>91</v>
      </c>
      <c r="C36" t="s">
        <v>128</v>
      </c>
      <c r="D36">
        <v>2019</v>
      </c>
      <c r="E36" t="s">
        <v>92</v>
      </c>
      <c r="F36" t="str">
        <f>"42-56"</f>
        <v>42-56</v>
      </c>
      <c r="G36" t="s">
        <v>641</v>
      </c>
      <c r="H36" t="s">
        <v>644</v>
      </c>
      <c r="I36" s="28" t="s">
        <v>645</v>
      </c>
      <c r="N36" t="s">
        <v>642</v>
      </c>
      <c r="O36" t="s">
        <v>643</v>
      </c>
      <c r="P36" t="s">
        <v>631</v>
      </c>
      <c r="U36" s="43" t="s">
        <v>637</v>
      </c>
      <c r="V36" s="53" t="s">
        <v>634</v>
      </c>
      <c r="W36" s="57" t="s">
        <v>635</v>
      </c>
      <c r="X36" t="s">
        <v>639</v>
      </c>
      <c r="Z36" t="s">
        <v>647</v>
      </c>
      <c r="AB36" t="s">
        <v>640</v>
      </c>
      <c r="AD36" t="s">
        <v>632</v>
      </c>
      <c r="AG36" t="s">
        <v>648</v>
      </c>
      <c r="AH36" t="s">
        <v>649</v>
      </c>
      <c r="AJ36" t="s">
        <v>646</v>
      </c>
      <c r="AM36" t="s">
        <v>638</v>
      </c>
      <c r="AP36" t="s">
        <v>651</v>
      </c>
      <c r="AT36" t="s">
        <v>633</v>
      </c>
      <c r="AU36" t="s">
        <v>650</v>
      </c>
    </row>
    <row r="37" spans="1:48" x14ac:dyDescent="0.35">
      <c r="A37">
        <v>36</v>
      </c>
      <c r="B37" t="s">
        <v>93</v>
      </c>
      <c r="C37" t="s">
        <v>127</v>
      </c>
      <c r="D37">
        <v>2018</v>
      </c>
      <c r="E37" t="s">
        <v>94</v>
      </c>
      <c r="F37" t="str">
        <f>"1217-1226"</f>
        <v>1217-1226</v>
      </c>
      <c r="H37" t="s">
        <v>702</v>
      </c>
      <c r="I37" s="28" t="s">
        <v>703</v>
      </c>
      <c r="M37" t="s">
        <v>709</v>
      </c>
      <c r="N37" t="s">
        <v>708</v>
      </c>
      <c r="O37" t="s">
        <v>704</v>
      </c>
      <c r="Q37" t="s">
        <v>696</v>
      </c>
      <c r="R37" s="20" t="s">
        <v>420</v>
      </c>
      <c r="T37" t="s">
        <v>694</v>
      </c>
      <c r="W37" s="62" t="s">
        <v>698</v>
      </c>
      <c r="X37" t="s">
        <v>706</v>
      </c>
      <c r="Y37" t="s">
        <v>699</v>
      </c>
      <c r="Z37" t="s">
        <v>695</v>
      </c>
      <c r="AB37" t="s">
        <v>698</v>
      </c>
      <c r="AC37" t="s">
        <v>697</v>
      </c>
      <c r="AD37" t="s">
        <v>707</v>
      </c>
      <c r="AE37" s="30" t="s">
        <v>294</v>
      </c>
      <c r="AH37" t="s">
        <v>712</v>
      </c>
      <c r="AI37" t="s">
        <v>700</v>
      </c>
      <c r="AJ37" t="s">
        <v>701</v>
      </c>
      <c r="AK37" t="s">
        <v>705</v>
      </c>
      <c r="AP37" t="s">
        <v>711</v>
      </c>
      <c r="AU37" t="s">
        <v>710</v>
      </c>
      <c r="AV37" s="3" t="s">
        <v>713</v>
      </c>
    </row>
    <row r="38" spans="1:48" x14ac:dyDescent="0.35">
      <c r="A38">
        <v>37</v>
      </c>
      <c r="B38" t="s">
        <v>95</v>
      </c>
      <c r="C38" t="s">
        <v>126</v>
      </c>
      <c r="D38">
        <v>2018</v>
      </c>
      <c r="E38" t="s">
        <v>96</v>
      </c>
      <c r="G38" t="s">
        <v>716</v>
      </c>
      <c r="H38" t="s">
        <v>715</v>
      </c>
      <c r="I38" s="28" t="s">
        <v>720</v>
      </c>
      <c r="K38" t="s">
        <v>506</v>
      </c>
      <c r="P38" t="s">
        <v>714</v>
      </c>
      <c r="Q38" s="24" t="s">
        <v>318</v>
      </c>
      <c r="S38" t="s">
        <v>719</v>
      </c>
      <c r="U38" s="40" t="s">
        <v>1180</v>
      </c>
      <c r="V38" s="31" t="s">
        <v>721</v>
      </c>
      <c r="W38" s="63" t="s">
        <v>722</v>
      </c>
      <c r="X38" t="s">
        <v>726</v>
      </c>
      <c r="Z38" t="s">
        <v>725</v>
      </c>
      <c r="AB38" t="s">
        <v>717</v>
      </c>
      <c r="AC38" t="s">
        <v>723</v>
      </c>
      <c r="AK38" t="s">
        <v>724</v>
      </c>
      <c r="AL38" t="s">
        <v>727</v>
      </c>
      <c r="AV38" s="3" t="s">
        <v>791</v>
      </c>
    </row>
    <row r="39" spans="1:48" x14ac:dyDescent="0.35">
      <c r="B39" t="s">
        <v>95</v>
      </c>
      <c r="C39" t="s">
        <v>126</v>
      </c>
      <c r="D39">
        <v>2018</v>
      </c>
      <c r="E39" t="s">
        <v>96</v>
      </c>
      <c r="G39" t="s">
        <v>792</v>
      </c>
      <c r="H39" t="s">
        <v>795</v>
      </c>
      <c r="I39" s="28" t="s">
        <v>794</v>
      </c>
      <c r="J39" t="s">
        <v>796</v>
      </c>
      <c r="K39" t="s">
        <v>506</v>
      </c>
      <c r="M39" t="s">
        <v>793</v>
      </c>
      <c r="P39" t="s">
        <v>714</v>
      </c>
      <c r="Q39" s="24" t="s">
        <v>318</v>
      </c>
      <c r="S39" t="s">
        <v>802</v>
      </c>
      <c r="V39" s="49" t="s">
        <v>1181</v>
      </c>
      <c r="W39" s="63" t="s">
        <v>799</v>
      </c>
      <c r="AC39" t="s">
        <v>801</v>
      </c>
      <c r="AD39" t="s">
        <v>798</v>
      </c>
      <c r="AP39" t="s">
        <v>803</v>
      </c>
      <c r="AV39" s="3" t="s">
        <v>805</v>
      </c>
    </row>
    <row r="40" spans="1:48" x14ac:dyDescent="0.35">
      <c r="A40">
        <v>38</v>
      </c>
      <c r="B40" t="s">
        <v>97</v>
      </c>
      <c r="C40" t="s">
        <v>125</v>
      </c>
      <c r="D40">
        <v>2018</v>
      </c>
      <c r="E40" t="s">
        <v>98</v>
      </c>
      <c r="F40" t="str">
        <f>"106-137"</f>
        <v>106-137</v>
      </c>
      <c r="H40" t="s">
        <v>810</v>
      </c>
      <c r="I40" s="28" t="s">
        <v>808</v>
      </c>
      <c r="K40" t="s">
        <v>506</v>
      </c>
      <c r="L40" t="s">
        <v>809</v>
      </c>
      <c r="N40" t="s">
        <v>811</v>
      </c>
      <c r="P40" s="21" t="s">
        <v>804</v>
      </c>
      <c r="Q40" s="25" t="s">
        <v>806</v>
      </c>
      <c r="R40" s="18" t="s">
        <v>271</v>
      </c>
      <c r="S40" t="s">
        <v>1137</v>
      </c>
      <c r="T40" t="s">
        <v>812</v>
      </c>
      <c r="U40" s="41" t="s">
        <v>813</v>
      </c>
      <c r="V40" s="31" t="s">
        <v>820</v>
      </c>
      <c r="W40" s="57" t="s">
        <v>1127</v>
      </c>
      <c r="AC40" t="s">
        <v>807</v>
      </c>
      <c r="AD40" t="s">
        <v>814</v>
      </c>
      <c r="AE40" s="30" t="s">
        <v>294</v>
      </c>
      <c r="AF40" s="32" t="s">
        <v>815</v>
      </c>
      <c r="AH40" t="s">
        <v>817</v>
      </c>
      <c r="AI40" t="s">
        <v>816</v>
      </c>
      <c r="AK40" t="s">
        <v>818</v>
      </c>
      <c r="AO40" t="s">
        <v>821</v>
      </c>
      <c r="AP40" t="s">
        <v>819</v>
      </c>
      <c r="AQ40" t="s">
        <v>823</v>
      </c>
      <c r="AR40" t="s">
        <v>824</v>
      </c>
      <c r="AT40" t="s">
        <v>825</v>
      </c>
      <c r="AU40" t="s">
        <v>822</v>
      </c>
    </row>
    <row r="41" spans="1:48" x14ac:dyDescent="0.35">
      <c r="A41">
        <v>39</v>
      </c>
      <c r="B41" t="s">
        <v>961</v>
      </c>
      <c r="C41" t="s">
        <v>123</v>
      </c>
      <c r="D41">
        <v>2020</v>
      </c>
      <c r="E41" t="s">
        <v>100</v>
      </c>
      <c r="F41" t="str">
        <f>""</f>
        <v/>
      </c>
      <c r="G41" t="s">
        <v>758</v>
      </c>
      <c r="H41" t="s">
        <v>759</v>
      </c>
      <c r="I41" s="28" t="s">
        <v>652</v>
      </c>
      <c r="K41" t="s">
        <v>506</v>
      </c>
      <c r="L41" t="s">
        <v>656</v>
      </c>
      <c r="N41" t="s">
        <v>786</v>
      </c>
      <c r="O41" t="s">
        <v>754</v>
      </c>
      <c r="P41" s="35" t="s">
        <v>660</v>
      </c>
      <c r="R41" s="37" t="s">
        <v>670</v>
      </c>
      <c r="S41" t="s">
        <v>757</v>
      </c>
      <c r="U41" s="41" t="s">
        <v>654</v>
      </c>
      <c r="W41" s="64" t="s">
        <v>753</v>
      </c>
      <c r="X41" t="s">
        <v>752</v>
      </c>
      <c r="Y41" t="s">
        <v>800</v>
      </c>
      <c r="AA41" t="s">
        <v>797</v>
      </c>
      <c r="AB41" t="s">
        <v>762</v>
      </c>
      <c r="AC41" t="s">
        <v>765</v>
      </c>
      <c r="AD41" t="s">
        <v>755</v>
      </c>
      <c r="AE41" s="30" t="s">
        <v>294</v>
      </c>
      <c r="AF41" s="32" t="s">
        <v>790</v>
      </c>
      <c r="AG41" t="s">
        <v>761</v>
      </c>
      <c r="AH41" t="s">
        <v>760</v>
      </c>
      <c r="AI41" t="s">
        <v>764</v>
      </c>
      <c r="AJ41" t="s">
        <v>763</v>
      </c>
      <c r="AK41" t="s">
        <v>766</v>
      </c>
      <c r="AL41" t="s">
        <v>767</v>
      </c>
      <c r="AN41" t="s">
        <v>756</v>
      </c>
      <c r="AO41" t="s">
        <v>768</v>
      </c>
      <c r="AP41" t="s">
        <v>771</v>
      </c>
      <c r="AQ41" t="s">
        <v>770</v>
      </c>
      <c r="AR41" t="s">
        <v>773</v>
      </c>
      <c r="AT41" t="s">
        <v>772</v>
      </c>
      <c r="AU41" t="s">
        <v>769</v>
      </c>
      <c r="AV41" t="s">
        <v>789</v>
      </c>
    </row>
    <row r="42" spans="1:48" x14ac:dyDescent="0.35">
      <c r="B42" t="s">
        <v>961</v>
      </c>
      <c r="C42" t="s">
        <v>123</v>
      </c>
      <c r="D42">
        <v>2020</v>
      </c>
      <c r="E42" t="s">
        <v>100</v>
      </c>
      <c r="G42" t="s">
        <v>775</v>
      </c>
      <c r="H42" t="s">
        <v>776</v>
      </c>
      <c r="I42" s="28" t="s">
        <v>777</v>
      </c>
      <c r="K42" t="s">
        <v>506</v>
      </c>
      <c r="L42" t="s">
        <v>656</v>
      </c>
      <c r="N42" t="s">
        <v>786</v>
      </c>
      <c r="O42" t="s">
        <v>754</v>
      </c>
      <c r="P42" s="35" t="s">
        <v>660</v>
      </c>
      <c r="R42" s="37" t="s">
        <v>670</v>
      </c>
      <c r="S42" t="s">
        <v>787</v>
      </c>
      <c r="U42" s="41" t="s">
        <v>654</v>
      </c>
      <c r="W42" s="64" t="s">
        <v>753</v>
      </c>
      <c r="X42" t="s">
        <v>752</v>
      </c>
      <c r="Y42" t="s">
        <v>800</v>
      </c>
      <c r="AA42" t="s">
        <v>797</v>
      </c>
      <c r="AB42" t="s">
        <v>762</v>
      </c>
      <c r="AC42" t="s">
        <v>782</v>
      </c>
      <c r="AD42" t="s">
        <v>779</v>
      </c>
      <c r="AE42" s="33" t="s">
        <v>492</v>
      </c>
      <c r="AF42" s="32" t="s">
        <v>790</v>
      </c>
      <c r="AG42" t="s">
        <v>778</v>
      </c>
      <c r="AH42" t="s">
        <v>781</v>
      </c>
      <c r="AI42" t="s">
        <v>780</v>
      </c>
      <c r="AO42" t="s">
        <v>783</v>
      </c>
      <c r="AP42" t="s">
        <v>785</v>
      </c>
      <c r="AQ42" t="s">
        <v>751</v>
      </c>
      <c r="AR42" t="s">
        <v>774</v>
      </c>
      <c r="AU42" t="s">
        <v>784</v>
      </c>
      <c r="AV42" t="s">
        <v>788</v>
      </c>
    </row>
    <row r="43" spans="1:48" x14ac:dyDescent="0.35">
      <c r="A43">
        <v>40</v>
      </c>
      <c r="B43" t="s">
        <v>101</v>
      </c>
      <c r="C43" t="s">
        <v>102</v>
      </c>
      <c r="D43">
        <v>2019</v>
      </c>
      <c r="E43" t="s">
        <v>13</v>
      </c>
      <c r="F43" t="str">
        <f>"1607-1634"</f>
        <v>1607-1634</v>
      </c>
      <c r="G43" t="s">
        <v>901</v>
      </c>
      <c r="H43" t="s">
        <v>903</v>
      </c>
      <c r="I43" s="28" t="s">
        <v>904</v>
      </c>
      <c r="K43" t="s">
        <v>442</v>
      </c>
      <c r="L43" t="s">
        <v>902</v>
      </c>
      <c r="M43" t="s">
        <v>905</v>
      </c>
      <c r="P43" s="21" t="s">
        <v>894</v>
      </c>
      <c r="Q43" s="25" t="s">
        <v>936</v>
      </c>
      <c r="R43" s="36" t="s">
        <v>893</v>
      </c>
      <c r="U43" s="8" t="s">
        <v>1123</v>
      </c>
      <c r="V43" s="51" t="s">
        <v>896</v>
      </c>
      <c r="W43" s="59" t="s">
        <v>897</v>
      </c>
      <c r="Y43" t="s">
        <v>898</v>
      </c>
      <c r="Z43" t="s">
        <v>908</v>
      </c>
      <c r="AC43" t="s">
        <v>899</v>
      </c>
      <c r="AD43" t="s">
        <v>900</v>
      </c>
      <c r="AE43" s="33" t="s">
        <v>492</v>
      </c>
      <c r="AF43" s="32" t="s">
        <v>626</v>
      </c>
      <c r="AG43" t="s">
        <v>910</v>
      </c>
      <c r="AH43" t="s">
        <v>909</v>
      </c>
      <c r="AK43" t="s">
        <v>906</v>
      </c>
      <c r="AL43" t="s">
        <v>907</v>
      </c>
      <c r="AM43" t="s">
        <v>895</v>
      </c>
      <c r="AO43" t="s">
        <v>911</v>
      </c>
      <c r="AQ43" t="s">
        <v>913</v>
      </c>
      <c r="AR43" t="s">
        <v>914</v>
      </c>
      <c r="AT43" t="s">
        <v>912</v>
      </c>
    </row>
    <row r="44" spans="1:48" x14ac:dyDescent="0.35">
      <c r="A44" s="7">
        <v>41</v>
      </c>
      <c r="B44" s="8" t="s">
        <v>158</v>
      </c>
      <c r="C44" s="3" t="s">
        <v>103</v>
      </c>
      <c r="D44" s="3">
        <v>2018</v>
      </c>
      <c r="E44" s="3" t="s">
        <v>104</v>
      </c>
      <c r="F44" s="3" t="str">
        <f>"1051-1067"</f>
        <v>1051-1067</v>
      </c>
      <c r="H44" t="s">
        <v>1114</v>
      </c>
      <c r="I44" s="28" t="s">
        <v>1115</v>
      </c>
      <c r="K44" t="s">
        <v>506</v>
      </c>
      <c r="L44" t="s">
        <v>457</v>
      </c>
      <c r="O44" t="s">
        <v>754</v>
      </c>
      <c r="P44" s="35" t="s">
        <v>660</v>
      </c>
      <c r="R44" s="37" t="s">
        <v>670</v>
      </c>
      <c r="U44" s="45" t="s">
        <v>1090</v>
      </c>
      <c r="AC44" t="s">
        <v>1116</v>
      </c>
      <c r="AD44" t="s">
        <v>1113</v>
      </c>
      <c r="AE44" s="30" t="s">
        <v>294</v>
      </c>
      <c r="AF44" s="38" t="s">
        <v>421</v>
      </c>
      <c r="AG44" t="s">
        <v>1117</v>
      </c>
      <c r="AH44" t="s">
        <v>1118</v>
      </c>
      <c r="AI44" t="s">
        <v>1120</v>
      </c>
      <c r="AK44" t="s">
        <v>1119</v>
      </c>
      <c r="AL44" t="s">
        <v>1121</v>
      </c>
      <c r="AO44" t="s">
        <v>1122</v>
      </c>
      <c r="AV44" s="3" t="s">
        <v>848</v>
      </c>
    </row>
    <row r="45" spans="1:48" x14ac:dyDescent="0.35">
      <c r="A45">
        <v>42</v>
      </c>
      <c r="B45" t="s">
        <v>159</v>
      </c>
      <c r="C45" t="s">
        <v>105</v>
      </c>
      <c r="D45">
        <v>2017</v>
      </c>
      <c r="E45" t="s">
        <v>106</v>
      </c>
      <c r="F45" t="str">
        <f>"459-469"</f>
        <v>459-469</v>
      </c>
      <c r="G45" t="s">
        <v>655</v>
      </c>
      <c r="H45" t="s">
        <v>962</v>
      </c>
      <c r="I45" s="28" t="s">
        <v>657</v>
      </c>
      <c r="L45" t="s">
        <v>656</v>
      </c>
      <c r="N45" t="s">
        <v>653</v>
      </c>
      <c r="O45" t="s">
        <v>1182</v>
      </c>
      <c r="P45" s="35" t="s">
        <v>660</v>
      </c>
      <c r="Q45" s="16" t="s">
        <v>718</v>
      </c>
      <c r="R45" s="37" t="s">
        <v>670</v>
      </c>
      <c r="S45" t="s">
        <v>1138</v>
      </c>
      <c r="U45" s="41" t="s">
        <v>654</v>
      </c>
      <c r="V45" t="s">
        <v>421</v>
      </c>
      <c r="W45" s="65" t="s">
        <v>729</v>
      </c>
      <c r="X45" t="s">
        <v>730</v>
      </c>
      <c r="Y45" t="s">
        <v>737</v>
      </c>
      <c r="Z45" t="s">
        <v>963</v>
      </c>
      <c r="AC45" t="s">
        <v>658</v>
      </c>
      <c r="AD45" t="s">
        <v>661</v>
      </c>
      <c r="AE45" s="33" t="s">
        <v>671</v>
      </c>
      <c r="AF45" s="32" t="s">
        <v>672</v>
      </c>
      <c r="AH45" t="s">
        <v>662</v>
      </c>
      <c r="AI45" t="s">
        <v>659</v>
      </c>
      <c r="AK45" t="s">
        <v>664</v>
      </c>
      <c r="AL45" t="s">
        <v>663</v>
      </c>
      <c r="AN45" t="s">
        <v>665</v>
      </c>
      <c r="AO45" t="s">
        <v>666</v>
      </c>
      <c r="AP45" t="s">
        <v>668</v>
      </c>
      <c r="AQ45" t="s">
        <v>669</v>
      </c>
      <c r="AR45" t="s">
        <v>667</v>
      </c>
    </row>
    <row r="46" spans="1:48" x14ac:dyDescent="0.35">
      <c r="A46" s="7">
        <v>43</v>
      </c>
      <c r="B46" s="8" t="s">
        <v>159</v>
      </c>
      <c r="C46" s="3" t="s">
        <v>107</v>
      </c>
      <c r="D46" s="3">
        <v>2017</v>
      </c>
      <c r="E46" s="3" t="s">
        <v>108</v>
      </c>
      <c r="F46" s="3" t="str">
        <f>"29-46"</f>
        <v>29-46</v>
      </c>
      <c r="H46" t="s">
        <v>1091</v>
      </c>
      <c r="I46" s="28" t="s">
        <v>1092</v>
      </c>
      <c r="K46" t="s">
        <v>456</v>
      </c>
      <c r="L46" t="s">
        <v>457</v>
      </c>
      <c r="N46" s="66"/>
      <c r="O46" s="66" t="s">
        <v>754</v>
      </c>
      <c r="P46" s="67" t="s">
        <v>660</v>
      </c>
      <c r="Q46" s="66" t="s">
        <v>1094</v>
      </c>
      <c r="R46" s="68" t="s">
        <v>670</v>
      </c>
      <c r="S46" s="66" t="s">
        <v>787</v>
      </c>
      <c r="T46" s="66"/>
      <c r="U46" s="69" t="s">
        <v>1090</v>
      </c>
      <c r="V46" s="66"/>
      <c r="W46" s="66" t="s">
        <v>729</v>
      </c>
      <c r="X46" s="66" t="s">
        <v>730</v>
      </c>
      <c r="Y46" s="66" t="s">
        <v>737</v>
      </c>
      <c r="Z46" s="66"/>
      <c r="AA46" s="66"/>
      <c r="AB46" s="66"/>
      <c r="AC46" s="66" t="s">
        <v>1093</v>
      </c>
      <c r="AD46" s="66"/>
      <c r="AE46" s="70" t="s">
        <v>421</v>
      </c>
      <c r="AF46" s="71" t="s">
        <v>421</v>
      </c>
      <c r="AG46" s="66"/>
      <c r="AI46" t="s">
        <v>1095</v>
      </c>
      <c r="AK46" t="s">
        <v>1096</v>
      </c>
      <c r="AL46" t="s">
        <v>1097</v>
      </c>
      <c r="AV46" s="3" t="s">
        <v>848</v>
      </c>
    </row>
    <row r="47" spans="1:48" x14ac:dyDescent="0.35">
      <c r="A47" s="7"/>
      <c r="H47" t="s">
        <v>1098</v>
      </c>
      <c r="I47" s="28" t="s">
        <v>561</v>
      </c>
      <c r="K47" t="s">
        <v>506</v>
      </c>
      <c r="L47" t="s">
        <v>457</v>
      </c>
      <c r="N47" s="66"/>
      <c r="O47" s="66"/>
      <c r="P47" s="67"/>
      <c r="Q47" s="66"/>
      <c r="R47" s="68"/>
      <c r="S47" s="66"/>
      <c r="T47" s="66"/>
      <c r="U47" s="69"/>
      <c r="V47" s="66"/>
      <c r="W47" s="66"/>
      <c r="X47" s="66"/>
      <c r="Y47" s="66"/>
      <c r="Z47" s="66"/>
      <c r="AA47" s="66"/>
      <c r="AB47" s="66"/>
      <c r="AC47" s="66"/>
      <c r="AD47" s="66" t="s">
        <v>1102</v>
      </c>
      <c r="AE47" s="72" t="s">
        <v>740</v>
      </c>
      <c r="AF47" s="73" t="s">
        <v>626</v>
      </c>
      <c r="AG47" s="66" t="s">
        <v>1099</v>
      </c>
      <c r="AH47" t="s">
        <v>1100</v>
      </c>
      <c r="AK47" t="s">
        <v>1103</v>
      </c>
      <c r="AL47" t="s">
        <v>1104</v>
      </c>
      <c r="AU47" t="s">
        <v>1101</v>
      </c>
      <c r="AV47" s="3" t="s">
        <v>848</v>
      </c>
    </row>
    <row r="48" spans="1:48" x14ac:dyDescent="0.35">
      <c r="A48" s="7"/>
      <c r="H48" t="s">
        <v>1105</v>
      </c>
      <c r="I48" s="28" t="s">
        <v>1106</v>
      </c>
      <c r="K48" t="s">
        <v>506</v>
      </c>
      <c r="L48" t="s">
        <v>457</v>
      </c>
      <c r="N48" s="66"/>
      <c r="O48" s="66"/>
      <c r="P48" s="67"/>
      <c r="Q48" s="66"/>
      <c r="R48" s="68"/>
      <c r="S48" s="66"/>
      <c r="T48" s="66"/>
      <c r="U48" s="69"/>
      <c r="V48" s="66"/>
      <c r="W48" s="66"/>
      <c r="X48" s="66"/>
      <c r="Y48" s="66"/>
      <c r="Z48" s="66"/>
      <c r="AA48" s="66"/>
      <c r="AB48" s="66"/>
      <c r="AC48" s="66" t="s">
        <v>1107</v>
      </c>
      <c r="AD48" s="66" t="s">
        <v>1109</v>
      </c>
      <c r="AE48" s="72" t="s">
        <v>294</v>
      </c>
      <c r="AF48" s="73" t="s">
        <v>626</v>
      </c>
      <c r="AG48" s="66"/>
      <c r="AK48" t="s">
        <v>1108</v>
      </c>
      <c r="AL48" t="s">
        <v>1110</v>
      </c>
      <c r="AP48" t="s">
        <v>1111</v>
      </c>
      <c r="AQ48" t="s">
        <v>1112</v>
      </c>
      <c r="AV48" s="3"/>
    </row>
    <row r="49" spans="1:48" x14ac:dyDescent="0.35">
      <c r="A49">
        <v>44</v>
      </c>
      <c r="B49" t="s">
        <v>109</v>
      </c>
      <c r="C49" t="s">
        <v>124</v>
      </c>
      <c r="D49">
        <v>2019</v>
      </c>
      <c r="E49" t="s">
        <v>110</v>
      </c>
      <c r="F49" t="str">
        <f>"19-37"</f>
        <v>19-37</v>
      </c>
      <c r="G49" t="s">
        <v>732</v>
      </c>
      <c r="H49" t="s">
        <v>734</v>
      </c>
      <c r="I49" s="28" t="s">
        <v>733</v>
      </c>
      <c r="K49" t="s">
        <v>506</v>
      </c>
      <c r="L49" t="s">
        <v>457</v>
      </c>
      <c r="N49" s="66"/>
      <c r="O49" s="66"/>
      <c r="P49" s="67" t="s">
        <v>660</v>
      </c>
      <c r="Q49" s="66"/>
      <c r="R49" s="68" t="s">
        <v>670</v>
      </c>
      <c r="S49" s="66" t="s">
        <v>728</v>
      </c>
      <c r="T49" s="66"/>
      <c r="U49" s="69" t="s">
        <v>654</v>
      </c>
      <c r="V49" s="66" t="s">
        <v>421</v>
      </c>
      <c r="W49" s="66" t="s">
        <v>729</v>
      </c>
      <c r="X49" s="66" t="s">
        <v>730</v>
      </c>
      <c r="Y49" s="66" t="s">
        <v>737</v>
      </c>
      <c r="Z49" s="66"/>
      <c r="AA49" s="66"/>
      <c r="AB49" s="66"/>
      <c r="AC49" s="66" t="s">
        <v>741</v>
      </c>
      <c r="AD49" s="66" t="s">
        <v>736</v>
      </c>
      <c r="AE49" s="72" t="s">
        <v>294</v>
      </c>
      <c r="AF49" s="74" t="s">
        <v>740</v>
      </c>
      <c r="AG49" s="66" t="s">
        <v>731</v>
      </c>
      <c r="AH49" t="s">
        <v>735</v>
      </c>
      <c r="AI49" t="s">
        <v>738</v>
      </c>
      <c r="AJ49" t="s">
        <v>739</v>
      </c>
      <c r="AK49" t="s">
        <v>742</v>
      </c>
      <c r="AL49" t="s">
        <v>743</v>
      </c>
      <c r="AN49" t="s">
        <v>744</v>
      </c>
      <c r="AO49" t="s">
        <v>747</v>
      </c>
      <c r="AP49" t="s">
        <v>748</v>
      </c>
      <c r="AQ49" t="s">
        <v>749</v>
      </c>
      <c r="AR49" t="s">
        <v>745</v>
      </c>
      <c r="AT49" t="s">
        <v>750</v>
      </c>
      <c r="AU49" t="s">
        <v>746</v>
      </c>
    </row>
    <row r="50" spans="1:48" x14ac:dyDescent="0.35">
      <c r="A50">
        <v>45</v>
      </c>
      <c r="B50" t="s">
        <v>111</v>
      </c>
      <c r="C50" t="s">
        <v>112</v>
      </c>
      <c r="D50">
        <v>2017</v>
      </c>
      <c r="E50" t="s">
        <v>106</v>
      </c>
      <c r="F50" t="str">
        <f>"207-221"</f>
        <v>207-221</v>
      </c>
      <c r="G50" t="s">
        <v>944</v>
      </c>
      <c r="H50" t="s">
        <v>964</v>
      </c>
      <c r="I50" s="28" t="s">
        <v>947</v>
      </c>
      <c r="K50" t="s">
        <v>506</v>
      </c>
      <c r="L50" t="s">
        <v>946</v>
      </c>
      <c r="O50" t="s">
        <v>945</v>
      </c>
      <c r="P50" s="21" t="s">
        <v>258</v>
      </c>
      <c r="Q50" s="25" t="s">
        <v>954</v>
      </c>
      <c r="R50" s="18" t="s">
        <v>271</v>
      </c>
      <c r="S50" t="s">
        <v>1139</v>
      </c>
      <c r="T50" t="s">
        <v>950</v>
      </c>
      <c r="U50" s="8" t="s">
        <v>955</v>
      </c>
      <c r="V50" s="51" t="s">
        <v>951</v>
      </c>
      <c r="W50" s="59" t="s">
        <v>952</v>
      </c>
      <c r="X50" t="s">
        <v>953</v>
      </c>
      <c r="Y50" t="s">
        <v>1183</v>
      </c>
      <c r="AB50" t="s">
        <v>1184</v>
      </c>
      <c r="AC50" t="s">
        <v>1185</v>
      </c>
      <c r="AD50" t="s">
        <v>956</v>
      </c>
      <c r="AE50" s="33" t="s">
        <v>671</v>
      </c>
      <c r="AI50" t="s">
        <v>965</v>
      </c>
      <c r="AJ50" t="s">
        <v>966</v>
      </c>
      <c r="AK50" t="s">
        <v>948</v>
      </c>
      <c r="AL50" t="s">
        <v>949</v>
      </c>
      <c r="AO50" t="s">
        <v>967</v>
      </c>
      <c r="AP50" t="s">
        <v>958</v>
      </c>
      <c r="AQ50" t="s">
        <v>960</v>
      </c>
      <c r="AR50" t="s">
        <v>959</v>
      </c>
      <c r="AT50" t="s">
        <v>968</v>
      </c>
      <c r="AU50" t="s">
        <v>957</v>
      </c>
    </row>
    <row r="51" spans="1:48" x14ac:dyDescent="0.35">
      <c r="A51">
        <v>46</v>
      </c>
      <c r="B51" s="8" t="s">
        <v>113</v>
      </c>
      <c r="C51" t="s">
        <v>114</v>
      </c>
      <c r="D51">
        <v>2018</v>
      </c>
      <c r="E51" t="s">
        <v>115</v>
      </c>
      <c r="I51" s="27" t="s">
        <v>1059</v>
      </c>
      <c r="J51" t="s">
        <v>832</v>
      </c>
      <c r="L51" t="s">
        <v>1065</v>
      </c>
      <c r="M51" t="s">
        <v>1064</v>
      </c>
      <c r="P51" s="39" t="s">
        <v>1067</v>
      </c>
      <c r="Q51" s="26" t="s">
        <v>892</v>
      </c>
      <c r="R51" s="36" t="s">
        <v>1062</v>
      </c>
      <c r="T51" t="s">
        <v>1061</v>
      </c>
      <c r="U51" t="s">
        <v>1186</v>
      </c>
      <c r="V51" s="54" t="s">
        <v>1187</v>
      </c>
      <c r="W51" s="58" t="s">
        <v>1068</v>
      </c>
      <c r="X51" t="s">
        <v>1043</v>
      </c>
      <c r="Z51" t="s">
        <v>1066</v>
      </c>
      <c r="AD51" t="s">
        <v>1060</v>
      </c>
      <c r="AE51" s="30" t="s">
        <v>294</v>
      </c>
      <c r="AF51" s="32" t="s">
        <v>1072</v>
      </c>
      <c r="AI51" t="s">
        <v>1069</v>
      </c>
      <c r="AJ51" t="s">
        <v>1070</v>
      </c>
      <c r="AK51" t="s">
        <v>1071</v>
      </c>
      <c r="AP51" t="s">
        <v>1063</v>
      </c>
    </row>
    <row r="52" spans="1:48" x14ac:dyDescent="0.35">
      <c r="A52" s="7">
        <v>47</v>
      </c>
      <c r="B52" s="7" t="s">
        <v>116</v>
      </c>
      <c r="C52" s="7" t="s">
        <v>117</v>
      </c>
      <c r="D52" s="7">
        <v>2019</v>
      </c>
      <c r="E52" s="7" t="s">
        <v>115</v>
      </c>
      <c r="F52" s="7"/>
    </row>
    <row r="53" spans="1:48" x14ac:dyDescent="0.35">
      <c r="A53">
        <v>48</v>
      </c>
      <c r="B53" t="s">
        <v>118</v>
      </c>
      <c r="C53" t="s">
        <v>164</v>
      </c>
      <c r="D53">
        <v>2005</v>
      </c>
      <c r="E53" t="s">
        <v>7</v>
      </c>
      <c r="F53" t="str">
        <f>"53-80"</f>
        <v>53-80</v>
      </c>
      <c r="H53" t="s">
        <v>321</v>
      </c>
      <c r="I53" s="27" t="s">
        <v>563</v>
      </c>
      <c r="J53" t="s">
        <v>562</v>
      </c>
      <c r="K53" t="s">
        <v>519</v>
      </c>
      <c r="L53" t="s">
        <v>320</v>
      </c>
      <c r="M53" t="s">
        <v>330</v>
      </c>
      <c r="N53" t="s">
        <v>533</v>
      </c>
      <c r="O53" t="s">
        <v>1188</v>
      </c>
      <c r="P53" s="23" t="s">
        <v>277</v>
      </c>
      <c r="Q53" s="24" t="s">
        <v>318</v>
      </c>
      <c r="R53" s="19" t="s">
        <v>511</v>
      </c>
      <c r="S53" t="s">
        <v>539</v>
      </c>
      <c r="Y53" t="s">
        <v>606</v>
      </c>
      <c r="Z53" t="s">
        <v>537</v>
      </c>
      <c r="AC53" t="s">
        <v>1189</v>
      </c>
      <c r="AD53" t="s">
        <v>535</v>
      </c>
      <c r="AE53" s="30" t="s">
        <v>294</v>
      </c>
      <c r="AF53" s="38" t="s">
        <v>421</v>
      </c>
      <c r="AG53" t="s">
        <v>326</v>
      </c>
      <c r="AH53" t="s">
        <v>332</v>
      </c>
      <c r="AJ53" t="s">
        <v>331</v>
      </c>
      <c r="AK53" t="s">
        <v>536</v>
      </c>
      <c r="AM53" t="s">
        <v>538</v>
      </c>
      <c r="AO53" t="s">
        <v>534</v>
      </c>
      <c r="AP53" t="s">
        <v>540</v>
      </c>
      <c r="AQ53" t="s">
        <v>1190</v>
      </c>
    </row>
    <row r="54" spans="1:48" x14ac:dyDescent="0.35">
      <c r="A54">
        <v>49</v>
      </c>
      <c r="B54" s="8" t="s">
        <v>119</v>
      </c>
      <c r="C54" t="s">
        <v>120</v>
      </c>
      <c r="D54">
        <v>2009</v>
      </c>
      <c r="E54" t="s">
        <v>115</v>
      </c>
      <c r="F54" t="str">
        <f>"1150-1150"</f>
        <v>1150-1150</v>
      </c>
      <c r="G54" t="s">
        <v>1075</v>
      </c>
      <c r="I54" s="27" t="s">
        <v>1077</v>
      </c>
      <c r="J54" t="s">
        <v>498</v>
      </c>
      <c r="K54" t="s">
        <v>442</v>
      </c>
      <c r="L54" t="s">
        <v>1083</v>
      </c>
      <c r="M54" t="s">
        <v>1076</v>
      </c>
      <c r="P54" s="22" t="s">
        <v>273</v>
      </c>
      <c r="Q54" s="16" t="s">
        <v>1074</v>
      </c>
      <c r="R54" s="18" t="s">
        <v>608</v>
      </c>
      <c r="S54" t="s">
        <v>1140</v>
      </c>
      <c r="U54" t="s">
        <v>1080</v>
      </c>
      <c r="V54" s="54" t="s">
        <v>1081</v>
      </c>
      <c r="AA54" t="s">
        <v>1082</v>
      </c>
      <c r="AC54" t="s">
        <v>1078</v>
      </c>
      <c r="AD54" t="s">
        <v>1073</v>
      </c>
      <c r="AE54" s="30" t="s">
        <v>294</v>
      </c>
      <c r="AF54" s="32" t="s">
        <v>1072</v>
      </c>
      <c r="AV54" s="3" t="s">
        <v>1079</v>
      </c>
    </row>
  </sheetData>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CDEEB-F30C-4925-8F0D-FAC7B040B823}">
  <dimension ref="A1"/>
  <sheetViews>
    <sheetView workbookViewId="0"/>
  </sheetViews>
  <sheetFormatPr baseColWidth="10" defaultColWidth="10.81640625" defaultRowHeight="14.5" x14ac:dyDescent="0.3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59"/>
  <sheetViews>
    <sheetView topLeftCell="A47" zoomScale="60" zoomScaleNormal="60" workbookViewId="0">
      <selection activeCell="AT5" sqref="AT5"/>
    </sheetView>
  </sheetViews>
  <sheetFormatPr baseColWidth="10" defaultColWidth="10.81640625" defaultRowHeight="14.5" x14ac:dyDescent="0.35"/>
  <cols>
    <col min="1" max="1" width="4.90625" customWidth="1"/>
    <col min="2" max="2" width="42.54296875" customWidth="1"/>
    <col min="3" max="3" width="31.90625" customWidth="1"/>
    <col min="4" max="4" width="7.1796875" customWidth="1"/>
    <col min="5" max="5" width="17.08984375" customWidth="1"/>
    <col min="7" max="7" width="15.08984375" customWidth="1"/>
    <col min="8" max="8" width="17.6328125" customWidth="1"/>
    <col min="9" max="11" width="67" customWidth="1"/>
  </cols>
  <sheetData>
    <row r="1" spans="1:47" x14ac:dyDescent="0.35">
      <c r="G1" s="4"/>
      <c r="H1" s="4"/>
      <c r="I1" s="4"/>
      <c r="J1" s="4"/>
      <c r="K1" s="4"/>
    </row>
    <row r="2" spans="1:47" x14ac:dyDescent="0.35">
      <c r="G2" s="4"/>
      <c r="H2" s="4"/>
      <c r="I2" s="4"/>
      <c r="J2" s="4"/>
      <c r="K2" s="4"/>
      <c r="Y2" s="75" t="s">
        <v>146</v>
      </c>
      <c r="Z2" s="75"/>
    </row>
    <row r="3" spans="1:47" x14ac:dyDescent="0.35">
      <c r="G3" s="4" t="s">
        <v>170</v>
      </c>
      <c r="H3" s="4"/>
      <c r="I3" s="4"/>
      <c r="J3" s="4"/>
      <c r="K3" s="4"/>
      <c r="L3" s="9" t="s">
        <v>380</v>
      </c>
      <c r="M3" s="9" t="s">
        <v>169</v>
      </c>
      <c r="N3" s="9" t="s">
        <v>178</v>
      </c>
      <c r="O3" s="4" t="s">
        <v>134</v>
      </c>
      <c r="P3" s="4" t="s">
        <v>233</v>
      </c>
      <c r="Q3" s="4" t="s">
        <v>136</v>
      </c>
      <c r="R3" s="4" t="s">
        <v>138</v>
      </c>
      <c r="S3" s="4" t="s">
        <v>140</v>
      </c>
      <c r="T3" s="4" t="s">
        <v>181</v>
      </c>
      <c r="U3" s="4" t="s">
        <v>142</v>
      </c>
      <c r="V3" s="4" t="s">
        <v>143</v>
      </c>
      <c r="W3" s="4" t="s">
        <v>147</v>
      </c>
      <c r="X3" s="4" t="s">
        <v>145</v>
      </c>
      <c r="Y3" s="4" t="s">
        <v>151</v>
      </c>
      <c r="Z3" s="4" t="s">
        <v>152</v>
      </c>
      <c r="AA3" s="4" t="s">
        <v>148</v>
      </c>
      <c r="AB3" s="4" t="s">
        <v>150</v>
      </c>
      <c r="AC3" s="4" t="s">
        <v>155</v>
      </c>
      <c r="AD3" s="4" t="s">
        <v>156</v>
      </c>
      <c r="AE3" s="4" t="s">
        <v>190</v>
      </c>
      <c r="AF3" s="4" t="s">
        <v>191</v>
      </c>
      <c r="AG3" s="4" t="s">
        <v>193</v>
      </c>
      <c r="AH3" s="4" t="s">
        <v>195</v>
      </c>
      <c r="AI3" s="4"/>
      <c r="AJ3" s="4" t="s">
        <v>198</v>
      </c>
      <c r="AK3" s="4" t="s">
        <v>200</v>
      </c>
      <c r="AL3" s="4" t="s">
        <v>202</v>
      </c>
      <c r="AM3" s="4" t="s">
        <v>204</v>
      </c>
      <c r="AN3" s="4" t="s">
        <v>206</v>
      </c>
      <c r="AO3" s="4" t="s">
        <v>208</v>
      </c>
      <c r="AP3" s="4" t="s">
        <v>221</v>
      </c>
      <c r="AQ3" s="4"/>
      <c r="AR3" s="4" t="s">
        <v>224</v>
      </c>
      <c r="AS3" s="4" t="s">
        <v>226</v>
      </c>
      <c r="AT3" s="4"/>
      <c r="AU3" s="4"/>
    </row>
    <row r="4" spans="1:47" x14ac:dyDescent="0.35">
      <c r="A4" s="1" t="s">
        <v>157</v>
      </c>
      <c r="B4" s="1" t="s">
        <v>0</v>
      </c>
      <c r="C4" s="1" t="s">
        <v>1</v>
      </c>
      <c r="D4" s="1" t="s">
        <v>2</v>
      </c>
      <c r="E4" s="1" t="s">
        <v>3</v>
      </c>
      <c r="F4" s="1" t="s">
        <v>4</v>
      </c>
      <c r="G4" s="1"/>
      <c r="H4" s="10" t="s">
        <v>377</v>
      </c>
      <c r="I4" s="10" t="s">
        <v>378</v>
      </c>
      <c r="J4" s="10" t="s">
        <v>379</v>
      </c>
      <c r="K4" s="10" t="s">
        <v>381</v>
      </c>
      <c r="L4" s="2" t="s">
        <v>167</v>
      </c>
      <c r="M4" s="2"/>
      <c r="N4" s="2"/>
      <c r="O4" s="2" t="s">
        <v>135</v>
      </c>
      <c r="P4" s="2"/>
      <c r="Q4" s="2" t="s">
        <v>137</v>
      </c>
      <c r="R4" s="2" t="s">
        <v>139</v>
      </c>
      <c r="S4" s="2" t="s">
        <v>141</v>
      </c>
      <c r="T4" s="2"/>
      <c r="U4" s="4"/>
      <c r="V4" s="2" t="s">
        <v>162</v>
      </c>
      <c r="W4" s="2" t="s">
        <v>144</v>
      </c>
      <c r="X4" s="2" t="s">
        <v>175</v>
      </c>
      <c r="Y4" s="2" t="s">
        <v>153</v>
      </c>
      <c r="Z4" s="2" t="s">
        <v>154</v>
      </c>
      <c r="AA4" s="2" t="s">
        <v>149</v>
      </c>
      <c r="AB4" s="2" t="s">
        <v>165</v>
      </c>
      <c r="AC4" s="2" t="s">
        <v>139</v>
      </c>
      <c r="AD4" s="2" t="s">
        <v>139</v>
      </c>
      <c r="AE4" s="4"/>
      <c r="AF4" s="4"/>
      <c r="AG4" s="4"/>
      <c r="AH4" s="4"/>
      <c r="AI4" s="4"/>
      <c r="AJ4" s="4"/>
      <c r="AK4" s="4"/>
      <c r="AL4" s="4"/>
      <c r="AM4" s="4"/>
      <c r="AN4" s="4"/>
      <c r="AO4" s="4"/>
      <c r="AP4" s="4"/>
      <c r="AQ4" s="4"/>
      <c r="AR4" s="4"/>
      <c r="AS4" s="4"/>
      <c r="AT4" s="4"/>
      <c r="AU4" s="4"/>
    </row>
    <row r="5" spans="1:47" ht="409.5" x14ac:dyDescent="0.35">
      <c r="A5">
        <v>1</v>
      </c>
      <c r="B5" t="s">
        <v>5</v>
      </c>
      <c r="C5" t="s">
        <v>6</v>
      </c>
      <c r="D5">
        <v>2020</v>
      </c>
      <c r="E5" t="s">
        <v>7</v>
      </c>
      <c r="F5" t="str">
        <f>"87-125"</f>
        <v>87-125</v>
      </c>
      <c r="H5" t="s">
        <v>291</v>
      </c>
      <c r="I5" t="s">
        <v>382</v>
      </c>
      <c r="K5" t="s">
        <v>383</v>
      </c>
      <c r="M5" s="5" t="s">
        <v>303</v>
      </c>
      <c r="N5" s="5" t="s">
        <v>302</v>
      </c>
      <c r="O5" s="5" t="s">
        <v>301</v>
      </c>
      <c r="P5" s="5" t="s">
        <v>305</v>
      </c>
      <c r="Q5" s="5" t="s">
        <v>292</v>
      </c>
      <c r="R5" t="s">
        <v>308</v>
      </c>
      <c r="U5" t="s">
        <v>296</v>
      </c>
      <c r="W5" t="s">
        <v>290</v>
      </c>
      <c r="AD5" t="s">
        <v>294</v>
      </c>
      <c r="AE5" s="5" t="s">
        <v>297</v>
      </c>
      <c r="AF5" s="5" t="s">
        <v>298</v>
      </c>
      <c r="AG5" s="5" t="s">
        <v>299</v>
      </c>
      <c r="AH5" s="5" t="s">
        <v>300</v>
      </c>
      <c r="AJ5" s="5" t="s">
        <v>294</v>
      </c>
      <c r="AK5" s="5" t="s">
        <v>307</v>
      </c>
      <c r="AL5" s="5" t="s">
        <v>306</v>
      </c>
      <c r="AN5" s="5" t="s">
        <v>304</v>
      </c>
      <c r="AO5" s="5" t="s">
        <v>295</v>
      </c>
      <c r="AP5" t="s">
        <v>293</v>
      </c>
      <c r="AR5" s="5" t="s">
        <v>309</v>
      </c>
    </row>
    <row r="6" spans="1:47" x14ac:dyDescent="0.35">
      <c r="A6">
        <v>2</v>
      </c>
      <c r="B6" t="s">
        <v>8</v>
      </c>
      <c r="C6" t="s">
        <v>9</v>
      </c>
      <c r="D6">
        <v>2019</v>
      </c>
      <c r="E6" t="s">
        <v>10</v>
      </c>
      <c r="F6" t="str">
        <f>"590-622"</f>
        <v>590-622</v>
      </c>
      <c r="G6" t="s">
        <v>171</v>
      </c>
      <c r="H6" t="s">
        <v>183</v>
      </c>
      <c r="L6" t="s">
        <v>168</v>
      </c>
      <c r="M6" t="s">
        <v>180</v>
      </c>
      <c r="N6" t="s">
        <v>179</v>
      </c>
      <c r="O6" t="s">
        <v>172</v>
      </c>
      <c r="Q6">
        <v>0</v>
      </c>
      <c r="R6">
        <v>1</v>
      </c>
      <c r="T6" t="s">
        <v>182</v>
      </c>
      <c r="U6" t="s">
        <v>166</v>
      </c>
      <c r="V6" t="s">
        <v>174</v>
      </c>
      <c r="W6" t="s">
        <v>173</v>
      </c>
      <c r="X6" t="s">
        <v>176</v>
      </c>
      <c r="AB6" t="s">
        <v>177</v>
      </c>
      <c r="AC6">
        <v>1</v>
      </c>
    </row>
    <row r="7" spans="1:47" x14ac:dyDescent="0.35">
      <c r="A7">
        <v>3</v>
      </c>
      <c r="B7" t="s">
        <v>11</v>
      </c>
      <c r="C7" t="s">
        <v>12</v>
      </c>
      <c r="D7">
        <v>2017</v>
      </c>
      <c r="E7" t="s">
        <v>13</v>
      </c>
      <c r="F7" t="str">
        <f>"691-718"</f>
        <v>691-718</v>
      </c>
      <c r="G7" t="s">
        <v>209</v>
      </c>
      <c r="H7" t="s">
        <v>185</v>
      </c>
      <c r="M7" t="s">
        <v>184</v>
      </c>
      <c r="N7">
        <v>2014</v>
      </c>
      <c r="O7" t="s">
        <v>188</v>
      </c>
      <c r="U7" t="s">
        <v>186</v>
      </c>
      <c r="X7" t="s">
        <v>187</v>
      </c>
      <c r="AC7" t="s">
        <v>197</v>
      </c>
      <c r="AE7" t="s">
        <v>189</v>
      </c>
      <c r="AF7" t="s">
        <v>192</v>
      </c>
      <c r="AG7" t="s">
        <v>194</v>
      </c>
      <c r="AH7" t="s">
        <v>196</v>
      </c>
      <c r="AJ7" t="s">
        <v>199</v>
      </c>
      <c r="AK7" t="s">
        <v>201</v>
      </c>
      <c r="AL7" t="s">
        <v>203</v>
      </c>
      <c r="AM7" t="s">
        <v>205</v>
      </c>
      <c r="AN7" t="s">
        <v>207</v>
      </c>
      <c r="AP7" t="s">
        <v>222</v>
      </c>
    </row>
    <row r="8" spans="1:47" x14ac:dyDescent="0.35">
      <c r="A8">
        <v>4</v>
      </c>
      <c r="B8" t="s">
        <v>14</v>
      </c>
      <c r="C8" t="s">
        <v>15</v>
      </c>
      <c r="D8">
        <v>2017</v>
      </c>
      <c r="E8" t="s">
        <v>16</v>
      </c>
      <c r="F8" t="str">
        <f>"1648-1668"</f>
        <v>1648-1668</v>
      </c>
    </row>
    <row r="9" spans="1:47" x14ac:dyDescent="0.35">
      <c r="A9">
        <v>5</v>
      </c>
      <c r="B9" t="s">
        <v>17</v>
      </c>
      <c r="C9" t="s">
        <v>18</v>
      </c>
      <c r="D9">
        <v>2015</v>
      </c>
      <c r="E9" t="s">
        <v>19</v>
      </c>
      <c r="F9" t="str">
        <f>"59-79"</f>
        <v>59-79</v>
      </c>
      <c r="H9" t="s">
        <v>247</v>
      </c>
      <c r="L9" t="s">
        <v>213</v>
      </c>
      <c r="M9" t="s">
        <v>245</v>
      </c>
      <c r="N9" t="s">
        <v>246</v>
      </c>
      <c r="O9" t="s">
        <v>244</v>
      </c>
      <c r="U9" t="s">
        <v>241</v>
      </c>
      <c r="V9" t="s">
        <v>243</v>
      </c>
      <c r="X9" t="s">
        <v>259</v>
      </c>
      <c r="Z9" t="s">
        <v>252</v>
      </c>
      <c r="AA9" t="s">
        <v>253</v>
      </c>
      <c r="AC9" t="s">
        <v>250</v>
      </c>
      <c r="AE9" t="s">
        <v>248</v>
      </c>
      <c r="AF9" t="s">
        <v>257</v>
      </c>
      <c r="AG9" t="s">
        <v>249</v>
      </c>
      <c r="AK9" t="s">
        <v>254</v>
      </c>
      <c r="AN9" t="s">
        <v>251</v>
      </c>
      <c r="AO9" t="s">
        <v>256</v>
      </c>
      <c r="AP9" t="s">
        <v>255</v>
      </c>
    </row>
    <row r="10" spans="1:47" x14ac:dyDescent="0.35">
      <c r="A10">
        <v>6</v>
      </c>
      <c r="B10" t="s">
        <v>20</v>
      </c>
      <c r="C10" t="s">
        <v>21</v>
      </c>
      <c r="D10">
        <v>2013</v>
      </c>
      <c r="E10" t="s">
        <v>22</v>
      </c>
      <c r="F10" t="str">
        <f>"1-10"</f>
        <v>1-10</v>
      </c>
      <c r="H10" t="s">
        <v>215</v>
      </c>
      <c r="L10" t="s">
        <v>213</v>
      </c>
      <c r="M10" t="s">
        <v>214</v>
      </c>
      <c r="P10" t="s">
        <v>234</v>
      </c>
      <c r="R10" t="s">
        <v>211</v>
      </c>
      <c r="U10" t="s">
        <v>210</v>
      </c>
      <c r="V10" t="s">
        <v>242</v>
      </c>
      <c r="X10" t="s">
        <v>259</v>
      </c>
      <c r="Z10" t="s">
        <v>219</v>
      </c>
      <c r="AA10" t="s">
        <v>220</v>
      </c>
      <c r="AE10" t="s">
        <v>216</v>
      </c>
      <c r="AF10" t="s">
        <v>217</v>
      </c>
      <c r="AN10" t="s">
        <v>218</v>
      </c>
      <c r="AO10" t="s">
        <v>212</v>
      </c>
      <c r="AP10" t="s">
        <v>223</v>
      </c>
      <c r="AR10" t="s">
        <v>225</v>
      </c>
    </row>
    <row r="11" spans="1:47" x14ac:dyDescent="0.35">
      <c r="A11">
        <v>7</v>
      </c>
      <c r="B11" t="s">
        <v>23</v>
      </c>
      <c r="C11" t="s">
        <v>24</v>
      </c>
      <c r="D11">
        <v>2013</v>
      </c>
      <c r="E11" t="s">
        <v>22</v>
      </c>
      <c r="F11" t="str">
        <f>"1-10"</f>
        <v>1-10</v>
      </c>
      <c r="G11" t="s">
        <v>260</v>
      </c>
      <c r="H11" t="s">
        <v>262</v>
      </c>
      <c r="L11" t="s">
        <v>213</v>
      </c>
      <c r="N11" t="s">
        <v>261</v>
      </c>
      <c r="O11" t="s">
        <v>263</v>
      </c>
      <c r="P11" t="s">
        <v>268</v>
      </c>
      <c r="Q11" t="s">
        <v>267</v>
      </c>
      <c r="U11" t="s">
        <v>258</v>
      </c>
      <c r="X11" t="s">
        <v>259</v>
      </c>
      <c r="AE11" t="s">
        <v>264</v>
      </c>
      <c r="AG11" t="s">
        <v>265</v>
      </c>
      <c r="AN11" t="s">
        <v>266</v>
      </c>
    </row>
    <row r="12" spans="1:47" x14ac:dyDescent="0.35">
      <c r="A12">
        <v>8</v>
      </c>
      <c r="B12" s="8" t="s">
        <v>25</v>
      </c>
      <c r="C12" t="s">
        <v>26</v>
      </c>
      <c r="D12">
        <v>2012</v>
      </c>
      <c r="E12" t="s">
        <v>27</v>
      </c>
      <c r="F12" t="str">
        <f>"136-152"</f>
        <v>136-152</v>
      </c>
    </row>
    <row r="13" spans="1:47" x14ac:dyDescent="0.35">
      <c r="A13">
        <v>9</v>
      </c>
      <c r="B13" s="8" t="s">
        <v>28</v>
      </c>
      <c r="C13" t="s">
        <v>29</v>
      </c>
      <c r="D13">
        <v>2010</v>
      </c>
      <c r="E13" t="s">
        <v>7</v>
      </c>
      <c r="F13" t="str">
        <f>"173-196"</f>
        <v>173-196</v>
      </c>
    </row>
    <row r="14" spans="1:47" x14ac:dyDescent="0.35">
      <c r="A14">
        <v>10</v>
      </c>
      <c r="B14" s="7" t="s">
        <v>30</v>
      </c>
      <c r="C14" t="s">
        <v>31</v>
      </c>
      <c r="D14">
        <v>2010</v>
      </c>
      <c r="E14" t="s">
        <v>334</v>
      </c>
      <c r="F14" t="str">
        <f>"1-176"</f>
        <v>1-176</v>
      </c>
    </row>
    <row r="15" spans="1:47" x14ac:dyDescent="0.35">
      <c r="A15">
        <v>11</v>
      </c>
      <c r="B15" t="s">
        <v>32</v>
      </c>
      <c r="C15" t="s">
        <v>33</v>
      </c>
      <c r="D15">
        <v>2008</v>
      </c>
      <c r="E15" t="s">
        <v>335</v>
      </c>
      <c r="F15" t="str">
        <f>"1-65"</f>
        <v>1-65</v>
      </c>
    </row>
    <row r="16" spans="1:47" x14ac:dyDescent="0.35">
      <c r="A16">
        <v>12</v>
      </c>
      <c r="B16" t="s">
        <v>35</v>
      </c>
      <c r="C16" t="s">
        <v>36</v>
      </c>
      <c r="D16">
        <v>2008</v>
      </c>
      <c r="E16" t="s">
        <v>37</v>
      </c>
      <c r="F16" t="str">
        <f>"1-45"</f>
        <v>1-45</v>
      </c>
      <c r="G16" t="s">
        <v>269</v>
      </c>
      <c r="H16" t="s">
        <v>272</v>
      </c>
      <c r="M16" t="s">
        <v>275</v>
      </c>
      <c r="O16" t="s">
        <v>271</v>
      </c>
      <c r="U16" t="s">
        <v>273</v>
      </c>
      <c r="W16" t="s">
        <v>274</v>
      </c>
      <c r="Y16" t="s">
        <v>270</v>
      </c>
      <c r="AP16" t="s">
        <v>276</v>
      </c>
    </row>
    <row r="17" spans="1:47" x14ac:dyDescent="0.35">
      <c r="A17">
        <v>13</v>
      </c>
      <c r="B17" t="s">
        <v>38</v>
      </c>
      <c r="C17" t="s">
        <v>39</v>
      </c>
      <c r="D17">
        <v>2007</v>
      </c>
      <c r="E17" t="s">
        <v>34</v>
      </c>
      <c r="F17" t="str">
        <f>"1-44"</f>
        <v>1-44</v>
      </c>
      <c r="G17" t="s">
        <v>228</v>
      </c>
      <c r="H17" t="s">
        <v>232</v>
      </c>
      <c r="L17" t="s">
        <v>213</v>
      </c>
      <c r="M17" t="s">
        <v>230</v>
      </c>
      <c r="N17" t="s">
        <v>229</v>
      </c>
      <c r="P17" t="s">
        <v>238</v>
      </c>
      <c r="Q17" t="s">
        <v>237</v>
      </c>
      <c r="U17" t="s">
        <v>273</v>
      </c>
      <c r="AK17" t="s">
        <v>239</v>
      </c>
      <c r="AN17" t="s">
        <v>235</v>
      </c>
      <c r="AO17" t="s">
        <v>231</v>
      </c>
      <c r="AP17" t="s">
        <v>236</v>
      </c>
      <c r="AS17" t="s">
        <v>240</v>
      </c>
    </row>
    <row r="18" spans="1:47" x14ac:dyDescent="0.35">
      <c r="A18">
        <v>14</v>
      </c>
      <c r="B18" t="s">
        <v>40</v>
      </c>
      <c r="C18" t="s">
        <v>41</v>
      </c>
      <c r="D18">
        <v>2006</v>
      </c>
      <c r="E18" t="s">
        <v>7</v>
      </c>
      <c r="F18" t="str">
        <f>"267-287"</f>
        <v>267-287</v>
      </c>
      <c r="H18" t="s">
        <v>366</v>
      </c>
      <c r="O18" t="s">
        <v>271</v>
      </c>
      <c r="Q18" t="s">
        <v>367</v>
      </c>
      <c r="U18" t="s">
        <v>369</v>
      </c>
      <c r="V18" t="s">
        <v>374</v>
      </c>
      <c r="W18" t="s">
        <v>365</v>
      </c>
      <c r="Y18" t="s">
        <v>371</v>
      </c>
      <c r="Z18" t="s">
        <v>370</v>
      </c>
      <c r="AG18" t="s">
        <v>372</v>
      </c>
      <c r="AH18" t="s">
        <v>373</v>
      </c>
      <c r="AL18" t="s">
        <v>368</v>
      </c>
      <c r="AP18" t="s">
        <v>375</v>
      </c>
      <c r="AR18" t="s">
        <v>376</v>
      </c>
    </row>
    <row r="19" spans="1:47" x14ac:dyDescent="0.35">
      <c r="A19">
        <v>15</v>
      </c>
      <c r="B19" t="s">
        <v>42</v>
      </c>
      <c r="C19" t="s">
        <v>43</v>
      </c>
      <c r="D19">
        <v>2004</v>
      </c>
      <c r="E19" t="s">
        <v>44</v>
      </c>
      <c r="F19" t="str">
        <f>"333-362"</f>
        <v>333-362</v>
      </c>
      <c r="H19" t="s">
        <v>281</v>
      </c>
      <c r="Q19" t="s">
        <v>285</v>
      </c>
      <c r="T19" t="s">
        <v>282</v>
      </c>
      <c r="U19" t="s">
        <v>277</v>
      </c>
      <c r="W19" t="s">
        <v>280</v>
      </c>
      <c r="X19" t="s">
        <v>278</v>
      </c>
      <c r="AE19" t="s">
        <v>283</v>
      </c>
      <c r="AF19" t="s">
        <v>279</v>
      </c>
      <c r="AG19" t="s">
        <v>284</v>
      </c>
      <c r="AJ19" t="s">
        <v>287</v>
      </c>
      <c r="AK19" t="s">
        <v>286</v>
      </c>
      <c r="AL19" t="s">
        <v>289</v>
      </c>
      <c r="AM19" t="s">
        <v>288</v>
      </c>
    </row>
    <row r="20" spans="1:47" x14ac:dyDescent="0.35">
      <c r="A20">
        <v>16</v>
      </c>
      <c r="B20" t="s">
        <v>45</v>
      </c>
      <c r="C20" t="s">
        <v>310</v>
      </c>
      <c r="D20">
        <v>2017</v>
      </c>
      <c r="E20" t="s">
        <v>121</v>
      </c>
      <c r="F20" t="str">
        <f>"143-164"</f>
        <v>143-164</v>
      </c>
    </row>
    <row r="21" spans="1:47" x14ac:dyDescent="0.35">
      <c r="A21">
        <v>17</v>
      </c>
      <c r="B21" t="s">
        <v>46</v>
      </c>
      <c r="C21" t="s">
        <v>47</v>
      </c>
      <c r="D21">
        <v>2016</v>
      </c>
      <c r="E21" t="s">
        <v>48</v>
      </c>
      <c r="F21" t="str">
        <f>"149-175"</f>
        <v>149-175</v>
      </c>
      <c r="G21" t="s">
        <v>338</v>
      </c>
      <c r="H21" t="s">
        <v>340</v>
      </c>
      <c r="L21" t="s">
        <v>319</v>
      </c>
      <c r="O21" t="s">
        <v>271</v>
      </c>
      <c r="U21" t="s">
        <v>342</v>
      </c>
      <c r="V21" t="s">
        <v>346</v>
      </c>
      <c r="W21" t="s">
        <v>341</v>
      </c>
      <c r="X21" t="s">
        <v>339</v>
      </c>
      <c r="Y21" t="s">
        <v>343</v>
      </c>
      <c r="AC21" t="s">
        <v>347</v>
      </c>
      <c r="AF21" t="s">
        <v>344</v>
      </c>
      <c r="AK21" t="s">
        <v>345</v>
      </c>
      <c r="AN21" t="s">
        <v>337</v>
      </c>
      <c r="AP21" t="s">
        <v>336</v>
      </c>
    </row>
    <row r="22" spans="1:47" x14ac:dyDescent="0.35">
      <c r="A22">
        <v>18</v>
      </c>
      <c r="B22" t="s">
        <v>49</v>
      </c>
      <c r="C22" t="s">
        <v>50</v>
      </c>
      <c r="D22">
        <v>2016</v>
      </c>
      <c r="E22" t="s">
        <v>51</v>
      </c>
      <c r="F22" t="str">
        <f>"1-18"</f>
        <v>1-18</v>
      </c>
      <c r="G22" t="s">
        <v>349</v>
      </c>
      <c r="H22" t="s">
        <v>351</v>
      </c>
      <c r="L22" t="s">
        <v>352</v>
      </c>
      <c r="N22" t="s">
        <v>354</v>
      </c>
      <c r="O22" t="s">
        <v>348</v>
      </c>
      <c r="Q22" t="s">
        <v>355</v>
      </c>
      <c r="R22" t="s">
        <v>360</v>
      </c>
      <c r="T22" t="s">
        <v>356</v>
      </c>
      <c r="W22" t="s">
        <v>318</v>
      </c>
      <c r="AE22" t="s">
        <v>357</v>
      </c>
      <c r="AF22" t="s">
        <v>358</v>
      </c>
      <c r="AG22" t="s">
        <v>359</v>
      </c>
      <c r="AN22" t="s">
        <v>350</v>
      </c>
      <c r="AO22" t="s">
        <v>364</v>
      </c>
      <c r="AP22" t="s">
        <v>362</v>
      </c>
      <c r="AR22" t="s">
        <v>361</v>
      </c>
      <c r="AS22" t="s">
        <v>363</v>
      </c>
      <c r="AU22" s="3" t="s">
        <v>353</v>
      </c>
    </row>
    <row r="23" spans="1:47" x14ac:dyDescent="0.35">
      <c r="A23">
        <v>19</v>
      </c>
      <c r="B23" s="7" t="s">
        <v>52</v>
      </c>
      <c r="C23" t="s">
        <v>53</v>
      </c>
      <c r="D23">
        <v>2016</v>
      </c>
      <c r="E23" t="s">
        <v>54</v>
      </c>
      <c r="F23" t="str">
        <f>"170-191"</f>
        <v>170-191</v>
      </c>
    </row>
    <row r="24" spans="1:47" x14ac:dyDescent="0.35">
      <c r="A24">
        <v>20</v>
      </c>
      <c r="B24" t="s">
        <v>55</v>
      </c>
      <c r="C24" t="s">
        <v>56</v>
      </c>
      <c r="D24">
        <v>2015</v>
      </c>
      <c r="E24" t="s">
        <v>57</v>
      </c>
      <c r="F24" t="str">
        <f>"142-148"</f>
        <v>142-148</v>
      </c>
    </row>
    <row r="25" spans="1:47" x14ac:dyDescent="0.35">
      <c r="A25">
        <v>21</v>
      </c>
      <c r="B25" t="s">
        <v>58</v>
      </c>
      <c r="C25" t="s">
        <v>59</v>
      </c>
      <c r="D25">
        <v>2015</v>
      </c>
      <c r="E25" t="s">
        <v>60</v>
      </c>
      <c r="F25" t="str">
        <f>"827-830"</f>
        <v>827-830</v>
      </c>
    </row>
    <row r="26" spans="1:47" x14ac:dyDescent="0.35">
      <c r="A26">
        <v>22</v>
      </c>
      <c r="B26" t="s">
        <v>61</v>
      </c>
      <c r="C26" t="s">
        <v>62</v>
      </c>
      <c r="D26">
        <v>2011</v>
      </c>
      <c r="E26" t="s">
        <v>122</v>
      </c>
      <c r="F26" t="str">
        <f>"125-150"</f>
        <v>125-150</v>
      </c>
    </row>
    <row r="27" spans="1:47" x14ac:dyDescent="0.35">
      <c r="A27">
        <v>23</v>
      </c>
      <c r="B27" t="s">
        <v>227</v>
      </c>
      <c r="C27" t="s">
        <v>63</v>
      </c>
      <c r="D27">
        <v>2014</v>
      </c>
      <c r="E27" t="s">
        <v>64</v>
      </c>
      <c r="F27" t="str">
        <f>"124-125"</f>
        <v>124-125</v>
      </c>
    </row>
    <row r="28" spans="1:47" x14ac:dyDescent="0.35">
      <c r="A28">
        <v>24</v>
      </c>
      <c r="B28" t="s">
        <v>65</v>
      </c>
      <c r="C28" t="s">
        <v>66</v>
      </c>
      <c r="D28">
        <v>2020</v>
      </c>
      <c r="E28" t="s">
        <v>67</v>
      </c>
      <c r="F28" t="str">
        <f>""</f>
        <v/>
      </c>
    </row>
    <row r="29" spans="1:47" x14ac:dyDescent="0.35">
      <c r="A29">
        <v>25</v>
      </c>
      <c r="B29" t="s">
        <v>68</v>
      </c>
      <c r="C29" t="s">
        <v>69</v>
      </c>
      <c r="D29">
        <v>2020</v>
      </c>
      <c r="E29" t="s">
        <v>48</v>
      </c>
      <c r="F29" t="str">
        <f>"63-108"</f>
        <v>63-108</v>
      </c>
    </row>
    <row r="30" spans="1:47" x14ac:dyDescent="0.35">
      <c r="A30">
        <v>26</v>
      </c>
      <c r="B30" t="s">
        <v>70</v>
      </c>
      <c r="C30" t="s">
        <v>71</v>
      </c>
      <c r="D30">
        <v>2020</v>
      </c>
      <c r="E30" t="s">
        <v>72</v>
      </c>
      <c r="F30" t="str">
        <f>""</f>
        <v/>
      </c>
    </row>
    <row r="31" spans="1:47" x14ac:dyDescent="0.35">
      <c r="A31">
        <v>27</v>
      </c>
      <c r="B31" t="s">
        <v>73</v>
      </c>
      <c r="C31" t="s">
        <v>133</v>
      </c>
      <c r="D31">
        <v>2013</v>
      </c>
      <c r="E31" t="s">
        <v>74</v>
      </c>
      <c r="F31" t="str">
        <f>"548-551"</f>
        <v>548-551</v>
      </c>
    </row>
    <row r="32" spans="1:47" x14ac:dyDescent="0.35">
      <c r="A32">
        <v>28</v>
      </c>
      <c r="B32" t="s">
        <v>75</v>
      </c>
      <c r="C32" t="s">
        <v>76</v>
      </c>
      <c r="D32">
        <v>2020</v>
      </c>
      <c r="E32" t="s">
        <v>77</v>
      </c>
      <c r="F32" t="str">
        <f>"179-187"</f>
        <v>179-187</v>
      </c>
    </row>
    <row r="33" spans="1:47" x14ac:dyDescent="0.35">
      <c r="A33">
        <v>29</v>
      </c>
      <c r="B33" t="s">
        <v>78</v>
      </c>
      <c r="C33" t="s">
        <v>79</v>
      </c>
      <c r="D33">
        <v>2008</v>
      </c>
      <c r="E33" t="s">
        <v>80</v>
      </c>
      <c r="F33" t="str">
        <f>"454-+"</f>
        <v>454-+</v>
      </c>
    </row>
    <row r="34" spans="1:47" x14ac:dyDescent="0.35">
      <c r="A34">
        <v>30</v>
      </c>
      <c r="B34" t="s">
        <v>81</v>
      </c>
      <c r="C34" t="s">
        <v>82</v>
      </c>
      <c r="D34">
        <v>2020</v>
      </c>
      <c r="E34" t="s">
        <v>83</v>
      </c>
      <c r="F34" t="str">
        <f>"127-133"</f>
        <v>127-133</v>
      </c>
      <c r="U34" t="s">
        <v>312</v>
      </c>
      <c r="V34" t="s">
        <v>314</v>
      </c>
      <c r="W34" t="s">
        <v>311</v>
      </c>
      <c r="AC34" t="s">
        <v>315</v>
      </c>
      <c r="AF34" t="s">
        <v>316</v>
      </c>
      <c r="AU34" s="3" t="s">
        <v>313</v>
      </c>
    </row>
    <row r="35" spans="1:47" x14ac:dyDescent="0.35">
      <c r="A35">
        <v>31</v>
      </c>
      <c r="B35" t="s">
        <v>84</v>
      </c>
      <c r="C35" t="s">
        <v>132</v>
      </c>
      <c r="D35">
        <v>2020</v>
      </c>
      <c r="E35" t="s">
        <v>85</v>
      </c>
      <c r="F35" t="str">
        <f>"75-84"</f>
        <v>75-84</v>
      </c>
    </row>
    <row r="36" spans="1:47" x14ac:dyDescent="0.35">
      <c r="A36">
        <v>32</v>
      </c>
      <c r="B36" t="s">
        <v>86</v>
      </c>
      <c r="C36" t="s">
        <v>131</v>
      </c>
      <c r="D36">
        <v>2020</v>
      </c>
      <c r="E36" t="s">
        <v>51</v>
      </c>
      <c r="F36" t="str">
        <f>""</f>
        <v/>
      </c>
    </row>
    <row r="37" spans="1:47" x14ac:dyDescent="0.35">
      <c r="A37">
        <v>33</v>
      </c>
      <c r="B37" t="s">
        <v>87</v>
      </c>
      <c r="C37" t="s">
        <v>130</v>
      </c>
      <c r="D37">
        <v>2019</v>
      </c>
      <c r="E37" t="s">
        <v>88</v>
      </c>
      <c r="F37" t="str">
        <f>"36-49"</f>
        <v>36-49</v>
      </c>
    </row>
    <row r="38" spans="1:47" x14ac:dyDescent="0.35">
      <c r="A38">
        <v>34</v>
      </c>
      <c r="B38" t="s">
        <v>89</v>
      </c>
      <c r="C38" t="s">
        <v>129</v>
      </c>
      <c r="D38">
        <v>2019</v>
      </c>
      <c r="E38" t="s">
        <v>90</v>
      </c>
      <c r="F38" t="str">
        <f>"270-282"</f>
        <v>270-282</v>
      </c>
    </row>
    <row r="39" spans="1:47" x14ac:dyDescent="0.35">
      <c r="A39">
        <v>35</v>
      </c>
      <c r="B39" t="s">
        <v>91</v>
      </c>
      <c r="C39" t="s">
        <v>128</v>
      </c>
      <c r="D39">
        <v>2019</v>
      </c>
      <c r="E39" t="s">
        <v>92</v>
      </c>
      <c r="F39" t="str">
        <f>"42-56"</f>
        <v>42-56</v>
      </c>
    </row>
    <row r="40" spans="1:47" x14ac:dyDescent="0.35">
      <c r="A40">
        <v>36</v>
      </c>
      <c r="B40" t="s">
        <v>93</v>
      </c>
      <c r="C40" t="s">
        <v>127</v>
      </c>
      <c r="D40">
        <v>2018</v>
      </c>
      <c r="E40" t="s">
        <v>94</v>
      </c>
      <c r="F40" t="str">
        <f>"1217-1226"</f>
        <v>1217-1226</v>
      </c>
    </row>
    <row r="41" spans="1:47" x14ac:dyDescent="0.35">
      <c r="A41">
        <v>37</v>
      </c>
      <c r="B41" t="s">
        <v>95</v>
      </c>
      <c r="C41" t="s">
        <v>126</v>
      </c>
      <c r="D41">
        <v>2018</v>
      </c>
      <c r="E41" t="s">
        <v>96</v>
      </c>
      <c r="F41" t="str">
        <f>""</f>
        <v/>
      </c>
    </row>
    <row r="42" spans="1:47" x14ac:dyDescent="0.35">
      <c r="A42">
        <v>38</v>
      </c>
      <c r="B42" t="s">
        <v>97</v>
      </c>
      <c r="C42" t="s">
        <v>125</v>
      </c>
      <c r="D42">
        <v>2018</v>
      </c>
      <c r="E42" t="s">
        <v>98</v>
      </c>
      <c r="F42" t="str">
        <f>"106-137"</f>
        <v>106-137</v>
      </c>
    </row>
    <row r="43" spans="1:47" x14ac:dyDescent="0.35">
      <c r="A43">
        <v>39</v>
      </c>
      <c r="B43" t="s">
        <v>99</v>
      </c>
      <c r="C43" t="s">
        <v>123</v>
      </c>
      <c r="D43">
        <v>2020</v>
      </c>
      <c r="E43" t="s">
        <v>100</v>
      </c>
      <c r="F43" t="str">
        <f>""</f>
        <v/>
      </c>
    </row>
    <row r="44" spans="1:47" x14ac:dyDescent="0.35">
      <c r="A44">
        <v>40</v>
      </c>
      <c r="B44" t="s">
        <v>101</v>
      </c>
      <c r="C44" t="s">
        <v>102</v>
      </c>
      <c r="D44">
        <v>2019</v>
      </c>
      <c r="E44" t="s">
        <v>13</v>
      </c>
      <c r="F44" t="str">
        <f>"1607-1634"</f>
        <v>1607-1634</v>
      </c>
    </row>
    <row r="45" spans="1:47" x14ac:dyDescent="0.35">
      <c r="A45">
        <v>41</v>
      </c>
      <c r="B45" s="3" t="s">
        <v>158</v>
      </c>
      <c r="C45" t="s">
        <v>103</v>
      </c>
      <c r="D45">
        <v>2018</v>
      </c>
      <c r="E45" t="s">
        <v>104</v>
      </c>
      <c r="F45" t="str">
        <f>"1051-1067"</f>
        <v>1051-1067</v>
      </c>
    </row>
    <row r="46" spans="1:47" x14ac:dyDescent="0.35">
      <c r="A46">
        <v>42</v>
      </c>
      <c r="B46" t="s">
        <v>159</v>
      </c>
      <c r="C46" t="s">
        <v>105</v>
      </c>
      <c r="D46">
        <v>2017</v>
      </c>
      <c r="E46" t="s">
        <v>106</v>
      </c>
      <c r="F46" t="str">
        <f>"459-469"</f>
        <v>459-469</v>
      </c>
    </row>
    <row r="47" spans="1:47" x14ac:dyDescent="0.35">
      <c r="A47">
        <v>43</v>
      </c>
      <c r="B47" s="3" t="s">
        <v>159</v>
      </c>
      <c r="C47" t="s">
        <v>107</v>
      </c>
      <c r="D47">
        <v>2017</v>
      </c>
      <c r="E47" t="s">
        <v>108</v>
      </c>
      <c r="F47" t="str">
        <f>"29-46"</f>
        <v>29-46</v>
      </c>
    </row>
    <row r="48" spans="1:47" x14ac:dyDescent="0.35">
      <c r="A48">
        <v>44</v>
      </c>
      <c r="B48" t="s">
        <v>109</v>
      </c>
      <c r="C48" t="s">
        <v>124</v>
      </c>
      <c r="D48">
        <v>2019</v>
      </c>
      <c r="E48" t="s">
        <v>110</v>
      </c>
      <c r="F48" t="str">
        <f>"19-37"</f>
        <v>19-37</v>
      </c>
    </row>
    <row r="49" spans="1:41" x14ac:dyDescent="0.35">
      <c r="A49">
        <v>45</v>
      </c>
      <c r="B49" t="s">
        <v>111</v>
      </c>
      <c r="C49" t="s">
        <v>112</v>
      </c>
      <c r="D49">
        <v>2017</v>
      </c>
      <c r="E49" t="s">
        <v>106</v>
      </c>
      <c r="F49" t="str">
        <f>"207-221"</f>
        <v>207-221</v>
      </c>
    </row>
    <row r="50" spans="1:41" x14ac:dyDescent="0.35">
      <c r="A50">
        <v>46</v>
      </c>
      <c r="B50" t="s">
        <v>113</v>
      </c>
      <c r="C50" t="s">
        <v>114</v>
      </c>
      <c r="D50">
        <v>2018</v>
      </c>
      <c r="E50" t="s">
        <v>115</v>
      </c>
      <c r="F50" t="str">
        <f>""</f>
        <v/>
      </c>
    </row>
    <row r="51" spans="1:41" x14ac:dyDescent="0.35">
      <c r="A51">
        <v>47</v>
      </c>
      <c r="B51" t="s">
        <v>116</v>
      </c>
      <c r="C51" t="s">
        <v>117</v>
      </c>
      <c r="D51">
        <v>2019</v>
      </c>
      <c r="E51" t="s">
        <v>115</v>
      </c>
      <c r="F51" t="str">
        <f>""</f>
        <v/>
      </c>
    </row>
    <row r="52" spans="1:41" ht="15.5" x14ac:dyDescent="0.35">
      <c r="A52">
        <v>48</v>
      </c>
      <c r="B52" t="s">
        <v>118</v>
      </c>
      <c r="C52" t="s">
        <v>164</v>
      </c>
      <c r="D52">
        <v>2005</v>
      </c>
      <c r="E52" t="s">
        <v>7</v>
      </c>
      <c r="F52" t="str">
        <f>"53-80"</f>
        <v>53-80</v>
      </c>
      <c r="H52" t="s">
        <v>321</v>
      </c>
      <c r="L52" t="s">
        <v>319</v>
      </c>
      <c r="M52" t="s">
        <v>320</v>
      </c>
      <c r="N52" t="s">
        <v>330</v>
      </c>
      <c r="O52" t="s">
        <v>324</v>
      </c>
      <c r="P52" t="s">
        <v>323</v>
      </c>
      <c r="Q52" t="s">
        <v>322</v>
      </c>
      <c r="R52" t="s">
        <v>331</v>
      </c>
      <c r="U52" t="s">
        <v>317</v>
      </c>
      <c r="W52" t="s">
        <v>318</v>
      </c>
      <c r="AE52" s="6" t="s">
        <v>325</v>
      </c>
      <c r="AF52" t="s">
        <v>328</v>
      </c>
      <c r="AH52" t="s">
        <v>329</v>
      </c>
      <c r="AL52" t="s">
        <v>326</v>
      </c>
      <c r="AM52" t="s">
        <v>332</v>
      </c>
      <c r="AN52" t="s">
        <v>327</v>
      </c>
      <c r="AO52" t="s">
        <v>333</v>
      </c>
    </row>
    <row r="53" spans="1:41" x14ac:dyDescent="0.35">
      <c r="A53">
        <v>49</v>
      </c>
      <c r="B53" t="s">
        <v>119</v>
      </c>
      <c r="C53" t="s">
        <v>120</v>
      </c>
      <c r="D53">
        <v>2009</v>
      </c>
      <c r="E53" t="s">
        <v>115</v>
      </c>
      <c r="F53" t="str">
        <f>"1150-1150"</f>
        <v>1150-1150</v>
      </c>
    </row>
    <row r="56" spans="1:41" x14ac:dyDescent="0.35">
      <c r="B56" t="s">
        <v>160</v>
      </c>
      <c r="C56" t="s">
        <v>161</v>
      </c>
    </row>
    <row r="59" spans="1:41" x14ac:dyDescent="0.35">
      <c r="B59" t="s">
        <v>163</v>
      </c>
    </row>
  </sheetData>
  <mergeCells count="1">
    <mergeCell ref="Y2:Z2"/>
  </mergeCells>
  <pageMargins left="0.7" right="0.7" top="0.78740157499999996" bottom="0.78740157499999996"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Auswertung included Paper</vt:lpstr>
      <vt:lpstr>Tabelle1</vt:lpstr>
      <vt:lpstr>3_included_studies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Schneider</dc:creator>
  <cp:lastModifiedBy>Salome Wagner</cp:lastModifiedBy>
  <dcterms:created xsi:type="dcterms:W3CDTF">2021-08-03T15:17:07Z</dcterms:created>
  <dcterms:modified xsi:type="dcterms:W3CDTF">2024-05-24T10:10:43Z</dcterms:modified>
</cp:coreProperties>
</file>