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bergrj\Coding\quotebuilder\"/>
    </mc:Choice>
  </mc:AlternateContent>
  <bookViews>
    <workbookView xWindow="0" yWindow="0" windowWidth="12030" windowHeight="7200"/>
  </bookViews>
  <sheets>
    <sheet name="Sheet1" sheetId="1" r:id="rId1"/>
    <sheet name="Sheet2" sheetId="2" r:id="rId2"/>
    <sheet name="Sheet3" sheetId="3" r:id="rId3"/>
  </sheets>
  <definedNames>
    <definedName name="Product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1" i="3"/>
  <c r="F9" i="3"/>
  <c r="F5" i="3"/>
  <c r="F6" i="3"/>
  <c r="F7" i="3"/>
  <c r="F8" i="3"/>
  <c r="F4" i="3"/>
  <c r="E11" i="3"/>
  <c r="E9" i="3"/>
  <c r="E5" i="3"/>
  <c r="E6" i="3"/>
  <c r="E7" i="3"/>
  <c r="E8" i="3"/>
  <c r="E4" i="3"/>
  <c r="H19" i="2"/>
  <c r="H20" i="2" s="1"/>
  <c r="H15" i="2"/>
  <c r="H16" i="2" s="1"/>
  <c r="H17" i="2" s="1"/>
  <c r="H5" i="2"/>
  <c r="H6" i="2" s="1"/>
  <c r="H10" i="2" s="1"/>
  <c r="H21" i="2" l="1"/>
</calcChain>
</file>

<file path=xl/sharedStrings.xml><?xml version="1.0" encoding="utf-8"?>
<sst xmlns="http://schemas.openxmlformats.org/spreadsheetml/2006/main" count="68" uniqueCount="61">
  <si>
    <t>NXGEN Quote ID:</t>
  </si>
  <si>
    <t>Customer</t>
  </si>
  <si>
    <t>Point of Contact</t>
  </si>
  <si>
    <t>Project Name:</t>
  </si>
  <si>
    <t>Scope of Work:</t>
  </si>
  <si>
    <t>Project Price:</t>
  </si>
  <si>
    <t>Description</t>
  </si>
  <si>
    <t>Labor: GSA Federal Supply Schedule Contract</t>
  </si>
  <si>
    <t>Contract Number</t>
  </si>
  <si>
    <t>Special Item # (SIN)</t>
  </si>
  <si>
    <t>Labor Category/</t>
  </si>
  <si>
    <t>#</t>
  </si>
  <si>
    <t>Unit Price</t>
  </si>
  <si>
    <t>JCI Part #</t>
  </si>
  <si>
    <t>GS-06F-0060P</t>
  </si>
  <si>
    <t>811 005</t>
  </si>
  <si>
    <t>Mechanical Chiller</t>
  </si>
  <si>
    <t>Total GSA Labor</t>
  </si>
  <si>
    <t>Labor: Open Market</t>
  </si>
  <si>
    <t>Open Market</t>
  </si>
  <si>
    <t>Total Open Market Labor</t>
  </si>
  <si>
    <t>Total Labor</t>
  </si>
  <si>
    <t>Materials: GSA Federal Supply Schedule Contract</t>
  </si>
  <si>
    <t>n/a</t>
  </si>
  <si>
    <t>None</t>
  </si>
  <si>
    <t>Total GSA Materials</t>
  </si>
  <si>
    <t>Materials/Subcontract: Open Market</t>
  </si>
  <si>
    <t>Total Open Market Materials</t>
  </si>
  <si>
    <t>Total Materials</t>
  </si>
  <si>
    <t>Travel: Open Market - per Joint Travel Regulations</t>
  </si>
  <si>
    <t>Mileage</t>
  </si>
  <si>
    <t>Federal POV mileage rate ($/mi)</t>
  </si>
  <si>
    <t>Total Travel</t>
  </si>
  <si>
    <t>Total Proposed Price</t>
  </si>
  <si>
    <t>Clarifications</t>
  </si>
  <si>
    <t>N/A</t>
  </si>
  <si>
    <t>Chiller Mechanic</t>
  </si>
  <si>
    <t>Fan Motor</t>
  </si>
  <si>
    <t xml:space="preserve">3 HP Fan Motor - AHU #3 Supply </t>
  </si>
  <si>
    <t xml:space="preserve">24 Hours </t>
  </si>
  <si>
    <t xml:space="preserve">Chiller Heavy </t>
  </si>
  <si>
    <t>OT</t>
  </si>
  <si>
    <t>Cost</t>
  </si>
  <si>
    <t>Line</t>
  </si>
  <si>
    <t>Comprehensive</t>
  </si>
  <si>
    <t>Hours</t>
  </si>
  <si>
    <t>Rate</t>
  </si>
  <si>
    <t>Refrigerant Sampling/Analysis</t>
  </si>
  <si>
    <t>Condenser Tube brushing</t>
  </si>
  <si>
    <t>Oil Change</t>
  </si>
  <si>
    <t>Refrigerant Leak Check</t>
  </si>
  <si>
    <t>Margin</t>
  </si>
  <si>
    <t>Price</t>
  </si>
  <si>
    <t>Cost - Adds</t>
  </si>
  <si>
    <t>1-14QU268R</t>
  </si>
  <si>
    <t>City of Alexandria</t>
  </si>
  <si>
    <t>Catherine Lee</t>
  </si>
  <si>
    <t>Install ventilation transition APD Server Room</t>
  </si>
  <si>
    <t>$1,273.33</t>
  </si>
  <si>
    <t>Furnish and install fire-rated damper</t>
  </si>
  <si>
    <t>Damper will allow makeup air for temporary cooling to be supplied from atrium &amp; eliminate pressure differential between spaces while the coolers are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</si>
</sst>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4C6E7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10" fontId="1" fillId="0" borderId="0" xfId="0" applyNumberFormat="1" applyFont="1"/>
    <xf numFmtId="49" fontId="1" fillId="0" borderId="1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top" wrapText="1"/>
    </xf>
    <xf numFmtId="49" fontId="1" fillId="0" borderId="0" xfId="0" applyNumberFormat="1" applyFont="1" applyAlignment="1">
      <alignment wrapText="1"/>
    </xf>
    <xf numFmtId="44" fontId="1" fillId="0" borderId="0" xfId="2" applyFont="1"/>
    <xf numFmtId="44" fontId="1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horizontal="left" vertical="center" wrapText="1" indent="4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2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8" fontId="6" fillId="0" borderId="5" xfId="0" applyNumberFormat="1" applyFont="1" applyBorder="1" applyAlignment="1">
      <alignment horizontal="right" vertical="center" wrapText="1"/>
    </xf>
    <xf numFmtId="8" fontId="6" fillId="0" borderId="6" xfId="0" applyNumberFormat="1" applyFont="1" applyBorder="1" applyAlignment="1">
      <alignment horizontal="right" vertical="center" wrapText="1"/>
    </xf>
    <xf numFmtId="8" fontId="5" fillId="0" borderId="9" xfId="0" applyNumberFormat="1" applyFont="1" applyBorder="1" applyAlignment="1">
      <alignment horizontal="right" vertical="center" wrapText="1"/>
    </xf>
    <xf numFmtId="6" fontId="6" fillId="0" borderId="5" xfId="0" applyNumberFormat="1" applyFont="1" applyBorder="1" applyAlignment="1">
      <alignment horizontal="right" vertical="center" wrapText="1"/>
    </xf>
    <xf numFmtId="6" fontId="6" fillId="0" borderId="6" xfId="0" applyNumberFormat="1" applyFont="1" applyBorder="1" applyAlignment="1">
      <alignment horizontal="right" vertical="center" wrapText="1"/>
    </xf>
    <xf numFmtId="8" fontId="5" fillId="0" borderId="12" xfId="0" applyNumberFormat="1" applyFont="1" applyBorder="1" applyAlignment="1">
      <alignment horizontal="right" vertical="center" wrapText="1"/>
    </xf>
    <xf numFmtId="8" fontId="5" fillId="0" borderId="15" xfId="0" applyNumberFormat="1" applyFont="1" applyBorder="1" applyAlignment="1">
      <alignment horizontal="right"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right" vertical="center" wrapText="1"/>
    </xf>
    <xf numFmtId="6" fontId="5" fillId="0" borderId="9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 inden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0" borderId="3" xfId="2" applyNumberFormat="1" applyFont="1" applyBorder="1" applyAlignment="1">
      <alignment horizontal="center" vertical="center" wrapText="1"/>
    </xf>
    <xf numFmtId="8" fontId="6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8" fontId="5" fillId="0" borderId="3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8" fontId="8" fillId="0" borderId="3" xfId="0" applyNumberFormat="1" applyFont="1" applyBorder="1" applyAlignment="1">
      <alignment vertical="center" wrapText="1"/>
    </xf>
    <xf numFmtId="44" fontId="0" fillId="0" borderId="0" xfId="2" applyFont="1"/>
    <xf numFmtId="44" fontId="0" fillId="0" borderId="0" xfId="0" applyNumberFormat="1"/>
    <xf numFmtId="10" fontId="0" fillId="0" borderId="0" xfId="3" applyNumberFormat="1" applyFont="1"/>
    <xf numFmtId="0" fontId="0" fillId="0" borderId="0" xfId="2" applyNumberFormat="1" applyFont="1"/>
    <xf numFmtId="0" fontId="8" fillId="0" borderId="3" xfId="0" applyFont="1" applyBorder="1" applyAlignment="1">
      <alignment horizontal="right" vertical="center" wrapText="1"/>
    </xf>
    <xf numFmtId="0" fontId="0" fillId="0" borderId="3" xfId="0" applyBorder="1"/>
    <xf numFmtId="0" fontId="5" fillId="0" borderId="13" xfId="0" applyFont="1" applyBorder="1" applyAlignment="1">
      <alignment horizontal="right" vertical="center" wrapText="1"/>
    </xf>
    <xf numFmtId="0" fontId="0" fillId="0" borderId="14" xfId="0" applyBorder="1"/>
    <xf numFmtId="0" fontId="5" fillId="0" borderId="10" xfId="0" applyFont="1" applyBorder="1" applyAlignment="1">
      <alignment horizontal="right" vertical="center" wrapText="1"/>
    </xf>
    <xf numFmtId="0" fontId="0" fillId="0" borderId="11" xfId="0" applyBorder="1"/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left" vertical="center" wrapText="1" indent="7"/>
    </xf>
    <xf numFmtId="0" fontId="0" fillId="0" borderId="5" xfId="0" applyBorder="1"/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 indent="3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7" xfId="0" applyFont="1" applyBorder="1" applyAlignment="1">
      <alignment horizontal="right" vertical="center" wrapText="1"/>
    </xf>
    <xf numFmtId="0" fontId="0" fillId="0" borderId="8" xfId="0" applyBorder="1"/>
  </cellXfs>
  <cellStyles count="4">
    <cellStyle name="Currency" xfId="2" builtinId="4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3922</xdr:colOff>
          <xdr:row>6</xdr:row>
          <xdr:rowOff>4482</xdr:rowOff>
        </xdr:from>
        <xdr:to>
          <xdr:col>17</xdr:col>
          <xdr:colOff>194422</xdr:colOff>
          <xdr:row>6</xdr:row>
          <xdr:rowOff>194982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"/>
  <sheetViews>
    <sheetView tabSelected="1" zoomScale="115" zoomScaleNormal="115" workbookViewId="0">
      <selection activeCell="B9" sqref="B9"/>
    </sheetView>
  </sheetViews>
  <sheetFormatPr defaultRowHeight="16.5" x14ac:dyDescent="0.3"/>
  <cols>
    <col min="1" max="1" width="20.42578125" style="1" customWidth="1"/>
    <col min="2" max="2" width="108.140625" style="1" bestFit="1" customWidth="1"/>
    <col min="3" max="3" width="38.5703125" style="1" customWidth="1"/>
    <col min="4" max="4" width="5.140625" style="1" bestFit="1" customWidth="1"/>
    <col min="5" max="5" width="12" style="1" bestFit="1" customWidth="1"/>
    <col min="6" max="6" width="11.7109375" style="1" bestFit="1" customWidth="1"/>
    <col min="7" max="7" width="9.140625" style="1"/>
    <col min="8" max="8" width="26.140625" style="1" bestFit="1" customWidth="1"/>
    <col min="9" max="9" width="60.28515625" style="1" bestFit="1" customWidth="1"/>
    <col min="10" max="10" width="4.85546875" style="1" bestFit="1" customWidth="1"/>
    <col min="11" max="11" width="9.7109375" style="1" bestFit="1" customWidth="1"/>
    <col min="12" max="12" width="9.140625" style="1"/>
    <col min="13" max="13" width="11" style="1" bestFit="1" customWidth="1"/>
    <col min="14" max="14" width="11.7109375" style="1" bestFit="1" customWidth="1"/>
    <col min="15" max="16384" width="9.140625" style="1"/>
  </cols>
  <sheetData>
    <row r="1" spans="1:7" x14ac:dyDescent="0.3">
      <c r="A1" s="1" t="s">
        <v>0</v>
      </c>
      <c r="B1" s="4" t="s">
        <v>54</v>
      </c>
      <c r="G1" s="2"/>
    </row>
    <row r="2" spans="1:7" x14ac:dyDescent="0.3">
      <c r="A2" s="1" t="s">
        <v>1</v>
      </c>
      <c r="B2" s="1" t="s">
        <v>55</v>
      </c>
    </row>
    <row r="3" spans="1:7" x14ac:dyDescent="0.3">
      <c r="A3" s="1" t="s">
        <v>2</v>
      </c>
      <c r="B3" s="1" t="s">
        <v>56</v>
      </c>
      <c r="F3" s="1" t="s">
        <v>53</v>
      </c>
    </row>
    <row r="4" spans="1:7" x14ac:dyDescent="0.3">
      <c r="A4" s="1" t="s">
        <v>3</v>
      </c>
      <c r="B4" s="3" t="s">
        <v>57</v>
      </c>
      <c r="F4" s="1">
        <v>23227.23</v>
      </c>
    </row>
    <row r="5" spans="1:7" x14ac:dyDescent="0.3">
      <c r="A5" s="1" t="s">
        <v>5</v>
      </c>
      <c r="B5" s="5" t="s">
        <v>58</v>
      </c>
    </row>
    <row r="7" spans="1:7" x14ac:dyDescent="0.3">
      <c r="A7" s="1" t="s">
        <v>4</v>
      </c>
      <c r="B7" s="8" t="s">
        <v>59</v>
      </c>
      <c r="C7"/>
    </row>
    <row r="8" spans="1:7" x14ac:dyDescent="0.3">
      <c r="B8" s="1" t="s">
        <v>60</v>
      </c>
    </row>
    <row r="11" spans="1:7" x14ac:dyDescent="0.3">
      <c r="A11" s="1" t="s">
        <v>34</v>
      </c>
    </row>
    <row r="14" spans="1:7" x14ac:dyDescent="0.3">
      <c r="C14" s="6"/>
    </row>
    <row r="15" spans="1:7" x14ac:dyDescent="0.3">
      <c r="C15" s="6"/>
    </row>
    <row r="16" spans="1:7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35"/>
  <sheetViews>
    <sheetView zoomScale="85" zoomScaleNormal="85" workbookViewId="0">
      <selection activeCell="E26" sqref="E26"/>
    </sheetView>
  </sheetViews>
  <sheetFormatPr defaultRowHeight="15" x14ac:dyDescent="0.25"/>
  <cols>
    <col min="2" max="2" width="20.42578125" bestFit="1" customWidth="1"/>
    <col min="3" max="3" width="21.5703125" bestFit="1" customWidth="1"/>
    <col min="4" max="4" width="20.28515625" bestFit="1" customWidth="1"/>
    <col min="5" max="5" width="62.28515625" customWidth="1"/>
    <col min="6" max="7" width="12.42578125" customWidth="1"/>
    <col min="8" max="8" width="14.7109375" bestFit="1" customWidth="1"/>
    <col min="9" max="10" width="9.85546875" bestFit="1" customWidth="1"/>
    <col min="12" max="12" width="10.85546875" bestFit="1" customWidth="1"/>
    <col min="18" max="18" width="62.42578125" bestFit="1" customWidth="1"/>
    <col min="19" max="19" width="22.140625" customWidth="1"/>
    <col min="23" max="23" width="9.85546875" bestFit="1" customWidth="1"/>
    <col min="24" max="24" width="10.5703125" bestFit="1" customWidth="1"/>
    <col min="35" max="35" width="14.140625" bestFit="1" customWidth="1"/>
    <col min="36" max="36" width="29.140625" bestFit="1" customWidth="1"/>
    <col min="37" max="37" width="66.5703125" bestFit="1" customWidth="1"/>
    <col min="39" max="39" width="19.28515625" bestFit="1" customWidth="1"/>
    <col min="43" max="43" width="9.7109375" bestFit="1" customWidth="1"/>
    <col min="45" max="45" width="9.7109375" bestFit="1" customWidth="1"/>
    <col min="48" max="48" width="9.7109375" bestFit="1" customWidth="1"/>
  </cols>
  <sheetData>
    <row r="1" spans="2:8" ht="15.75" thickBot="1" x14ac:dyDescent="0.3"/>
    <row r="2" spans="2:8" ht="29.25" customHeight="1" thickBot="1" x14ac:dyDescent="0.3">
      <c r="B2" s="49" t="s">
        <v>7</v>
      </c>
      <c r="C2" s="40"/>
      <c r="D2" s="40"/>
      <c r="E2" s="40"/>
      <c r="F2" s="40"/>
      <c r="G2" s="40"/>
      <c r="H2" s="40"/>
    </row>
    <row r="3" spans="2:8" ht="15.75" thickBot="1" x14ac:dyDescent="0.3">
      <c r="B3" s="50" t="s">
        <v>8</v>
      </c>
      <c r="C3" s="51" t="s">
        <v>9</v>
      </c>
      <c r="D3" s="9" t="s">
        <v>10</v>
      </c>
      <c r="E3" s="52" t="s">
        <v>6</v>
      </c>
      <c r="F3" s="52" t="s">
        <v>11</v>
      </c>
      <c r="G3" s="52" t="s">
        <v>12</v>
      </c>
      <c r="H3" s="52"/>
    </row>
    <row r="4" spans="2:8" ht="15.75" thickBot="1" x14ac:dyDescent="0.3">
      <c r="B4" s="40"/>
      <c r="C4" s="40"/>
      <c r="D4" s="10" t="s">
        <v>13</v>
      </c>
      <c r="E4" s="53"/>
      <c r="F4" s="40"/>
      <c r="G4" s="52"/>
      <c r="H4" s="52"/>
    </row>
    <row r="5" spans="2:8" x14ac:dyDescent="0.25">
      <c r="B5" s="11" t="s">
        <v>14</v>
      </c>
      <c r="C5" s="12" t="s">
        <v>15</v>
      </c>
      <c r="D5" s="12" t="s">
        <v>16</v>
      </c>
      <c r="E5" s="13" t="s">
        <v>36</v>
      </c>
      <c r="F5" s="14">
        <v>12</v>
      </c>
      <c r="G5" s="15">
        <v>152.15</v>
      </c>
      <c r="H5" s="16">
        <f>F5*G5</f>
        <v>1825.8000000000002</v>
      </c>
    </row>
    <row r="6" spans="2:8" ht="15.75" thickBot="1" x14ac:dyDescent="0.3">
      <c r="B6" s="54" t="s">
        <v>17</v>
      </c>
      <c r="C6" s="55"/>
      <c r="D6" s="55"/>
      <c r="E6" s="55"/>
      <c r="F6" s="55"/>
      <c r="G6" s="55"/>
      <c r="H6" s="17">
        <f>H5</f>
        <v>1825.8000000000002</v>
      </c>
    </row>
    <row r="7" spans="2:8" ht="16.5" customHeight="1" thickBot="1" x14ac:dyDescent="0.3">
      <c r="B7" s="49" t="s">
        <v>18</v>
      </c>
      <c r="C7" s="40"/>
      <c r="D7" s="40"/>
      <c r="E7" s="40"/>
      <c r="F7" s="40"/>
      <c r="G7" s="40"/>
      <c r="H7" s="40"/>
    </row>
    <row r="8" spans="2:8" ht="15.75" customHeight="1" x14ac:dyDescent="0.25">
      <c r="B8" s="47" t="s">
        <v>19</v>
      </c>
      <c r="C8" s="48"/>
      <c r="D8" s="12" t="s">
        <v>35</v>
      </c>
      <c r="E8" s="13" t="s">
        <v>35</v>
      </c>
      <c r="F8" s="14">
        <v>0</v>
      </c>
      <c r="G8" s="18">
        <v>0</v>
      </c>
      <c r="H8" s="19">
        <v>0</v>
      </c>
    </row>
    <row r="9" spans="2:8" ht="15.75" customHeight="1" thickBot="1" x14ac:dyDescent="0.3">
      <c r="B9" s="43" t="s">
        <v>20</v>
      </c>
      <c r="C9" s="44"/>
      <c r="D9" s="44"/>
      <c r="E9" s="44"/>
      <c r="F9" s="44"/>
      <c r="G9" s="44"/>
      <c r="H9" s="20">
        <v>0</v>
      </c>
    </row>
    <row r="10" spans="2:8" ht="39" customHeight="1" thickBot="1" x14ac:dyDescent="0.3">
      <c r="B10" s="41" t="s">
        <v>21</v>
      </c>
      <c r="C10" s="42"/>
      <c r="D10" s="42"/>
      <c r="E10" s="42"/>
      <c r="F10" s="42"/>
      <c r="G10" s="42"/>
      <c r="H10" s="21">
        <f>SUM(H9,H6)</f>
        <v>1825.8000000000002</v>
      </c>
    </row>
    <row r="11" spans="2:8" ht="39" customHeight="1" thickBot="1" x14ac:dyDescent="0.3">
      <c r="B11" s="49" t="s">
        <v>22</v>
      </c>
      <c r="C11" s="40"/>
      <c r="D11" s="40"/>
      <c r="E11" s="40"/>
      <c r="F11" s="40"/>
      <c r="G11" s="40"/>
      <c r="H11" s="40"/>
    </row>
    <row r="12" spans="2:8" ht="26.25" customHeight="1" x14ac:dyDescent="0.25">
      <c r="B12" s="22"/>
      <c r="C12" s="23"/>
      <c r="D12" s="14" t="s">
        <v>23</v>
      </c>
      <c r="E12" s="13" t="s">
        <v>24</v>
      </c>
      <c r="F12" s="14">
        <v>0</v>
      </c>
      <c r="G12" s="14" t="s">
        <v>23</v>
      </c>
      <c r="H12" s="24" t="s">
        <v>23</v>
      </c>
    </row>
    <row r="13" spans="2:8" ht="26.25" customHeight="1" thickBot="1" x14ac:dyDescent="0.3">
      <c r="B13" s="54" t="s">
        <v>25</v>
      </c>
      <c r="C13" s="55"/>
      <c r="D13" s="55"/>
      <c r="E13" s="55"/>
      <c r="F13" s="55"/>
      <c r="G13" s="55"/>
      <c r="H13" s="25">
        <v>0</v>
      </c>
    </row>
    <row r="14" spans="2:8" ht="16.5" customHeight="1" thickBot="1" x14ac:dyDescent="0.3">
      <c r="B14" s="49" t="s">
        <v>26</v>
      </c>
      <c r="C14" s="40"/>
      <c r="D14" s="40"/>
      <c r="E14" s="40"/>
      <c r="F14" s="40"/>
      <c r="G14" s="40"/>
      <c r="H14" s="40"/>
    </row>
    <row r="15" spans="2:8" ht="15.75" customHeight="1" x14ac:dyDescent="0.25">
      <c r="B15" s="47" t="s">
        <v>19</v>
      </c>
      <c r="C15" s="48"/>
      <c r="D15" s="12" t="s">
        <v>37</v>
      </c>
      <c r="E15" s="13" t="s">
        <v>38</v>
      </c>
      <c r="F15" s="14">
        <v>1</v>
      </c>
      <c r="G15" s="15">
        <v>615</v>
      </c>
      <c r="H15" s="16">
        <f>G15*F15</f>
        <v>615</v>
      </c>
    </row>
    <row r="16" spans="2:8" ht="15.75" customHeight="1" thickBot="1" x14ac:dyDescent="0.3">
      <c r="B16" s="43" t="s">
        <v>27</v>
      </c>
      <c r="C16" s="44"/>
      <c r="D16" s="44"/>
      <c r="E16" s="44"/>
      <c r="F16" s="44"/>
      <c r="G16" s="44"/>
      <c r="H16" s="20">
        <f>SUM(H15:H15)</f>
        <v>615</v>
      </c>
    </row>
    <row r="17" spans="2:8" ht="15.75" customHeight="1" thickBot="1" x14ac:dyDescent="0.3">
      <c r="B17" s="41" t="s">
        <v>28</v>
      </c>
      <c r="C17" s="42"/>
      <c r="D17" s="42"/>
      <c r="E17" s="42"/>
      <c r="F17" s="42"/>
      <c r="G17" s="42"/>
      <c r="H17" s="21">
        <f>SUM(H16,H13)</f>
        <v>615</v>
      </c>
    </row>
    <row r="18" spans="2:8" ht="15.75" thickBot="1" x14ac:dyDescent="0.3">
      <c r="B18" s="45" t="s">
        <v>29</v>
      </c>
      <c r="C18" s="40"/>
      <c r="D18" s="40"/>
      <c r="E18" s="40"/>
      <c r="F18" s="40"/>
      <c r="G18" s="40"/>
      <c r="H18" s="40"/>
    </row>
    <row r="19" spans="2:8" ht="16.5" customHeight="1" thickBot="1" x14ac:dyDescent="0.3">
      <c r="B19" s="26" t="s">
        <v>19</v>
      </c>
      <c r="C19" s="27"/>
      <c r="D19" s="28" t="s">
        <v>30</v>
      </c>
      <c r="E19" s="28" t="s">
        <v>31</v>
      </c>
      <c r="F19" s="29">
        <v>72</v>
      </c>
      <c r="G19" s="30">
        <v>0.56000000000000005</v>
      </c>
      <c r="H19" s="30">
        <f>F19*G19</f>
        <v>40.320000000000007</v>
      </c>
    </row>
    <row r="20" spans="2:8" ht="15.75" thickBot="1" x14ac:dyDescent="0.3">
      <c r="B20" s="46" t="s">
        <v>32</v>
      </c>
      <c r="C20" s="40"/>
      <c r="D20" s="40"/>
      <c r="E20" s="40"/>
      <c r="F20" s="40"/>
      <c r="G20" s="31"/>
      <c r="H20" s="32">
        <f>H19</f>
        <v>40.320000000000007</v>
      </c>
    </row>
    <row r="21" spans="2:8" ht="15.75" thickBot="1" x14ac:dyDescent="0.3">
      <c r="B21" s="39" t="s">
        <v>33</v>
      </c>
      <c r="C21" s="40"/>
      <c r="D21" s="40"/>
      <c r="E21" s="40"/>
      <c r="F21" s="40"/>
      <c r="G21" s="33"/>
      <c r="H21" s="34">
        <f>H20+H17+H13+H10</f>
        <v>2481.1200000000003</v>
      </c>
    </row>
    <row r="25" spans="2:8" ht="15" customHeight="1" x14ac:dyDescent="0.25">
      <c r="E25" t="s">
        <v>42</v>
      </c>
    </row>
    <row r="26" spans="2:8" x14ac:dyDescent="0.25">
      <c r="B26" t="s">
        <v>39</v>
      </c>
      <c r="C26" t="s">
        <v>40</v>
      </c>
      <c r="D26" t="s">
        <v>41</v>
      </c>
      <c r="E26">
        <v>3484.11</v>
      </c>
    </row>
    <row r="34" ht="39" customHeight="1" x14ac:dyDescent="0.25"/>
    <row r="35" ht="26.25" customHeight="1" x14ac:dyDescent="0.25"/>
  </sheetData>
  <mergeCells count="20">
    <mergeCell ref="B15:C15"/>
    <mergeCell ref="B2:H2"/>
    <mergeCell ref="B3:B4"/>
    <mergeCell ref="C3:C4"/>
    <mergeCell ref="E3:E4"/>
    <mergeCell ref="F3:F4"/>
    <mergeCell ref="G3:H4"/>
    <mergeCell ref="B10:G10"/>
    <mergeCell ref="B11:H11"/>
    <mergeCell ref="B13:G13"/>
    <mergeCell ref="B14:H14"/>
    <mergeCell ref="B6:G6"/>
    <mergeCell ref="B7:H7"/>
    <mergeCell ref="B8:C8"/>
    <mergeCell ref="B9:G9"/>
    <mergeCell ref="B21:F21"/>
    <mergeCell ref="B17:G17"/>
    <mergeCell ref="B16:G16"/>
    <mergeCell ref="B18:H18"/>
    <mergeCell ref="B20:F20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autoPict="0" r:id="rId5">
            <anchor moveWithCells="1">
              <from>
                <xdr:col>17</xdr:col>
                <xdr:colOff>0</xdr:colOff>
                <xdr:row>6</xdr:row>
                <xdr:rowOff>0</xdr:rowOff>
              </from>
              <to>
                <xdr:col>17</xdr:col>
                <xdr:colOff>228600</xdr:colOff>
                <xdr:row>7</xdr:row>
                <xdr:rowOff>19050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B32" sqref="B32"/>
    </sheetView>
  </sheetViews>
  <sheetFormatPr defaultRowHeight="15" x14ac:dyDescent="0.25"/>
  <cols>
    <col min="2" max="2" width="28.28515625" bestFit="1" customWidth="1"/>
    <col min="3" max="3" width="15.42578125" customWidth="1"/>
    <col min="5" max="5" width="12" bestFit="1" customWidth="1"/>
    <col min="6" max="6" width="10.5703125" bestFit="1" customWidth="1"/>
  </cols>
  <sheetData>
    <row r="3" spans="2:6" x14ac:dyDescent="0.25">
      <c r="B3" t="s">
        <v>43</v>
      </c>
      <c r="C3" t="s">
        <v>45</v>
      </c>
      <c r="D3" t="s">
        <v>46</v>
      </c>
      <c r="E3" t="s">
        <v>42</v>
      </c>
      <c r="F3" t="s">
        <v>41</v>
      </c>
    </row>
    <row r="4" spans="2:6" x14ac:dyDescent="0.25">
      <c r="B4" t="s">
        <v>44</v>
      </c>
      <c r="C4">
        <v>5</v>
      </c>
      <c r="D4" s="35">
        <v>99.68</v>
      </c>
      <c r="E4" s="35">
        <f>C4*D4</f>
        <v>498.40000000000003</v>
      </c>
      <c r="F4" s="36">
        <f>C4*D4*1.5</f>
        <v>747.6</v>
      </c>
    </row>
    <row r="5" spans="2:6" x14ac:dyDescent="0.25">
      <c r="B5" t="s">
        <v>47</v>
      </c>
      <c r="C5">
        <v>1</v>
      </c>
      <c r="D5" s="35">
        <v>99.68</v>
      </c>
      <c r="E5" s="35">
        <f t="shared" ref="E5:E8" si="0">C5*D5</f>
        <v>99.68</v>
      </c>
      <c r="F5" s="36">
        <f t="shared" ref="F5:F8" si="1">C5*D5*1.5</f>
        <v>149.52000000000001</v>
      </c>
    </row>
    <row r="6" spans="2:6" x14ac:dyDescent="0.25">
      <c r="B6" t="s">
        <v>48</v>
      </c>
      <c r="C6">
        <v>12</v>
      </c>
      <c r="D6" s="35">
        <v>99.68</v>
      </c>
      <c r="E6" s="35">
        <f t="shared" si="0"/>
        <v>1196.1600000000001</v>
      </c>
      <c r="F6" s="36">
        <f t="shared" si="1"/>
        <v>1794.2400000000002</v>
      </c>
    </row>
    <row r="7" spans="2:6" x14ac:dyDescent="0.25">
      <c r="B7" t="s">
        <v>49</v>
      </c>
      <c r="C7">
        <v>8</v>
      </c>
      <c r="D7" s="35">
        <v>99.68</v>
      </c>
      <c r="E7" s="35">
        <f t="shared" si="0"/>
        <v>797.44</v>
      </c>
      <c r="F7" s="36">
        <f t="shared" si="1"/>
        <v>1196.1600000000001</v>
      </c>
    </row>
    <row r="8" spans="2:6" x14ac:dyDescent="0.25">
      <c r="B8" t="s">
        <v>50</v>
      </c>
      <c r="C8">
        <v>4</v>
      </c>
      <c r="D8" s="35">
        <v>99.68</v>
      </c>
      <c r="E8" s="35">
        <f t="shared" si="0"/>
        <v>398.72</v>
      </c>
      <c r="F8" s="36">
        <f t="shared" si="1"/>
        <v>598.08000000000004</v>
      </c>
    </row>
    <row r="9" spans="2:6" x14ac:dyDescent="0.25">
      <c r="E9" s="36">
        <f>SUM(E4:E8)</f>
        <v>2990.4000000000005</v>
      </c>
      <c r="F9" s="36">
        <f>SUM(F4:F8)</f>
        <v>4485.6000000000004</v>
      </c>
    </row>
    <row r="10" spans="2:6" x14ac:dyDescent="0.25">
      <c r="D10" t="s">
        <v>51</v>
      </c>
      <c r="E10" s="37">
        <v>0.33489999999999998</v>
      </c>
      <c r="F10" s="36"/>
    </row>
    <row r="11" spans="2:6" x14ac:dyDescent="0.25">
      <c r="D11" t="s">
        <v>52</v>
      </c>
      <c r="E11" s="35">
        <f>E9/(1-E10)</f>
        <v>4496.1659900766808</v>
      </c>
      <c r="F11" s="38">
        <f>F9/(1-E10)</f>
        <v>6744.2489851150203</v>
      </c>
    </row>
    <row r="13" spans="2:6" x14ac:dyDescent="0.25">
      <c r="F13" s="36">
        <f>F11-E11</f>
        <v>2248.0829950383395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Johnson Controls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Jim Bergren</dc:creator>
  <cp:lastModifiedBy>Jim Bergren</cp:lastModifiedBy>
  <dcterms:created xsi:type="dcterms:W3CDTF">2018-07-12T18:33:02Z</dcterms:created>
  <dcterms:modified xsi:type="dcterms:W3CDTF">2019-08-20T20:05:40Z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Owner">
    <vt:lpwstr>jbergrj@jci.com</vt:lpwstr>
  </property>
  <property fmtid="{D5CDD505-2E9C-101B-9397-08002B2CF9AE}" pid="5" name="MSIP_Label_6be01c0c-f9b3-4dc4-af0b-a82110cc37cd_SetDate">
    <vt:lpwstr>2019-08-01T20:30:30.5360000Z</vt:lpwstr>
  </property>
  <property fmtid="{D5CDD505-2E9C-101B-9397-08002B2CF9AE}" pid="6" name="MSIP_Label_6be01c0c-f9b3-4dc4-af0b-a82110cc37cd_Name">
    <vt:lpwstr>Internal </vt:lpwstr>
  </property>
  <property fmtid="{D5CDD505-2E9C-101B-9397-08002B2CF9AE}" pid="7" name="MSIP_Label_6be01c0c-f9b3-4dc4-af0b-a82110cc37cd_Application">
    <vt:lpwstr>Microsoft Azure Information Protection</vt:lpwstr>
  </property>
  <property fmtid="{D5CDD505-2E9C-101B-9397-08002B2CF9AE}" pid="8" name="MSIP_Label_6be01c0c-f9b3-4dc4-af0b-a82110cc37cd_ActionId">
    <vt:lpwstr>4ff2f60a-5743-4c8b-8fec-d730db1502c6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</Properties>
</file>