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CHAO/Documents/UT/YEAR6/analytical_chem/HPLC/data/"/>
    </mc:Choice>
  </mc:AlternateContent>
  <bookViews>
    <workbookView xWindow="11460" yWindow="460" windowWidth="26940" windowHeight="201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13" i="1" l="1"/>
  <c r="BA12" i="1"/>
  <c r="AK20" i="1"/>
  <c r="AX13" i="1"/>
  <c r="AW13" i="1"/>
  <c r="AV13" i="1"/>
  <c r="AX12" i="1"/>
  <c r="AW12" i="1"/>
  <c r="AV12" i="1"/>
  <c r="AY6" i="1"/>
  <c r="AY5" i="1"/>
  <c r="AU6" i="1"/>
  <c r="AT6" i="1"/>
  <c r="AS6" i="1"/>
  <c r="AU5" i="1"/>
  <c r="AT5" i="1"/>
  <c r="AS5" i="1"/>
  <c r="AL25" i="1"/>
  <c r="AK25" i="1"/>
  <c r="AL20" i="1"/>
  <c r="AO20" i="1"/>
  <c r="AP20" i="1"/>
  <c r="AQ13" i="1"/>
  <c r="AJ6" i="1"/>
  <c r="G4" i="1"/>
  <c r="J6" i="1"/>
  <c r="F4" i="1"/>
  <c r="E4" i="1"/>
  <c r="H6" i="1"/>
  <c r="G6" i="1"/>
  <c r="B6" i="1"/>
</calcChain>
</file>

<file path=xl/sharedStrings.xml><?xml version="1.0" encoding="utf-8"?>
<sst xmlns="http://schemas.openxmlformats.org/spreadsheetml/2006/main" count="159" uniqueCount="82">
  <si>
    <t>Stock conc.</t>
  </si>
  <si>
    <t>255.2 mg/L (MeOH)</t>
  </si>
  <si>
    <t>capsaicin (ppm)</t>
  </si>
  <si>
    <t>dihydrocapsaicin (ppm)</t>
  </si>
  <si>
    <t>1 mL</t>
  </si>
  <si>
    <t>2 mL</t>
  </si>
  <si>
    <t>5 mL</t>
  </si>
  <si>
    <t>Standards (10 mL)</t>
  </si>
  <si>
    <t>diluted conc.</t>
  </si>
  <si>
    <t>Standard</t>
  </si>
  <si>
    <t>1mL</t>
  </si>
  <si>
    <t>Capsaicin</t>
  </si>
  <si>
    <t>Dihydrocapsaicin</t>
  </si>
  <si>
    <t>conc. (ppm)</t>
  </si>
  <si>
    <t>5.860</t>
  </si>
  <si>
    <t>1.978</t>
  </si>
  <si>
    <t>2mL</t>
  </si>
  <si>
    <t>4.394</t>
  </si>
  <si>
    <t>10.360</t>
  </si>
  <si>
    <t>ret time (min)</t>
  </si>
  <si>
    <t>peak area (mAU*min)</t>
  </si>
  <si>
    <t>5.851</t>
  </si>
  <si>
    <t>3.568</t>
  </si>
  <si>
    <t>4.386</t>
  </si>
  <si>
    <t>82.94</t>
  </si>
  <si>
    <t>44.66</t>
  </si>
  <si>
    <t>25.247</t>
  </si>
  <si>
    <t>10.065</t>
  </si>
  <si>
    <t>5.839</t>
  </si>
  <si>
    <t>Calibration Curve</t>
  </si>
  <si>
    <t>average peak area</t>
  </si>
  <si>
    <t>run1</t>
  </si>
  <si>
    <t>run2</t>
  </si>
  <si>
    <t>run3</t>
  </si>
  <si>
    <t>average</t>
  </si>
  <si>
    <t>average w/ sigfigs</t>
  </si>
  <si>
    <t>determined from calibration curve</t>
  </si>
  <si>
    <t>corrected for sigfigs</t>
  </si>
  <si>
    <t>boat w/ sample</t>
  </si>
  <si>
    <t>Sample weight (g)</t>
  </si>
  <si>
    <t>boat w/o sample</t>
  </si>
  <si>
    <t>sample wt</t>
  </si>
  <si>
    <t>capsaisin (ppm)</t>
  </si>
  <si>
    <t>5mL</t>
  </si>
  <si>
    <t>14.8*10/2=74.0</t>
  </si>
  <si>
    <t>0.074/1000*25=0.00185</t>
  </si>
  <si>
    <t>0.00021*16.1e6 = 3381.0 Scoville Units</t>
  </si>
  <si>
    <t>0.00185/8.7797 = 0.021% wt percent dihydrocapsaicin</t>
  </si>
  <si>
    <t>Dilution factors</t>
  </si>
  <si>
    <t>Concentration in Spiked Unknown (ppm) (10 mL solution)</t>
  </si>
  <si>
    <t>Dihydrocapsaisin</t>
  </si>
  <si>
    <t>Extra capsaicinoids (mg/L)</t>
  </si>
  <si>
    <t>added 0.001L of standard to spiked…</t>
  </si>
  <si>
    <t>mg actually added</t>
  </si>
  <si>
    <t>%R</t>
  </si>
  <si>
    <t>Retention Time Unknown</t>
  </si>
  <si>
    <t>width 50%</t>
  </si>
  <si>
    <t>0.490</t>
  </si>
  <si>
    <t>N</t>
  </si>
  <si>
    <t xml:space="preserve">HETP (150mm/N) (mm) </t>
  </si>
  <si>
    <t>Unknown Peak Areas</t>
  </si>
  <si>
    <t>Spiked Unknown Peak Areas</t>
  </si>
  <si>
    <t>Capsaicinoid Concentration in Unknown (ppm)</t>
  </si>
  <si>
    <t>Unknown</t>
  </si>
  <si>
    <t>Spiked unknown</t>
  </si>
  <si>
    <t>Number of Theoretical Plates</t>
  </si>
  <si>
    <t>Height Equivalent to a Theoretical Plate</t>
  </si>
  <si>
    <t>0.218 mm</t>
  </si>
  <si>
    <t>0.191 mm</t>
  </si>
  <si>
    <t>concentration (ppm)</t>
  </si>
  <si>
    <t>retention time (min)</t>
  </si>
  <si>
    <t xml:space="preserve">Percent </t>
  </si>
  <si>
    <t>Total</t>
  </si>
  <si>
    <t>Capsaicinoid Concentration in Unknown</t>
  </si>
  <si>
    <t>115.0</t>
  </si>
  <si>
    <t>std</t>
  </si>
  <si>
    <t>Capsaicinoid Concentration in Spiked</t>
  </si>
  <si>
    <t>115.0*10/2= 575.0</t>
  </si>
  <si>
    <t>0.575/1000*25 = 0.01438</t>
  </si>
  <si>
    <t>0.01438/8.7797 = 0.164% wt percent capsaicin</t>
  </si>
  <si>
    <t>0.00164*16.1e6 = 26404 Scoville Units</t>
  </si>
  <si>
    <t>Total Heat Rating = 26404 + 3381.0 = 29785 Scoville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</si>
</sst>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4" fillId="0" borderId="0" xfId="0" applyFont="1"/>
    <xf numFmtId="2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Capsaicin</a:t>
            </a:r>
            <a:r>
              <a:rPr lang="en-US" baseline="0"/>
              <a:t> Standard Concentration </a:t>
            </a:r>
          </a:p>
          <a:p>
            <a:pPr>
              <a:defRPr/>
            </a:pPr>
            <a:r>
              <a:rPr lang="en-US" baseline="0"/>
              <a:t>vs. Average Peak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945328457094993"/>
                  <c:y val="0.0491155692983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Sheet1!$G$11:$G$13</c:f>
              <c:numCache>
                <c:formatCode>0.000</c:formatCode>
                <c:ptCount val="3"/>
                <c:pt idx="0">
                  <c:v>16.59</c:v>
                </c:pt>
                <c:pt idx="1">
                  <c:v>33.18</c:v>
                </c:pt>
                <c:pt idx="2">
                  <c:v>82.94</c:v>
                </c:pt>
              </c:numCache>
            </c:numRef>
          </c:xVal>
          <c:yVal>
            <c:numRef>
              <c:f>Sheet1!$F$11:$F$13</c:f>
              <c:numCache>
                <c:formatCode>0.000</c:formatCode>
                <c:ptCount val="3"/>
                <c:pt idx="0">
                  <c:v>5.192</c:v>
                </c:pt>
                <c:pt idx="1">
                  <c:v>10.36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160816"/>
        <c:axId val="-2096157088"/>
      </c:scatterChart>
      <c:valAx>
        <c:axId val="-209616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157088"/>
        <c:crosses val="autoZero"/>
        <c:crossBetween val="midCat"/>
      </c:valAx>
      <c:valAx>
        <c:axId val="-20961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Peak Area (mAU*min)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16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Dihydrocapsaicin</a:t>
            </a:r>
            <a:r>
              <a:rPr lang="en-US" baseline="0"/>
              <a:t> Standard Concentration </a:t>
            </a:r>
          </a:p>
          <a:p>
            <a:pPr>
              <a:defRPr/>
            </a:pPr>
            <a:r>
              <a:rPr lang="en-US" baseline="0"/>
              <a:t>vs. Average Peak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863214996620128"/>
                  <c:y val="0.0482784099502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Sheet1!$J$11:$J$13</c:f>
              <c:numCache>
                <c:formatCode>0.000</c:formatCode>
                <c:ptCount val="3"/>
                <c:pt idx="0">
                  <c:v>8.932</c:v>
                </c:pt>
                <c:pt idx="1">
                  <c:v>17.86</c:v>
                </c:pt>
                <c:pt idx="2" formatCode="General">
                  <c:v>44.66</c:v>
                </c:pt>
              </c:numCache>
            </c:numRef>
          </c:xVal>
          <c:yVal>
            <c:numRef>
              <c:f>Sheet1!$I$11:$I$13</c:f>
              <c:numCache>
                <c:formatCode>0.000</c:formatCode>
                <c:ptCount val="3"/>
                <c:pt idx="0">
                  <c:v>1.978</c:v>
                </c:pt>
                <c:pt idx="1">
                  <c:v>3.568</c:v>
                </c:pt>
                <c:pt idx="2">
                  <c:v>10.065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125760"/>
        <c:axId val="-2096122000"/>
      </c:scatterChart>
      <c:valAx>
        <c:axId val="-20961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122000"/>
        <c:crosses val="autoZero"/>
        <c:crossBetween val="midCat"/>
      </c:valAx>
      <c:valAx>
        <c:axId val="-20961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Peak Area (mAU*min)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12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chart" Target="../charts/chart1.xml"/><Relationship Id="rId11" Type="http://schemas.openxmlformats.org/officeDocument/2006/relationships/chart" Target="../charts/chart2.xml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191375</xdr:rowOff>
    </xdr:from>
    <xdr:to>
      <xdr:col>11</xdr:col>
      <xdr:colOff>31159</xdr:colOff>
      <xdr:row>48</xdr:row>
      <xdr:rowOff>165257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91806"/>
          <a:ext cx="9676590" cy="47582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76200</xdr:rowOff>
    </xdr:from>
    <xdr:to>
      <xdr:col>11</xdr:col>
      <xdr:colOff>27978</xdr:colOff>
      <xdr:row>79</xdr:row>
      <xdr:rowOff>35944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667521"/>
          <a:ext cx="9732695" cy="54590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27556</xdr:rowOff>
    </xdr:from>
    <xdr:to>
      <xdr:col>10</xdr:col>
      <xdr:colOff>819069</xdr:colOff>
      <xdr:row>112</xdr:row>
      <xdr:rowOff>167736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7543971"/>
          <a:ext cx="9697088" cy="5435840"/>
        </a:xfrm>
        <a:prstGeom prst="rect">
          <a:avLst/>
        </a:prstGeom>
      </xdr:spPr>
    </xdr:pic>
    <xdr:clientData/>
  </xdr:twoCellAnchor>
  <xdr:twoCellAnchor>
    <xdr:from>
      <xdr:col>4</xdr:col>
      <xdr:colOff>99359</xdr:colOff>
      <xdr:row>27</xdr:row>
      <xdr:rowOff>202645</xdr:rowOff>
    </xdr:from>
    <xdr:to>
      <xdr:col>4</xdr:col>
      <xdr:colOff>812651</xdr:colOff>
      <xdr:row>29</xdr:row>
      <xdr:rowOff>106796</xdr:rowOff>
    </xdr:to>
    <xdr:sp macro="" textlink="">
      <xdr:nvSpPr>
        <xdr:cNvPr id="5" name="TextBox 4"/>
        <xdr:cNvSpPr txBox="1"/>
      </xdr:nvSpPr>
      <xdr:spPr>
        <a:xfrm>
          <a:off x="3996945" y="5819111"/>
          <a:ext cx="713292" cy="3201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capsaicin</a:t>
          </a:r>
        </a:p>
      </xdr:txBody>
    </xdr:sp>
    <xdr:clientData/>
  </xdr:twoCellAnchor>
  <xdr:twoCellAnchor>
    <xdr:from>
      <xdr:col>6</xdr:col>
      <xdr:colOff>371416</xdr:colOff>
      <xdr:row>31</xdr:row>
      <xdr:rowOff>145929</xdr:rowOff>
    </xdr:from>
    <xdr:to>
      <xdr:col>7</xdr:col>
      <xdr:colOff>694905</xdr:colOff>
      <xdr:row>33</xdr:row>
      <xdr:rowOff>0</xdr:rowOff>
    </xdr:to>
    <xdr:sp macro="" textlink="">
      <xdr:nvSpPr>
        <xdr:cNvPr id="6" name="TextBox 5"/>
        <xdr:cNvSpPr txBox="1"/>
      </xdr:nvSpPr>
      <xdr:spPr>
        <a:xfrm>
          <a:off x="5942642" y="6459986"/>
          <a:ext cx="1150188" cy="2614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dihydrocapsaicin</a:t>
          </a:r>
        </a:p>
      </xdr:txBody>
    </xdr:sp>
    <xdr:clientData/>
  </xdr:twoCellAnchor>
  <xdr:twoCellAnchor>
    <xdr:from>
      <xdr:col>4</xdr:col>
      <xdr:colOff>239623</xdr:colOff>
      <xdr:row>56</xdr:row>
      <xdr:rowOff>83869</xdr:rowOff>
    </xdr:from>
    <xdr:to>
      <xdr:col>5</xdr:col>
      <xdr:colOff>131794</xdr:colOff>
      <xdr:row>57</xdr:row>
      <xdr:rowOff>191699</xdr:rowOff>
    </xdr:to>
    <xdr:sp macro="" textlink="">
      <xdr:nvSpPr>
        <xdr:cNvPr id="9" name="TextBox 8"/>
        <xdr:cNvSpPr txBox="1"/>
      </xdr:nvSpPr>
      <xdr:spPr>
        <a:xfrm>
          <a:off x="4157453" y="11489907"/>
          <a:ext cx="718869" cy="31150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capsaicin</a:t>
          </a:r>
        </a:p>
      </xdr:txBody>
    </xdr:sp>
    <xdr:clientData/>
  </xdr:twoCellAnchor>
  <xdr:twoCellAnchor>
    <xdr:from>
      <xdr:col>4</xdr:col>
      <xdr:colOff>251604</xdr:colOff>
      <xdr:row>89</xdr:row>
      <xdr:rowOff>75480</xdr:rowOff>
    </xdr:from>
    <xdr:to>
      <xdr:col>5</xdr:col>
      <xdr:colOff>143775</xdr:colOff>
      <xdr:row>90</xdr:row>
      <xdr:rowOff>183310</xdr:rowOff>
    </xdr:to>
    <xdr:sp macro="" textlink="">
      <xdr:nvSpPr>
        <xdr:cNvPr id="10" name="TextBox 9"/>
        <xdr:cNvSpPr txBox="1"/>
      </xdr:nvSpPr>
      <xdr:spPr>
        <a:xfrm>
          <a:off x="4169434" y="18202933"/>
          <a:ext cx="718869" cy="31150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capsaicin</a:t>
          </a:r>
        </a:p>
      </xdr:txBody>
    </xdr:sp>
    <xdr:clientData/>
  </xdr:twoCellAnchor>
  <xdr:twoCellAnchor>
    <xdr:from>
      <xdr:col>6</xdr:col>
      <xdr:colOff>287547</xdr:colOff>
      <xdr:row>64</xdr:row>
      <xdr:rowOff>196012</xdr:rowOff>
    </xdr:from>
    <xdr:to>
      <xdr:col>7</xdr:col>
      <xdr:colOff>611036</xdr:colOff>
      <xdr:row>66</xdr:row>
      <xdr:rowOff>50083</xdr:rowOff>
    </xdr:to>
    <xdr:sp macro="" textlink="">
      <xdr:nvSpPr>
        <xdr:cNvPr id="11" name="TextBox 10"/>
        <xdr:cNvSpPr txBox="1"/>
      </xdr:nvSpPr>
      <xdr:spPr>
        <a:xfrm>
          <a:off x="5858773" y="13231484"/>
          <a:ext cx="1150188" cy="2614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dihydrocapsaicin</a:t>
          </a:r>
        </a:p>
      </xdr:txBody>
    </xdr:sp>
    <xdr:clientData/>
  </xdr:twoCellAnchor>
  <xdr:twoCellAnchor>
    <xdr:from>
      <xdr:col>6</xdr:col>
      <xdr:colOff>263585</xdr:colOff>
      <xdr:row>97</xdr:row>
      <xdr:rowOff>171330</xdr:rowOff>
    </xdr:from>
    <xdr:to>
      <xdr:col>7</xdr:col>
      <xdr:colOff>587074</xdr:colOff>
      <xdr:row>99</xdr:row>
      <xdr:rowOff>25401</xdr:rowOff>
    </xdr:to>
    <xdr:sp macro="" textlink="">
      <xdr:nvSpPr>
        <xdr:cNvPr id="12" name="TextBox 11"/>
        <xdr:cNvSpPr txBox="1"/>
      </xdr:nvSpPr>
      <xdr:spPr>
        <a:xfrm>
          <a:off x="5834811" y="19928217"/>
          <a:ext cx="1150188" cy="2614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dihydrocapsaicin</a:t>
          </a:r>
        </a:p>
      </xdr:txBody>
    </xdr:sp>
    <xdr:clientData/>
  </xdr:twoCellAnchor>
  <xdr:twoCellAnchor editAs="oneCell">
    <xdr:from>
      <xdr:col>11</xdr:col>
      <xdr:colOff>711199</xdr:colOff>
      <xdr:row>20</xdr:row>
      <xdr:rowOff>190500</xdr:rowOff>
    </xdr:from>
    <xdr:to>
      <xdr:col>22</xdr:col>
      <xdr:colOff>166322</xdr:colOff>
      <xdr:row>44</xdr:row>
      <xdr:rowOff>101600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40999" y="4254500"/>
          <a:ext cx="8675323" cy="4787900"/>
        </a:xfrm>
        <a:prstGeom prst="rect">
          <a:avLst/>
        </a:prstGeom>
      </xdr:spPr>
    </xdr:pic>
    <xdr:clientData/>
  </xdr:twoCellAnchor>
  <xdr:twoCellAnchor editAs="oneCell">
    <xdr:from>
      <xdr:col>11</xdr:col>
      <xdr:colOff>660399</xdr:colOff>
      <xdr:row>52</xdr:row>
      <xdr:rowOff>101600</xdr:rowOff>
    </xdr:from>
    <xdr:to>
      <xdr:col>23</xdr:col>
      <xdr:colOff>210656</xdr:colOff>
      <xdr:row>79</xdr:row>
      <xdr:rowOff>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12185" y="10322076"/>
          <a:ext cx="9528828" cy="5205186"/>
        </a:xfrm>
        <a:prstGeom prst="rect">
          <a:avLst/>
        </a:prstGeom>
      </xdr:spPr>
    </xdr:pic>
    <xdr:clientData/>
  </xdr:twoCellAnchor>
  <xdr:twoCellAnchor editAs="oneCell">
    <xdr:from>
      <xdr:col>11</xdr:col>
      <xdr:colOff>812799</xdr:colOff>
      <xdr:row>85</xdr:row>
      <xdr:rowOff>177800</xdr:rowOff>
    </xdr:from>
    <xdr:to>
      <xdr:col>23</xdr:col>
      <xdr:colOff>816294</xdr:colOff>
      <xdr:row>113</xdr:row>
      <xdr:rowOff>127000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42599" y="17449800"/>
          <a:ext cx="10061895" cy="5638800"/>
        </a:xfrm>
        <a:prstGeom prst="rect">
          <a:avLst/>
        </a:prstGeom>
      </xdr:spPr>
    </xdr:pic>
    <xdr:clientData/>
  </xdr:twoCellAnchor>
  <xdr:twoCellAnchor editAs="oneCell">
    <xdr:from>
      <xdr:col>24</xdr:col>
      <xdr:colOff>381000</xdr:colOff>
      <xdr:row>21</xdr:row>
      <xdr:rowOff>25400</xdr:rowOff>
    </xdr:from>
    <xdr:to>
      <xdr:col>34</xdr:col>
      <xdr:colOff>701180</xdr:colOff>
      <xdr:row>45</xdr:row>
      <xdr:rowOff>25400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701000" y="4393762"/>
          <a:ext cx="8531387" cy="4992414"/>
        </a:xfrm>
        <a:prstGeom prst="rect">
          <a:avLst/>
        </a:prstGeom>
      </xdr:spPr>
    </xdr:pic>
    <xdr:clientData/>
  </xdr:twoCellAnchor>
  <xdr:twoCellAnchor editAs="oneCell">
    <xdr:from>
      <xdr:col>24</xdr:col>
      <xdr:colOff>457200</xdr:colOff>
      <xdr:row>52</xdr:row>
      <xdr:rowOff>127000</xdr:rowOff>
    </xdr:from>
    <xdr:to>
      <xdr:col>36</xdr:col>
      <xdr:colOff>143428</xdr:colOff>
      <xdr:row>79</xdr:row>
      <xdr:rowOff>101600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183600" y="10693400"/>
          <a:ext cx="9744628" cy="5461000"/>
        </a:xfrm>
        <a:prstGeom prst="rect">
          <a:avLst/>
        </a:prstGeom>
      </xdr:spPr>
    </xdr:pic>
    <xdr:clientData/>
  </xdr:twoCellAnchor>
  <xdr:twoCellAnchor editAs="oneCell">
    <xdr:from>
      <xdr:col>24</xdr:col>
      <xdr:colOff>609600</xdr:colOff>
      <xdr:row>86</xdr:row>
      <xdr:rowOff>25400</xdr:rowOff>
    </xdr:from>
    <xdr:to>
      <xdr:col>36</xdr:col>
      <xdr:colOff>522448</xdr:colOff>
      <xdr:row>113</xdr:row>
      <xdr:rowOff>127000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031200" y="17500600"/>
          <a:ext cx="9818848" cy="5588000"/>
        </a:xfrm>
        <a:prstGeom prst="rect">
          <a:avLst/>
        </a:prstGeom>
      </xdr:spPr>
    </xdr:pic>
    <xdr:clientData/>
  </xdr:twoCellAnchor>
  <xdr:twoCellAnchor>
    <xdr:from>
      <xdr:col>16</xdr:col>
      <xdr:colOff>214689</xdr:colOff>
      <xdr:row>23</xdr:row>
      <xdr:rowOff>6048</xdr:rowOff>
    </xdr:from>
    <xdr:to>
      <xdr:col>17</xdr:col>
      <xdr:colOff>106861</xdr:colOff>
      <xdr:row>24</xdr:row>
      <xdr:rowOff>106746</xdr:rowOff>
    </xdr:to>
    <xdr:sp macro="" textlink="">
      <xdr:nvSpPr>
        <xdr:cNvPr id="28" name="TextBox 27"/>
        <xdr:cNvSpPr txBox="1"/>
      </xdr:nvSpPr>
      <xdr:spPr>
        <a:xfrm>
          <a:off x="14124213" y="4526643"/>
          <a:ext cx="723719" cy="2972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capsaicin</a:t>
          </a:r>
        </a:p>
      </xdr:txBody>
    </xdr:sp>
    <xdr:clientData/>
  </xdr:twoCellAnchor>
  <xdr:twoCellAnchor>
    <xdr:from>
      <xdr:col>18</xdr:col>
      <xdr:colOff>125975</xdr:colOff>
      <xdr:row>35</xdr:row>
      <xdr:rowOff>5637</xdr:rowOff>
    </xdr:from>
    <xdr:to>
      <xdr:col>19</xdr:col>
      <xdr:colOff>449463</xdr:colOff>
      <xdr:row>36</xdr:row>
      <xdr:rowOff>56256</xdr:rowOff>
    </xdr:to>
    <xdr:sp macro="" textlink="">
      <xdr:nvSpPr>
        <xdr:cNvPr id="29" name="TextBox 28"/>
        <xdr:cNvSpPr txBox="1"/>
      </xdr:nvSpPr>
      <xdr:spPr>
        <a:xfrm>
          <a:off x="15698594" y="6884804"/>
          <a:ext cx="1155036" cy="2471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dihydrocapsaicin</a:t>
          </a:r>
        </a:p>
      </xdr:txBody>
    </xdr:sp>
    <xdr:clientData/>
  </xdr:twoCellAnchor>
  <xdr:twoCellAnchor>
    <xdr:from>
      <xdr:col>16</xdr:col>
      <xdr:colOff>556984</xdr:colOff>
      <xdr:row>54</xdr:row>
      <xdr:rowOff>114905</xdr:rowOff>
    </xdr:from>
    <xdr:to>
      <xdr:col>17</xdr:col>
      <xdr:colOff>449156</xdr:colOff>
      <xdr:row>56</xdr:row>
      <xdr:rowOff>19055</xdr:rowOff>
    </xdr:to>
    <xdr:sp macro="" textlink="">
      <xdr:nvSpPr>
        <xdr:cNvPr id="30" name="TextBox 29"/>
        <xdr:cNvSpPr txBox="1"/>
      </xdr:nvSpPr>
      <xdr:spPr>
        <a:xfrm>
          <a:off x="14466508" y="10728476"/>
          <a:ext cx="723719" cy="2972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capsaicin</a:t>
          </a:r>
        </a:p>
      </xdr:txBody>
    </xdr:sp>
    <xdr:clientData/>
  </xdr:twoCellAnchor>
  <xdr:twoCellAnchor>
    <xdr:from>
      <xdr:col>18</xdr:col>
      <xdr:colOff>664818</xdr:colOff>
      <xdr:row>68</xdr:row>
      <xdr:rowOff>38899</xdr:rowOff>
    </xdr:from>
    <xdr:to>
      <xdr:col>20</xdr:col>
      <xdr:colOff>156759</xdr:colOff>
      <xdr:row>69</xdr:row>
      <xdr:rowOff>89517</xdr:rowOff>
    </xdr:to>
    <xdr:sp macro="" textlink="">
      <xdr:nvSpPr>
        <xdr:cNvPr id="31" name="TextBox 30"/>
        <xdr:cNvSpPr txBox="1"/>
      </xdr:nvSpPr>
      <xdr:spPr>
        <a:xfrm>
          <a:off x="16237437" y="13404137"/>
          <a:ext cx="1155036" cy="2471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dihydrocapsaicin</a:t>
          </a:r>
        </a:p>
      </xdr:txBody>
    </xdr:sp>
    <xdr:clientData/>
  </xdr:twoCellAnchor>
  <xdr:twoCellAnchor>
    <xdr:from>
      <xdr:col>17</xdr:col>
      <xdr:colOff>134862</xdr:colOff>
      <xdr:row>88</xdr:row>
      <xdr:rowOff>153610</xdr:rowOff>
    </xdr:from>
    <xdr:to>
      <xdr:col>18</xdr:col>
      <xdr:colOff>27033</xdr:colOff>
      <xdr:row>90</xdr:row>
      <xdr:rowOff>57760</xdr:rowOff>
    </xdr:to>
    <xdr:sp macro="" textlink="">
      <xdr:nvSpPr>
        <xdr:cNvPr id="32" name="TextBox 31"/>
        <xdr:cNvSpPr txBox="1"/>
      </xdr:nvSpPr>
      <xdr:spPr>
        <a:xfrm>
          <a:off x="14875933" y="17449800"/>
          <a:ext cx="723719" cy="2972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capsaicin</a:t>
          </a:r>
        </a:p>
      </xdr:txBody>
    </xdr:sp>
    <xdr:clientData/>
  </xdr:twoCellAnchor>
  <xdr:twoCellAnchor>
    <xdr:from>
      <xdr:col>19</xdr:col>
      <xdr:colOff>257814</xdr:colOff>
      <xdr:row>102</xdr:row>
      <xdr:rowOff>92723</xdr:rowOff>
    </xdr:from>
    <xdr:to>
      <xdr:col>20</xdr:col>
      <xdr:colOff>581303</xdr:colOff>
      <xdr:row>103</xdr:row>
      <xdr:rowOff>143341</xdr:rowOff>
    </xdr:to>
    <xdr:sp macro="" textlink="">
      <xdr:nvSpPr>
        <xdr:cNvPr id="33" name="TextBox 32"/>
        <xdr:cNvSpPr txBox="1"/>
      </xdr:nvSpPr>
      <xdr:spPr>
        <a:xfrm>
          <a:off x="16661981" y="20140580"/>
          <a:ext cx="1155036" cy="2471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dihydrocapsaicin</a:t>
          </a:r>
        </a:p>
      </xdr:txBody>
    </xdr:sp>
    <xdr:clientData/>
  </xdr:twoCellAnchor>
  <xdr:twoCellAnchor>
    <xdr:from>
      <xdr:col>29</xdr:col>
      <xdr:colOff>419100</xdr:colOff>
      <xdr:row>30</xdr:row>
      <xdr:rowOff>190500</xdr:rowOff>
    </xdr:from>
    <xdr:to>
      <xdr:col>30</xdr:col>
      <xdr:colOff>311272</xdr:colOff>
      <xdr:row>32</xdr:row>
      <xdr:rowOff>87998</xdr:rowOff>
    </xdr:to>
    <xdr:sp macro="" textlink="">
      <xdr:nvSpPr>
        <xdr:cNvPr id="34" name="TextBox 33"/>
        <xdr:cNvSpPr txBox="1"/>
      </xdr:nvSpPr>
      <xdr:spPr>
        <a:xfrm>
          <a:off x="24968200" y="6286500"/>
          <a:ext cx="717672" cy="30389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capsaicin</a:t>
          </a:r>
        </a:p>
      </xdr:txBody>
    </xdr:sp>
    <xdr:clientData/>
  </xdr:twoCellAnchor>
  <xdr:twoCellAnchor>
    <xdr:from>
      <xdr:col>30</xdr:col>
      <xdr:colOff>622486</xdr:colOff>
      <xdr:row>37</xdr:row>
      <xdr:rowOff>202789</xdr:rowOff>
    </xdr:from>
    <xdr:to>
      <xdr:col>32</xdr:col>
      <xdr:colOff>120474</xdr:colOff>
      <xdr:row>39</xdr:row>
      <xdr:rowOff>50208</xdr:rowOff>
    </xdr:to>
    <xdr:sp macro="" textlink="">
      <xdr:nvSpPr>
        <xdr:cNvPr id="35" name="TextBox 34"/>
        <xdr:cNvSpPr txBox="1"/>
      </xdr:nvSpPr>
      <xdr:spPr>
        <a:xfrm>
          <a:off x="25997086" y="7721189"/>
          <a:ext cx="1148988" cy="2538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dihydrocapsaicin</a:t>
          </a:r>
        </a:p>
      </xdr:txBody>
    </xdr:sp>
    <xdr:clientData/>
  </xdr:twoCellAnchor>
  <xdr:twoCellAnchor>
    <xdr:from>
      <xdr:col>30</xdr:col>
      <xdr:colOff>279400</xdr:colOff>
      <xdr:row>64</xdr:row>
      <xdr:rowOff>76200</xdr:rowOff>
    </xdr:from>
    <xdr:to>
      <xdr:col>31</xdr:col>
      <xdr:colOff>171572</xdr:colOff>
      <xdr:row>65</xdr:row>
      <xdr:rowOff>176898</xdr:rowOff>
    </xdr:to>
    <xdr:sp macro="" textlink="">
      <xdr:nvSpPr>
        <xdr:cNvPr id="36" name="TextBox 35"/>
        <xdr:cNvSpPr txBox="1"/>
      </xdr:nvSpPr>
      <xdr:spPr>
        <a:xfrm>
          <a:off x="25654000" y="13081000"/>
          <a:ext cx="717672" cy="30389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capsaicin</a:t>
          </a:r>
        </a:p>
      </xdr:txBody>
    </xdr:sp>
    <xdr:clientData/>
  </xdr:twoCellAnchor>
  <xdr:twoCellAnchor>
    <xdr:from>
      <xdr:col>31</xdr:col>
      <xdr:colOff>558986</xdr:colOff>
      <xdr:row>71</xdr:row>
      <xdr:rowOff>113889</xdr:rowOff>
    </xdr:from>
    <xdr:to>
      <xdr:col>33</xdr:col>
      <xdr:colOff>56974</xdr:colOff>
      <xdr:row>72</xdr:row>
      <xdr:rowOff>164508</xdr:rowOff>
    </xdr:to>
    <xdr:sp macro="" textlink="">
      <xdr:nvSpPr>
        <xdr:cNvPr id="37" name="TextBox 36"/>
        <xdr:cNvSpPr txBox="1"/>
      </xdr:nvSpPr>
      <xdr:spPr>
        <a:xfrm>
          <a:off x="26759086" y="14541089"/>
          <a:ext cx="1148988" cy="2538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dihydrocapsaicin</a:t>
          </a:r>
        </a:p>
      </xdr:txBody>
    </xdr:sp>
    <xdr:clientData/>
  </xdr:twoCellAnchor>
  <xdr:twoCellAnchor>
    <xdr:from>
      <xdr:col>30</xdr:col>
      <xdr:colOff>469900</xdr:colOff>
      <xdr:row>98</xdr:row>
      <xdr:rowOff>0</xdr:rowOff>
    </xdr:from>
    <xdr:to>
      <xdr:col>31</xdr:col>
      <xdr:colOff>362072</xdr:colOff>
      <xdr:row>99</xdr:row>
      <xdr:rowOff>100698</xdr:rowOff>
    </xdr:to>
    <xdr:sp macro="" textlink="">
      <xdr:nvSpPr>
        <xdr:cNvPr id="38" name="TextBox 37"/>
        <xdr:cNvSpPr txBox="1"/>
      </xdr:nvSpPr>
      <xdr:spPr>
        <a:xfrm>
          <a:off x="25844500" y="19913600"/>
          <a:ext cx="717672" cy="30389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capsaicin</a:t>
          </a:r>
        </a:p>
      </xdr:txBody>
    </xdr:sp>
    <xdr:clientData/>
  </xdr:twoCellAnchor>
  <xdr:twoCellAnchor>
    <xdr:from>
      <xdr:col>32</xdr:col>
      <xdr:colOff>38286</xdr:colOff>
      <xdr:row>105</xdr:row>
      <xdr:rowOff>190089</xdr:rowOff>
    </xdr:from>
    <xdr:to>
      <xdr:col>33</xdr:col>
      <xdr:colOff>361774</xdr:colOff>
      <xdr:row>107</xdr:row>
      <xdr:rowOff>37508</xdr:rowOff>
    </xdr:to>
    <xdr:sp macro="" textlink="">
      <xdr:nvSpPr>
        <xdr:cNvPr id="39" name="TextBox 38"/>
        <xdr:cNvSpPr txBox="1"/>
      </xdr:nvSpPr>
      <xdr:spPr>
        <a:xfrm>
          <a:off x="27063886" y="21526089"/>
          <a:ext cx="1148988" cy="2538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dihydrocapsaicin</a:t>
          </a:r>
        </a:p>
      </xdr:txBody>
    </xdr:sp>
    <xdr:clientData/>
  </xdr:twoCellAnchor>
  <xdr:twoCellAnchor>
    <xdr:from>
      <xdr:col>1</xdr:col>
      <xdr:colOff>339651</xdr:colOff>
      <xdr:row>32</xdr:row>
      <xdr:rowOff>18038</xdr:rowOff>
    </xdr:from>
    <xdr:to>
      <xdr:col>2</xdr:col>
      <xdr:colOff>354418</xdr:colOff>
      <xdr:row>33</xdr:row>
      <xdr:rowOff>73838</xdr:rowOff>
    </xdr:to>
    <xdr:sp macro="" textlink="">
      <xdr:nvSpPr>
        <xdr:cNvPr id="42" name="TextBox 41"/>
        <xdr:cNvSpPr txBox="1"/>
      </xdr:nvSpPr>
      <xdr:spPr>
        <a:xfrm>
          <a:off x="1772093" y="6633852"/>
          <a:ext cx="841744" cy="2625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methanol</a:t>
          </a:r>
        </a:p>
        <a:p>
          <a:endParaRPr lang="en-US" sz="1100"/>
        </a:p>
      </xdr:txBody>
    </xdr:sp>
    <xdr:clientData/>
  </xdr:twoCellAnchor>
  <xdr:twoCellAnchor>
    <xdr:from>
      <xdr:col>1</xdr:col>
      <xdr:colOff>310117</xdr:colOff>
      <xdr:row>68</xdr:row>
      <xdr:rowOff>197405</xdr:rowOff>
    </xdr:from>
    <xdr:to>
      <xdr:col>2</xdr:col>
      <xdr:colOff>324884</xdr:colOff>
      <xdr:row>70</xdr:row>
      <xdr:rowOff>46461</xdr:rowOff>
    </xdr:to>
    <xdr:sp macro="" textlink="">
      <xdr:nvSpPr>
        <xdr:cNvPr id="43" name="TextBox 42"/>
        <xdr:cNvSpPr txBox="1"/>
      </xdr:nvSpPr>
      <xdr:spPr>
        <a:xfrm>
          <a:off x="1742559" y="14256010"/>
          <a:ext cx="841744" cy="2625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methanol</a:t>
          </a:r>
        </a:p>
        <a:p>
          <a:endParaRPr lang="en-US" sz="1100"/>
        </a:p>
      </xdr:txBody>
    </xdr:sp>
    <xdr:clientData/>
  </xdr:twoCellAnchor>
  <xdr:twoCellAnchor>
    <xdr:from>
      <xdr:col>1</xdr:col>
      <xdr:colOff>310116</xdr:colOff>
      <xdr:row>104</xdr:row>
      <xdr:rowOff>74088</xdr:rowOff>
    </xdr:from>
    <xdr:to>
      <xdr:col>2</xdr:col>
      <xdr:colOff>324883</xdr:colOff>
      <xdr:row>105</xdr:row>
      <xdr:rowOff>129887</xdr:rowOff>
    </xdr:to>
    <xdr:sp macro="" textlink="">
      <xdr:nvSpPr>
        <xdr:cNvPr id="44" name="TextBox 43"/>
        <xdr:cNvSpPr txBox="1"/>
      </xdr:nvSpPr>
      <xdr:spPr>
        <a:xfrm>
          <a:off x="1742558" y="21575483"/>
          <a:ext cx="841744" cy="2625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methanol</a:t>
          </a:r>
        </a:p>
        <a:p>
          <a:endParaRPr lang="en-US" sz="1100"/>
        </a:p>
      </xdr:txBody>
    </xdr:sp>
    <xdr:clientData/>
  </xdr:twoCellAnchor>
  <xdr:twoCellAnchor>
    <xdr:from>
      <xdr:col>14</xdr:col>
      <xdr:colOff>187250</xdr:colOff>
      <xdr:row>103</xdr:row>
      <xdr:rowOff>127591</xdr:rowOff>
    </xdr:from>
    <xdr:to>
      <xdr:col>15</xdr:col>
      <xdr:colOff>202018</xdr:colOff>
      <xdr:row>104</xdr:row>
      <xdr:rowOff>183391</xdr:rowOff>
    </xdr:to>
    <xdr:sp macro="" textlink="">
      <xdr:nvSpPr>
        <xdr:cNvPr id="45" name="TextBox 44"/>
        <xdr:cNvSpPr txBox="1"/>
      </xdr:nvSpPr>
      <xdr:spPr>
        <a:xfrm>
          <a:off x="12370390" y="21422242"/>
          <a:ext cx="841744" cy="2625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methanol</a:t>
          </a:r>
        </a:p>
        <a:p>
          <a:endParaRPr lang="en-US" sz="1100"/>
        </a:p>
      </xdr:txBody>
    </xdr:sp>
    <xdr:clientData/>
  </xdr:twoCellAnchor>
  <xdr:twoCellAnchor>
    <xdr:from>
      <xdr:col>13</xdr:col>
      <xdr:colOff>783813</xdr:colOff>
      <xdr:row>69</xdr:row>
      <xdr:rowOff>117772</xdr:rowOff>
    </xdr:from>
    <xdr:to>
      <xdr:col>14</xdr:col>
      <xdr:colOff>798580</xdr:colOff>
      <xdr:row>70</xdr:row>
      <xdr:rowOff>173572</xdr:rowOff>
    </xdr:to>
    <xdr:sp macro="" textlink="">
      <xdr:nvSpPr>
        <xdr:cNvPr id="46" name="TextBox 45"/>
        <xdr:cNvSpPr txBox="1"/>
      </xdr:nvSpPr>
      <xdr:spPr>
        <a:xfrm>
          <a:off x="12139976" y="14383121"/>
          <a:ext cx="841744" cy="2625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methanol</a:t>
          </a:r>
        </a:p>
        <a:p>
          <a:endParaRPr lang="en-US" sz="1100"/>
        </a:p>
      </xdr:txBody>
    </xdr:sp>
    <xdr:clientData/>
  </xdr:twoCellAnchor>
  <xdr:twoCellAnchor>
    <xdr:from>
      <xdr:col>13</xdr:col>
      <xdr:colOff>646812</xdr:colOff>
      <xdr:row>35</xdr:row>
      <xdr:rowOff>178686</xdr:rowOff>
    </xdr:from>
    <xdr:to>
      <xdr:col>14</xdr:col>
      <xdr:colOff>661579</xdr:colOff>
      <xdr:row>37</xdr:row>
      <xdr:rowOff>27742</xdr:rowOff>
    </xdr:to>
    <xdr:sp macro="" textlink="">
      <xdr:nvSpPr>
        <xdr:cNvPr id="47" name="TextBox 46"/>
        <xdr:cNvSpPr txBox="1"/>
      </xdr:nvSpPr>
      <xdr:spPr>
        <a:xfrm>
          <a:off x="12002975" y="7414733"/>
          <a:ext cx="841744" cy="2625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methanol</a:t>
          </a:r>
        </a:p>
        <a:p>
          <a:endParaRPr lang="en-US" sz="1100"/>
        </a:p>
      </xdr:txBody>
    </xdr:sp>
    <xdr:clientData/>
  </xdr:twoCellAnchor>
  <xdr:twoCellAnchor>
    <xdr:from>
      <xdr:col>25</xdr:col>
      <xdr:colOff>684027</xdr:colOff>
      <xdr:row>24</xdr:row>
      <xdr:rowOff>128182</xdr:rowOff>
    </xdr:from>
    <xdr:to>
      <xdr:col>26</xdr:col>
      <xdr:colOff>698795</xdr:colOff>
      <xdr:row>25</xdr:row>
      <xdr:rowOff>183981</xdr:rowOff>
    </xdr:to>
    <xdr:sp macro="" textlink="">
      <xdr:nvSpPr>
        <xdr:cNvPr id="48" name="TextBox 47"/>
        <xdr:cNvSpPr txBox="1"/>
      </xdr:nvSpPr>
      <xdr:spPr>
        <a:xfrm>
          <a:off x="21963911" y="5090042"/>
          <a:ext cx="841744" cy="2625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methanol</a:t>
          </a:r>
        </a:p>
        <a:p>
          <a:endParaRPr lang="en-US" sz="1100"/>
        </a:p>
      </xdr:txBody>
    </xdr:sp>
    <xdr:clientData/>
  </xdr:twoCellAnchor>
  <xdr:twoCellAnchor>
    <xdr:from>
      <xdr:col>26</xdr:col>
      <xdr:colOff>169531</xdr:colOff>
      <xdr:row>57</xdr:row>
      <xdr:rowOff>16539</xdr:rowOff>
    </xdr:from>
    <xdr:to>
      <xdr:col>27</xdr:col>
      <xdr:colOff>184298</xdr:colOff>
      <xdr:row>58</xdr:row>
      <xdr:rowOff>72339</xdr:rowOff>
    </xdr:to>
    <xdr:sp macro="" textlink="">
      <xdr:nvSpPr>
        <xdr:cNvPr id="49" name="TextBox 48"/>
        <xdr:cNvSpPr txBox="1"/>
      </xdr:nvSpPr>
      <xdr:spPr>
        <a:xfrm>
          <a:off x="22276391" y="11800958"/>
          <a:ext cx="841744" cy="2625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methanol</a:t>
          </a:r>
        </a:p>
        <a:p>
          <a:endParaRPr lang="en-US" sz="1100"/>
        </a:p>
      </xdr:txBody>
    </xdr:sp>
    <xdr:clientData/>
  </xdr:twoCellAnchor>
  <xdr:twoCellAnchor>
    <xdr:from>
      <xdr:col>26</xdr:col>
      <xdr:colOff>386316</xdr:colOff>
      <xdr:row>91</xdr:row>
      <xdr:rowOff>15949</xdr:rowOff>
    </xdr:from>
    <xdr:to>
      <xdr:col>27</xdr:col>
      <xdr:colOff>401083</xdr:colOff>
      <xdr:row>92</xdr:row>
      <xdr:rowOff>71749</xdr:rowOff>
    </xdr:to>
    <xdr:sp macro="" textlink="">
      <xdr:nvSpPr>
        <xdr:cNvPr id="50" name="TextBox 49"/>
        <xdr:cNvSpPr txBox="1"/>
      </xdr:nvSpPr>
      <xdr:spPr>
        <a:xfrm>
          <a:off x="22493176" y="18829670"/>
          <a:ext cx="841744" cy="2625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methanol</a:t>
          </a:r>
        </a:p>
        <a:p>
          <a:endParaRPr lang="en-US" sz="1100"/>
        </a:p>
      </xdr:txBody>
    </xdr:sp>
    <xdr:clientData/>
  </xdr:twoCellAnchor>
  <xdr:twoCellAnchor>
    <xdr:from>
      <xdr:col>10</xdr:col>
      <xdr:colOff>829173</xdr:colOff>
      <xdr:row>2</xdr:row>
      <xdr:rowOff>0</xdr:rowOff>
    </xdr:from>
    <xdr:to>
      <xdr:col>17</xdr:col>
      <xdr:colOff>10495</xdr:colOff>
      <xdr:row>17</xdr:row>
      <xdr:rowOff>10496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10495</xdr:colOff>
      <xdr:row>2</xdr:row>
      <xdr:rowOff>0</xdr:rowOff>
    </xdr:from>
    <xdr:to>
      <xdr:col>24</xdr:col>
      <xdr:colOff>10494</xdr:colOff>
      <xdr:row>17</xdr:row>
      <xdr:rowOff>10496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2"/>
  <sheetViews>
    <sheetView tabSelected="1" topLeftCell="Y1" workbookViewId="0">
      <selection activeCell="AL48" sqref="AL48"/>
    </sheetView>
  </sheetViews>
  <sheetFormatPr baseColWidth="10" defaultRowHeight="16" x14ac:dyDescent="0.2"/>
  <cols>
    <col min="1" max="1" width="18.83203125" bestFit="1" customWidth="1"/>
  </cols>
  <sheetData>
    <row r="1" spans="1:54" x14ac:dyDescent="0.2">
      <c r="A1" t="s">
        <v>0</v>
      </c>
      <c r="E1" t="s">
        <v>7</v>
      </c>
    </row>
    <row r="2" spans="1:54" x14ac:dyDescent="0.2">
      <c r="A2" t="s">
        <v>1</v>
      </c>
      <c r="E2" t="s">
        <v>8</v>
      </c>
    </row>
    <row r="3" spans="1:54" x14ac:dyDescent="0.2">
      <c r="E3" t="s">
        <v>4</v>
      </c>
      <c r="F3" t="s">
        <v>5</v>
      </c>
      <c r="G3" t="s">
        <v>6</v>
      </c>
      <c r="V3" s="1"/>
      <c r="AA3" s="1" t="s">
        <v>60</v>
      </c>
      <c r="AI3" t="s">
        <v>39</v>
      </c>
      <c r="AL3" s="1" t="s">
        <v>61</v>
      </c>
      <c r="AS3" s="1" t="s">
        <v>73</v>
      </c>
    </row>
    <row r="4" spans="1:54" x14ac:dyDescent="0.2">
      <c r="E4">
        <f>255.2/10</f>
        <v>25.52</v>
      </c>
      <c r="F4">
        <f>255.2*2/10</f>
        <v>51.04</v>
      </c>
      <c r="G4">
        <f>255.2*5/10</f>
        <v>127.6</v>
      </c>
      <c r="AB4" t="s">
        <v>31</v>
      </c>
      <c r="AC4" t="s">
        <v>32</v>
      </c>
      <c r="AD4" t="s">
        <v>33</v>
      </c>
      <c r="AE4" t="s">
        <v>34</v>
      </c>
      <c r="AI4" t="s">
        <v>38</v>
      </c>
      <c r="AJ4">
        <v>10.1258</v>
      </c>
      <c r="AM4" t="s">
        <v>31</v>
      </c>
      <c r="AN4" t="s">
        <v>32</v>
      </c>
      <c r="AO4" t="s">
        <v>33</v>
      </c>
      <c r="AP4" t="s">
        <v>34</v>
      </c>
      <c r="AS4" t="s">
        <v>31</v>
      </c>
      <c r="AT4" t="s">
        <v>32</v>
      </c>
      <c r="AU4" t="s">
        <v>33</v>
      </c>
      <c r="AV4" t="s">
        <v>35</v>
      </c>
      <c r="AW4" t="s">
        <v>35</v>
      </c>
      <c r="AY4" t="s">
        <v>75</v>
      </c>
    </row>
    <row r="5" spans="1:54" x14ac:dyDescent="0.2">
      <c r="A5" t="s">
        <v>2</v>
      </c>
      <c r="B5" t="s">
        <v>3</v>
      </c>
      <c r="E5" t="s">
        <v>42</v>
      </c>
      <c r="H5" t="s">
        <v>3</v>
      </c>
      <c r="AA5" t="s">
        <v>11</v>
      </c>
      <c r="AB5">
        <v>35.582999999999998</v>
      </c>
      <c r="AC5">
        <v>35.968000000000004</v>
      </c>
      <c r="AD5">
        <v>35.959000000000003</v>
      </c>
      <c r="AE5">
        <v>35.837000000000003</v>
      </c>
      <c r="AI5" t="s">
        <v>40</v>
      </c>
      <c r="AJ5">
        <v>1.3461000000000001</v>
      </c>
      <c r="AL5" t="s">
        <v>11</v>
      </c>
      <c r="AM5">
        <v>47.786999999999999</v>
      </c>
      <c r="AN5">
        <v>48.189</v>
      </c>
      <c r="AO5">
        <v>48.015999999999998</v>
      </c>
      <c r="AP5">
        <v>47.997</v>
      </c>
      <c r="AR5" t="s">
        <v>11</v>
      </c>
      <c r="AS5">
        <f>(AB5-0.024)/0.3115</f>
        <v>114.15409309791332</v>
      </c>
      <c r="AT5">
        <f>(AC5-0.024)/0.3115</f>
        <v>115.39004815409311</v>
      </c>
      <c r="AU5">
        <f>(AD5-0.024)/0.3115</f>
        <v>115.36115569823436</v>
      </c>
      <c r="AV5" s="2" t="s">
        <v>74</v>
      </c>
      <c r="AW5" s="2" t="s">
        <v>74</v>
      </c>
      <c r="AY5">
        <f>_xlfn.STDEV.P(AS5,AT5,AU5)</f>
        <v>0.57594557960469805</v>
      </c>
      <c r="AZ5">
        <v>0.57999999999999996</v>
      </c>
    </row>
    <row r="6" spans="1:54" x14ac:dyDescent="0.2">
      <c r="A6">
        <v>165.9</v>
      </c>
      <c r="B6">
        <f>0.35*255.2</f>
        <v>89.32</v>
      </c>
      <c r="E6">
        <v>16.59</v>
      </c>
      <c r="F6">
        <v>33.18</v>
      </c>
      <c r="G6">
        <f>0.65*G4</f>
        <v>82.94</v>
      </c>
      <c r="H6">
        <f>0.35*E4</f>
        <v>8.9319999999999986</v>
      </c>
      <c r="I6">
        <v>17.86</v>
      </c>
      <c r="J6">
        <f>0.35*G4</f>
        <v>44.66</v>
      </c>
      <c r="V6" s="2"/>
      <c r="AA6" t="s">
        <v>12</v>
      </c>
      <c r="AB6">
        <v>3.4569999999999999</v>
      </c>
      <c r="AC6">
        <v>2.88</v>
      </c>
      <c r="AD6">
        <v>3.0310000000000001</v>
      </c>
      <c r="AE6">
        <v>3.12</v>
      </c>
      <c r="AI6" t="s">
        <v>41</v>
      </c>
      <c r="AJ6">
        <f>AJ4-AJ5</f>
        <v>8.7797000000000001</v>
      </c>
      <c r="AL6" t="s">
        <v>12</v>
      </c>
      <c r="AM6">
        <v>7.3559999999999999</v>
      </c>
      <c r="AN6">
        <v>7.3780000000000001</v>
      </c>
      <c r="AO6">
        <v>7.2329999999999997</v>
      </c>
      <c r="AP6">
        <v>7.3220000000000001</v>
      </c>
      <c r="AR6" t="s">
        <v>12</v>
      </c>
      <c r="AS6">
        <f>(AB6+0.2758)/0.2301</f>
        <v>16.222511951325508</v>
      </c>
      <c r="AT6">
        <f>(AC6+0.2758)/0.2301</f>
        <v>13.714906562364188</v>
      </c>
      <c r="AU6">
        <f>(AD6+0.2758)/0.2301</f>
        <v>14.371142981312472</v>
      </c>
      <c r="AV6">
        <v>14.8</v>
      </c>
      <c r="AW6">
        <v>14.8</v>
      </c>
      <c r="AY6">
        <f>_xlfn.STDEV.P(AS6,AT6,AU6)</f>
        <v>1.0617751429369513</v>
      </c>
      <c r="AZ6">
        <v>1.06</v>
      </c>
    </row>
    <row r="8" spans="1:54" x14ac:dyDescent="0.2">
      <c r="A8" s="3" t="s">
        <v>9</v>
      </c>
      <c r="B8" s="2"/>
      <c r="C8" s="2"/>
      <c r="D8" s="2"/>
      <c r="F8" s="1" t="s">
        <v>29</v>
      </c>
    </row>
    <row r="9" spans="1:54" s="1" customFormat="1" x14ac:dyDescent="0.2">
      <c r="A9" s="3" t="s">
        <v>10</v>
      </c>
      <c r="B9" s="3" t="s">
        <v>11</v>
      </c>
      <c r="C9" s="3" t="s">
        <v>12</v>
      </c>
      <c r="D9" s="3"/>
      <c r="F9" s="1" t="s">
        <v>11</v>
      </c>
      <c r="I9" s="1" t="s">
        <v>12</v>
      </c>
      <c r="AA9"/>
      <c r="AB9" t="s">
        <v>36</v>
      </c>
      <c r="AC9"/>
      <c r="AD9"/>
      <c r="AF9" s="1" t="s">
        <v>48</v>
      </c>
    </row>
    <row r="10" spans="1:54" x14ac:dyDescent="0.2">
      <c r="A10" s="2" t="s">
        <v>13</v>
      </c>
      <c r="B10" s="2">
        <v>16.59</v>
      </c>
      <c r="C10" s="2">
        <v>8.9320000000000004</v>
      </c>
      <c r="D10" s="2"/>
      <c r="F10" t="s">
        <v>30</v>
      </c>
      <c r="G10" t="s">
        <v>13</v>
      </c>
      <c r="I10" t="s">
        <v>30</v>
      </c>
      <c r="J10" t="s">
        <v>13</v>
      </c>
      <c r="AB10" s="1" t="s">
        <v>62</v>
      </c>
      <c r="AF10" t="s">
        <v>77</v>
      </c>
      <c r="AJ10" t="s">
        <v>44</v>
      </c>
      <c r="AP10" t="s">
        <v>36</v>
      </c>
      <c r="AV10" s="1" t="s">
        <v>76</v>
      </c>
    </row>
    <row r="11" spans="1:54" x14ac:dyDescent="0.2">
      <c r="A11" s="2" t="s">
        <v>19</v>
      </c>
      <c r="B11" s="2">
        <v>4.4050000000000002</v>
      </c>
      <c r="C11" s="2" t="s">
        <v>14</v>
      </c>
      <c r="D11" s="2"/>
      <c r="F11" s="5">
        <v>5.1920000000000002</v>
      </c>
      <c r="G11" s="5">
        <v>16.59</v>
      </c>
      <c r="I11" s="5">
        <v>1.978</v>
      </c>
      <c r="J11" s="5">
        <v>8.9320000000000004</v>
      </c>
      <c r="AB11" t="s">
        <v>11</v>
      </c>
      <c r="AC11" t="s">
        <v>12</v>
      </c>
      <c r="AF11" t="s">
        <v>78</v>
      </c>
      <c r="AJ11" t="s">
        <v>45</v>
      </c>
      <c r="AP11" s="1" t="s">
        <v>49</v>
      </c>
      <c r="AV11" t="s">
        <v>31</v>
      </c>
      <c r="AW11" t="s">
        <v>32</v>
      </c>
      <c r="AX11" t="s">
        <v>33</v>
      </c>
      <c r="AY11" t="s">
        <v>34</v>
      </c>
      <c r="BA11" t="s">
        <v>75</v>
      </c>
    </row>
    <row r="12" spans="1:54" x14ac:dyDescent="0.2">
      <c r="A12" s="2" t="s">
        <v>20</v>
      </c>
      <c r="B12" s="2">
        <v>5.1920000000000002</v>
      </c>
      <c r="C12" s="2" t="s">
        <v>15</v>
      </c>
      <c r="D12" s="2"/>
      <c r="F12" s="5">
        <v>10.36</v>
      </c>
      <c r="G12" s="5">
        <v>33.18</v>
      </c>
      <c r="I12" s="5">
        <v>3.5680000000000001</v>
      </c>
      <c r="J12" s="5">
        <v>17.86</v>
      </c>
      <c r="AA12" t="s">
        <v>63</v>
      </c>
      <c r="AB12" s="2" t="s">
        <v>74</v>
      </c>
      <c r="AC12">
        <v>14.8</v>
      </c>
      <c r="AF12" t="s">
        <v>79</v>
      </c>
      <c r="AJ12" t="s">
        <v>47</v>
      </c>
      <c r="AP12" t="s">
        <v>11</v>
      </c>
      <c r="AQ12" t="s">
        <v>12</v>
      </c>
      <c r="AU12" t="s">
        <v>11</v>
      </c>
      <c r="AV12">
        <f>(AM5+0.2758)/0.2301</f>
        <v>208.87787918296391</v>
      </c>
      <c r="AW12">
        <f>(AN5+0.2758)/0.2301</f>
        <v>210.62494567579313</v>
      </c>
      <c r="AX12">
        <f>(AO5+0.2758)/0.2301</f>
        <v>209.87309865275964</v>
      </c>
      <c r="AY12">
        <v>209.8</v>
      </c>
      <c r="BA12">
        <f>_xlfn.STDEV.P(AV12,AW12,AX12)</f>
        <v>0.71553997244283229</v>
      </c>
      <c r="BB12">
        <v>0.72</v>
      </c>
    </row>
    <row r="13" spans="1:54" x14ac:dyDescent="0.2">
      <c r="A13" s="3" t="s">
        <v>16</v>
      </c>
      <c r="B13" s="2"/>
      <c r="C13" s="2"/>
      <c r="D13" s="2"/>
      <c r="F13" s="5"/>
      <c r="G13" s="5">
        <v>82.94</v>
      </c>
      <c r="I13" s="5">
        <v>10.065</v>
      </c>
      <c r="J13" s="4">
        <v>44.66</v>
      </c>
      <c r="AA13" t="s">
        <v>64</v>
      </c>
      <c r="AB13">
        <v>209.8</v>
      </c>
      <c r="AC13">
        <v>33.020000000000003</v>
      </c>
      <c r="AF13" t="s">
        <v>80</v>
      </c>
      <c r="AJ13" t="s">
        <v>46</v>
      </c>
      <c r="AP13">
        <v>207.79197500000001</v>
      </c>
      <c r="AQ13">
        <f>(7.322+0.2758)/0.2301</f>
        <v>33.019556714471967</v>
      </c>
      <c r="AU13" t="s">
        <v>12</v>
      </c>
      <c r="AV13">
        <f>(AM6+0.2758)/0.2301</f>
        <v>33.167318557149066</v>
      </c>
      <c r="AW13">
        <f>(AN6+0.2758)/0.2301</f>
        <v>33.262929161234247</v>
      </c>
      <c r="AX13">
        <f>(AO6+0.2758)/0.2301</f>
        <v>32.632768361581924</v>
      </c>
      <c r="AY13">
        <v>33.020000000000003</v>
      </c>
      <c r="BA13">
        <f>_xlfn.STDEV.P(AV13,AW13,AX13)</f>
        <v>0.27728604016086961</v>
      </c>
      <c r="BB13">
        <v>0.28000000000000003</v>
      </c>
    </row>
    <row r="14" spans="1:54" x14ac:dyDescent="0.2">
      <c r="A14" s="2" t="s">
        <v>13</v>
      </c>
      <c r="B14" s="2">
        <v>33.18</v>
      </c>
      <c r="C14" s="2">
        <v>17.86</v>
      </c>
      <c r="D14" s="2"/>
      <c r="I14" s="1"/>
      <c r="AO14" t="s">
        <v>37</v>
      </c>
      <c r="AP14">
        <v>209.8</v>
      </c>
      <c r="AQ14">
        <v>33.020000000000003</v>
      </c>
    </row>
    <row r="15" spans="1:54" x14ac:dyDescent="0.2">
      <c r="A15" s="2" t="s">
        <v>19</v>
      </c>
      <c r="B15" s="2" t="s">
        <v>17</v>
      </c>
      <c r="C15" s="2" t="s">
        <v>21</v>
      </c>
      <c r="D15" s="2"/>
      <c r="E15" s="2"/>
      <c r="F15" s="2"/>
      <c r="AF15" t="s">
        <v>81</v>
      </c>
    </row>
    <row r="16" spans="1:54" x14ac:dyDescent="0.2">
      <c r="A16" s="2" t="s">
        <v>20</v>
      </c>
      <c r="B16" s="2" t="s">
        <v>18</v>
      </c>
      <c r="C16" s="2" t="s">
        <v>22</v>
      </c>
      <c r="D16" s="2"/>
      <c r="E16" s="2" t="s">
        <v>11</v>
      </c>
      <c r="F16" s="2" t="s">
        <v>69</v>
      </c>
      <c r="G16" s="2" t="s">
        <v>70</v>
      </c>
      <c r="H16" s="2" t="s">
        <v>20</v>
      </c>
    </row>
    <row r="17" spans="1:49" x14ac:dyDescent="0.2">
      <c r="A17" s="3" t="s">
        <v>43</v>
      </c>
      <c r="B17" s="2"/>
      <c r="C17" s="2"/>
      <c r="D17" s="2"/>
      <c r="E17" t="s">
        <v>10</v>
      </c>
      <c r="F17">
        <v>16.59</v>
      </c>
      <c r="G17">
        <v>4.4050000000000002</v>
      </c>
      <c r="H17">
        <v>5.1920000000000002</v>
      </c>
      <c r="AE17" t="s">
        <v>11</v>
      </c>
      <c r="AF17">
        <v>26404</v>
      </c>
    </row>
    <row r="18" spans="1:49" x14ac:dyDescent="0.2">
      <c r="A18" s="2" t="s">
        <v>13</v>
      </c>
      <c r="B18" s="2" t="s">
        <v>24</v>
      </c>
      <c r="C18" s="2" t="s">
        <v>25</v>
      </c>
      <c r="D18" s="2"/>
      <c r="E18" s="2" t="s">
        <v>16</v>
      </c>
      <c r="F18">
        <v>33.18</v>
      </c>
      <c r="G18">
        <v>4.3940000000000001</v>
      </c>
      <c r="H18" s="2" t="s">
        <v>18</v>
      </c>
      <c r="AE18" t="s">
        <v>12</v>
      </c>
      <c r="AF18">
        <v>3381</v>
      </c>
      <c r="AK18" s="1" t="s">
        <v>51</v>
      </c>
      <c r="AO18" t="s">
        <v>52</v>
      </c>
    </row>
    <row r="19" spans="1:49" x14ac:dyDescent="0.2">
      <c r="A19" s="2" t="s">
        <v>19</v>
      </c>
      <c r="B19" s="2" t="s">
        <v>23</v>
      </c>
      <c r="C19" s="2" t="s">
        <v>28</v>
      </c>
      <c r="D19" s="2"/>
      <c r="E19" s="2" t="s">
        <v>43</v>
      </c>
      <c r="F19">
        <v>82.94</v>
      </c>
      <c r="G19">
        <v>4.3860000000000001</v>
      </c>
      <c r="H19">
        <v>25.247</v>
      </c>
      <c r="AE19" t="s">
        <v>72</v>
      </c>
      <c r="AF19">
        <v>29785</v>
      </c>
      <c r="AK19" t="s">
        <v>11</v>
      </c>
      <c r="AL19" t="s">
        <v>50</v>
      </c>
      <c r="AO19" t="s">
        <v>11</v>
      </c>
      <c r="AP19" t="s">
        <v>12</v>
      </c>
    </row>
    <row r="20" spans="1:49" x14ac:dyDescent="0.2">
      <c r="A20" s="2" t="s">
        <v>20</v>
      </c>
      <c r="B20" s="2" t="s">
        <v>26</v>
      </c>
      <c r="C20" s="2" t="s">
        <v>27</v>
      </c>
      <c r="D20" s="2"/>
      <c r="E20" s="2" t="s">
        <v>12</v>
      </c>
      <c r="F20" s="2" t="s">
        <v>69</v>
      </c>
      <c r="G20" s="2" t="s">
        <v>70</v>
      </c>
      <c r="H20" s="2" t="s">
        <v>20</v>
      </c>
      <c r="AK20" s="8">
        <f>AP14-AW5</f>
        <v>94.800000000000011</v>
      </c>
      <c r="AL20" s="8">
        <f>AC13-AC12</f>
        <v>18.220000000000002</v>
      </c>
      <c r="AN20" t="s">
        <v>53</v>
      </c>
      <c r="AO20" s="2">
        <f>AK20*0.001</f>
        <v>9.4800000000000009E-2</v>
      </c>
      <c r="AP20">
        <f>AL20*0.001</f>
        <v>1.8220000000000004E-2</v>
      </c>
    </row>
    <row r="21" spans="1:49" x14ac:dyDescent="0.2">
      <c r="A21" s="2"/>
      <c r="B21" s="2"/>
      <c r="C21" s="2"/>
      <c r="D21" s="2"/>
      <c r="E21" t="s">
        <v>10</v>
      </c>
      <c r="F21">
        <v>8.9320000000000004</v>
      </c>
      <c r="G21" s="2" t="s">
        <v>14</v>
      </c>
      <c r="H21">
        <v>1.978</v>
      </c>
      <c r="AN21" t="s">
        <v>71</v>
      </c>
      <c r="AO21" s="6">
        <v>1</v>
      </c>
      <c r="AP21" s="6">
        <v>1</v>
      </c>
    </row>
    <row r="22" spans="1:49" x14ac:dyDescent="0.2">
      <c r="A22" s="2"/>
      <c r="B22" s="2"/>
      <c r="C22" s="2"/>
      <c r="D22" s="2"/>
      <c r="E22" s="2" t="s">
        <v>16</v>
      </c>
      <c r="F22">
        <v>17.86</v>
      </c>
      <c r="G22">
        <v>5.851</v>
      </c>
      <c r="H22" s="2">
        <v>3.5680000000000001</v>
      </c>
    </row>
    <row r="23" spans="1:49" x14ac:dyDescent="0.2">
      <c r="E23" s="2" t="s">
        <v>43</v>
      </c>
      <c r="F23">
        <v>44.66</v>
      </c>
      <c r="G23">
        <v>5.8390000000000004</v>
      </c>
      <c r="H23">
        <v>10.065</v>
      </c>
      <c r="AK23" t="s">
        <v>54</v>
      </c>
    </row>
    <row r="24" spans="1:49" x14ac:dyDescent="0.2">
      <c r="AK24" t="s">
        <v>11</v>
      </c>
      <c r="AL24" t="s">
        <v>12</v>
      </c>
    </row>
    <row r="25" spans="1:49" x14ac:dyDescent="0.2">
      <c r="AK25" s="4">
        <f>(158.3-118)/40.3</f>
        <v>1.0000000000000004</v>
      </c>
      <c r="AL25">
        <f>(33.02-14.8)/18.22</f>
        <v>1.0000000000000002</v>
      </c>
    </row>
    <row r="26" spans="1:49" x14ac:dyDescent="0.2">
      <c r="AK26" s="6">
        <v>1</v>
      </c>
      <c r="AL26" s="6">
        <v>1</v>
      </c>
    </row>
    <row r="30" spans="1:49" x14ac:dyDescent="0.2">
      <c r="AK30" s="1" t="s">
        <v>55</v>
      </c>
      <c r="AS30" s="1" t="s">
        <v>56</v>
      </c>
    </row>
    <row r="31" spans="1:49" x14ac:dyDescent="0.2">
      <c r="AL31" t="s">
        <v>31</v>
      </c>
      <c r="AM31" t="s">
        <v>32</v>
      </c>
      <c r="AN31" t="s">
        <v>33</v>
      </c>
      <c r="AO31" t="s">
        <v>34</v>
      </c>
      <c r="AT31" t="s">
        <v>31</v>
      </c>
      <c r="AU31" t="s">
        <v>32</v>
      </c>
      <c r="AV31" t="s">
        <v>33</v>
      </c>
      <c r="AW31" t="s">
        <v>35</v>
      </c>
    </row>
    <row r="32" spans="1:49" x14ac:dyDescent="0.2">
      <c r="AK32" t="s">
        <v>11</v>
      </c>
      <c r="AL32">
        <v>4.5069999999999997</v>
      </c>
      <c r="AM32">
        <v>4.5119999999999996</v>
      </c>
      <c r="AN32">
        <v>4.5229999999999997</v>
      </c>
      <c r="AO32">
        <v>4.5140000000000002</v>
      </c>
      <c r="AS32" t="s">
        <v>11</v>
      </c>
      <c r="AT32">
        <v>0.40400000000000003</v>
      </c>
      <c r="AU32">
        <v>0.40500000000000003</v>
      </c>
      <c r="AV32">
        <v>0.40699999999999997</v>
      </c>
      <c r="AW32">
        <v>0.40500000000000003</v>
      </c>
    </row>
    <row r="33" spans="1:50" x14ac:dyDescent="0.2">
      <c r="AK33" t="s">
        <v>12</v>
      </c>
      <c r="AL33">
        <v>5.8220000000000001</v>
      </c>
      <c r="AM33">
        <v>5.8360000000000003</v>
      </c>
      <c r="AN33">
        <v>5.843</v>
      </c>
      <c r="AO33">
        <v>5.8339999999999996</v>
      </c>
      <c r="AS33" t="s">
        <v>12</v>
      </c>
      <c r="AT33">
        <v>0.51500000000000001</v>
      </c>
      <c r="AU33">
        <v>0.48299999999999998</v>
      </c>
      <c r="AV33">
        <v>0.47299999999999998</v>
      </c>
      <c r="AW33" s="2" t="s">
        <v>57</v>
      </c>
      <c r="AX33" s="2"/>
    </row>
    <row r="35" spans="1:50" x14ac:dyDescent="0.2">
      <c r="A35" s="1"/>
    </row>
    <row r="37" spans="1:50" x14ac:dyDescent="0.2">
      <c r="AL37" t="s">
        <v>58</v>
      </c>
      <c r="AM37" t="s">
        <v>59</v>
      </c>
    </row>
    <row r="38" spans="1:50" x14ac:dyDescent="0.2">
      <c r="AK38" t="s">
        <v>11</v>
      </c>
      <c r="AL38">
        <v>689</v>
      </c>
      <c r="AM38">
        <v>0.218</v>
      </c>
    </row>
    <row r="39" spans="1:50" x14ac:dyDescent="0.2">
      <c r="AK39" t="s">
        <v>12</v>
      </c>
      <c r="AL39">
        <v>787</v>
      </c>
      <c r="AM39">
        <v>0.191</v>
      </c>
    </row>
    <row r="40" spans="1:50" x14ac:dyDescent="0.2">
      <c r="AL40" t="s">
        <v>11</v>
      </c>
      <c r="AM40" t="s">
        <v>12</v>
      </c>
    </row>
    <row r="41" spans="1:50" x14ac:dyDescent="0.2">
      <c r="A41" s="1"/>
      <c r="AK41" t="s">
        <v>65</v>
      </c>
      <c r="AL41">
        <v>689</v>
      </c>
      <c r="AM41">
        <v>787</v>
      </c>
    </row>
    <row r="42" spans="1:50" x14ac:dyDescent="0.2">
      <c r="AK42" s="7" t="s">
        <v>66</v>
      </c>
      <c r="AL42" t="s">
        <v>67</v>
      </c>
      <c r="AM42" t="s">
        <v>68</v>
      </c>
    </row>
  </sheetData>
  <pageMargins left="0.7" right="0.7" top="0.75" bottom="0.75" header="0.3" footer="0.3"/>
  <pageSetup orientation="portrait" horizontalDpi="0" verticalDpi="0"/>
  <ignoredErrors>
    <ignoredError sqref="C11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Chao, Justin J</dc:creator>
  <cp:lastModifiedBy>Chao, Justin J</cp:lastModifiedBy>
  <dcterms:created xsi:type="dcterms:W3CDTF">2016-11-04T18:48:42Z</dcterms:created>
  <dcterms:modified xsi:type="dcterms:W3CDTF">2016-11-08T11:11:48Z</dcterms:modified>
</cp:coreProperties>
</file>